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X:\Financije\HANFA\2025\30.06.2025\FINAL za slanje\"/>
    </mc:Choice>
  </mc:AlternateContent>
  <xr:revisionPtr revIDLastSave="0" documentId="13_ncr:1_{F2568842-C341-4134-ABE6-953B7DAAAED1}" xr6:coauthVersionLast="47" xr6:coauthVersionMax="47" xr10:uidLastSave="{00000000-0000-0000-0000-000000000000}"/>
  <bookViews>
    <workbookView xWindow="0" yWindow="0" windowWidth="11520" windowHeight="12360" tabRatio="767"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9" l="1"/>
  <c r="I61" i="19"/>
  <c r="I65" i="19"/>
  <c r="H59" i="19"/>
  <c r="I62" i="19"/>
  <c r="I63" i="19"/>
  <c r="I107" i="19" l="1"/>
  <c r="I108" i="19" s="1"/>
  <c r="H107" i="19"/>
  <c r="H110" i="19"/>
  <c r="H108" i="19"/>
  <c r="I28" i="19"/>
  <c r="I9" i="18"/>
  <c r="I38" i="18"/>
  <c r="I25" i="19"/>
  <c r="I84" i="19"/>
  <c r="I97" i="19"/>
  <c r="I89" i="19" s="1"/>
  <c r="I78" i="18"/>
  <c r="H20" i="21" l="1"/>
  <c r="H13" i="21"/>
  <c r="H97" i="19"/>
  <c r="H90" i="19"/>
  <c r="H89" i="19" l="1"/>
  <c r="W37" i="22"/>
  <c r="W38" i="22"/>
  <c r="I90" i="19" l="1"/>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I13" i="21"/>
  <c r="H21" i="21" l="1"/>
  <c r="I21" i="21"/>
  <c r="I36" i="21"/>
  <c r="H36" i="21"/>
  <c r="H49" i="21"/>
  <c r="I49" i="21"/>
  <c r="I85" i="18"/>
  <c r="I75" i="18" s="1"/>
  <c r="I133" i="18" s="1"/>
  <c r="H85" i="18"/>
  <c r="I51" i="21" l="1"/>
  <c r="I53" i="21" s="1"/>
  <c r="H51" i="21"/>
  <c r="H53" i="21" s="1"/>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I69" i="19"/>
  <c r="H69" i="19"/>
  <c r="I47" i="19"/>
  <c r="H47" i="19"/>
  <c r="H60" i="19" s="1"/>
  <c r="H61" i="19" s="1"/>
  <c r="H36" i="19"/>
  <c r="I36" i="19"/>
  <c r="I13" i="19"/>
  <c r="H28" i="19"/>
  <c r="H25" i="19"/>
  <c r="I19" i="19"/>
  <c r="H19" i="19"/>
  <c r="I15" i="19"/>
  <c r="H15" i="19"/>
  <c r="I7" i="19"/>
  <c r="H7" i="19"/>
  <c r="I117" i="18"/>
  <c r="H117" i="18"/>
  <c r="I105" i="18"/>
  <c r="H105" i="18"/>
  <c r="I98" i="18"/>
  <c r="H98" i="18"/>
  <c r="H91" i="18"/>
  <c r="H75" i="18" s="1"/>
  <c r="I94" i="18"/>
  <c r="H94" i="18"/>
  <c r="I60" i="18"/>
  <c r="H60" i="18"/>
  <c r="H53" i="18"/>
  <c r="I53" i="18"/>
  <c r="I44" i="18" s="1"/>
  <c r="I45" i="18"/>
  <c r="H45" i="18"/>
  <c r="H17" i="18"/>
  <c r="H133" i="18" l="1"/>
  <c r="I57" i="20"/>
  <c r="I59" i="20" s="1"/>
  <c r="H57" i="20"/>
  <c r="H59" i="20" s="1"/>
  <c r="H13" i="19"/>
  <c r="H44" i="18"/>
  <c r="I60" i="19"/>
  <c r="H38" i="18"/>
  <c r="I27" i="18"/>
  <c r="H27" i="18"/>
  <c r="I17" i="18"/>
  <c r="H10" i="18"/>
  <c r="I10" i="18"/>
  <c r="H9" i="18" l="1"/>
  <c r="H72" i="18" s="1"/>
  <c r="I67" i="19"/>
  <c r="H63" i="19"/>
  <c r="H62" i="19"/>
  <c r="I72" i="18"/>
  <c r="H65" i="19" l="1"/>
  <c r="H66" i="19"/>
  <c r="I66" i="19"/>
  <c r="H67" i="19"/>
  <c r="I91" i="18"/>
</calcChain>
</file>

<file path=xl/sharedStrings.xml><?xml version="1.0" encoding="utf-8"?>
<sst xmlns="http://schemas.openxmlformats.org/spreadsheetml/2006/main" count="547" uniqueCount="482">
  <si>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</si>
  <si>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</si>
  <si>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</si>
  <si>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</si>
  <si>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</si>
  <si>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</si>
  <si>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</si>
  <si>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</si>
  <si>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</si>
  <si>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</si>
  <si>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</si>
  <si>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</si>
  <si>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</si>
  <si>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</si>
  <si>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</si>
  <si>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</si>
  <si>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</si>
  <si>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</si>
  <si>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</si>
  <si>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</si>
  <si>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</si>
  <si>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</si>
  <si>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</si>
  <si>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</si>
  <si>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</si>
  <si>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</si>
  <si>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</si>
  <si>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</si>
  <si>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</si>
  <si>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</si>
  <si>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</si>
  <si>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</si>
  <si>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</si>
  <si>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</si>
  <si>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</si>
  <si>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</si>
  <si>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</si>
  <si>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</si>
  <si>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</si>
  <si>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</si>
  <si>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</si>
  <si>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</si>
  <si>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</si>
  <si>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</si>
  <si>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</si>
  <si>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</si>
  <si>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</si>
  <si>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</si>
  <si>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</si>
  <si>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</si>
  <si>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</si>
  <si>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</si>
  <si>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</si>
  <si>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</si>
  <si>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</si>
  <si>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</si>
  <si>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</si>
  <si>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</si>
  <si>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</si>
  <si>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</si>
  <si>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</si>
  <si>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</si>
  <si>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</si>
  <si>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</si>
  <si>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</si>
  <si>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</si>
  <si>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</si>
  <si>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</si>
  <si>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</si>
  <si>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</si>
  <si>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</si>
  <si>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</si>
  <si>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</si>
  <si>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</si>
  <si>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</si>
  <si>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</si>
  <si>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</si>
  <si>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</si>
  <si>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</si>
  <si>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</si>
  <si>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</si>
  <si>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</si>
  <si>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</si>
  <si>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</si>
  <si>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</si>
  <si>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</si>
  <si>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</si>
  <si>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</si>
  <si>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</si>
  <si>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</si>
  <si>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</si>
  <si>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</si>
  <si>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</si>
  <si>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</si>
  <si>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</si>
  <si>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</si>
  <si>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</si>
  <si>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</si>
  <si>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</si>
  <si>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</si>
  <si>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</si>
  <si>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</si>
  <si>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</si>
  <si>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</si>
  <si>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</si>
  <si>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</si>
  <si>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</si>
  <si>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</si>
  <si>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</si>
  <si>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</si>
  <si>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</si>
  <si>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</si>
  <si>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</si>
  <si>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</si>
  <si>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</si>
  <si>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</si>
  <si>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</si>
  <si>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</si>
  <si>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</si>
  <si>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</si>
  <si>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</si>
  <si>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</si>
  <si>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</si>
  <si>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</si>
  <si>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</si>
  <si>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</si>
  <si>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</si>
  <si>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</si>
  <si>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</si>
  <si>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</si>
  <si>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</si>
  <si>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</si>
  <si>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</si>
  <si>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</si>
  <si>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</si>
  <si>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</si>
  <si>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</si>
  <si>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</si>
  <si>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</si>
  <si>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</si>
  <si>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</si>
  <si>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</si>
  <si>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</si>
  <si>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</si>
  <si>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</si>
  <si>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</si>
  <si>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</si>
  <si>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</si>
  <si>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</si>
  <si>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</si>
  <si>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</si>
  <si>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</si>
  <si>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</si>
  <si>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</si>
  <si>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</si>
  <si>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</si>
  <si>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</si>
  <si>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</si>
  <si>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</si>
  <si>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</si>
  <si>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</si>
  <si>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</si>
  <si>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</si>
  <si>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</si>
  <si>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</si>
  <si>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</si>
  <si>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</si>
  <si>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</si>
  <si>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</si>
  <si>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</si>
  <si>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</si>
  <si>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</si>
  <si>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</si>
  <si>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</si>
  <si>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</si>
  <si>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</si>
  <si>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</si>
  <si>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</si>
  <si>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</si>
  <si>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</si>
  <si>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</si>
  <si>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</si>
  <si>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</si>
  <si>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</si>
  <si>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</si>
  <si>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</si>
  <si>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</si>
  <si>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</si>
  <si>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</si>
  <si>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</si>
  <si>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</si>
  <si>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</si>
  <si>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</si>
  <si>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</si>
  <si>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</si>
  <si>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</si>
  <si>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</si>
  <si>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</si>
  <si>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</si>
  <si>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</si>
  <si>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</si>
  <si>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</si>
  <si>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</si>
  <si>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</si>
  <si>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</si>
  <si>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</si>
  <si>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</si>
  <si>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</si>
  <si>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</si>
  <si>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</si>
  <si>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</si>
  <si>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</si>
  <si>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</si>
  <si>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</si>
  <si>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</si>
  <si>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</si>
  <si>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</si>
  <si>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</si>
  <si>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</si>
  <si>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</si>
  <si>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</si>
  <si>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</si>
  <si>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</si>
  <si>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</si>
  <si>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</si>
  <si>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</si>
  <si>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</si>
  <si>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</si>
  <si>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</si>
  <si>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</si>
  <si>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</si>
  <si>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</si>
  <si>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</si>
  <si>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</si>
  <si>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</si>
  <si>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</si>
  <si>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</si>
  <si>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</si>
  <si>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</si>
  <si>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</si>
  <si>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</si>
  <si>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</si>
  <si>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</si>
  <si>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</si>
  <si>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</si>
  <si>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</si>
  <si>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</si>
  <si>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</si>
  <si>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</si>
  <si>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</si>
  <si>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</si>
  <si>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</si>
  <si>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</si>
  <si>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</si>
  <si>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</si>
  <si>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</si>
  <si>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</si>
  <si>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</si>
  <si>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</si>
  <si>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</si>
  <si>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</si>
  <si>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</si>
  <si>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</si>
  <si>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</si>
  <si>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</si>
  <si>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</si>
  <si>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</si>
  <si>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</si>
  <si>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</si>
  <si>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</si>
  <si>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</si>
  <si>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</si>
  <si>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</si>
  <si>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</si>
  <si>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</si>
  <si>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</si>
  <si>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</si>
  <si>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</si>
  <si>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</si>
  <si>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</si>
  <si>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</si>
  <si>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</si>
  <si>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</si>
  <si>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</si>
  <si>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</si>
  <si>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</si>
  <si>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</si>
  <si>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</si>
  <si>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</si>
  <si>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</si>
  <si>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</si>
  <si>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</si>
  <si>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</si>
  <si>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</si>
  <si>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</si>
  <si>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</si>
  <si>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</si>
  <si>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</si>
  <si>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</si>
  <si>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</si>
  <si>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</si>
  <si>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</si>
  <si>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</si>
  <si>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</si>
  <si>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</si>
  <si>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</si>
  <si>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</si>
  <si>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</si>
  <si>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</si>
  <si>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</si>
  <si>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</si>
  <si>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</si>
  <si>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</si>
  <si>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</si>
  <si>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</si>
  <si>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</si>
  <si>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</si>
  <si>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</si>
  <si>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</si>
  <si>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</si>
  <si>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</si>
  <si>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</si>
  <si>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</si>
  <si>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</si>
  <si>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</si>
  <si>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</si>
  <si>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</si>
  <si>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</si>
  <si>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</si>
  <si>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</si>
  <si>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</si>
  <si>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</si>
  <si>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</si>
  <si>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</si>
  <si>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</si>
  <si>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</si>
  <si>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</si>
  <si>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</si>
  <si>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</si>
  <si>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</si>
  <si>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</si>
  <si>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</si>
  <si>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</si>
  <si>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</si>
  <si>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</si>
  <si>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</si>
  <si>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</si>
  <si>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</si>
  <si>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</si>
  <si>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</si>
  <si>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</si>
  <si>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</si>
  <si>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</si>
  <si>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</si>
  <si>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</si>
  <si>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</si>
  <si>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</si>
  <si>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</si>
  <si>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</si>
  <si>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</si>
  <si>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</si>
  <si>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</si>
  <si>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</si>
  <si>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</si>
  <si>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</si>
  <si>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</si>
  <si>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</si>
  <si>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</si>
  <si>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</si>
  <si>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</si>
  <si>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</si>
  <si>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</si>
  <si>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</si>
  <si>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</si>
  <si>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</si>
  <si>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</si>
  <si>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</si>
  <si>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</si>
  <si>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</si>
  <si>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</si>
  <si>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</si>
  <si>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</si>
  <si>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</si>
  <si>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</si>
  <si>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</si>
  <si>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</si>
  <si>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</si>
  <si>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</si>
  <si>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</si>
  <si>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</si>
  <si>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</si>
  <si>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</si>
  <si>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</si>
  <si>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</si>
  <si>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</si>
  <si>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</si>
  <si>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</si>
  <si>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</si>
  <si>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</si>
  <si>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</si>
  <si>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</si>
  <si>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</si>
  <si>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</si>
  <si>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</si>
  <si>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</si>
  <si>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</si>
  <si>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</si>
  <si>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</si>
  <si>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</si>
  <si>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</si>
  <si>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</si>
  <si>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</si>
  <si>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</si>
  <si>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</si>
  <si>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</si>
  <si>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</si>
  <si>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</si>
  <si>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</si>
  <si>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</si>
  <si>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</si>
  <si>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</si>
  <si>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</si>
  <si>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</si>
  <si>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</si>
  <si>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</si>
  <si>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</si>
  <si>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</si>
  <si>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</si>
  <si>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</si>
  <si>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</si>
  <si>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</si>
  <si>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</si>
  <si>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</si>
  <si>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</si>
  <si>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</si>
  <si>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</si>
  <si>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</si>
  <si>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</si>
  <si>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</si>
  <si>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</si>
  <si>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</si>
  <si>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</si>
  <si>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</si>
  <si>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</si>
  <si>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</si>
  <si>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</si>
  <si>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</si>
  <si>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</si>
  <si>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Obveznik: JGL GRUPA</t>
  </si>
  <si>
    <t>03715957</t>
  </si>
  <si>
    <t>040004561</t>
  </si>
  <si>
    <t>20950636972</t>
  </si>
  <si>
    <t>2564</t>
  </si>
  <si>
    <t>JGL d.d.</t>
  </si>
  <si>
    <t xml:space="preserve">Rijeka </t>
  </si>
  <si>
    <t>Svilno 20</t>
  </si>
  <si>
    <t>jgl@jgl.hr</t>
  </si>
  <si>
    <t>www.jgl.hr</t>
  </si>
  <si>
    <t>Sarajevo, BIH / Beograd, Srbija</t>
  </si>
  <si>
    <t>JGL North America LLC / JADRAN LLC Moskva</t>
  </si>
  <si>
    <t>New York, SAD / Moskva, Rusija</t>
  </si>
  <si>
    <t xml:space="preserve">Pablo zdravstvena ustanova za lječničku djelatnost </t>
  </si>
  <si>
    <t>Rijeka</t>
  </si>
  <si>
    <t>4071417 / 5373344</t>
  </si>
  <si>
    <t>Crnković Verica</t>
  </si>
  <si>
    <t>051/660-710</t>
  </si>
  <si>
    <t>verica.crnkovic@jglpharma.com</t>
  </si>
  <si>
    <t>529900NRAH6YWL3TLD24</t>
  </si>
  <si>
    <t>HR</t>
  </si>
  <si>
    <t>01.01.2025.</t>
  </si>
  <si>
    <t> 30.06.2025.</t>
  </si>
  <si>
    <t>u razdoblju 01.01.2025. do 30.06.2025.</t>
  </si>
  <si>
    <t>stanje na dan 30.06.2025</t>
  </si>
  <si>
    <t>1392</t>
  </si>
  <si>
    <t xml:space="preserve"> </t>
  </si>
  <si>
    <r>
      <t>JGL d.o.o. Sarajevo</t>
    </r>
    <r>
      <rPr>
        <b/>
        <sz val="9"/>
        <color rgb="FFFF0000"/>
        <rFont val="Arial"/>
        <family val="2"/>
        <charset val="238"/>
      </rPr>
      <t xml:space="preserve"> </t>
    </r>
    <r>
      <rPr>
        <b/>
        <sz val="9"/>
        <rFont val="Arial"/>
        <family val="2"/>
        <charset val="238"/>
      </rPr>
      <t>/ JGL d.o.o. Beograd-Sopot</t>
    </r>
  </si>
  <si>
    <t xml:space="preserve">Pablo d.o.o. </t>
  </si>
  <si>
    <t>Adrialab d.o.o. / JGL PPH d.o.o.</t>
  </si>
  <si>
    <t>Jadran - Galenski laboratorij d.o.o. Ljubljana/ JADRAN KZH LLP</t>
  </si>
  <si>
    <t>Ljubljana, Slovenija / Almaty, Kazakhstan</t>
  </si>
  <si>
    <t xml:space="preserve">Zagreb </t>
  </si>
  <si>
    <t xml:space="preserve">BILJEŠKE UZ FINANCIJSKE IZVJEŠTAJE 
(koji se sastavljaju za polugodišnja razdoblja)
Naziv izdavatelja:   ___JGL d.d.___________________________________
OIB:   _______20950636972______________________________________
Izvještajno razdoblje: ____01.01.-30.06.2025.________________________
Bilješke uz financijske izvještaje za polugodišnja razdoblja uključuju:
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Sva objašnjenja su dana u polugodišnjem izvještaju poslovodstva.
b) informacije gdje je omogućen pristup posljednjim godišnjim financijskim izvještajima, radi razumijevanja informacija objavljenih u bilješkama uz financijske izvještaje sastavljene za izvještajno polugodišnje razdoblje, 
Posljednji godišnji izvještaji su dostupni na stranicama ZSE te na https://www.jgl.hr/o-jgl-u/financijski-izvjestaji
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
Za izradu ovih polugodišnjih izvještaja primjenjuju se iste računovodstvene politike kao i za godišnje financijske izvještaje za 2024. godinu. 
d) objašnjenje poslovnih rezultata u slučaju da izdavatelj obavlja djelatnost sezonske prirode (točke 37. i 38. MRS 34- Financijsko izvještavanje za razdoblja tijekom godine) .
Grupa ne obavlja djelatnost sezonske prirode.
e) ostale objave koje propisuje MRS 34- Financijsko izvještavanje za razdoblja tijekom godine te
f) u bilješkama uz financijske izvještaje za polugodišnja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JGL d.d., Rijeka, Svilno 20. , država osnivanja Hrvatska, ostali podaci nalaze u sheetu Opći podaci te u Polugodišnjem izvještaju poslovodstva
2. usvojene računovodstvene politike (samo naznaku je li došlo do promjene u odnosu na prethodno razdoblje).
Nije bilo promjena računovodstvenih politika u toku 2025. godine.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Podaci su objavljeni u Polugodišnjem izvještaju poslovodstva.
4. iznos i prirodu pojedinih stavki prihoda ili rashoda izuzetne veličine ili pojave
Pojedine stavke prihoda izuzetne veličine pojašnjenje su u Polugodišnjem izvještaju poslovodstva. Stavke izuzetne veličine rashoda su Izravni troškovi sirovina i materijala koji iznose 34.143.372 € ili 27% ukupnih rashoda, troškovi nabavne vrijednosti prodane robe koji iznose 25.722.872 € ili 20% te troškovi osoblja koji iznose 23.035.566 € ili 18% ukupnih rashoda.
5. iznose koje poduzetnik duguje i koji dospijevaju nakon više od pet godina, kao i ukupna dugovanja poduzetnika pokrivena vrijednim osiguranjem koje je dao poduzetnik, uz naznaku vrste i oblika osiguranja
Od ukupnih dugoročnih obveza u iznosu od 123.935.211 € na obveze s rokom dužim od 5 g otpada 24.174.684 € i to najmova 369.349 €, kredita 23.054.206 €  te odgođene porezne obveze u iznosu od 751.129 € . 
6. prosječan broj zaposlenih tijekom tekućeg razdoblja.
Prosječan broj zaposlenih u grupi u periodu je 1392.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RDG-u su iskazani troškovi plaća umanjeni za kapitalizirane iznose i to neto plaća u iznosu od 127.494 €, porezi i doprinosi iz plaće u iznosu od 55.732 € i doprinosi na plaću u iznosu od 24.384 €.
8. ako su u bilanci priznata rezerviranja za odgođeni porez, stanja odgođenog poreza na kraju poslovne godine i kretanja tih stanja tijekom poslovne godine 
U promatranom periodu odgođena porezna imovina povećala se za 2.020.847 € dok se odgođena porezna obveza povećala za 1.654.456 €.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JGL d.d. povećao je temeljni kapital za  21.219 komada novih dionica po nominalnoj vrijednosti 13,00 EUR  sa datumom 20.05.2025.
11. postojanje bilo kakvih potvrda o sudjelovanju, konvertibilnih zadužnica, jamstava, opcija ili sličnih vrijednosnica ili prava, s naznakom njihovog broja i prava koja daju.
Nije bilo takvih sudjelovanja ni transakcija.
12. naziv, sjedište te pravni oblik svakog poduzetnika u kojemu poduzetnik ima neograničenu odgovornost.
JGL d.d. ima neograničenu odgovornost u svakom društvu Grupe.
13. naziv i sjedište poduzetnika koji sastavlja polugodišnji konsolidirani financijski izvještaj najveće grupe poduzetnika u kojoj poduzetnik sudjeluje kao kontrolirani član grupe.
JGL d.d. je matica grupe i nije kontrolirani član neke Grupe.
14. naziv i sjedište poduzetnika koji sastavlja polugodišnji konsolidirani financijski izvještaj najmanje grupe poduzetnika u kojoj poduzetnik sudjeluje kao kontrolirani član i koji je također uključen u grupu poduzetnika iz točke 13. 
JGL d.d. je jedini koji sastavlja polugodišnji konsolidirani izvještaj.
15. mjesto na kojem je moguće dobiti primjerke polugodišnjih konsolidiranih financijskih izvještaja iz točaka 13. i 14., pod uvjetom da su dostupni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17. prirodu i financijski učinak značajnih događaja koji su nastupili nakon datuma bilance i nisu odraženi u računu dobiti i gubitka ili bilanci.
Sve promjene u Grupi su opisane u polugodišnjem izvještaju poslovodstva.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</si>
</sst>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
      <b/>
      <sz val="9"/>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0">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164" fontId="4" fillId="0" borderId="10" xfId="0" applyNumberFormat="1" applyFont="1" applyBorder="1" applyAlignment="1">
      <alignment horizontal="center" vertical="center"/>
    </xf>
    <xf numFmtId="0" fontId="11" fillId="10" borderId="0" xfId="3" applyFill="1"/>
    <xf numFmtId="3" fontId="0" fillId="0" borderId="0" xfId="0" applyNumberFormat="1"/>
    <xf numFmtId="0" fontId="4" fillId="3" borderId="15" xfId="0"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164" fontId="4" fillId="0" borderId="15" xfId="0" applyNumberFormat="1" applyFont="1" applyBorder="1" applyAlignment="1">
      <alignment horizontal="center" vertical="center"/>
    </xf>
    <xf numFmtId="3" fontId="5" fillId="0" borderId="15" xfId="0" applyNumberFormat="1" applyFont="1" applyBorder="1" applyAlignment="1" applyProtection="1">
      <alignment horizontal="right" vertical="center" shrinkToFit="1"/>
      <protection locked="0"/>
    </xf>
    <xf numFmtId="164" fontId="4" fillId="9" borderId="15" xfId="0" applyNumberFormat="1" applyFont="1" applyFill="1" applyBorder="1" applyAlignment="1">
      <alignment horizontal="center" vertical="center"/>
    </xf>
    <xf numFmtId="3" fontId="11" fillId="0" borderId="0" xfId="3" applyNumberFormat="1"/>
    <xf numFmtId="0" fontId="4" fillId="3" borderId="15" xfId="3"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164" fontId="4" fillId="10" borderId="15" xfId="0" applyNumberFormat="1" applyFont="1" applyFill="1" applyBorder="1" applyAlignment="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lignment vertical="center"/>
    </xf>
    <xf numFmtId="3" fontId="5" fillId="0" borderId="15"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Alignment="1">
      <alignment horizontal="center" vertical="center"/>
    </xf>
    <xf numFmtId="0" fontId="5" fillId="10" borderId="13" xfId="4" applyFont="1" applyFill="1" applyBorder="1" applyAlignment="1">
      <alignment vertical="center"/>
    </xf>
    <xf numFmtId="0" fontId="30" fillId="0" borderId="0" xfId="4" applyFont="1"/>
    <xf numFmtId="0" fontId="4" fillId="10" borderId="11" xfId="4" applyFont="1" applyFill="1" applyBorder="1" applyAlignment="1">
      <alignment vertical="center" wrapText="1"/>
    </xf>
    <xf numFmtId="0" fontId="4" fillId="10" borderId="0" xfId="4" applyFont="1" applyFill="1" applyAlignment="1">
      <alignment horizontal="right" vertical="center" wrapText="1"/>
    </xf>
    <xf numFmtId="0" fontId="4" fillId="10" borderId="0" xfId="4" applyFont="1" applyFill="1" applyAlignment="1">
      <alignment vertical="center" wrapText="1"/>
    </xf>
    <xf numFmtId="14" fontId="4" fillId="12" borderId="0" xfId="4" applyNumberFormat="1" applyFont="1" applyFill="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1" fontId="5" fillId="10" borderId="0" xfId="4" applyNumberFormat="1" applyFont="1" applyFill="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xf numFmtId="0" fontId="28" fillId="10" borderId="0" xfId="4" applyFont="1" applyFill="1" applyAlignment="1">
      <alignment wrapText="1"/>
    </xf>
    <xf numFmtId="0" fontId="28" fillId="10" borderId="12" xfId="4" applyFont="1" applyFill="1" applyBorder="1"/>
    <xf numFmtId="0" fontId="5" fillId="10" borderId="0" xfId="4" applyFont="1" applyFill="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Alignment="1">
      <alignment vertical="center"/>
    </xf>
    <xf numFmtId="0" fontId="28" fillId="10" borderId="0" xfId="4" applyFont="1" applyFill="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Alignment="1">
      <alignment vertical="center"/>
    </xf>
    <xf numFmtId="0" fontId="31" fillId="10" borderId="0" xfId="4" applyFont="1" applyFill="1"/>
    <xf numFmtId="0" fontId="32" fillId="10" borderId="0" xfId="4" applyFont="1" applyFill="1" applyAlignment="1">
      <alignment vertical="center"/>
    </xf>
    <xf numFmtId="0" fontId="33" fillId="10" borderId="12" xfId="4" applyFont="1" applyFill="1" applyBorder="1" applyAlignment="1">
      <alignment vertical="center"/>
    </xf>
    <xf numFmtId="0" fontId="4" fillId="10" borderId="0" xfId="4" applyFont="1" applyFill="1" applyAlignment="1">
      <alignment horizontal="center" vertical="center"/>
    </xf>
    <xf numFmtId="0" fontId="35" fillId="10" borderId="0" xfId="4" applyFont="1" applyFill="1" applyAlignment="1">
      <alignment vertical="center"/>
    </xf>
    <xf numFmtId="0" fontId="36" fillId="10" borderId="0" xfId="4" applyFont="1" applyFill="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14" borderId="0" xfId="4" applyFont="1" applyFill="1"/>
    <xf numFmtId="0" fontId="18" fillId="3" borderId="15" xfId="3" applyFont="1" applyFill="1" applyBorder="1" applyAlignment="1">
      <alignment horizontal="center" vertical="center"/>
    </xf>
    <xf numFmtId="164" fontId="4" fillId="0" borderId="16" xfId="0" applyNumberFormat="1" applyFont="1" applyBorder="1" applyAlignment="1">
      <alignment horizontal="center" vertical="center"/>
    </xf>
    <xf numFmtId="0" fontId="2" fillId="0" borderId="0" xfId="3" applyFont="1"/>
    <xf numFmtId="4" fontId="18" fillId="3" borderId="15" xfId="3"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protection locked="0"/>
    </xf>
    <xf numFmtId="3" fontId="5" fillId="9" borderId="15" xfId="0" applyNumberFormat="1" applyFont="1" applyFill="1" applyBorder="1" applyAlignment="1" applyProtection="1">
      <alignment vertical="center"/>
      <protection locked="0"/>
    </xf>
    <xf numFmtId="3" fontId="17" fillId="0" borderId="15" xfId="0" applyNumberFormat="1" applyFont="1" applyBorder="1" applyAlignment="1">
      <alignment vertical="center"/>
    </xf>
    <xf numFmtId="3" fontId="9" fillId="3" borderId="15"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xf>
    <xf numFmtId="3" fontId="9" fillId="3" borderId="15" xfId="0" applyNumberFormat="1" applyFont="1" applyFill="1" applyBorder="1" applyAlignment="1">
      <alignment horizontal="center" vertical="center"/>
    </xf>
    <xf numFmtId="165" fontId="18" fillId="0" borderId="15" xfId="0" applyNumberFormat="1" applyFont="1" applyBorder="1" applyAlignment="1">
      <alignment horizontal="center" vertical="center"/>
    </xf>
    <xf numFmtId="3" fontId="3" fillId="0" borderId="15" xfId="0" applyNumberFormat="1" applyFont="1" applyBorder="1" applyAlignment="1" applyProtection="1">
      <alignment vertical="center" shrinkToFit="1"/>
      <protection locked="0"/>
    </xf>
    <xf numFmtId="3" fontId="23" fillId="0" borderId="15" xfId="0" applyNumberFormat="1" applyFont="1" applyBorder="1" applyAlignment="1">
      <alignment vertical="center" shrinkToFit="1"/>
    </xf>
    <xf numFmtId="165" fontId="18" fillId="9" borderId="15" xfId="0" applyNumberFormat="1" applyFont="1" applyFill="1" applyBorder="1" applyAlignment="1">
      <alignment horizontal="center" vertical="center"/>
    </xf>
    <xf numFmtId="3" fontId="23" fillId="9" borderId="15" xfId="0" applyNumberFormat="1" applyFont="1" applyFill="1" applyBorder="1" applyAlignment="1">
      <alignment vertical="center" shrinkToFit="1"/>
    </xf>
    <xf numFmtId="3" fontId="3" fillId="8" borderId="15" xfId="0" applyNumberFormat="1" applyFont="1" applyFill="1" applyBorder="1" applyAlignment="1">
      <alignment vertical="center" shrinkToFit="1"/>
    </xf>
    <xf numFmtId="3" fontId="38" fillId="3" borderId="15" xfId="0" applyNumberFormat="1" applyFont="1" applyFill="1" applyBorder="1" applyAlignment="1">
      <alignment horizontal="center" vertical="center" wrapText="1"/>
    </xf>
    <xf numFmtId="3" fontId="17" fillId="9"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horizontal="right" vertical="center"/>
      <protection locked="0"/>
    </xf>
    <xf numFmtId="0" fontId="4" fillId="11" borderId="4" xfId="4" applyFont="1" applyFill="1" applyBorder="1" applyAlignment="1" applyProtection="1">
      <alignment horizontal="center" vertical="center"/>
      <protection locked="0"/>
    </xf>
    <xf numFmtId="0" fontId="28" fillId="10" borderId="0" xfId="4" applyFont="1" applyFill="1" applyProtection="1">
      <protection locked="0"/>
    </xf>
    <xf numFmtId="0" fontId="28" fillId="10" borderId="11" xfId="4" applyFont="1" applyFill="1" applyBorder="1" applyProtection="1">
      <protection locked="0"/>
    </xf>
    <xf numFmtId="0" fontId="28" fillId="10" borderId="0" xfId="4" applyFont="1" applyFill="1" applyAlignment="1" applyProtection="1">
      <alignment vertical="top"/>
      <protection locked="0"/>
    </xf>
    <xf numFmtId="0" fontId="28" fillId="10" borderId="0" xfId="4" applyFont="1" applyFill="1" applyAlignment="1" applyProtection="1">
      <alignment vertical="top" wrapText="1"/>
      <protection locked="0"/>
    </xf>
    <xf numFmtId="0" fontId="28" fillId="10" borderId="12" xfId="4" applyFont="1" applyFill="1" applyBorder="1" applyProtection="1">
      <protection locked="0"/>
    </xf>
    <xf numFmtId="0" fontId="28" fillId="10" borderId="0" xfId="4" applyFont="1" applyFill="1" applyAlignment="1" applyProtection="1">
      <alignment wrapText="1"/>
      <protection locked="0"/>
    </xf>
    <xf numFmtId="0" fontId="28" fillId="10" borderId="11" xfId="4" applyFont="1" applyFill="1" applyBorder="1" applyAlignment="1" applyProtection="1">
      <alignment vertical="top"/>
      <protection locked="0"/>
    </xf>
    <xf numFmtId="0" fontId="4" fillId="11" borderId="14" xfId="0" applyFont="1" applyFill="1" applyBorder="1" applyAlignment="1" applyProtection="1">
      <alignment horizontal="center" vertical="center"/>
      <protection locked="0"/>
    </xf>
    <xf numFmtId="0" fontId="4" fillId="10" borderId="11" xfId="4" applyFont="1" applyFill="1" applyBorder="1" applyAlignment="1">
      <alignment horizontal="right" vertical="center" wrapText="1"/>
    </xf>
    <xf numFmtId="0" fontId="4" fillId="10" borderId="0" xfId="4" applyFont="1" applyFill="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Alignment="1">
      <alignment horizontal="center" vertical="center" wrapText="1"/>
    </xf>
    <xf numFmtId="0" fontId="5" fillId="10" borderId="11" xfId="4" applyFont="1" applyFill="1" applyBorder="1" applyAlignment="1">
      <alignment horizontal="right" vertical="center"/>
    </xf>
    <xf numFmtId="0" fontId="5" fillId="10" borderId="0" xfId="4"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0" xfId="4" applyFont="1" applyFill="1" applyAlignment="1">
      <alignment horizontal="right" vertical="center" wrapText="1"/>
    </xf>
    <xf numFmtId="0" fontId="5" fillId="10" borderId="12" xfId="4"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12" xfId="4" applyFont="1" applyBorder="1" applyAlignment="1">
      <alignment horizontal="center" vertical="center" wrapText="1"/>
    </xf>
    <xf numFmtId="0" fontId="28" fillId="10" borderId="0" xfId="4" applyFont="1" applyFill="1"/>
    <xf numFmtId="0" fontId="5" fillId="10" borderId="11" xfId="4" applyFont="1" applyFill="1" applyBorder="1" applyAlignment="1">
      <alignment horizontal="right" vertical="center" wrapText="1"/>
    </xf>
    <xf numFmtId="0" fontId="29" fillId="10" borderId="11" xfId="4" applyFont="1" applyFill="1" applyBorder="1" applyAlignment="1">
      <alignment vertical="center"/>
    </xf>
    <xf numFmtId="0" fontId="29" fillId="10" borderId="0" xfId="4" applyFont="1" applyFill="1" applyAlignment="1">
      <alignment vertical="center"/>
    </xf>
    <xf numFmtId="0" fontId="28" fillId="10" borderId="0" xfId="4" applyFont="1" applyFill="1" applyAlignment="1">
      <alignment wrapText="1"/>
    </xf>
    <xf numFmtId="0" fontId="28" fillId="10" borderId="11" xfId="4" applyFont="1" applyFill="1" applyBorder="1" applyAlignment="1">
      <alignment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28" fillId="10" borderId="11" xfId="4" applyFont="1" applyFill="1" applyBorder="1" applyAlignment="1">
      <alignment vertical="center" wrapText="1"/>
    </xf>
    <xf numFmtId="0" fontId="28" fillId="10" borderId="0" xfId="4" applyFont="1" applyFill="1" applyAlignment="1">
      <alignment vertical="center" wrapText="1"/>
    </xf>
    <xf numFmtId="0" fontId="28" fillId="10" borderId="0" xfId="4" applyFont="1" applyFill="1" applyAlignment="1">
      <alignment vertical="center"/>
    </xf>
    <xf numFmtId="0" fontId="28" fillId="10" borderId="12"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5" fillId="10" borderId="11" xfId="4" applyFont="1" applyFill="1" applyBorder="1" applyAlignment="1">
      <alignment horizontal="center" vertical="center"/>
    </xf>
    <xf numFmtId="0" fontId="5" fillId="10" borderId="0" xfId="4" applyFont="1" applyFill="1" applyAlignment="1">
      <alignment horizontal="center" vertical="center"/>
    </xf>
    <xf numFmtId="0" fontId="5" fillId="10" borderId="0" xfId="4" applyFont="1" applyFill="1" applyAlignment="1">
      <alignment vertical="center"/>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28" fillId="10" borderId="0" xfId="4" applyFont="1" applyFill="1" applyAlignment="1" applyProtection="1">
      <alignment vertical="top" wrapText="1"/>
      <protection locked="0"/>
    </xf>
    <xf numFmtId="0" fontId="4" fillId="11" borderId="4" xfId="0" applyFont="1" applyFill="1" applyBorder="1" applyAlignment="1" applyProtection="1">
      <alignment horizontal="left" vertical="center"/>
      <protection locked="0"/>
    </xf>
    <xf numFmtId="0" fontId="34" fillId="10" borderId="0" xfId="4" applyFont="1" applyFill="1" applyAlignment="1">
      <alignment vertical="center"/>
    </xf>
    <xf numFmtId="0" fontId="34" fillId="10" borderId="12" xfId="4" applyFont="1" applyFill="1" applyBorder="1" applyAlignment="1">
      <alignment vertical="center"/>
    </xf>
    <xf numFmtId="0" fontId="28" fillId="10" borderId="0" xfId="4" applyFont="1" applyFill="1" applyAlignment="1" applyProtection="1">
      <alignment vertical="top"/>
      <protection locked="0"/>
    </xf>
    <xf numFmtId="0" fontId="28" fillId="10" borderId="0" xfId="4" applyFont="1" applyFill="1" applyProtection="1">
      <protection locked="0"/>
    </xf>
    <xf numFmtId="0" fontId="28" fillId="10" borderId="0" xfId="4" applyFont="1" applyFill="1" applyAlignment="1">
      <alignment vertical="top"/>
    </xf>
    <xf numFmtId="0" fontId="5" fillId="10" borderId="11" xfId="4" applyFont="1" applyFill="1" applyBorder="1" applyAlignment="1">
      <alignment horizontal="left" vertical="center"/>
    </xf>
    <xf numFmtId="0" fontId="5" fillId="10" borderId="0" xfId="4" applyFont="1" applyFill="1" applyAlignment="1">
      <alignment horizontal="lef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12" xfId="4" applyFont="1" applyFill="1" applyBorder="1" applyAlignment="1">
      <alignment horizontal="center" vertical="center"/>
    </xf>
    <xf numFmtId="0" fontId="5" fillId="10" borderId="0" xfId="4" applyFont="1" applyFill="1" applyAlignment="1">
      <alignment vertical="top"/>
    </xf>
    <xf numFmtId="0" fontId="5" fillId="10" borderId="1" xfId="4" applyFont="1" applyFill="1" applyBorder="1" applyAlignment="1">
      <alignment horizontal="lef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0" borderId="15" xfId="0" applyFont="1" applyBorder="1" applyAlignment="1">
      <alignment horizontal="left" vertical="center" wrapText="1"/>
    </xf>
    <xf numFmtId="0" fontId="15" fillId="0" borderId="15" xfId="0" applyFont="1" applyBorder="1" applyAlignment="1">
      <alignment horizontal="left" vertical="center" wrapText="1"/>
    </xf>
    <xf numFmtId="0" fontId="15" fillId="9"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17" fillId="9" borderId="15"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4" fillId="4" borderId="15"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lignment horizontal="center" vertical="center"/>
    </xf>
    <xf numFmtId="0" fontId="0" fillId="0" borderId="15" xfId="0" applyBorder="1" applyAlignment="1">
      <alignment horizontal="center" vertical="center"/>
    </xf>
    <xf numFmtId="0" fontId="4"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1" fillId="4" borderId="15"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12" fillId="4" borderId="15" xfId="0" applyFont="1" applyFill="1" applyBorder="1" applyAlignment="1">
      <alignmen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4" fillId="4" borderId="15" xfId="0" applyFont="1" applyFill="1" applyBorder="1" applyAlignment="1">
      <alignment horizontal="left" vertical="center" wrapText="1"/>
    </xf>
    <xf numFmtId="0" fontId="4" fillId="4" borderId="15" xfId="0" applyFont="1" applyFill="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inden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21" fillId="0" borderId="15" xfId="0" applyFont="1" applyBorder="1" applyAlignment="1">
      <alignment horizontal="left" vertical="center" wrapText="1"/>
    </xf>
    <xf numFmtId="0" fontId="4" fillId="9" borderId="15" xfId="0" applyFont="1" applyFill="1" applyBorder="1" applyAlignment="1">
      <alignment horizontal="left" vertical="center" wrapText="1" indent="1"/>
    </xf>
    <xf numFmtId="0" fontId="4" fillId="3" borderId="15" xfId="3" applyFont="1" applyFill="1" applyBorder="1" applyAlignment="1">
      <alignment horizontal="center" vertical="center" wrapText="1"/>
    </xf>
    <xf numFmtId="0" fontId="18" fillId="3" borderId="15"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15" xfId="0" applyFont="1" applyFill="1" applyBorder="1" applyAlignment="1">
      <alignment horizontal="left" vertical="center" shrinkToFit="1"/>
    </xf>
    <xf numFmtId="0" fontId="12" fillId="0" borderId="15" xfId="0" applyFont="1" applyBorder="1" applyAlignment="1">
      <alignment horizontal="left" vertical="center" wrapText="1"/>
    </xf>
    <xf numFmtId="0" fontId="21" fillId="0" borderId="15"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15" xfId="3" applyFont="1" applyFill="1" applyBorder="1" applyAlignment="1">
      <alignment horizontal="center" vertical="center" wrapText="1"/>
    </xf>
    <xf numFmtId="0" fontId="5" fillId="7" borderId="15" xfId="0" applyFont="1" applyFill="1" applyBorder="1" applyAlignment="1">
      <alignment horizontal="left" vertical="center" shrinkToFit="1"/>
    </xf>
    <xf numFmtId="0" fontId="2" fillId="0" borderId="2" xfId="0" applyFont="1" applyBorder="1" applyAlignment="1">
      <alignment horizontal="right"/>
    </xf>
    <xf numFmtId="0" fontId="20" fillId="9" borderId="15" xfId="0" applyFont="1" applyFill="1" applyBorder="1" applyAlignment="1">
      <alignment horizontal="left" vertical="center" wrapText="1"/>
    </xf>
    <xf numFmtId="0" fontId="3"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20" fillId="6" borderId="15" xfId="0" applyFont="1" applyFill="1" applyBorder="1" applyAlignment="1">
      <alignment horizontal="left" vertical="center"/>
    </xf>
    <xf numFmtId="0" fontId="3" fillId="0" borderId="15" xfId="0" applyFont="1" applyBorder="1" applyAlignment="1">
      <alignment vertical="center"/>
    </xf>
    <xf numFmtId="0" fontId="3" fillId="0" borderId="15" xfId="0" applyFont="1" applyBorder="1"/>
    <xf numFmtId="0" fontId="18" fillId="0" borderId="15" xfId="0" applyFont="1" applyBorder="1" applyAlignment="1">
      <alignment horizontal="left" vertical="center" wrapText="1"/>
    </xf>
    <xf numFmtId="3" fontId="9" fillId="3" borderId="15" xfId="0" applyNumberFormat="1" applyFont="1" applyFill="1" applyBorder="1" applyAlignment="1">
      <alignment horizontal="center" vertical="center" wrapText="1"/>
    </xf>
    <xf numFmtId="3" fontId="3" fillId="0" borderId="15" xfId="0" applyNumberFormat="1" applyFont="1" applyBorder="1"/>
    <xf numFmtId="49" fontId="9" fillId="3" borderId="15" xfId="0" applyNumberFormat="1" applyFont="1" applyFill="1" applyBorder="1" applyAlignment="1">
      <alignment horizontal="center" vertical="center" wrapText="1"/>
    </xf>
    <xf numFmtId="0" fontId="22" fillId="6" borderId="15" xfId="0" applyFont="1" applyFill="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5">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zoomScaleNormal="100" zoomScaleSheetLayoutView="115" workbookViewId="0">
      <selection activeCell="I8" sqref="I8"/>
    </sheetView>
  </sheetViews>
  <sheetFormatPr defaultColWidth="9.109375" defaultRowHeight="14.4" x14ac:dyDescent="0.3"/>
  <cols>
    <col min="1" max="8" width="9.109375" style="28"/>
    <col min="9" max="9" width="13.6640625" style="28" customWidth="1"/>
    <col min="10" max="10" width="9.109375" style="28"/>
    <col min="11" max="33" width="9.109375" style="34"/>
    <col min="34" max="16384" width="9.109375" style="28"/>
  </cols>
  <sheetData>
    <row r="1" spans="1:33" ht="15.6" x14ac:dyDescent="0.3">
      <c r="A1" s="118" t="s">
        <v>307</v>
      </c>
      <c r="B1" s="119"/>
      <c r="C1" s="119"/>
      <c r="D1" s="26"/>
      <c r="E1" s="26"/>
      <c r="F1" s="26"/>
      <c r="G1" s="26"/>
      <c r="H1" s="26"/>
      <c r="I1" s="26"/>
      <c r="J1" s="27"/>
      <c r="N1" s="75"/>
    </row>
    <row r="2" spans="1:33" ht="14.4" customHeight="1" x14ac:dyDescent="0.3">
      <c r="A2" s="120" t="s">
        <v>323</v>
      </c>
      <c r="B2" s="121"/>
      <c r="C2" s="121"/>
      <c r="D2" s="121"/>
      <c r="E2" s="121"/>
      <c r="F2" s="121"/>
      <c r="G2" s="121"/>
      <c r="H2" s="121"/>
      <c r="I2" s="121"/>
      <c r="J2" s="122"/>
      <c r="N2" s="75">
        <v>1</v>
      </c>
    </row>
    <row r="3" spans="1:33" x14ac:dyDescent="0.3">
      <c r="A3" s="29"/>
      <c r="B3" s="30"/>
      <c r="C3" s="30"/>
      <c r="D3" s="30"/>
      <c r="E3" s="30"/>
      <c r="F3" s="30"/>
      <c r="G3" s="30"/>
      <c r="H3" s="30"/>
      <c r="I3" s="30"/>
      <c r="J3" s="31"/>
      <c r="N3" s="75">
        <v>2</v>
      </c>
    </row>
    <row r="4" spans="1:33" ht="33.6" customHeight="1" x14ac:dyDescent="0.3">
      <c r="A4" s="123" t="s">
        <v>308</v>
      </c>
      <c r="B4" s="124"/>
      <c r="C4" s="124"/>
      <c r="D4" s="124"/>
      <c r="E4" s="125" t="s">
        <v>469</v>
      </c>
      <c r="F4" s="126"/>
      <c r="G4" s="32" t="s">
        <v>0</v>
      </c>
      <c r="H4" s="125" t="s">
        <v>470</v>
      </c>
      <c r="I4" s="126"/>
      <c r="J4" s="33"/>
    </row>
    <row r="5" spans="1:33" s="34" customFormat="1" ht="10.199999999999999" customHeight="1" x14ac:dyDescent="0.3">
      <c r="A5" s="127"/>
      <c r="B5" s="128"/>
      <c r="C5" s="128"/>
      <c r="D5" s="128"/>
      <c r="E5" s="128"/>
      <c r="F5" s="128"/>
      <c r="G5" s="128"/>
      <c r="H5" s="128"/>
      <c r="I5" s="128"/>
      <c r="J5" s="129"/>
    </row>
    <row r="6" spans="1:33" ht="20.399999999999999" customHeight="1" x14ac:dyDescent="0.3">
      <c r="A6" s="35"/>
      <c r="B6" s="36" t="s">
        <v>328</v>
      </c>
      <c r="C6" s="37"/>
      <c r="D6" s="37"/>
      <c r="E6" s="42">
        <v>2025</v>
      </c>
      <c r="F6" s="38"/>
      <c r="G6" s="32"/>
      <c r="H6" s="38"/>
      <c r="I6" s="38"/>
      <c r="J6" s="39"/>
    </row>
    <row r="7" spans="1:33" s="41" customFormat="1" ht="10.95" customHeight="1" x14ac:dyDescent="0.3">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399999999999999" customHeight="1" x14ac:dyDescent="0.3">
      <c r="A8" s="106" t="s">
        <v>329</v>
      </c>
      <c r="B8" s="107"/>
      <c r="C8" s="37"/>
      <c r="D8" s="37"/>
      <c r="E8" s="42">
        <v>1</v>
      </c>
      <c r="F8" s="43"/>
      <c r="G8" s="44"/>
      <c r="H8" s="43"/>
      <c r="I8" s="43"/>
      <c r="J8" s="45"/>
    </row>
    <row r="9" spans="1:33" s="41" customFormat="1" ht="10.95" customHeight="1" x14ac:dyDescent="0.3">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50000000000003" customHeight="1" x14ac:dyDescent="0.3">
      <c r="A10" s="108" t="s">
        <v>330</v>
      </c>
      <c r="B10" s="109"/>
      <c r="C10" s="109"/>
      <c r="D10" s="109"/>
      <c r="E10" s="109"/>
      <c r="F10" s="109"/>
      <c r="G10" s="109"/>
      <c r="H10" s="109"/>
      <c r="I10" s="109"/>
      <c r="J10" s="46"/>
    </row>
    <row r="11" spans="1:33" ht="24" customHeight="1" x14ac:dyDescent="0.3">
      <c r="A11" s="110" t="s">
        <v>309</v>
      </c>
      <c r="B11" s="111"/>
      <c r="C11" s="112" t="s">
        <v>449</v>
      </c>
      <c r="D11" s="113"/>
      <c r="E11" s="47"/>
      <c r="F11" s="114" t="s">
        <v>331</v>
      </c>
      <c r="G11" s="115"/>
      <c r="H11" s="116" t="s">
        <v>468</v>
      </c>
      <c r="I11" s="117"/>
      <c r="J11" s="48"/>
    </row>
    <row r="12" spans="1:33" ht="15" customHeight="1" x14ac:dyDescent="0.3">
      <c r="A12" s="49"/>
      <c r="B12" s="50"/>
      <c r="C12" s="50"/>
      <c r="D12" s="50"/>
      <c r="E12" s="134"/>
      <c r="F12" s="134"/>
      <c r="G12" s="134"/>
      <c r="H12" s="134"/>
      <c r="I12" s="51"/>
      <c r="J12" s="48"/>
    </row>
    <row r="13" spans="1:33" ht="21" customHeight="1" x14ac:dyDescent="0.3">
      <c r="A13" s="131" t="s">
        <v>324</v>
      </c>
      <c r="B13" s="111"/>
      <c r="C13" s="112" t="s">
        <v>450</v>
      </c>
      <c r="D13" s="113"/>
      <c r="E13" s="135"/>
      <c r="F13" s="134"/>
      <c r="G13" s="134"/>
      <c r="H13" s="134"/>
      <c r="I13" s="51"/>
      <c r="J13" s="48"/>
    </row>
    <row r="14" spans="1:33" ht="10.95" customHeight="1" x14ac:dyDescent="0.3">
      <c r="A14" s="47"/>
      <c r="B14" s="51"/>
      <c r="C14" s="50"/>
      <c r="D14" s="50"/>
      <c r="E14" s="130"/>
      <c r="F14" s="130"/>
      <c r="G14" s="130"/>
      <c r="H14" s="130"/>
      <c r="I14" s="50"/>
      <c r="J14" s="52"/>
    </row>
    <row r="15" spans="1:33" ht="22.95" customHeight="1" x14ac:dyDescent="0.3">
      <c r="A15" s="131" t="s">
        <v>310</v>
      </c>
      <c r="B15" s="115"/>
      <c r="C15" s="112" t="s">
        <v>451</v>
      </c>
      <c r="D15" s="113"/>
      <c r="E15" s="132"/>
      <c r="F15" s="133"/>
      <c r="G15" s="53" t="s">
        <v>332</v>
      </c>
      <c r="H15" s="116" t="s">
        <v>467</v>
      </c>
      <c r="I15" s="117"/>
      <c r="J15" s="54"/>
    </row>
    <row r="16" spans="1:33" ht="10.95" customHeight="1" x14ac:dyDescent="0.3">
      <c r="A16" s="47"/>
      <c r="B16" s="51"/>
      <c r="C16" s="50"/>
      <c r="D16" s="50"/>
      <c r="E16" s="130"/>
      <c r="F16" s="130"/>
      <c r="G16" s="130"/>
      <c r="H16" s="130"/>
      <c r="I16" s="50"/>
      <c r="J16" s="52"/>
    </row>
    <row r="17" spans="1:10" ht="22.95" customHeight="1" x14ac:dyDescent="0.3">
      <c r="A17" s="55"/>
      <c r="B17" s="53" t="s">
        <v>333</v>
      </c>
      <c r="C17" s="139" t="s">
        <v>452</v>
      </c>
      <c r="D17" s="140"/>
      <c r="E17" s="56"/>
      <c r="F17" s="56"/>
      <c r="G17" s="56"/>
      <c r="H17" s="56"/>
      <c r="I17" s="56"/>
      <c r="J17" s="54"/>
    </row>
    <row r="18" spans="1:10" x14ac:dyDescent="0.3">
      <c r="A18" s="141"/>
      <c r="B18" s="142"/>
      <c r="C18" s="130"/>
      <c r="D18" s="130"/>
      <c r="E18" s="130"/>
      <c r="F18" s="130"/>
      <c r="G18" s="130"/>
      <c r="H18" s="130"/>
      <c r="I18" s="50"/>
      <c r="J18" s="52"/>
    </row>
    <row r="19" spans="1:10" x14ac:dyDescent="0.3">
      <c r="A19" s="110" t="s">
        <v>311</v>
      </c>
      <c r="B19" s="111"/>
      <c r="C19" s="136" t="s">
        <v>453</v>
      </c>
      <c r="D19" s="137"/>
      <c r="E19" s="137"/>
      <c r="F19" s="137"/>
      <c r="G19" s="137"/>
      <c r="H19" s="137"/>
      <c r="I19" s="137"/>
      <c r="J19" s="138"/>
    </row>
    <row r="20" spans="1:10" x14ac:dyDescent="0.3">
      <c r="A20" s="49"/>
      <c r="B20" s="50"/>
      <c r="C20" s="57"/>
      <c r="D20" s="50"/>
      <c r="E20" s="130"/>
      <c r="F20" s="130"/>
      <c r="G20" s="130"/>
      <c r="H20" s="130"/>
      <c r="I20" s="50"/>
      <c r="J20" s="52"/>
    </row>
    <row r="21" spans="1:10" x14ac:dyDescent="0.3">
      <c r="A21" s="110" t="s">
        <v>312</v>
      </c>
      <c r="B21" s="111"/>
      <c r="C21" s="116">
        <v>51000</v>
      </c>
      <c r="D21" s="117"/>
      <c r="E21" s="130"/>
      <c r="F21" s="130"/>
      <c r="G21" s="136" t="s">
        <v>454</v>
      </c>
      <c r="H21" s="137"/>
      <c r="I21" s="137"/>
      <c r="J21" s="138"/>
    </row>
    <row r="22" spans="1:10" x14ac:dyDescent="0.3">
      <c r="A22" s="49"/>
      <c r="B22" s="50"/>
      <c r="C22" s="50"/>
      <c r="D22" s="50"/>
      <c r="E22" s="130"/>
      <c r="F22" s="130"/>
      <c r="G22" s="130"/>
      <c r="H22" s="130"/>
      <c r="I22" s="50"/>
      <c r="J22" s="52"/>
    </row>
    <row r="23" spans="1:10" x14ac:dyDescent="0.3">
      <c r="A23" s="110" t="s">
        <v>313</v>
      </c>
      <c r="B23" s="111"/>
      <c r="C23" s="136" t="s">
        <v>455</v>
      </c>
      <c r="D23" s="137"/>
      <c r="E23" s="137"/>
      <c r="F23" s="137"/>
      <c r="G23" s="137"/>
      <c r="H23" s="137"/>
      <c r="I23" s="137"/>
      <c r="J23" s="138"/>
    </row>
    <row r="24" spans="1:10" x14ac:dyDescent="0.3">
      <c r="A24" s="49"/>
      <c r="B24" s="50"/>
      <c r="C24" s="50"/>
      <c r="D24" s="50"/>
      <c r="E24" s="130"/>
      <c r="F24" s="130"/>
      <c r="G24" s="130"/>
      <c r="H24" s="130"/>
      <c r="I24" s="50"/>
      <c r="J24" s="52"/>
    </row>
    <row r="25" spans="1:10" x14ac:dyDescent="0.3">
      <c r="A25" s="110" t="s">
        <v>314</v>
      </c>
      <c r="B25" s="111"/>
      <c r="C25" s="145" t="s">
        <v>456</v>
      </c>
      <c r="D25" s="146"/>
      <c r="E25" s="146"/>
      <c r="F25" s="146"/>
      <c r="G25" s="146"/>
      <c r="H25" s="146"/>
      <c r="I25" s="146"/>
      <c r="J25" s="147"/>
    </row>
    <row r="26" spans="1:10" x14ac:dyDescent="0.3">
      <c r="A26" s="49"/>
      <c r="B26" s="50"/>
      <c r="C26" s="57"/>
      <c r="D26" s="50"/>
      <c r="E26" s="130"/>
      <c r="F26" s="130"/>
      <c r="G26" s="130"/>
      <c r="H26" s="130"/>
      <c r="I26" s="50"/>
      <c r="J26" s="52"/>
    </row>
    <row r="27" spans="1:10" x14ac:dyDescent="0.3">
      <c r="A27" s="110" t="s">
        <v>315</v>
      </c>
      <c r="B27" s="111"/>
      <c r="C27" s="148" t="s">
        <v>457</v>
      </c>
      <c r="D27" s="149"/>
      <c r="E27" s="149"/>
      <c r="F27" s="149"/>
      <c r="G27" s="149"/>
      <c r="H27" s="149"/>
      <c r="I27" s="149"/>
      <c r="J27" s="150"/>
    </row>
    <row r="28" spans="1:10" ht="13.95" customHeight="1" x14ac:dyDescent="0.3">
      <c r="A28" s="49"/>
      <c r="B28" s="50"/>
      <c r="C28" s="57"/>
      <c r="D28" s="50"/>
      <c r="E28" s="130"/>
      <c r="F28" s="130"/>
      <c r="G28" s="130"/>
      <c r="H28" s="130"/>
      <c r="I28" s="50"/>
      <c r="J28" s="52"/>
    </row>
    <row r="29" spans="1:10" ht="22.95" customHeight="1" x14ac:dyDescent="0.3">
      <c r="A29" s="131" t="s">
        <v>325</v>
      </c>
      <c r="B29" s="111"/>
      <c r="C29" s="74" t="s">
        <v>473</v>
      </c>
      <c r="D29" s="59"/>
      <c r="E29" s="153"/>
      <c r="F29" s="153"/>
      <c r="G29" s="153"/>
      <c r="H29" s="153"/>
      <c r="I29" s="143"/>
      <c r="J29" s="144"/>
    </row>
    <row r="30" spans="1:10" x14ac:dyDescent="0.3">
      <c r="A30" s="49"/>
      <c r="B30" s="50"/>
      <c r="C30" s="50"/>
      <c r="D30" s="50"/>
      <c r="E30" s="130"/>
      <c r="F30" s="130"/>
      <c r="G30" s="130"/>
      <c r="H30" s="130"/>
      <c r="I30" s="50"/>
      <c r="J30" s="52"/>
    </row>
    <row r="31" spans="1:10" x14ac:dyDescent="0.3">
      <c r="A31" s="110" t="s">
        <v>316</v>
      </c>
      <c r="B31" s="111"/>
      <c r="C31" s="74" t="s">
        <v>336</v>
      </c>
      <c r="D31" s="151" t="s">
        <v>334</v>
      </c>
      <c r="E31" s="152"/>
      <c r="F31" s="152"/>
      <c r="G31" s="152"/>
      <c r="H31" s="60" t="s">
        <v>335</v>
      </c>
      <c r="I31" s="61" t="s">
        <v>336</v>
      </c>
      <c r="J31" s="62"/>
    </row>
    <row r="32" spans="1:10" x14ac:dyDescent="0.3">
      <c r="A32" s="110"/>
      <c r="B32" s="111"/>
      <c r="C32" s="63"/>
      <c r="D32" s="32"/>
      <c r="E32" s="133"/>
      <c r="F32" s="133"/>
      <c r="G32" s="133"/>
      <c r="H32" s="133"/>
      <c r="I32" s="161"/>
      <c r="J32" s="162"/>
    </row>
    <row r="33" spans="1:10" x14ac:dyDescent="0.3">
      <c r="A33" s="110" t="s">
        <v>326</v>
      </c>
      <c r="B33" s="111"/>
      <c r="C33" s="58" t="s">
        <v>338</v>
      </c>
      <c r="D33" s="151" t="s">
        <v>337</v>
      </c>
      <c r="E33" s="152"/>
      <c r="F33" s="152"/>
      <c r="G33" s="152"/>
      <c r="H33" s="64" t="s">
        <v>338</v>
      </c>
      <c r="I33" s="65" t="s">
        <v>339</v>
      </c>
      <c r="J33" s="66"/>
    </row>
    <row r="34" spans="1:10" x14ac:dyDescent="0.3">
      <c r="A34" s="49"/>
      <c r="B34" s="50"/>
      <c r="C34" s="50"/>
      <c r="D34" s="50"/>
      <c r="E34" s="130"/>
      <c r="F34" s="130"/>
      <c r="G34" s="130"/>
      <c r="H34" s="130"/>
      <c r="I34" s="50"/>
      <c r="J34" s="52"/>
    </row>
    <row r="35" spans="1:10" x14ac:dyDescent="0.3">
      <c r="A35" s="151" t="s">
        <v>327</v>
      </c>
      <c r="B35" s="152"/>
      <c r="C35" s="152"/>
      <c r="D35" s="152"/>
      <c r="E35" s="152" t="s">
        <v>317</v>
      </c>
      <c r="F35" s="152"/>
      <c r="G35" s="152"/>
      <c r="H35" s="152"/>
      <c r="I35" s="152"/>
      <c r="J35" s="67" t="s">
        <v>318</v>
      </c>
    </row>
    <row r="36" spans="1:10" x14ac:dyDescent="0.3">
      <c r="A36" s="49"/>
      <c r="B36" s="50"/>
      <c r="C36" s="50"/>
      <c r="D36" s="50"/>
      <c r="E36" s="130"/>
      <c r="F36" s="130"/>
      <c r="G36" s="130"/>
      <c r="H36" s="130"/>
      <c r="I36" s="50"/>
      <c r="J36" s="68"/>
    </row>
    <row r="37" spans="1:10" x14ac:dyDescent="0.3">
      <c r="A37" s="154" t="s">
        <v>475</v>
      </c>
      <c r="B37" s="155"/>
      <c r="C37" s="155"/>
      <c r="D37" s="155"/>
      <c r="E37" s="156" t="s">
        <v>458</v>
      </c>
      <c r="F37" s="157"/>
      <c r="G37" s="157"/>
      <c r="H37" s="157"/>
      <c r="I37" s="158"/>
      <c r="J37" s="97"/>
    </row>
    <row r="38" spans="1:10" x14ac:dyDescent="0.3">
      <c r="A38" s="99"/>
      <c r="B38" s="98"/>
      <c r="C38" s="100"/>
      <c r="D38" s="159"/>
      <c r="E38" s="159"/>
      <c r="F38" s="159"/>
      <c r="G38" s="159"/>
      <c r="H38" s="159"/>
      <c r="I38" s="159"/>
      <c r="J38" s="102"/>
    </row>
    <row r="39" spans="1:10" x14ac:dyDescent="0.3">
      <c r="A39" s="154" t="s">
        <v>478</v>
      </c>
      <c r="B39" s="155"/>
      <c r="C39" s="155"/>
      <c r="D39" s="160"/>
      <c r="E39" s="156" t="s">
        <v>479</v>
      </c>
      <c r="F39" s="157"/>
      <c r="G39" s="157"/>
      <c r="H39" s="157"/>
      <c r="I39" s="158"/>
      <c r="J39" s="58"/>
    </row>
    <row r="40" spans="1:10" x14ac:dyDescent="0.3">
      <c r="A40" s="99"/>
      <c r="B40" s="98"/>
      <c r="C40" s="100"/>
      <c r="D40" s="101"/>
      <c r="E40" s="159"/>
      <c r="F40" s="159"/>
      <c r="G40" s="159"/>
      <c r="H40" s="159"/>
      <c r="I40" s="103"/>
      <c r="J40" s="102"/>
    </row>
    <row r="41" spans="1:10" x14ac:dyDescent="0.3">
      <c r="A41" s="154" t="s">
        <v>459</v>
      </c>
      <c r="B41" s="155"/>
      <c r="C41" s="155"/>
      <c r="D41" s="160"/>
      <c r="E41" s="156" t="s">
        <v>460</v>
      </c>
      <c r="F41" s="157"/>
      <c r="G41" s="157"/>
      <c r="H41" s="157"/>
      <c r="I41" s="158"/>
      <c r="J41" s="58"/>
    </row>
    <row r="42" spans="1:10" x14ac:dyDescent="0.3">
      <c r="A42" s="99"/>
      <c r="B42" s="98"/>
      <c r="C42" s="100"/>
      <c r="D42" s="101"/>
      <c r="E42" s="159"/>
      <c r="F42" s="159"/>
      <c r="G42" s="159"/>
      <c r="H42" s="159"/>
      <c r="I42" s="103"/>
      <c r="J42" s="102"/>
    </row>
    <row r="43" spans="1:10" x14ac:dyDescent="0.3">
      <c r="A43" s="154" t="s">
        <v>461</v>
      </c>
      <c r="B43" s="155"/>
      <c r="C43" s="155"/>
      <c r="D43" s="160"/>
      <c r="E43" s="156" t="s">
        <v>462</v>
      </c>
      <c r="F43" s="157"/>
      <c r="G43" s="157"/>
      <c r="H43" s="157"/>
      <c r="I43" s="158"/>
      <c r="J43" s="105">
        <v>1487434</v>
      </c>
    </row>
    <row r="44" spans="1:10" x14ac:dyDescent="0.3">
      <c r="A44" s="104"/>
      <c r="B44" s="100"/>
      <c r="C44" s="163"/>
      <c r="D44" s="163"/>
      <c r="E44" s="164"/>
      <c r="F44" s="164"/>
      <c r="G44" s="163"/>
      <c r="H44" s="163"/>
      <c r="I44" s="163"/>
      <c r="J44" s="102"/>
    </row>
    <row r="45" spans="1:10" x14ac:dyDescent="0.3">
      <c r="A45" s="154" t="s">
        <v>476</v>
      </c>
      <c r="B45" s="155"/>
      <c r="C45" s="155"/>
      <c r="D45" s="160"/>
      <c r="E45" s="156" t="s">
        <v>480</v>
      </c>
      <c r="F45" s="157"/>
      <c r="G45" s="157"/>
      <c r="H45" s="157"/>
      <c r="I45" s="158"/>
      <c r="J45" s="105">
        <v>1162772</v>
      </c>
    </row>
    <row r="46" spans="1:10" x14ac:dyDescent="0.3">
      <c r="A46" s="104"/>
      <c r="B46" s="100"/>
      <c r="C46" s="100"/>
      <c r="D46" s="98"/>
      <c r="E46" s="164"/>
      <c r="F46" s="164"/>
      <c r="G46" s="163"/>
      <c r="H46" s="163"/>
      <c r="I46" s="98"/>
      <c r="J46" s="102"/>
    </row>
    <row r="47" spans="1:10" x14ac:dyDescent="0.3">
      <c r="A47" s="154" t="s">
        <v>477</v>
      </c>
      <c r="B47" s="155"/>
      <c r="C47" s="155"/>
      <c r="D47" s="160"/>
      <c r="E47" s="156" t="s">
        <v>462</v>
      </c>
      <c r="F47" s="157"/>
      <c r="G47" s="157"/>
      <c r="H47" s="157"/>
      <c r="I47" s="158"/>
      <c r="J47" s="105" t="s">
        <v>463</v>
      </c>
    </row>
    <row r="48" spans="1:10" x14ac:dyDescent="0.3">
      <c r="A48" s="69"/>
      <c r="B48" s="57"/>
      <c r="C48" s="57"/>
      <c r="D48" s="50"/>
      <c r="E48" s="130"/>
      <c r="F48" s="130"/>
      <c r="G48" s="165"/>
      <c r="H48" s="165"/>
      <c r="I48" s="50"/>
      <c r="J48" s="70" t="s">
        <v>340</v>
      </c>
    </row>
    <row r="49" spans="1:10" x14ac:dyDescent="0.3">
      <c r="A49" s="69"/>
      <c r="B49" s="57"/>
      <c r="C49" s="57"/>
      <c r="D49" s="50"/>
      <c r="E49" s="130"/>
      <c r="F49" s="130"/>
      <c r="G49" s="165"/>
      <c r="H49" s="165"/>
      <c r="I49" s="50"/>
      <c r="J49" s="70" t="s">
        <v>341</v>
      </c>
    </row>
    <row r="50" spans="1:10" ht="14.4" customHeight="1" x14ac:dyDescent="0.3">
      <c r="A50" s="131" t="s">
        <v>319</v>
      </c>
      <c r="B50" s="114"/>
      <c r="C50" s="116" t="s">
        <v>341</v>
      </c>
      <c r="D50" s="117"/>
      <c r="E50" s="166" t="s">
        <v>342</v>
      </c>
      <c r="F50" s="167"/>
      <c r="G50" s="136"/>
      <c r="H50" s="137"/>
      <c r="I50" s="137"/>
      <c r="J50" s="138"/>
    </row>
    <row r="51" spans="1:10" x14ac:dyDescent="0.3">
      <c r="A51" s="69"/>
      <c r="B51" s="57"/>
      <c r="C51" s="165"/>
      <c r="D51" s="165"/>
      <c r="E51" s="130"/>
      <c r="F51" s="130"/>
      <c r="G51" s="172" t="s">
        <v>343</v>
      </c>
      <c r="H51" s="172"/>
      <c r="I51" s="172"/>
      <c r="J51" s="39"/>
    </row>
    <row r="52" spans="1:10" ht="13.95" customHeight="1" x14ac:dyDescent="0.3">
      <c r="A52" s="131" t="s">
        <v>320</v>
      </c>
      <c r="B52" s="114"/>
      <c r="C52" s="136" t="s">
        <v>464</v>
      </c>
      <c r="D52" s="137"/>
      <c r="E52" s="137"/>
      <c r="F52" s="137"/>
      <c r="G52" s="137"/>
      <c r="H52" s="137"/>
      <c r="I52" s="137"/>
      <c r="J52" s="138"/>
    </row>
    <row r="53" spans="1:10" x14ac:dyDescent="0.3">
      <c r="A53" s="49"/>
      <c r="B53" s="50"/>
      <c r="C53" s="153" t="s">
        <v>321</v>
      </c>
      <c r="D53" s="153"/>
      <c r="E53" s="153"/>
      <c r="F53" s="153"/>
      <c r="G53" s="153"/>
      <c r="H53" s="153"/>
      <c r="I53" s="153"/>
      <c r="J53" s="52"/>
    </row>
    <row r="54" spans="1:10" x14ac:dyDescent="0.3">
      <c r="A54" s="131" t="s">
        <v>322</v>
      </c>
      <c r="B54" s="114"/>
      <c r="C54" s="168" t="s">
        <v>465</v>
      </c>
      <c r="D54" s="169"/>
      <c r="E54" s="170"/>
      <c r="F54" s="130"/>
      <c r="G54" s="130"/>
      <c r="H54" s="152"/>
      <c r="I54" s="152"/>
      <c r="J54" s="171"/>
    </row>
    <row r="55" spans="1:10" x14ac:dyDescent="0.3">
      <c r="A55" s="49"/>
      <c r="B55" s="50"/>
      <c r="C55" s="57"/>
      <c r="D55" s="50"/>
      <c r="E55" s="130"/>
      <c r="F55" s="130"/>
      <c r="G55" s="130"/>
      <c r="H55" s="130"/>
      <c r="I55" s="50"/>
      <c r="J55" s="52"/>
    </row>
    <row r="56" spans="1:10" ht="14.4" customHeight="1" x14ac:dyDescent="0.3">
      <c r="A56" s="131" t="s">
        <v>314</v>
      </c>
      <c r="B56" s="114"/>
      <c r="C56" s="178" t="s">
        <v>466</v>
      </c>
      <c r="D56" s="179"/>
      <c r="E56" s="179"/>
      <c r="F56" s="179"/>
      <c r="G56" s="179"/>
      <c r="H56" s="179"/>
      <c r="I56" s="179"/>
      <c r="J56" s="180"/>
    </row>
    <row r="57" spans="1:10" x14ac:dyDescent="0.3">
      <c r="A57" s="49"/>
      <c r="B57" s="50"/>
      <c r="C57" s="50"/>
      <c r="D57" s="50"/>
      <c r="E57" s="130"/>
      <c r="F57" s="130"/>
      <c r="G57" s="130"/>
      <c r="H57" s="130"/>
      <c r="I57" s="50"/>
      <c r="J57" s="52"/>
    </row>
    <row r="58" spans="1:10" x14ac:dyDescent="0.3">
      <c r="A58" s="131" t="s">
        <v>344</v>
      </c>
      <c r="B58" s="114"/>
      <c r="C58" s="178" t="s">
        <v>474</v>
      </c>
      <c r="D58" s="179"/>
      <c r="E58" s="179"/>
      <c r="F58" s="179"/>
      <c r="G58" s="179"/>
      <c r="H58" s="179"/>
      <c r="I58" s="179"/>
      <c r="J58" s="180"/>
    </row>
    <row r="59" spans="1:10" ht="14.4" customHeight="1" x14ac:dyDescent="0.3">
      <c r="A59" s="49"/>
      <c r="B59" s="50"/>
      <c r="C59" s="173" t="s">
        <v>345</v>
      </c>
      <c r="D59" s="173"/>
      <c r="E59" s="173"/>
      <c r="F59" s="173"/>
      <c r="G59" s="50"/>
      <c r="H59" s="50"/>
      <c r="I59" s="50"/>
      <c r="J59" s="52"/>
    </row>
    <row r="60" spans="1:10" x14ac:dyDescent="0.3">
      <c r="A60" s="131" t="s">
        <v>346</v>
      </c>
      <c r="B60" s="114"/>
      <c r="C60" s="174"/>
      <c r="D60" s="175"/>
      <c r="E60" s="175"/>
      <c r="F60" s="175"/>
      <c r="G60" s="175"/>
      <c r="H60" s="175"/>
      <c r="I60" s="175"/>
      <c r="J60" s="176"/>
    </row>
    <row r="61" spans="1:10" ht="14.4" customHeight="1" x14ac:dyDescent="0.3">
      <c r="A61" s="71"/>
      <c r="B61" s="72"/>
      <c r="C61" s="177" t="s">
        <v>347</v>
      </c>
      <c r="D61" s="177"/>
      <c r="E61" s="177"/>
      <c r="F61" s="177"/>
      <c r="G61" s="177"/>
      <c r="H61" s="72"/>
      <c r="I61" s="72"/>
      <c r="J61" s="73"/>
    </row>
    <row r="64" spans="1:10" ht="27" customHeight="1" x14ac:dyDescent="0.3"/>
    <row r="68" ht="38.4" customHeight="1" x14ac:dyDescent="0.3"/>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81"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21" zoomScale="94" zoomScaleNormal="100" zoomScaleSheetLayoutView="94" workbookViewId="0">
      <selection activeCell="G132" sqref="G132"/>
    </sheetView>
  </sheetViews>
  <sheetFormatPr defaultColWidth="8.88671875" defaultRowHeight="13.2" x14ac:dyDescent="0.25"/>
  <cols>
    <col min="8" max="9" width="16.6640625" style="8" customWidth="1"/>
    <col min="10" max="10" width="10.33203125" bestFit="1" customWidth="1"/>
  </cols>
  <sheetData>
    <row r="1" spans="1:9" x14ac:dyDescent="0.25">
      <c r="A1" s="188" t="s">
        <v>1</v>
      </c>
      <c r="B1" s="189"/>
      <c r="C1" s="189"/>
      <c r="D1" s="189"/>
      <c r="E1" s="189"/>
      <c r="F1" s="189"/>
      <c r="G1" s="189"/>
      <c r="H1" s="189"/>
      <c r="I1" s="189"/>
    </row>
    <row r="2" spans="1:9" x14ac:dyDescent="0.25">
      <c r="A2" s="190" t="s">
        <v>472</v>
      </c>
      <c r="B2" s="191"/>
      <c r="C2" s="191"/>
      <c r="D2" s="191"/>
      <c r="E2" s="191"/>
      <c r="F2" s="191"/>
      <c r="G2" s="191"/>
      <c r="H2" s="191"/>
      <c r="I2" s="191"/>
    </row>
    <row r="3" spans="1:9" x14ac:dyDescent="0.25">
      <c r="A3" s="192" t="s">
        <v>447</v>
      </c>
      <c r="B3" s="192"/>
      <c r="C3" s="192"/>
      <c r="D3" s="192"/>
      <c r="E3" s="192"/>
      <c r="F3" s="192"/>
      <c r="G3" s="192"/>
      <c r="H3" s="192"/>
      <c r="I3" s="192"/>
    </row>
    <row r="4" spans="1:9" x14ac:dyDescent="0.25">
      <c r="A4" s="193" t="s">
        <v>448</v>
      </c>
      <c r="B4" s="194"/>
      <c r="C4" s="194"/>
      <c r="D4" s="194"/>
      <c r="E4" s="194"/>
      <c r="F4" s="194"/>
      <c r="G4" s="194"/>
      <c r="H4" s="194"/>
      <c r="I4" s="195"/>
    </row>
    <row r="5" spans="1:9" ht="21.6" x14ac:dyDescent="0.25">
      <c r="A5" s="198" t="s">
        <v>2</v>
      </c>
      <c r="B5" s="199"/>
      <c r="C5" s="199"/>
      <c r="D5" s="199"/>
      <c r="E5" s="199"/>
      <c r="F5" s="199"/>
      <c r="G5" s="9" t="s">
        <v>104</v>
      </c>
      <c r="H5" s="10" t="s">
        <v>297</v>
      </c>
      <c r="I5" s="10" t="s">
        <v>302</v>
      </c>
    </row>
    <row r="6" spans="1:9" x14ac:dyDescent="0.25">
      <c r="A6" s="196">
        <v>1</v>
      </c>
      <c r="B6" s="197"/>
      <c r="C6" s="197"/>
      <c r="D6" s="197"/>
      <c r="E6" s="197"/>
      <c r="F6" s="197"/>
      <c r="G6" s="11">
        <v>2</v>
      </c>
      <c r="H6" s="10">
        <v>3</v>
      </c>
      <c r="I6" s="10">
        <v>4</v>
      </c>
    </row>
    <row r="7" spans="1:9" x14ac:dyDescent="0.25">
      <c r="A7" s="200"/>
      <c r="B7" s="200"/>
      <c r="C7" s="200"/>
      <c r="D7" s="200"/>
      <c r="E7" s="200"/>
      <c r="F7" s="200"/>
      <c r="G7" s="200"/>
      <c r="H7" s="200"/>
      <c r="I7" s="200"/>
    </row>
    <row r="8" spans="1:9" ht="12.75" customHeight="1" x14ac:dyDescent="0.25">
      <c r="A8" s="182" t="s">
        <v>4</v>
      </c>
      <c r="B8" s="182"/>
      <c r="C8" s="182"/>
      <c r="D8" s="182"/>
      <c r="E8" s="182"/>
      <c r="F8" s="182"/>
      <c r="G8" s="12">
        <v>1</v>
      </c>
      <c r="H8" s="13">
        <v>0</v>
      </c>
      <c r="I8" s="13">
        <v>0</v>
      </c>
    </row>
    <row r="9" spans="1:9" ht="12.75" customHeight="1" x14ac:dyDescent="0.25">
      <c r="A9" s="183" t="s">
        <v>5</v>
      </c>
      <c r="B9" s="183"/>
      <c r="C9" s="183"/>
      <c r="D9" s="183"/>
      <c r="E9" s="183"/>
      <c r="F9" s="183"/>
      <c r="G9" s="14">
        <v>2</v>
      </c>
      <c r="H9" s="76">
        <f>H10+H17+H27+H38+H43</f>
        <v>147033330</v>
      </c>
      <c r="I9" s="76">
        <f>I10+I17+I27+I38+I43</f>
        <v>155735071</v>
      </c>
    </row>
    <row r="10" spans="1:9" ht="12.75" customHeight="1" x14ac:dyDescent="0.25">
      <c r="A10" s="185" t="s">
        <v>6</v>
      </c>
      <c r="B10" s="185"/>
      <c r="C10" s="185"/>
      <c r="D10" s="185"/>
      <c r="E10" s="185"/>
      <c r="F10" s="185"/>
      <c r="G10" s="14">
        <v>3</v>
      </c>
      <c r="H10" s="76">
        <f>H11+H12+H13+H14+H15+H16</f>
        <v>26313583</v>
      </c>
      <c r="I10" s="76">
        <f>I11+I12+I13+I14+I15+I16</f>
        <v>27175049</v>
      </c>
    </row>
    <row r="11" spans="1:9" ht="12.75" customHeight="1" x14ac:dyDescent="0.25">
      <c r="A11" s="181" t="s">
        <v>7</v>
      </c>
      <c r="B11" s="181"/>
      <c r="C11" s="181"/>
      <c r="D11" s="181"/>
      <c r="E11" s="181"/>
      <c r="F11" s="181"/>
      <c r="G11" s="12">
        <v>4</v>
      </c>
      <c r="H11" s="13">
        <v>4013182</v>
      </c>
      <c r="I11" s="13">
        <v>3825824</v>
      </c>
    </row>
    <row r="12" spans="1:9" ht="23.4" customHeight="1" x14ac:dyDescent="0.25">
      <c r="A12" s="181" t="s">
        <v>8</v>
      </c>
      <c r="B12" s="181"/>
      <c r="C12" s="181"/>
      <c r="D12" s="181"/>
      <c r="E12" s="181"/>
      <c r="F12" s="181"/>
      <c r="G12" s="12">
        <v>5</v>
      </c>
      <c r="H12" s="13">
        <v>8120435</v>
      </c>
      <c r="I12" s="13">
        <v>7814939</v>
      </c>
    </row>
    <row r="13" spans="1:9" ht="12.75" customHeight="1" x14ac:dyDescent="0.25">
      <c r="A13" s="181" t="s">
        <v>9</v>
      </c>
      <c r="B13" s="181"/>
      <c r="C13" s="181"/>
      <c r="D13" s="181"/>
      <c r="E13" s="181"/>
      <c r="F13" s="181"/>
      <c r="G13" s="12">
        <v>6</v>
      </c>
      <c r="H13" s="13">
        <v>2995985</v>
      </c>
      <c r="I13" s="13">
        <v>2995985</v>
      </c>
    </row>
    <row r="14" spans="1:9" ht="12.75" customHeight="1" x14ac:dyDescent="0.25">
      <c r="A14" s="181" t="s">
        <v>10</v>
      </c>
      <c r="B14" s="181"/>
      <c r="C14" s="181"/>
      <c r="D14" s="181"/>
      <c r="E14" s="181"/>
      <c r="F14" s="181"/>
      <c r="G14" s="12">
        <v>7</v>
      </c>
      <c r="H14" s="13">
        <v>0</v>
      </c>
      <c r="I14" s="13">
        <v>0</v>
      </c>
    </row>
    <row r="15" spans="1:9" ht="12.75" customHeight="1" x14ac:dyDescent="0.25">
      <c r="A15" s="181" t="s">
        <v>11</v>
      </c>
      <c r="B15" s="181"/>
      <c r="C15" s="181"/>
      <c r="D15" s="181"/>
      <c r="E15" s="181"/>
      <c r="F15" s="181"/>
      <c r="G15" s="12">
        <v>8</v>
      </c>
      <c r="H15" s="13">
        <v>9239626</v>
      </c>
      <c r="I15" s="13">
        <v>10822842</v>
      </c>
    </row>
    <row r="16" spans="1:9" ht="12.75" customHeight="1" x14ac:dyDescent="0.25">
      <c r="A16" s="181" t="s">
        <v>12</v>
      </c>
      <c r="B16" s="181"/>
      <c r="C16" s="181"/>
      <c r="D16" s="181"/>
      <c r="E16" s="181"/>
      <c r="F16" s="181"/>
      <c r="G16" s="12">
        <v>9</v>
      </c>
      <c r="H16" s="13">
        <v>1944355</v>
      </c>
      <c r="I16" s="13">
        <v>1715459</v>
      </c>
    </row>
    <row r="17" spans="1:9" ht="12.75" customHeight="1" x14ac:dyDescent="0.25">
      <c r="A17" s="185" t="s">
        <v>13</v>
      </c>
      <c r="B17" s="185"/>
      <c r="C17" s="185"/>
      <c r="D17" s="185"/>
      <c r="E17" s="185"/>
      <c r="F17" s="185"/>
      <c r="G17" s="14">
        <v>10</v>
      </c>
      <c r="H17" s="76">
        <f>H18+H19+H20+H21+H22+H23+H24+H25+H26</f>
        <v>114764146</v>
      </c>
      <c r="I17" s="76">
        <f>I18+I19+I20+I21+I22+I23+I24+I25+I26</f>
        <v>120133011</v>
      </c>
    </row>
    <row r="18" spans="1:9" ht="12.75" customHeight="1" x14ac:dyDescent="0.25">
      <c r="A18" s="181" t="s">
        <v>14</v>
      </c>
      <c r="B18" s="181"/>
      <c r="C18" s="181"/>
      <c r="D18" s="181"/>
      <c r="E18" s="181"/>
      <c r="F18" s="181"/>
      <c r="G18" s="12">
        <v>11</v>
      </c>
      <c r="H18" s="13">
        <v>5973607</v>
      </c>
      <c r="I18" s="13">
        <v>5973480</v>
      </c>
    </row>
    <row r="19" spans="1:9" ht="12.75" customHeight="1" x14ac:dyDescent="0.25">
      <c r="A19" s="181" t="s">
        <v>15</v>
      </c>
      <c r="B19" s="181"/>
      <c r="C19" s="181"/>
      <c r="D19" s="181"/>
      <c r="E19" s="181"/>
      <c r="F19" s="181"/>
      <c r="G19" s="12">
        <v>12</v>
      </c>
      <c r="H19" s="13">
        <v>50847864</v>
      </c>
      <c r="I19" s="13">
        <v>53942347</v>
      </c>
    </row>
    <row r="20" spans="1:9" ht="12.75" customHeight="1" x14ac:dyDescent="0.25">
      <c r="A20" s="181" t="s">
        <v>16</v>
      </c>
      <c r="B20" s="181"/>
      <c r="C20" s="181"/>
      <c r="D20" s="181"/>
      <c r="E20" s="181"/>
      <c r="F20" s="181"/>
      <c r="G20" s="12">
        <v>13</v>
      </c>
      <c r="H20" s="13">
        <v>48171600</v>
      </c>
      <c r="I20" s="13">
        <v>45883193</v>
      </c>
    </row>
    <row r="21" spans="1:9" ht="12.75" customHeight="1" x14ac:dyDescent="0.25">
      <c r="A21" s="181" t="s">
        <v>17</v>
      </c>
      <c r="B21" s="181"/>
      <c r="C21" s="181"/>
      <c r="D21" s="181"/>
      <c r="E21" s="181"/>
      <c r="F21" s="181"/>
      <c r="G21" s="12">
        <v>14</v>
      </c>
      <c r="H21" s="13">
        <v>6074666</v>
      </c>
      <c r="I21" s="13">
        <v>7050847</v>
      </c>
    </row>
    <row r="22" spans="1:9" ht="12.75" customHeight="1" x14ac:dyDescent="0.25">
      <c r="A22" s="181" t="s">
        <v>18</v>
      </c>
      <c r="B22" s="181"/>
      <c r="C22" s="181"/>
      <c r="D22" s="181"/>
      <c r="E22" s="181"/>
      <c r="F22" s="181"/>
      <c r="G22" s="12">
        <v>15</v>
      </c>
      <c r="H22" s="13">
        <v>0</v>
      </c>
      <c r="I22" s="13">
        <v>0</v>
      </c>
    </row>
    <row r="23" spans="1:9" ht="12.75" customHeight="1" x14ac:dyDescent="0.25">
      <c r="A23" s="181" t="s">
        <v>19</v>
      </c>
      <c r="B23" s="181"/>
      <c r="C23" s="181"/>
      <c r="D23" s="181"/>
      <c r="E23" s="181"/>
      <c r="F23" s="181"/>
      <c r="G23" s="12">
        <v>16</v>
      </c>
      <c r="H23" s="13">
        <v>0</v>
      </c>
      <c r="I23" s="13">
        <v>0</v>
      </c>
    </row>
    <row r="24" spans="1:9" ht="12.75" customHeight="1" x14ac:dyDescent="0.25">
      <c r="A24" s="181" t="s">
        <v>20</v>
      </c>
      <c r="B24" s="181"/>
      <c r="C24" s="181"/>
      <c r="D24" s="181"/>
      <c r="E24" s="181"/>
      <c r="F24" s="181"/>
      <c r="G24" s="12">
        <v>17</v>
      </c>
      <c r="H24" s="13">
        <v>632787</v>
      </c>
      <c r="I24" s="13">
        <v>4218843</v>
      </c>
    </row>
    <row r="25" spans="1:9" ht="12.75" customHeight="1" x14ac:dyDescent="0.25">
      <c r="A25" s="181" t="s">
        <v>21</v>
      </c>
      <c r="B25" s="181"/>
      <c r="C25" s="181"/>
      <c r="D25" s="181"/>
      <c r="E25" s="181"/>
      <c r="F25" s="181"/>
      <c r="G25" s="12">
        <v>18</v>
      </c>
      <c r="H25" s="13">
        <v>169016</v>
      </c>
      <c r="I25" s="13">
        <v>169695</v>
      </c>
    </row>
    <row r="26" spans="1:9" ht="12.75" customHeight="1" x14ac:dyDescent="0.25">
      <c r="A26" s="181" t="s">
        <v>22</v>
      </c>
      <c r="B26" s="181"/>
      <c r="C26" s="181"/>
      <c r="D26" s="181"/>
      <c r="E26" s="181"/>
      <c r="F26" s="181"/>
      <c r="G26" s="12">
        <v>19</v>
      </c>
      <c r="H26" s="13">
        <v>2894606</v>
      </c>
      <c r="I26" s="13">
        <v>2894606</v>
      </c>
    </row>
    <row r="27" spans="1:9" ht="12.75" customHeight="1" x14ac:dyDescent="0.25">
      <c r="A27" s="185" t="s">
        <v>23</v>
      </c>
      <c r="B27" s="185"/>
      <c r="C27" s="185"/>
      <c r="D27" s="185"/>
      <c r="E27" s="185"/>
      <c r="F27" s="185"/>
      <c r="G27" s="14">
        <v>20</v>
      </c>
      <c r="H27" s="76">
        <f>SUM(H28:H37)</f>
        <v>282115</v>
      </c>
      <c r="I27" s="76">
        <f>SUM(I28:I37)</f>
        <v>731802</v>
      </c>
    </row>
    <row r="28" spans="1:9" ht="12.75" customHeight="1" x14ac:dyDescent="0.25">
      <c r="A28" s="181" t="s">
        <v>24</v>
      </c>
      <c r="B28" s="181"/>
      <c r="C28" s="181"/>
      <c r="D28" s="181"/>
      <c r="E28" s="181"/>
      <c r="F28" s="181"/>
      <c r="G28" s="12">
        <v>21</v>
      </c>
      <c r="H28" s="13">
        <v>0</v>
      </c>
      <c r="I28" s="13">
        <v>0</v>
      </c>
    </row>
    <row r="29" spans="1:9" ht="12.75" customHeight="1" x14ac:dyDescent="0.25">
      <c r="A29" s="181" t="s">
        <v>25</v>
      </c>
      <c r="B29" s="181"/>
      <c r="C29" s="181"/>
      <c r="D29" s="181"/>
      <c r="E29" s="181"/>
      <c r="F29" s="181"/>
      <c r="G29" s="12">
        <v>22</v>
      </c>
      <c r="H29" s="13">
        <v>0</v>
      </c>
      <c r="I29" s="13">
        <v>0</v>
      </c>
    </row>
    <row r="30" spans="1:9" ht="12.75" customHeight="1" x14ac:dyDescent="0.25">
      <c r="A30" s="181" t="s">
        <v>26</v>
      </c>
      <c r="B30" s="181"/>
      <c r="C30" s="181"/>
      <c r="D30" s="181"/>
      <c r="E30" s="181"/>
      <c r="F30" s="181"/>
      <c r="G30" s="12">
        <v>23</v>
      </c>
      <c r="H30" s="13">
        <v>0</v>
      </c>
      <c r="I30" s="13">
        <v>0</v>
      </c>
    </row>
    <row r="31" spans="1:9" ht="24.6" customHeight="1" x14ac:dyDescent="0.25">
      <c r="A31" s="181" t="s">
        <v>27</v>
      </c>
      <c r="B31" s="181"/>
      <c r="C31" s="181"/>
      <c r="D31" s="181"/>
      <c r="E31" s="181"/>
      <c r="F31" s="181"/>
      <c r="G31" s="12">
        <v>24</v>
      </c>
      <c r="H31" s="13">
        <v>94654</v>
      </c>
      <c r="I31" s="13">
        <v>78047</v>
      </c>
    </row>
    <row r="32" spans="1:9" ht="24" customHeight="1" x14ac:dyDescent="0.25">
      <c r="A32" s="181" t="s">
        <v>28</v>
      </c>
      <c r="B32" s="181"/>
      <c r="C32" s="181"/>
      <c r="D32" s="181"/>
      <c r="E32" s="181"/>
      <c r="F32" s="181"/>
      <c r="G32" s="12">
        <v>25</v>
      </c>
      <c r="H32" s="13">
        <v>0</v>
      </c>
      <c r="I32" s="13">
        <v>0</v>
      </c>
    </row>
    <row r="33" spans="1:9" ht="26.4" customHeight="1" x14ac:dyDescent="0.25">
      <c r="A33" s="181" t="s">
        <v>29</v>
      </c>
      <c r="B33" s="181"/>
      <c r="C33" s="181"/>
      <c r="D33" s="181"/>
      <c r="E33" s="181"/>
      <c r="F33" s="181"/>
      <c r="G33" s="12">
        <v>26</v>
      </c>
      <c r="H33" s="13">
        <v>0</v>
      </c>
      <c r="I33" s="13">
        <v>0</v>
      </c>
    </row>
    <row r="34" spans="1:9" ht="12.75" customHeight="1" x14ac:dyDescent="0.25">
      <c r="A34" s="181" t="s">
        <v>30</v>
      </c>
      <c r="B34" s="181"/>
      <c r="C34" s="181"/>
      <c r="D34" s="181"/>
      <c r="E34" s="181"/>
      <c r="F34" s="181"/>
      <c r="G34" s="12">
        <v>27</v>
      </c>
      <c r="H34" s="13">
        <v>156955</v>
      </c>
      <c r="I34" s="13">
        <v>156955</v>
      </c>
    </row>
    <row r="35" spans="1:9" ht="12.75" customHeight="1" x14ac:dyDescent="0.25">
      <c r="A35" s="181" t="s">
        <v>31</v>
      </c>
      <c r="B35" s="181"/>
      <c r="C35" s="181"/>
      <c r="D35" s="181"/>
      <c r="E35" s="181"/>
      <c r="F35" s="181"/>
      <c r="G35" s="12">
        <v>28</v>
      </c>
      <c r="H35" s="13">
        <v>29842</v>
      </c>
      <c r="I35" s="13">
        <v>496136</v>
      </c>
    </row>
    <row r="36" spans="1:9" ht="12.75" customHeight="1" x14ac:dyDescent="0.25">
      <c r="A36" s="181" t="s">
        <v>32</v>
      </c>
      <c r="B36" s="181"/>
      <c r="C36" s="181"/>
      <c r="D36" s="181"/>
      <c r="E36" s="181"/>
      <c r="F36" s="181"/>
      <c r="G36" s="12">
        <v>29</v>
      </c>
      <c r="H36" s="13">
        <v>0</v>
      </c>
      <c r="I36" s="13">
        <v>0</v>
      </c>
    </row>
    <row r="37" spans="1:9" ht="12.75" customHeight="1" x14ac:dyDescent="0.25">
      <c r="A37" s="181" t="s">
        <v>33</v>
      </c>
      <c r="B37" s="181"/>
      <c r="C37" s="181"/>
      <c r="D37" s="181"/>
      <c r="E37" s="181"/>
      <c r="F37" s="181"/>
      <c r="G37" s="12">
        <v>30</v>
      </c>
      <c r="H37" s="13">
        <v>664</v>
      </c>
      <c r="I37" s="13">
        <v>664</v>
      </c>
    </row>
    <row r="38" spans="1:9" ht="12.75" customHeight="1" x14ac:dyDescent="0.25">
      <c r="A38" s="185" t="s">
        <v>34</v>
      </c>
      <c r="B38" s="185"/>
      <c r="C38" s="185"/>
      <c r="D38" s="185"/>
      <c r="E38" s="185"/>
      <c r="F38" s="185"/>
      <c r="G38" s="14">
        <v>31</v>
      </c>
      <c r="H38" s="76">
        <f>H39+H40+H41+H42</f>
        <v>0</v>
      </c>
      <c r="I38" s="76">
        <f>I39+I40+I41+I42</f>
        <v>876</v>
      </c>
    </row>
    <row r="39" spans="1:9" ht="12.75" customHeight="1" x14ac:dyDescent="0.25">
      <c r="A39" s="181" t="s">
        <v>35</v>
      </c>
      <c r="B39" s="181"/>
      <c r="C39" s="181"/>
      <c r="D39" s="181"/>
      <c r="E39" s="181"/>
      <c r="F39" s="181"/>
      <c r="G39" s="12">
        <v>32</v>
      </c>
      <c r="H39" s="13">
        <v>0</v>
      </c>
      <c r="I39" s="13">
        <v>0</v>
      </c>
    </row>
    <row r="40" spans="1:9" ht="12.75" customHeight="1" x14ac:dyDescent="0.25">
      <c r="A40" s="181" t="s">
        <v>36</v>
      </c>
      <c r="B40" s="181"/>
      <c r="C40" s="181"/>
      <c r="D40" s="181"/>
      <c r="E40" s="181"/>
      <c r="F40" s="181"/>
      <c r="G40" s="12">
        <v>33</v>
      </c>
      <c r="H40" s="13">
        <v>0</v>
      </c>
      <c r="I40" s="13">
        <v>0</v>
      </c>
    </row>
    <row r="41" spans="1:9" ht="12.75" customHeight="1" x14ac:dyDescent="0.25">
      <c r="A41" s="181" t="s">
        <v>37</v>
      </c>
      <c r="B41" s="181"/>
      <c r="C41" s="181"/>
      <c r="D41" s="181"/>
      <c r="E41" s="181"/>
      <c r="F41" s="181"/>
      <c r="G41" s="12">
        <v>34</v>
      </c>
      <c r="H41" s="13">
        <v>0</v>
      </c>
      <c r="I41" s="13">
        <v>0</v>
      </c>
    </row>
    <row r="42" spans="1:9" ht="12.75" customHeight="1" x14ac:dyDescent="0.25">
      <c r="A42" s="181" t="s">
        <v>38</v>
      </c>
      <c r="B42" s="181"/>
      <c r="C42" s="181"/>
      <c r="D42" s="181"/>
      <c r="E42" s="181"/>
      <c r="F42" s="181"/>
      <c r="G42" s="12">
        <v>35</v>
      </c>
      <c r="H42" s="13">
        <v>0</v>
      </c>
      <c r="I42" s="13">
        <v>876</v>
      </c>
    </row>
    <row r="43" spans="1:9" ht="12.75" customHeight="1" x14ac:dyDescent="0.25">
      <c r="A43" s="184" t="s">
        <v>39</v>
      </c>
      <c r="B43" s="184"/>
      <c r="C43" s="184"/>
      <c r="D43" s="184"/>
      <c r="E43" s="184"/>
      <c r="F43" s="184"/>
      <c r="G43" s="12">
        <v>36</v>
      </c>
      <c r="H43" s="13">
        <v>5673486</v>
      </c>
      <c r="I43" s="13">
        <v>7694333</v>
      </c>
    </row>
    <row r="44" spans="1:9" ht="12.75" customHeight="1" x14ac:dyDescent="0.25">
      <c r="A44" s="183" t="s">
        <v>40</v>
      </c>
      <c r="B44" s="183"/>
      <c r="C44" s="183"/>
      <c r="D44" s="183"/>
      <c r="E44" s="183"/>
      <c r="F44" s="183"/>
      <c r="G44" s="14">
        <v>37</v>
      </c>
      <c r="H44" s="76">
        <f>H45+H53+H60+H70</f>
        <v>191448911</v>
      </c>
      <c r="I44" s="76">
        <f>I45+I53+I60+I70</f>
        <v>227647188</v>
      </c>
    </row>
    <row r="45" spans="1:9" ht="12.75" customHeight="1" x14ac:dyDescent="0.25">
      <c r="A45" s="185" t="s">
        <v>41</v>
      </c>
      <c r="B45" s="185"/>
      <c r="C45" s="185"/>
      <c r="D45" s="185"/>
      <c r="E45" s="185"/>
      <c r="F45" s="185"/>
      <c r="G45" s="14">
        <v>38</v>
      </c>
      <c r="H45" s="76">
        <f>SUM(H46:H52)</f>
        <v>57353370</v>
      </c>
      <c r="I45" s="76">
        <f>SUM(I46:I52)</f>
        <v>65929993</v>
      </c>
    </row>
    <row r="46" spans="1:9" ht="12.75" customHeight="1" x14ac:dyDescent="0.25">
      <c r="A46" s="181" t="s">
        <v>42</v>
      </c>
      <c r="B46" s="181"/>
      <c r="C46" s="181"/>
      <c r="D46" s="181"/>
      <c r="E46" s="181"/>
      <c r="F46" s="181"/>
      <c r="G46" s="12">
        <v>39</v>
      </c>
      <c r="H46" s="13">
        <v>24900124</v>
      </c>
      <c r="I46" s="13">
        <v>26807583</v>
      </c>
    </row>
    <row r="47" spans="1:9" ht="12.75" customHeight="1" x14ac:dyDescent="0.25">
      <c r="A47" s="181" t="s">
        <v>43</v>
      </c>
      <c r="B47" s="181"/>
      <c r="C47" s="181"/>
      <c r="D47" s="181"/>
      <c r="E47" s="181"/>
      <c r="F47" s="181"/>
      <c r="G47" s="12">
        <v>40</v>
      </c>
      <c r="H47" s="13">
        <v>0</v>
      </c>
      <c r="I47" s="13">
        <v>513924</v>
      </c>
    </row>
    <row r="48" spans="1:9" ht="12.75" customHeight="1" x14ac:dyDescent="0.25">
      <c r="A48" s="181" t="s">
        <v>44</v>
      </c>
      <c r="B48" s="181"/>
      <c r="C48" s="181"/>
      <c r="D48" s="181"/>
      <c r="E48" s="181"/>
      <c r="F48" s="181"/>
      <c r="G48" s="12">
        <v>41</v>
      </c>
      <c r="H48" s="13">
        <v>16179755</v>
      </c>
      <c r="I48" s="13">
        <v>24741127</v>
      </c>
    </row>
    <row r="49" spans="1:9" ht="12.75" customHeight="1" x14ac:dyDescent="0.25">
      <c r="A49" s="181" t="s">
        <v>45</v>
      </c>
      <c r="B49" s="181"/>
      <c r="C49" s="181"/>
      <c r="D49" s="181"/>
      <c r="E49" s="181"/>
      <c r="F49" s="181"/>
      <c r="G49" s="12">
        <v>42</v>
      </c>
      <c r="H49" s="13">
        <v>16273491</v>
      </c>
      <c r="I49" s="13">
        <v>13867359</v>
      </c>
    </row>
    <row r="50" spans="1:9" ht="12.75" customHeight="1" x14ac:dyDescent="0.25">
      <c r="A50" s="181" t="s">
        <v>46</v>
      </c>
      <c r="B50" s="181"/>
      <c r="C50" s="181"/>
      <c r="D50" s="181"/>
      <c r="E50" s="181"/>
      <c r="F50" s="181"/>
      <c r="G50" s="12">
        <v>43</v>
      </c>
      <c r="H50" s="13">
        <v>0</v>
      </c>
      <c r="I50" s="13">
        <v>0</v>
      </c>
    </row>
    <row r="51" spans="1:9" ht="12.75" customHeight="1" x14ac:dyDescent="0.25">
      <c r="A51" s="181" t="s">
        <v>47</v>
      </c>
      <c r="B51" s="181"/>
      <c r="C51" s="181"/>
      <c r="D51" s="181"/>
      <c r="E51" s="181"/>
      <c r="F51" s="181"/>
      <c r="G51" s="12">
        <v>44</v>
      </c>
      <c r="H51" s="13">
        <v>0</v>
      </c>
      <c r="I51" s="13">
        <v>0</v>
      </c>
    </row>
    <row r="52" spans="1:9" ht="12.75" customHeight="1" x14ac:dyDescent="0.25">
      <c r="A52" s="181" t="s">
        <v>48</v>
      </c>
      <c r="B52" s="181"/>
      <c r="C52" s="181"/>
      <c r="D52" s="181"/>
      <c r="E52" s="181"/>
      <c r="F52" s="181"/>
      <c r="G52" s="12">
        <v>45</v>
      </c>
      <c r="H52" s="13">
        <v>0</v>
      </c>
      <c r="I52" s="13">
        <v>0</v>
      </c>
    </row>
    <row r="53" spans="1:9" ht="12.75" customHeight="1" x14ac:dyDescent="0.25">
      <c r="A53" s="185" t="s">
        <v>49</v>
      </c>
      <c r="B53" s="185"/>
      <c r="C53" s="185"/>
      <c r="D53" s="185"/>
      <c r="E53" s="185"/>
      <c r="F53" s="185"/>
      <c r="G53" s="14">
        <v>46</v>
      </c>
      <c r="H53" s="76">
        <f>SUM(H54:H59)</f>
        <v>70382127</v>
      </c>
      <c r="I53" s="76">
        <f>SUM(I54:I59)</f>
        <v>99504065</v>
      </c>
    </row>
    <row r="54" spans="1:9" ht="12.75" customHeight="1" x14ac:dyDescent="0.25">
      <c r="A54" s="181" t="s">
        <v>50</v>
      </c>
      <c r="B54" s="181"/>
      <c r="C54" s="181"/>
      <c r="D54" s="181"/>
      <c r="E54" s="181"/>
      <c r="F54" s="181"/>
      <c r="G54" s="12">
        <v>47</v>
      </c>
      <c r="H54" s="13">
        <v>0</v>
      </c>
      <c r="I54" s="13">
        <v>0</v>
      </c>
    </row>
    <row r="55" spans="1:9" ht="12.75" customHeight="1" x14ac:dyDescent="0.25">
      <c r="A55" s="181" t="s">
        <v>51</v>
      </c>
      <c r="B55" s="181"/>
      <c r="C55" s="181"/>
      <c r="D55" s="181"/>
      <c r="E55" s="181"/>
      <c r="F55" s="181"/>
      <c r="G55" s="12">
        <v>48</v>
      </c>
      <c r="H55" s="13">
        <v>0</v>
      </c>
      <c r="I55" s="13">
        <v>0</v>
      </c>
    </row>
    <row r="56" spans="1:9" ht="12.75" customHeight="1" x14ac:dyDescent="0.25">
      <c r="A56" s="181" t="s">
        <v>52</v>
      </c>
      <c r="B56" s="181"/>
      <c r="C56" s="181"/>
      <c r="D56" s="181"/>
      <c r="E56" s="181"/>
      <c r="F56" s="181"/>
      <c r="G56" s="12">
        <v>49</v>
      </c>
      <c r="H56" s="13">
        <v>64147339</v>
      </c>
      <c r="I56" s="13">
        <v>88787173</v>
      </c>
    </row>
    <row r="57" spans="1:9" ht="12.75" customHeight="1" x14ac:dyDescent="0.25">
      <c r="A57" s="181" t="s">
        <v>53</v>
      </c>
      <c r="B57" s="181"/>
      <c r="C57" s="181"/>
      <c r="D57" s="181"/>
      <c r="E57" s="181"/>
      <c r="F57" s="181"/>
      <c r="G57" s="12">
        <v>50</v>
      </c>
      <c r="H57" s="13">
        <v>19913</v>
      </c>
      <c r="I57" s="13">
        <v>47264</v>
      </c>
    </row>
    <row r="58" spans="1:9" ht="12.75" customHeight="1" x14ac:dyDescent="0.25">
      <c r="A58" s="181" t="s">
        <v>54</v>
      </c>
      <c r="B58" s="181"/>
      <c r="C58" s="181"/>
      <c r="D58" s="181"/>
      <c r="E58" s="181"/>
      <c r="F58" s="181"/>
      <c r="G58" s="12">
        <v>51</v>
      </c>
      <c r="H58" s="13">
        <v>4819948</v>
      </c>
      <c r="I58" s="13">
        <v>8103743</v>
      </c>
    </row>
    <row r="59" spans="1:9" ht="12.75" customHeight="1" x14ac:dyDescent="0.25">
      <c r="A59" s="181" t="s">
        <v>55</v>
      </c>
      <c r="B59" s="181"/>
      <c r="C59" s="181"/>
      <c r="D59" s="181"/>
      <c r="E59" s="181"/>
      <c r="F59" s="181"/>
      <c r="G59" s="12">
        <v>52</v>
      </c>
      <c r="H59" s="13">
        <v>1394927</v>
      </c>
      <c r="I59" s="13">
        <v>2565885</v>
      </c>
    </row>
    <row r="60" spans="1:9" ht="12.75" customHeight="1" x14ac:dyDescent="0.25">
      <c r="A60" s="185" t="s">
        <v>56</v>
      </c>
      <c r="B60" s="185"/>
      <c r="C60" s="185"/>
      <c r="D60" s="185"/>
      <c r="E60" s="185"/>
      <c r="F60" s="185"/>
      <c r="G60" s="14">
        <v>53</v>
      </c>
      <c r="H60" s="76">
        <f>SUM(H61:H69)</f>
        <v>2989129</v>
      </c>
      <c r="I60" s="76">
        <f>SUM(I61:I69)</f>
        <v>2984262</v>
      </c>
    </row>
    <row r="61" spans="1:9" ht="12.75" customHeight="1" x14ac:dyDescent="0.25">
      <c r="A61" s="181" t="s">
        <v>24</v>
      </c>
      <c r="B61" s="181"/>
      <c r="C61" s="181"/>
      <c r="D61" s="181"/>
      <c r="E61" s="181"/>
      <c r="F61" s="181"/>
      <c r="G61" s="12">
        <v>54</v>
      </c>
      <c r="H61" s="13">
        <v>0</v>
      </c>
      <c r="I61" s="13">
        <v>0</v>
      </c>
    </row>
    <row r="62" spans="1:9" ht="12.75" customHeight="1" x14ac:dyDescent="0.25">
      <c r="A62" s="181" t="s">
        <v>25</v>
      </c>
      <c r="B62" s="181"/>
      <c r="C62" s="181"/>
      <c r="D62" s="181"/>
      <c r="E62" s="181"/>
      <c r="F62" s="181"/>
      <c r="G62" s="12">
        <v>55</v>
      </c>
      <c r="H62" s="13">
        <v>0</v>
      </c>
      <c r="I62" s="13">
        <v>0</v>
      </c>
    </row>
    <row r="63" spans="1:9" ht="12.75" customHeight="1" x14ac:dyDescent="0.25">
      <c r="A63" s="181" t="s">
        <v>26</v>
      </c>
      <c r="B63" s="181"/>
      <c r="C63" s="181"/>
      <c r="D63" s="181"/>
      <c r="E63" s="181"/>
      <c r="F63" s="181"/>
      <c r="G63" s="12">
        <v>56</v>
      </c>
      <c r="H63" s="13">
        <v>0</v>
      </c>
      <c r="I63" s="13">
        <v>0</v>
      </c>
    </row>
    <row r="64" spans="1:9" ht="23.4" customHeight="1" x14ac:dyDescent="0.25">
      <c r="A64" s="181" t="s">
        <v>57</v>
      </c>
      <c r="B64" s="181"/>
      <c r="C64" s="181"/>
      <c r="D64" s="181"/>
      <c r="E64" s="181"/>
      <c r="F64" s="181"/>
      <c r="G64" s="12">
        <v>57</v>
      </c>
      <c r="H64" s="13">
        <v>0</v>
      </c>
      <c r="I64" s="13">
        <v>0</v>
      </c>
    </row>
    <row r="65" spans="1:9" ht="21" customHeight="1" x14ac:dyDescent="0.25">
      <c r="A65" s="181" t="s">
        <v>28</v>
      </c>
      <c r="B65" s="181"/>
      <c r="C65" s="181"/>
      <c r="D65" s="181"/>
      <c r="E65" s="181"/>
      <c r="F65" s="181"/>
      <c r="G65" s="12">
        <v>58</v>
      </c>
      <c r="H65" s="13">
        <v>0</v>
      </c>
      <c r="I65" s="13">
        <v>0</v>
      </c>
    </row>
    <row r="66" spans="1:9" ht="22.95" customHeight="1" x14ac:dyDescent="0.25">
      <c r="A66" s="181" t="s">
        <v>29</v>
      </c>
      <c r="B66" s="181"/>
      <c r="C66" s="181"/>
      <c r="D66" s="181"/>
      <c r="E66" s="181"/>
      <c r="F66" s="181"/>
      <c r="G66" s="12">
        <v>59</v>
      </c>
      <c r="H66" s="13">
        <v>0</v>
      </c>
      <c r="I66" s="13">
        <v>0</v>
      </c>
    </row>
    <row r="67" spans="1:9" ht="12.75" customHeight="1" x14ac:dyDescent="0.25">
      <c r="A67" s="181" t="s">
        <v>30</v>
      </c>
      <c r="B67" s="181"/>
      <c r="C67" s="181"/>
      <c r="D67" s="181"/>
      <c r="E67" s="181"/>
      <c r="F67" s="181"/>
      <c r="G67" s="12">
        <v>60</v>
      </c>
      <c r="H67" s="13">
        <v>0</v>
      </c>
      <c r="I67" s="13">
        <v>0</v>
      </c>
    </row>
    <row r="68" spans="1:9" ht="12.75" customHeight="1" x14ac:dyDescent="0.25">
      <c r="A68" s="181" t="s">
        <v>31</v>
      </c>
      <c r="B68" s="181"/>
      <c r="C68" s="181"/>
      <c r="D68" s="181"/>
      <c r="E68" s="181"/>
      <c r="F68" s="181"/>
      <c r="G68" s="12">
        <v>61</v>
      </c>
      <c r="H68" s="13">
        <v>18098</v>
      </c>
      <c r="I68" s="13">
        <v>0</v>
      </c>
    </row>
    <row r="69" spans="1:9" ht="12.75" customHeight="1" x14ac:dyDescent="0.25">
      <c r="A69" s="181" t="s">
        <v>58</v>
      </c>
      <c r="B69" s="181"/>
      <c r="C69" s="181"/>
      <c r="D69" s="181"/>
      <c r="E69" s="181"/>
      <c r="F69" s="181"/>
      <c r="G69" s="12">
        <v>62</v>
      </c>
      <c r="H69" s="13">
        <v>2971031</v>
      </c>
      <c r="I69" s="13">
        <v>2984262</v>
      </c>
    </row>
    <row r="70" spans="1:9" ht="12.75" customHeight="1" x14ac:dyDescent="0.25">
      <c r="A70" s="184" t="s">
        <v>59</v>
      </c>
      <c r="B70" s="184"/>
      <c r="C70" s="184"/>
      <c r="D70" s="184"/>
      <c r="E70" s="184"/>
      <c r="F70" s="184"/>
      <c r="G70" s="12">
        <v>63</v>
      </c>
      <c r="H70" s="13">
        <v>60724285</v>
      </c>
      <c r="I70" s="13">
        <v>59228868</v>
      </c>
    </row>
    <row r="71" spans="1:9" ht="12.75" customHeight="1" x14ac:dyDescent="0.25">
      <c r="A71" s="182" t="s">
        <v>60</v>
      </c>
      <c r="B71" s="182"/>
      <c r="C71" s="182"/>
      <c r="D71" s="182"/>
      <c r="E71" s="182"/>
      <c r="F71" s="182"/>
      <c r="G71" s="12">
        <v>64</v>
      </c>
      <c r="H71" s="13">
        <v>1076713</v>
      </c>
      <c r="I71" s="13">
        <v>850914</v>
      </c>
    </row>
    <row r="72" spans="1:9" ht="12.75" customHeight="1" x14ac:dyDescent="0.25">
      <c r="A72" s="183" t="s">
        <v>61</v>
      </c>
      <c r="B72" s="183"/>
      <c r="C72" s="183"/>
      <c r="D72" s="183"/>
      <c r="E72" s="183"/>
      <c r="F72" s="183"/>
      <c r="G72" s="14">
        <v>65</v>
      </c>
      <c r="H72" s="76">
        <f>H8+H9+H44+H71</f>
        <v>339558954</v>
      </c>
      <c r="I72" s="76">
        <f>I8+I9+I44+I71</f>
        <v>384233173</v>
      </c>
    </row>
    <row r="73" spans="1:9" ht="12.75" customHeight="1" x14ac:dyDescent="0.25">
      <c r="A73" s="182" t="s">
        <v>62</v>
      </c>
      <c r="B73" s="182"/>
      <c r="C73" s="182"/>
      <c r="D73" s="182"/>
      <c r="E73" s="182"/>
      <c r="F73" s="182"/>
      <c r="G73" s="12">
        <v>66</v>
      </c>
      <c r="H73" s="13">
        <v>32565291</v>
      </c>
      <c r="I73" s="13">
        <v>35435362</v>
      </c>
    </row>
    <row r="74" spans="1:9" x14ac:dyDescent="0.25">
      <c r="A74" s="186" t="s">
        <v>63</v>
      </c>
      <c r="B74" s="187"/>
      <c r="C74" s="187"/>
      <c r="D74" s="187"/>
      <c r="E74" s="187"/>
      <c r="F74" s="187"/>
      <c r="G74" s="187"/>
      <c r="H74" s="187"/>
      <c r="I74" s="187"/>
    </row>
    <row r="75" spans="1:9" ht="12.75" customHeight="1" x14ac:dyDescent="0.25">
      <c r="A75" s="183" t="s">
        <v>350</v>
      </c>
      <c r="B75" s="183"/>
      <c r="C75" s="183"/>
      <c r="D75" s="183"/>
      <c r="E75" s="183"/>
      <c r="F75" s="183"/>
      <c r="G75" s="14">
        <v>67</v>
      </c>
      <c r="H75" s="76">
        <f>H76+H77+H78+H84+H85+H91+H94+H97</f>
        <v>161294830</v>
      </c>
      <c r="I75" s="76">
        <f>I76+I77+I78+I84+I85+I91+I94+I97</f>
        <v>191895482</v>
      </c>
    </row>
    <row r="76" spans="1:9" ht="12.75" customHeight="1" x14ac:dyDescent="0.25">
      <c r="A76" s="184" t="s">
        <v>64</v>
      </c>
      <c r="B76" s="184"/>
      <c r="C76" s="184"/>
      <c r="D76" s="184"/>
      <c r="E76" s="184"/>
      <c r="F76" s="184"/>
      <c r="G76" s="12">
        <v>68</v>
      </c>
      <c r="H76" s="13">
        <v>16589677</v>
      </c>
      <c r="I76" s="13">
        <v>16865524</v>
      </c>
    </row>
    <row r="77" spans="1:9" ht="12.75" customHeight="1" x14ac:dyDescent="0.25">
      <c r="A77" s="184" t="s">
        <v>65</v>
      </c>
      <c r="B77" s="184"/>
      <c r="C77" s="184"/>
      <c r="D77" s="184"/>
      <c r="E77" s="184"/>
      <c r="F77" s="184"/>
      <c r="G77" s="12">
        <v>69</v>
      </c>
      <c r="H77" s="13">
        <v>8518475</v>
      </c>
      <c r="I77" s="13">
        <v>10679630</v>
      </c>
    </row>
    <row r="78" spans="1:9" ht="12.75" customHeight="1" x14ac:dyDescent="0.25">
      <c r="A78" s="185" t="s">
        <v>66</v>
      </c>
      <c r="B78" s="185"/>
      <c r="C78" s="185"/>
      <c r="D78" s="185"/>
      <c r="E78" s="185"/>
      <c r="F78" s="185"/>
      <c r="G78" s="14">
        <v>70</v>
      </c>
      <c r="H78" s="76">
        <f>SUM(H79:H83)</f>
        <v>12022085</v>
      </c>
      <c r="I78" s="76">
        <f>SUM(I79:I83)</f>
        <v>13747262</v>
      </c>
    </row>
    <row r="79" spans="1:9" ht="12.75" customHeight="1" x14ac:dyDescent="0.25">
      <c r="A79" s="181" t="s">
        <v>67</v>
      </c>
      <c r="B79" s="181"/>
      <c r="C79" s="181"/>
      <c r="D79" s="181"/>
      <c r="E79" s="181"/>
      <c r="F79" s="181"/>
      <c r="G79" s="12">
        <v>71</v>
      </c>
      <c r="H79" s="13">
        <v>11587855</v>
      </c>
      <c r="I79" s="13">
        <v>13313032</v>
      </c>
    </row>
    <row r="80" spans="1:9" ht="12.75" customHeight="1" x14ac:dyDescent="0.25">
      <c r="A80" s="181" t="s">
        <v>68</v>
      </c>
      <c r="B80" s="181"/>
      <c r="C80" s="181"/>
      <c r="D80" s="181"/>
      <c r="E80" s="181"/>
      <c r="F80" s="181"/>
      <c r="G80" s="12">
        <v>72</v>
      </c>
      <c r="H80" s="13">
        <v>679502</v>
      </c>
      <c r="I80" s="13">
        <v>603920</v>
      </c>
    </row>
    <row r="81" spans="1:9" ht="12.75" customHeight="1" x14ac:dyDescent="0.25">
      <c r="A81" s="181" t="s">
        <v>69</v>
      </c>
      <c r="B81" s="181"/>
      <c r="C81" s="181"/>
      <c r="D81" s="181"/>
      <c r="E81" s="181"/>
      <c r="F81" s="181"/>
      <c r="G81" s="12">
        <v>73</v>
      </c>
      <c r="H81" s="13">
        <v>-523289</v>
      </c>
      <c r="I81" s="13">
        <v>-447707</v>
      </c>
    </row>
    <row r="82" spans="1:9" ht="12.75" customHeight="1" x14ac:dyDescent="0.25">
      <c r="A82" s="181" t="s">
        <v>70</v>
      </c>
      <c r="B82" s="181"/>
      <c r="C82" s="181"/>
      <c r="D82" s="181"/>
      <c r="E82" s="181"/>
      <c r="F82" s="181"/>
      <c r="G82" s="12">
        <v>74</v>
      </c>
      <c r="H82" s="13">
        <v>0</v>
      </c>
      <c r="I82" s="13">
        <v>0</v>
      </c>
    </row>
    <row r="83" spans="1:9" ht="12.75" customHeight="1" x14ac:dyDescent="0.25">
      <c r="A83" s="181" t="s">
        <v>71</v>
      </c>
      <c r="B83" s="181"/>
      <c r="C83" s="181"/>
      <c r="D83" s="181"/>
      <c r="E83" s="181"/>
      <c r="F83" s="181"/>
      <c r="G83" s="12">
        <v>75</v>
      </c>
      <c r="H83" s="13">
        <v>278017</v>
      </c>
      <c r="I83" s="13">
        <v>278017</v>
      </c>
    </row>
    <row r="84" spans="1:9" ht="12.75" customHeight="1" x14ac:dyDescent="0.25">
      <c r="A84" s="184" t="s">
        <v>72</v>
      </c>
      <c r="B84" s="184"/>
      <c r="C84" s="184"/>
      <c r="D84" s="184"/>
      <c r="E84" s="184"/>
      <c r="F84" s="184"/>
      <c r="G84" s="12">
        <v>76</v>
      </c>
      <c r="H84" s="13">
        <v>0</v>
      </c>
      <c r="I84" s="13">
        <v>0</v>
      </c>
    </row>
    <row r="85" spans="1:9" ht="12.75" customHeight="1" x14ac:dyDescent="0.25">
      <c r="A85" s="184" t="s">
        <v>446</v>
      </c>
      <c r="B85" s="184"/>
      <c r="C85" s="184"/>
      <c r="D85" s="184"/>
      <c r="E85" s="184"/>
      <c r="F85" s="184"/>
      <c r="G85" s="14">
        <v>77</v>
      </c>
      <c r="H85" s="76">
        <f>H86+H87+H88+H89+H90</f>
        <v>-1260261</v>
      </c>
      <c r="I85" s="76">
        <f>I86+I87+I88+I89+I90</f>
        <v>-873779</v>
      </c>
    </row>
    <row r="86" spans="1:9" ht="24.75" customHeight="1" x14ac:dyDescent="0.25">
      <c r="A86" s="181" t="s">
        <v>445</v>
      </c>
      <c r="B86" s="181"/>
      <c r="C86" s="181"/>
      <c r="D86" s="181"/>
      <c r="E86" s="181"/>
      <c r="F86" s="181"/>
      <c r="G86" s="79">
        <v>78</v>
      </c>
      <c r="H86" s="13">
        <v>0</v>
      </c>
      <c r="I86" s="13">
        <v>0</v>
      </c>
    </row>
    <row r="87" spans="1:9" ht="12.75" customHeight="1" x14ac:dyDescent="0.25">
      <c r="A87" s="181" t="s">
        <v>73</v>
      </c>
      <c r="B87" s="181"/>
      <c r="C87" s="181"/>
      <c r="D87" s="181"/>
      <c r="E87" s="181"/>
      <c r="F87" s="181"/>
      <c r="G87" s="12">
        <v>79</v>
      </c>
      <c r="H87" s="13">
        <v>0</v>
      </c>
      <c r="I87" s="13">
        <v>0</v>
      </c>
    </row>
    <row r="88" spans="1:9" ht="12.75" customHeight="1" x14ac:dyDescent="0.25">
      <c r="A88" s="201" t="s">
        <v>74</v>
      </c>
      <c r="B88" s="201"/>
      <c r="C88" s="201"/>
      <c r="D88" s="201"/>
      <c r="E88" s="201"/>
      <c r="F88" s="201"/>
      <c r="G88" s="12">
        <v>80</v>
      </c>
      <c r="H88" s="13">
        <v>0</v>
      </c>
      <c r="I88" s="13">
        <v>0</v>
      </c>
    </row>
    <row r="89" spans="1:9" ht="12.75" customHeight="1" x14ac:dyDescent="0.25">
      <c r="A89" s="181" t="s">
        <v>348</v>
      </c>
      <c r="B89" s="181"/>
      <c r="C89" s="181"/>
      <c r="D89" s="181"/>
      <c r="E89" s="181"/>
      <c r="F89" s="181"/>
      <c r="G89" s="12">
        <v>81</v>
      </c>
      <c r="H89" s="13">
        <v>0</v>
      </c>
      <c r="I89" s="13">
        <v>0</v>
      </c>
    </row>
    <row r="90" spans="1:9" ht="12.75" customHeight="1" x14ac:dyDescent="0.25">
      <c r="A90" s="202" t="s">
        <v>349</v>
      </c>
      <c r="B90" s="202"/>
      <c r="C90" s="202"/>
      <c r="D90" s="202"/>
      <c r="E90" s="202"/>
      <c r="F90" s="202"/>
      <c r="G90" s="6">
        <v>82</v>
      </c>
      <c r="H90" s="13">
        <v>-1260261</v>
      </c>
      <c r="I90" s="13">
        <v>-873779</v>
      </c>
    </row>
    <row r="91" spans="1:9" ht="12.75" customHeight="1" x14ac:dyDescent="0.25">
      <c r="A91" s="185" t="s">
        <v>351</v>
      </c>
      <c r="B91" s="185"/>
      <c r="C91" s="185"/>
      <c r="D91" s="185"/>
      <c r="E91" s="185"/>
      <c r="F91" s="185"/>
      <c r="G91" s="14">
        <v>83</v>
      </c>
      <c r="H91" s="76">
        <f>H92-H93</f>
        <v>98871476</v>
      </c>
      <c r="I91" s="76">
        <f>I92-I93</f>
        <v>121393860</v>
      </c>
    </row>
    <row r="92" spans="1:9" ht="12.75" customHeight="1" x14ac:dyDescent="0.25">
      <c r="A92" s="181" t="s">
        <v>75</v>
      </c>
      <c r="B92" s="181"/>
      <c r="C92" s="181"/>
      <c r="D92" s="181"/>
      <c r="E92" s="181"/>
      <c r="F92" s="181"/>
      <c r="G92" s="12">
        <v>84</v>
      </c>
      <c r="H92" s="13">
        <v>98871476</v>
      </c>
      <c r="I92" s="13">
        <v>121393860</v>
      </c>
    </row>
    <row r="93" spans="1:9" ht="12.75" customHeight="1" x14ac:dyDescent="0.25">
      <c r="A93" s="181" t="s">
        <v>76</v>
      </c>
      <c r="B93" s="181"/>
      <c r="C93" s="181"/>
      <c r="D93" s="181"/>
      <c r="E93" s="181"/>
      <c r="F93" s="181"/>
      <c r="G93" s="12">
        <v>85</v>
      </c>
      <c r="H93" s="13">
        <v>0</v>
      </c>
      <c r="I93" s="13">
        <v>0</v>
      </c>
    </row>
    <row r="94" spans="1:9" ht="12.75" customHeight="1" x14ac:dyDescent="0.25">
      <c r="A94" s="185" t="s">
        <v>352</v>
      </c>
      <c r="B94" s="185"/>
      <c r="C94" s="185"/>
      <c r="D94" s="185"/>
      <c r="E94" s="185"/>
      <c r="F94" s="185"/>
      <c r="G94" s="14">
        <v>86</v>
      </c>
      <c r="H94" s="76">
        <f>H95-H96</f>
        <v>26553378</v>
      </c>
      <c r="I94" s="76">
        <f>I95-I96</f>
        <v>30082985</v>
      </c>
    </row>
    <row r="95" spans="1:9" ht="12.75" customHeight="1" x14ac:dyDescent="0.25">
      <c r="A95" s="181" t="s">
        <v>77</v>
      </c>
      <c r="B95" s="181"/>
      <c r="C95" s="181"/>
      <c r="D95" s="181"/>
      <c r="E95" s="181"/>
      <c r="F95" s="181"/>
      <c r="G95" s="12">
        <v>87</v>
      </c>
      <c r="H95" s="13">
        <v>26553378</v>
      </c>
      <c r="I95" s="13">
        <v>30082985</v>
      </c>
    </row>
    <row r="96" spans="1:9" ht="12.75" customHeight="1" x14ac:dyDescent="0.25">
      <c r="A96" s="181" t="s">
        <v>78</v>
      </c>
      <c r="B96" s="181"/>
      <c r="C96" s="181"/>
      <c r="D96" s="181"/>
      <c r="E96" s="181"/>
      <c r="F96" s="181"/>
      <c r="G96" s="12">
        <v>88</v>
      </c>
      <c r="H96" s="13">
        <v>0</v>
      </c>
      <c r="I96" s="13">
        <v>0</v>
      </c>
    </row>
    <row r="97" spans="1:9" ht="12.75" customHeight="1" x14ac:dyDescent="0.25">
      <c r="A97" s="184" t="s">
        <v>79</v>
      </c>
      <c r="B97" s="184"/>
      <c r="C97" s="184"/>
      <c r="D97" s="184"/>
      <c r="E97" s="184"/>
      <c r="F97" s="184"/>
      <c r="G97" s="12">
        <v>89</v>
      </c>
      <c r="H97" s="13">
        <v>0</v>
      </c>
      <c r="I97" s="13">
        <v>0</v>
      </c>
    </row>
    <row r="98" spans="1:9" ht="12.75" customHeight="1" x14ac:dyDescent="0.25">
      <c r="A98" s="183" t="s">
        <v>353</v>
      </c>
      <c r="B98" s="183"/>
      <c r="C98" s="183"/>
      <c r="D98" s="183"/>
      <c r="E98" s="183"/>
      <c r="F98" s="183"/>
      <c r="G98" s="14">
        <v>90</v>
      </c>
      <c r="H98" s="76">
        <f>SUM(H99:H104)</f>
        <v>642209</v>
      </c>
      <c r="I98" s="76">
        <f>SUM(I99:I104)</f>
        <v>624962</v>
      </c>
    </row>
    <row r="99" spans="1:9" ht="12.75" customHeight="1" x14ac:dyDescent="0.25">
      <c r="A99" s="181" t="s">
        <v>80</v>
      </c>
      <c r="B99" s="181"/>
      <c r="C99" s="181"/>
      <c r="D99" s="181"/>
      <c r="E99" s="181"/>
      <c r="F99" s="181"/>
      <c r="G99" s="12">
        <v>91</v>
      </c>
      <c r="H99" s="13">
        <v>519076</v>
      </c>
      <c r="I99" s="13">
        <v>501829</v>
      </c>
    </row>
    <row r="100" spans="1:9" ht="12.75" customHeight="1" x14ac:dyDescent="0.25">
      <c r="A100" s="181" t="s">
        <v>81</v>
      </c>
      <c r="B100" s="181"/>
      <c r="C100" s="181"/>
      <c r="D100" s="181"/>
      <c r="E100" s="181"/>
      <c r="F100" s="181"/>
      <c r="G100" s="12">
        <v>92</v>
      </c>
      <c r="H100" s="13">
        <v>0</v>
      </c>
      <c r="I100" s="13">
        <v>0</v>
      </c>
    </row>
    <row r="101" spans="1:9" ht="12.75" customHeight="1" x14ac:dyDescent="0.25">
      <c r="A101" s="181" t="s">
        <v>82</v>
      </c>
      <c r="B101" s="181"/>
      <c r="C101" s="181"/>
      <c r="D101" s="181"/>
      <c r="E101" s="181"/>
      <c r="F101" s="181"/>
      <c r="G101" s="12">
        <v>93</v>
      </c>
      <c r="H101" s="13">
        <v>123133</v>
      </c>
      <c r="I101" s="13">
        <v>123133</v>
      </c>
    </row>
    <row r="102" spans="1:9" ht="12.75" customHeight="1" x14ac:dyDescent="0.25">
      <c r="A102" s="181" t="s">
        <v>83</v>
      </c>
      <c r="B102" s="181"/>
      <c r="C102" s="181"/>
      <c r="D102" s="181"/>
      <c r="E102" s="181"/>
      <c r="F102" s="181"/>
      <c r="G102" s="12">
        <v>94</v>
      </c>
      <c r="H102" s="13">
        <v>0</v>
      </c>
      <c r="I102" s="13">
        <v>0</v>
      </c>
    </row>
    <row r="103" spans="1:9" ht="12.75" customHeight="1" x14ac:dyDescent="0.25">
      <c r="A103" s="181" t="s">
        <v>84</v>
      </c>
      <c r="B103" s="181"/>
      <c r="C103" s="181"/>
      <c r="D103" s="181"/>
      <c r="E103" s="181"/>
      <c r="F103" s="181"/>
      <c r="G103" s="12">
        <v>95</v>
      </c>
      <c r="H103" s="13">
        <v>0</v>
      </c>
      <c r="I103" s="13">
        <v>0</v>
      </c>
    </row>
    <row r="104" spans="1:9" ht="12.75" customHeight="1" x14ac:dyDescent="0.25">
      <c r="A104" s="181" t="s">
        <v>85</v>
      </c>
      <c r="B104" s="181"/>
      <c r="C104" s="181"/>
      <c r="D104" s="181"/>
      <c r="E104" s="181"/>
      <c r="F104" s="181"/>
      <c r="G104" s="12">
        <v>96</v>
      </c>
      <c r="H104" s="13">
        <v>0</v>
      </c>
      <c r="I104" s="13">
        <v>0</v>
      </c>
    </row>
    <row r="105" spans="1:9" ht="12.75" customHeight="1" x14ac:dyDescent="0.25">
      <c r="A105" s="183" t="s">
        <v>354</v>
      </c>
      <c r="B105" s="183"/>
      <c r="C105" s="183"/>
      <c r="D105" s="183"/>
      <c r="E105" s="183"/>
      <c r="F105" s="183"/>
      <c r="G105" s="14">
        <v>97</v>
      </c>
      <c r="H105" s="76">
        <f>SUM(H106:H116)</f>
        <v>119039739.28</v>
      </c>
      <c r="I105" s="76">
        <f>SUM(I106:I116)</f>
        <v>123935211</v>
      </c>
    </row>
    <row r="106" spans="1:9" ht="12.75" customHeight="1" x14ac:dyDescent="0.25">
      <c r="A106" s="181" t="s">
        <v>86</v>
      </c>
      <c r="B106" s="181"/>
      <c r="C106" s="181"/>
      <c r="D106" s="181"/>
      <c r="E106" s="181"/>
      <c r="F106" s="181"/>
      <c r="G106" s="12">
        <v>98</v>
      </c>
      <c r="H106" s="13">
        <v>0</v>
      </c>
      <c r="I106" s="13">
        <v>0</v>
      </c>
    </row>
    <row r="107" spans="1:9" ht="12.75" customHeight="1" x14ac:dyDescent="0.25">
      <c r="A107" s="181" t="s">
        <v>87</v>
      </c>
      <c r="B107" s="181"/>
      <c r="C107" s="181"/>
      <c r="D107" s="181"/>
      <c r="E107" s="181"/>
      <c r="F107" s="181"/>
      <c r="G107" s="12">
        <v>99</v>
      </c>
      <c r="H107" s="13">
        <v>0</v>
      </c>
      <c r="I107" s="13">
        <v>0</v>
      </c>
    </row>
    <row r="108" spans="1:9" ht="12.75" customHeight="1" x14ac:dyDescent="0.25">
      <c r="A108" s="181" t="s">
        <v>88</v>
      </c>
      <c r="B108" s="181"/>
      <c r="C108" s="181"/>
      <c r="D108" s="181"/>
      <c r="E108" s="181"/>
      <c r="F108" s="181"/>
      <c r="G108" s="12">
        <v>100</v>
      </c>
      <c r="H108" s="13">
        <v>0</v>
      </c>
      <c r="I108" s="13">
        <v>0</v>
      </c>
    </row>
    <row r="109" spans="1:9" ht="22.2" customHeight="1" x14ac:dyDescent="0.25">
      <c r="A109" s="181" t="s">
        <v>89</v>
      </c>
      <c r="B109" s="181"/>
      <c r="C109" s="181"/>
      <c r="D109" s="181"/>
      <c r="E109" s="181"/>
      <c r="F109" s="181"/>
      <c r="G109" s="12">
        <v>101</v>
      </c>
      <c r="H109" s="13">
        <v>0</v>
      </c>
      <c r="I109" s="13">
        <v>0</v>
      </c>
    </row>
    <row r="110" spans="1:9" ht="12.75" customHeight="1" x14ac:dyDescent="0.25">
      <c r="A110" s="181" t="s">
        <v>90</v>
      </c>
      <c r="B110" s="181"/>
      <c r="C110" s="181"/>
      <c r="D110" s="181"/>
      <c r="E110" s="181"/>
      <c r="F110" s="181"/>
      <c r="G110" s="12">
        <v>102</v>
      </c>
      <c r="H110" s="13">
        <v>0</v>
      </c>
      <c r="I110" s="13">
        <v>0</v>
      </c>
    </row>
    <row r="111" spans="1:9" ht="12.75" customHeight="1" x14ac:dyDescent="0.25">
      <c r="A111" s="181" t="s">
        <v>91</v>
      </c>
      <c r="B111" s="181"/>
      <c r="C111" s="181"/>
      <c r="D111" s="181"/>
      <c r="E111" s="181"/>
      <c r="F111" s="181"/>
      <c r="G111" s="12">
        <v>103</v>
      </c>
      <c r="H111" s="13">
        <v>58218620</v>
      </c>
      <c r="I111" s="13">
        <v>61404378</v>
      </c>
    </row>
    <row r="112" spans="1:9" ht="12.75" customHeight="1" x14ac:dyDescent="0.25">
      <c r="A112" s="181" t="s">
        <v>92</v>
      </c>
      <c r="B112" s="181"/>
      <c r="C112" s="181"/>
      <c r="D112" s="181"/>
      <c r="E112" s="181"/>
      <c r="F112" s="181"/>
      <c r="G112" s="12">
        <v>104</v>
      </c>
      <c r="H112" s="13">
        <v>0</v>
      </c>
      <c r="I112" s="13">
        <v>0</v>
      </c>
    </row>
    <row r="113" spans="1:9" ht="12.75" customHeight="1" x14ac:dyDescent="0.25">
      <c r="A113" s="181" t="s">
        <v>93</v>
      </c>
      <c r="B113" s="181"/>
      <c r="C113" s="181"/>
      <c r="D113" s="181"/>
      <c r="E113" s="181"/>
      <c r="F113" s="181"/>
      <c r="G113" s="12">
        <v>105</v>
      </c>
      <c r="H113" s="13">
        <v>112.28</v>
      </c>
      <c r="I113" s="13">
        <v>112</v>
      </c>
    </row>
    <row r="114" spans="1:9" ht="12.75" customHeight="1" x14ac:dyDescent="0.25">
      <c r="A114" s="181" t="s">
        <v>94</v>
      </c>
      <c r="B114" s="181"/>
      <c r="C114" s="181"/>
      <c r="D114" s="181"/>
      <c r="E114" s="181"/>
      <c r="F114" s="181"/>
      <c r="G114" s="12">
        <v>106</v>
      </c>
      <c r="H114" s="13">
        <v>59456628</v>
      </c>
      <c r="I114" s="13">
        <v>59511886</v>
      </c>
    </row>
    <row r="115" spans="1:9" ht="12.75" customHeight="1" x14ac:dyDescent="0.25">
      <c r="A115" s="181" t="s">
        <v>95</v>
      </c>
      <c r="B115" s="181"/>
      <c r="C115" s="181"/>
      <c r="D115" s="181"/>
      <c r="E115" s="181"/>
      <c r="F115" s="181"/>
      <c r="G115" s="12">
        <v>107</v>
      </c>
      <c r="H115" s="13">
        <v>0</v>
      </c>
      <c r="I115" s="13">
        <v>0</v>
      </c>
    </row>
    <row r="116" spans="1:9" ht="12.75" customHeight="1" x14ac:dyDescent="0.25">
      <c r="A116" s="181" t="s">
        <v>96</v>
      </c>
      <c r="B116" s="181"/>
      <c r="C116" s="181"/>
      <c r="D116" s="181"/>
      <c r="E116" s="181"/>
      <c r="F116" s="181"/>
      <c r="G116" s="12">
        <v>108</v>
      </c>
      <c r="H116" s="13">
        <v>1364379</v>
      </c>
      <c r="I116" s="13">
        <v>3018835</v>
      </c>
    </row>
    <row r="117" spans="1:9" ht="12.75" customHeight="1" x14ac:dyDescent="0.25">
      <c r="A117" s="183" t="s">
        <v>355</v>
      </c>
      <c r="B117" s="183"/>
      <c r="C117" s="183"/>
      <c r="D117" s="183"/>
      <c r="E117" s="183"/>
      <c r="F117" s="183"/>
      <c r="G117" s="14">
        <v>109</v>
      </c>
      <c r="H117" s="76">
        <f>SUM(H118:H131)</f>
        <v>54684249</v>
      </c>
      <c r="I117" s="76">
        <f>SUM(I118:I131)</f>
        <v>59719233</v>
      </c>
    </row>
    <row r="118" spans="1:9" ht="12.75" customHeight="1" x14ac:dyDescent="0.25">
      <c r="A118" s="181" t="s">
        <v>86</v>
      </c>
      <c r="B118" s="181"/>
      <c r="C118" s="181"/>
      <c r="D118" s="181"/>
      <c r="E118" s="181"/>
      <c r="F118" s="181"/>
      <c r="G118" s="12">
        <v>110</v>
      </c>
      <c r="H118" s="13">
        <v>0</v>
      </c>
      <c r="I118" s="13">
        <v>0</v>
      </c>
    </row>
    <row r="119" spans="1:9" ht="12.75" customHeight="1" x14ac:dyDescent="0.25">
      <c r="A119" s="181" t="s">
        <v>87</v>
      </c>
      <c r="B119" s="181"/>
      <c r="C119" s="181"/>
      <c r="D119" s="181"/>
      <c r="E119" s="181"/>
      <c r="F119" s="181"/>
      <c r="G119" s="12">
        <v>111</v>
      </c>
      <c r="H119" s="13">
        <v>0</v>
      </c>
      <c r="I119" s="13">
        <v>0</v>
      </c>
    </row>
    <row r="120" spans="1:9" ht="12.75" customHeight="1" x14ac:dyDescent="0.25">
      <c r="A120" s="181" t="s">
        <v>88</v>
      </c>
      <c r="B120" s="181"/>
      <c r="C120" s="181"/>
      <c r="D120" s="181"/>
      <c r="E120" s="181"/>
      <c r="F120" s="181"/>
      <c r="G120" s="12">
        <v>112</v>
      </c>
      <c r="H120" s="13">
        <v>0</v>
      </c>
      <c r="I120" s="13">
        <v>0</v>
      </c>
    </row>
    <row r="121" spans="1:9" ht="25.95" customHeight="1" x14ac:dyDescent="0.25">
      <c r="A121" s="181" t="s">
        <v>89</v>
      </c>
      <c r="B121" s="181"/>
      <c r="C121" s="181"/>
      <c r="D121" s="181"/>
      <c r="E121" s="181"/>
      <c r="F121" s="181"/>
      <c r="G121" s="12">
        <v>113</v>
      </c>
      <c r="H121" s="13">
        <v>0</v>
      </c>
      <c r="I121" s="13">
        <v>0</v>
      </c>
    </row>
    <row r="122" spans="1:9" ht="12.75" customHeight="1" x14ac:dyDescent="0.25">
      <c r="A122" s="181" t="s">
        <v>90</v>
      </c>
      <c r="B122" s="181"/>
      <c r="C122" s="181"/>
      <c r="D122" s="181"/>
      <c r="E122" s="181"/>
      <c r="F122" s="181"/>
      <c r="G122" s="12">
        <v>114</v>
      </c>
      <c r="H122" s="13">
        <v>0</v>
      </c>
      <c r="I122" s="13">
        <v>0</v>
      </c>
    </row>
    <row r="123" spans="1:9" ht="12.75" customHeight="1" x14ac:dyDescent="0.25">
      <c r="A123" s="181" t="s">
        <v>91</v>
      </c>
      <c r="B123" s="181"/>
      <c r="C123" s="181"/>
      <c r="D123" s="181"/>
      <c r="E123" s="181"/>
      <c r="F123" s="181"/>
      <c r="G123" s="12">
        <v>115</v>
      </c>
      <c r="H123" s="13">
        <v>9491190</v>
      </c>
      <c r="I123" s="13">
        <v>7305443</v>
      </c>
    </row>
    <row r="124" spans="1:9" ht="12.75" customHeight="1" x14ac:dyDescent="0.25">
      <c r="A124" s="181" t="s">
        <v>92</v>
      </c>
      <c r="B124" s="181"/>
      <c r="C124" s="181"/>
      <c r="D124" s="181"/>
      <c r="E124" s="181"/>
      <c r="F124" s="181"/>
      <c r="G124" s="12">
        <v>116</v>
      </c>
      <c r="H124" s="13">
        <v>289284</v>
      </c>
      <c r="I124" s="13">
        <v>655221</v>
      </c>
    </row>
    <row r="125" spans="1:9" ht="12.75" customHeight="1" x14ac:dyDescent="0.25">
      <c r="A125" s="181" t="s">
        <v>93</v>
      </c>
      <c r="B125" s="181"/>
      <c r="C125" s="181"/>
      <c r="D125" s="181"/>
      <c r="E125" s="181"/>
      <c r="F125" s="181"/>
      <c r="G125" s="12">
        <v>117</v>
      </c>
      <c r="H125" s="13">
        <v>33593089</v>
      </c>
      <c r="I125" s="13">
        <v>45278560</v>
      </c>
    </row>
    <row r="126" spans="1:9" x14ac:dyDescent="0.25">
      <c r="A126" s="181" t="s">
        <v>94</v>
      </c>
      <c r="B126" s="181"/>
      <c r="C126" s="181"/>
      <c r="D126" s="181"/>
      <c r="E126" s="181"/>
      <c r="F126" s="181"/>
      <c r="G126" s="12">
        <v>118</v>
      </c>
      <c r="H126" s="13">
        <v>0</v>
      </c>
      <c r="I126" s="13">
        <v>0</v>
      </c>
    </row>
    <row r="127" spans="1:9" x14ac:dyDescent="0.25">
      <c r="A127" s="181" t="s">
        <v>97</v>
      </c>
      <c r="B127" s="181"/>
      <c r="C127" s="181"/>
      <c r="D127" s="181"/>
      <c r="E127" s="181"/>
      <c r="F127" s="181"/>
      <c r="G127" s="12">
        <v>119</v>
      </c>
      <c r="H127" s="13">
        <v>5753548</v>
      </c>
      <c r="I127" s="13">
        <v>3643290</v>
      </c>
    </row>
    <row r="128" spans="1:9" x14ac:dyDescent="0.25">
      <c r="A128" s="181" t="s">
        <v>98</v>
      </c>
      <c r="B128" s="181"/>
      <c r="C128" s="181"/>
      <c r="D128" s="181"/>
      <c r="E128" s="181"/>
      <c r="F128" s="181"/>
      <c r="G128" s="12">
        <v>120</v>
      </c>
      <c r="H128" s="13">
        <v>4747917</v>
      </c>
      <c r="I128" s="13">
        <v>2490181</v>
      </c>
    </row>
    <row r="129" spans="1:9" x14ac:dyDescent="0.25">
      <c r="A129" s="181" t="s">
        <v>99</v>
      </c>
      <c r="B129" s="181"/>
      <c r="C129" s="181"/>
      <c r="D129" s="181"/>
      <c r="E129" s="181"/>
      <c r="F129" s="181"/>
      <c r="G129" s="12">
        <v>121</v>
      </c>
      <c r="H129" s="13">
        <v>127034</v>
      </c>
      <c r="I129" s="13">
        <v>252792</v>
      </c>
    </row>
    <row r="130" spans="1:9" x14ac:dyDescent="0.25">
      <c r="A130" s="181" t="s">
        <v>100</v>
      </c>
      <c r="B130" s="181"/>
      <c r="C130" s="181"/>
      <c r="D130" s="181"/>
      <c r="E130" s="181"/>
      <c r="F130" s="181"/>
      <c r="G130" s="12">
        <v>122</v>
      </c>
      <c r="H130" s="13">
        <v>0</v>
      </c>
      <c r="I130" s="13">
        <v>0</v>
      </c>
    </row>
    <row r="131" spans="1:9" x14ac:dyDescent="0.25">
      <c r="A131" s="181" t="s">
        <v>101</v>
      </c>
      <c r="B131" s="181"/>
      <c r="C131" s="181"/>
      <c r="D131" s="181"/>
      <c r="E131" s="181"/>
      <c r="F131" s="181"/>
      <c r="G131" s="12">
        <v>123</v>
      </c>
      <c r="H131" s="13">
        <v>682187</v>
      </c>
      <c r="I131" s="13">
        <v>93746</v>
      </c>
    </row>
    <row r="132" spans="1:9" ht="22.2" customHeight="1" x14ac:dyDescent="0.25">
      <c r="A132" s="182" t="s">
        <v>102</v>
      </c>
      <c r="B132" s="182"/>
      <c r="C132" s="182"/>
      <c r="D132" s="182"/>
      <c r="E132" s="182"/>
      <c r="F132" s="182"/>
      <c r="G132" s="12">
        <v>124</v>
      </c>
      <c r="H132" s="13">
        <v>3897927</v>
      </c>
      <c r="I132" s="13">
        <v>8058285</v>
      </c>
    </row>
    <row r="133" spans="1:9" ht="12.75" customHeight="1" x14ac:dyDescent="0.25">
      <c r="A133" s="183" t="s">
        <v>356</v>
      </c>
      <c r="B133" s="183"/>
      <c r="C133" s="183"/>
      <c r="D133" s="183"/>
      <c r="E133" s="183"/>
      <c r="F133" s="183"/>
      <c r="G133" s="14">
        <v>125</v>
      </c>
      <c r="H133" s="76">
        <f>H75+H98+H105+H117+H132</f>
        <v>339558954.27999997</v>
      </c>
      <c r="I133" s="76">
        <f>I75+I98+I105+I117+I132</f>
        <v>384233173</v>
      </c>
    </row>
    <row r="134" spans="1:9" x14ac:dyDescent="0.25">
      <c r="A134" s="182" t="s">
        <v>103</v>
      </c>
      <c r="B134" s="182"/>
      <c r="C134" s="182"/>
      <c r="D134" s="182"/>
      <c r="E134" s="182"/>
      <c r="F134" s="182"/>
      <c r="G134" s="12">
        <v>126</v>
      </c>
      <c r="H134" s="13">
        <v>32565291</v>
      </c>
      <c r="I134" s="13">
        <v>35435362</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2" fitToHeight="0"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C102" zoomScale="98" zoomScaleNormal="98" zoomScaleSheetLayoutView="110" workbookViewId="0">
      <selection activeCell="H50" sqref="H50"/>
    </sheetView>
  </sheetViews>
  <sheetFormatPr defaultRowHeight="13.2" x14ac:dyDescent="0.25"/>
  <cols>
    <col min="1" max="7" width="9.109375" style="2"/>
    <col min="8" max="9" width="17.88671875" style="15"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22" t="s">
        <v>105</v>
      </c>
      <c r="B1" s="189"/>
      <c r="C1" s="189"/>
      <c r="D1" s="189"/>
      <c r="E1" s="189"/>
      <c r="F1" s="189"/>
      <c r="G1" s="189"/>
      <c r="H1" s="189"/>
      <c r="I1" s="189"/>
    </row>
    <row r="2" spans="1:9" x14ac:dyDescent="0.25">
      <c r="A2" s="221" t="s">
        <v>471</v>
      </c>
      <c r="B2" s="191"/>
      <c r="C2" s="191"/>
      <c r="D2" s="191"/>
      <c r="E2" s="191"/>
      <c r="F2" s="191"/>
      <c r="G2" s="191"/>
      <c r="H2" s="191"/>
      <c r="I2" s="191"/>
    </row>
    <row r="3" spans="1:9" x14ac:dyDescent="0.25">
      <c r="A3" s="203" t="s">
        <v>447</v>
      </c>
      <c r="B3" s="204"/>
      <c r="C3" s="204"/>
      <c r="D3" s="204"/>
      <c r="E3" s="204"/>
      <c r="F3" s="204"/>
      <c r="G3" s="204"/>
      <c r="H3" s="204"/>
      <c r="I3" s="204"/>
    </row>
    <row r="4" spans="1:9" x14ac:dyDescent="0.25">
      <c r="A4" s="220" t="s">
        <v>448</v>
      </c>
      <c r="B4" s="194"/>
      <c r="C4" s="194"/>
      <c r="D4" s="194"/>
      <c r="E4" s="194"/>
      <c r="F4" s="194"/>
      <c r="G4" s="194"/>
      <c r="H4" s="194"/>
      <c r="I4" s="195"/>
    </row>
    <row r="5" spans="1:9" ht="22.2" x14ac:dyDescent="0.25">
      <c r="A5" s="218" t="s">
        <v>2</v>
      </c>
      <c r="B5" s="199"/>
      <c r="C5" s="199"/>
      <c r="D5" s="199"/>
      <c r="E5" s="199"/>
      <c r="F5" s="199"/>
      <c r="G5" s="16" t="s">
        <v>106</v>
      </c>
      <c r="H5" s="17" t="s">
        <v>298</v>
      </c>
      <c r="I5" s="17" t="s">
        <v>282</v>
      </c>
    </row>
    <row r="6" spans="1:9" x14ac:dyDescent="0.25">
      <c r="A6" s="219">
        <v>1</v>
      </c>
      <c r="B6" s="197"/>
      <c r="C6" s="197"/>
      <c r="D6" s="197"/>
      <c r="E6" s="197"/>
      <c r="F6" s="197"/>
      <c r="G6" s="78">
        <v>2</v>
      </c>
      <c r="H6" s="17">
        <v>3</v>
      </c>
      <c r="I6" s="17">
        <v>4</v>
      </c>
    </row>
    <row r="7" spans="1:9" ht="12.75" customHeight="1" x14ac:dyDescent="0.25">
      <c r="A7" s="183" t="s">
        <v>357</v>
      </c>
      <c r="B7" s="183"/>
      <c r="C7" s="183"/>
      <c r="D7" s="183"/>
      <c r="E7" s="183"/>
      <c r="F7" s="183"/>
      <c r="G7" s="14">
        <v>1</v>
      </c>
      <c r="H7" s="76">
        <f>SUM(H8:H12)</f>
        <v>126072885</v>
      </c>
      <c r="I7" s="76">
        <f>SUM(I8:I12)</f>
        <v>147722125</v>
      </c>
    </row>
    <row r="8" spans="1:9" ht="12.75" customHeight="1" x14ac:dyDescent="0.25">
      <c r="A8" s="181" t="s">
        <v>118</v>
      </c>
      <c r="B8" s="181"/>
      <c r="C8" s="181"/>
      <c r="D8" s="181"/>
      <c r="E8" s="181"/>
      <c r="F8" s="181"/>
      <c r="G8" s="12">
        <v>2</v>
      </c>
      <c r="H8" s="13">
        <v>0</v>
      </c>
      <c r="I8" s="13">
        <v>0</v>
      </c>
    </row>
    <row r="9" spans="1:9" ht="12.75" customHeight="1" x14ac:dyDescent="0.25">
      <c r="A9" s="181" t="s">
        <v>119</v>
      </c>
      <c r="B9" s="181"/>
      <c r="C9" s="181"/>
      <c r="D9" s="181"/>
      <c r="E9" s="181"/>
      <c r="F9" s="181"/>
      <c r="G9" s="12">
        <v>3</v>
      </c>
      <c r="H9" s="13">
        <v>125156081</v>
      </c>
      <c r="I9" s="13">
        <v>147162116</v>
      </c>
    </row>
    <row r="10" spans="1:9" ht="12.75" customHeight="1" x14ac:dyDescent="0.25">
      <c r="A10" s="181" t="s">
        <v>120</v>
      </c>
      <c r="B10" s="181"/>
      <c r="C10" s="181"/>
      <c r="D10" s="181"/>
      <c r="E10" s="181"/>
      <c r="F10" s="181"/>
      <c r="G10" s="12">
        <v>4</v>
      </c>
      <c r="H10" s="13">
        <v>0</v>
      </c>
      <c r="I10" s="13">
        <v>0</v>
      </c>
    </row>
    <row r="11" spans="1:9" ht="12.75" customHeight="1" x14ac:dyDescent="0.25">
      <c r="A11" s="181" t="s">
        <v>121</v>
      </c>
      <c r="B11" s="181"/>
      <c r="C11" s="181"/>
      <c r="D11" s="181"/>
      <c r="E11" s="181"/>
      <c r="F11" s="181"/>
      <c r="G11" s="12">
        <v>5</v>
      </c>
      <c r="H11" s="13">
        <v>0</v>
      </c>
      <c r="I11" s="13">
        <v>0</v>
      </c>
    </row>
    <row r="12" spans="1:9" ht="12.75" customHeight="1" x14ac:dyDescent="0.25">
      <c r="A12" s="181" t="s">
        <v>122</v>
      </c>
      <c r="B12" s="181"/>
      <c r="C12" s="181"/>
      <c r="D12" s="181"/>
      <c r="E12" s="181"/>
      <c r="F12" s="181"/>
      <c r="G12" s="12">
        <v>6</v>
      </c>
      <c r="H12" s="13">
        <v>916804</v>
      </c>
      <c r="I12" s="13">
        <v>560009</v>
      </c>
    </row>
    <row r="13" spans="1:9" ht="12.75" customHeight="1" x14ac:dyDescent="0.25">
      <c r="A13" s="183" t="s">
        <v>358</v>
      </c>
      <c r="B13" s="183"/>
      <c r="C13" s="183"/>
      <c r="D13" s="183"/>
      <c r="E13" s="183"/>
      <c r="F13" s="183"/>
      <c r="G13" s="14">
        <v>7</v>
      </c>
      <c r="H13" s="76">
        <f>H14+H15+H19+H23+H24+H25+H28+H35</f>
        <v>105942844</v>
      </c>
      <c r="I13" s="76">
        <f>I14+I15+I19+I23+I24+I25+I28+I35</f>
        <v>122454863</v>
      </c>
    </row>
    <row r="14" spans="1:9" ht="12.75" customHeight="1" x14ac:dyDescent="0.25">
      <c r="A14" s="181" t="s">
        <v>107</v>
      </c>
      <c r="B14" s="181"/>
      <c r="C14" s="181"/>
      <c r="D14" s="181"/>
      <c r="E14" s="181"/>
      <c r="F14" s="181"/>
      <c r="G14" s="12">
        <v>8</v>
      </c>
      <c r="H14" s="13">
        <v>766151</v>
      </c>
      <c r="I14" s="13">
        <v>-9445893</v>
      </c>
    </row>
    <row r="15" spans="1:9" ht="12.75" customHeight="1" x14ac:dyDescent="0.25">
      <c r="A15" s="206" t="s">
        <v>439</v>
      </c>
      <c r="B15" s="206"/>
      <c r="C15" s="206"/>
      <c r="D15" s="206"/>
      <c r="E15" s="206"/>
      <c r="F15" s="206"/>
      <c r="G15" s="14">
        <v>9</v>
      </c>
      <c r="H15" s="76">
        <f>SUM(H16:H18)</f>
        <v>68875555</v>
      </c>
      <c r="I15" s="76">
        <f>SUM(I16:I18)</f>
        <v>87247206</v>
      </c>
    </row>
    <row r="16" spans="1:9" ht="12.75" customHeight="1" x14ac:dyDescent="0.25">
      <c r="A16" s="216" t="s">
        <v>123</v>
      </c>
      <c r="B16" s="216"/>
      <c r="C16" s="216"/>
      <c r="D16" s="216"/>
      <c r="E16" s="216"/>
      <c r="F16" s="216"/>
      <c r="G16" s="12">
        <v>10</v>
      </c>
      <c r="H16" s="13">
        <v>24719872</v>
      </c>
      <c r="I16" s="13">
        <v>34143372</v>
      </c>
    </row>
    <row r="17" spans="1:9" ht="12.75" customHeight="1" x14ac:dyDescent="0.25">
      <c r="A17" s="216" t="s">
        <v>124</v>
      </c>
      <c r="B17" s="216"/>
      <c r="C17" s="216"/>
      <c r="D17" s="216"/>
      <c r="E17" s="216"/>
      <c r="F17" s="216"/>
      <c r="G17" s="12">
        <v>11</v>
      </c>
      <c r="H17" s="13">
        <v>23467589</v>
      </c>
      <c r="I17" s="13">
        <v>25722872</v>
      </c>
    </row>
    <row r="18" spans="1:9" ht="12.75" customHeight="1" x14ac:dyDescent="0.25">
      <c r="A18" s="216" t="s">
        <v>125</v>
      </c>
      <c r="B18" s="216"/>
      <c r="C18" s="216"/>
      <c r="D18" s="216"/>
      <c r="E18" s="216"/>
      <c r="F18" s="216"/>
      <c r="G18" s="12">
        <v>12</v>
      </c>
      <c r="H18" s="13">
        <v>20688094</v>
      </c>
      <c r="I18" s="13">
        <v>27380962</v>
      </c>
    </row>
    <row r="19" spans="1:9" ht="12.75" customHeight="1" x14ac:dyDescent="0.25">
      <c r="A19" s="206" t="s">
        <v>440</v>
      </c>
      <c r="B19" s="206"/>
      <c r="C19" s="206"/>
      <c r="D19" s="206"/>
      <c r="E19" s="206"/>
      <c r="F19" s="206"/>
      <c r="G19" s="14">
        <v>13</v>
      </c>
      <c r="H19" s="76">
        <f>SUM(H20:H22)</f>
        <v>18409665</v>
      </c>
      <c r="I19" s="76">
        <f>SUM(I20:I22)</f>
        <v>23035566</v>
      </c>
    </row>
    <row r="20" spans="1:9" ht="12.75" customHeight="1" x14ac:dyDescent="0.25">
      <c r="A20" s="216" t="s">
        <v>108</v>
      </c>
      <c r="B20" s="216"/>
      <c r="C20" s="216"/>
      <c r="D20" s="216"/>
      <c r="E20" s="216"/>
      <c r="F20" s="216"/>
      <c r="G20" s="12">
        <v>14</v>
      </c>
      <c r="H20" s="13">
        <v>11431087</v>
      </c>
      <c r="I20" s="13">
        <v>14204491</v>
      </c>
    </row>
    <row r="21" spans="1:9" ht="12.75" customHeight="1" x14ac:dyDescent="0.25">
      <c r="A21" s="216" t="s">
        <v>109</v>
      </c>
      <c r="B21" s="216"/>
      <c r="C21" s="216"/>
      <c r="D21" s="216"/>
      <c r="E21" s="216"/>
      <c r="F21" s="216"/>
      <c r="G21" s="12">
        <v>15</v>
      </c>
      <c r="H21" s="13">
        <v>4249389</v>
      </c>
      <c r="I21" s="13">
        <v>5438551</v>
      </c>
    </row>
    <row r="22" spans="1:9" ht="12.75" customHeight="1" x14ac:dyDescent="0.25">
      <c r="A22" s="216" t="s">
        <v>110</v>
      </c>
      <c r="B22" s="216"/>
      <c r="C22" s="216"/>
      <c r="D22" s="216"/>
      <c r="E22" s="216"/>
      <c r="F22" s="216"/>
      <c r="G22" s="12">
        <v>16</v>
      </c>
      <c r="H22" s="13">
        <v>2729189</v>
      </c>
      <c r="I22" s="13">
        <v>3392524</v>
      </c>
    </row>
    <row r="23" spans="1:9" ht="12.75" customHeight="1" x14ac:dyDescent="0.25">
      <c r="A23" s="181" t="s">
        <v>111</v>
      </c>
      <c r="B23" s="181"/>
      <c r="C23" s="181"/>
      <c r="D23" s="181"/>
      <c r="E23" s="181"/>
      <c r="F23" s="181"/>
      <c r="G23" s="12">
        <v>17</v>
      </c>
      <c r="H23" s="13">
        <v>5712557</v>
      </c>
      <c r="I23" s="13">
        <v>6212607</v>
      </c>
    </row>
    <row r="24" spans="1:9" ht="12.75" customHeight="1" x14ac:dyDescent="0.25">
      <c r="A24" s="181" t="s">
        <v>112</v>
      </c>
      <c r="B24" s="181"/>
      <c r="C24" s="181"/>
      <c r="D24" s="181"/>
      <c r="E24" s="181"/>
      <c r="F24" s="181"/>
      <c r="G24" s="12">
        <v>18</v>
      </c>
      <c r="H24" s="13">
        <v>7894882</v>
      </c>
      <c r="I24" s="13">
        <v>11025948</v>
      </c>
    </row>
    <row r="25" spans="1:9" ht="12.75" customHeight="1" x14ac:dyDescent="0.25">
      <c r="A25" s="206" t="s">
        <v>441</v>
      </c>
      <c r="B25" s="206"/>
      <c r="C25" s="206"/>
      <c r="D25" s="206"/>
      <c r="E25" s="206"/>
      <c r="F25" s="206"/>
      <c r="G25" s="14">
        <v>19</v>
      </c>
      <c r="H25" s="76">
        <f>H26+H27</f>
        <v>371402</v>
      </c>
      <c r="I25" s="76">
        <f>I26+I27</f>
        <v>0</v>
      </c>
    </row>
    <row r="26" spans="1:9" ht="12.75" customHeight="1" x14ac:dyDescent="0.25">
      <c r="A26" s="216" t="s">
        <v>126</v>
      </c>
      <c r="B26" s="216"/>
      <c r="C26" s="216"/>
      <c r="D26" s="216"/>
      <c r="E26" s="216"/>
      <c r="F26" s="216"/>
      <c r="G26" s="12">
        <v>20</v>
      </c>
      <c r="H26" s="13">
        <v>0</v>
      </c>
      <c r="I26" s="13">
        <v>0</v>
      </c>
    </row>
    <row r="27" spans="1:9" ht="12.75" customHeight="1" x14ac:dyDescent="0.25">
      <c r="A27" s="216" t="s">
        <v>127</v>
      </c>
      <c r="B27" s="216"/>
      <c r="C27" s="216"/>
      <c r="D27" s="216"/>
      <c r="E27" s="216"/>
      <c r="F27" s="216"/>
      <c r="G27" s="12">
        <v>21</v>
      </c>
      <c r="H27" s="13">
        <v>371402</v>
      </c>
      <c r="I27" s="13">
        <v>0</v>
      </c>
    </row>
    <row r="28" spans="1:9" ht="12.75" customHeight="1" x14ac:dyDescent="0.25">
      <c r="A28" s="206" t="s">
        <v>442</v>
      </c>
      <c r="B28" s="206"/>
      <c r="C28" s="206"/>
      <c r="D28" s="206"/>
      <c r="E28" s="206"/>
      <c r="F28" s="206"/>
      <c r="G28" s="14">
        <v>22</v>
      </c>
      <c r="H28" s="76">
        <f>SUM(H29:H34)</f>
        <v>2347154</v>
      </c>
      <c r="I28" s="76">
        <f>SUM(I29:I34)</f>
        <v>3039152</v>
      </c>
    </row>
    <row r="29" spans="1:9" ht="12.75" customHeight="1" x14ac:dyDescent="0.25">
      <c r="A29" s="216" t="s">
        <v>128</v>
      </c>
      <c r="B29" s="216"/>
      <c r="C29" s="216"/>
      <c r="D29" s="216"/>
      <c r="E29" s="216"/>
      <c r="F29" s="216"/>
      <c r="G29" s="12">
        <v>23</v>
      </c>
      <c r="H29" s="13">
        <v>2347154</v>
      </c>
      <c r="I29" s="13">
        <v>3039152</v>
      </c>
    </row>
    <row r="30" spans="1:9" ht="12.75" customHeight="1" x14ac:dyDescent="0.25">
      <c r="A30" s="216" t="s">
        <v>129</v>
      </c>
      <c r="B30" s="216"/>
      <c r="C30" s="216"/>
      <c r="D30" s="216"/>
      <c r="E30" s="216"/>
      <c r="F30" s="216"/>
      <c r="G30" s="12">
        <v>24</v>
      </c>
      <c r="H30" s="13">
        <v>0</v>
      </c>
      <c r="I30" s="13">
        <v>0</v>
      </c>
    </row>
    <row r="31" spans="1:9" ht="12.75" customHeight="1" x14ac:dyDescent="0.25">
      <c r="A31" s="216" t="s">
        <v>130</v>
      </c>
      <c r="B31" s="216"/>
      <c r="C31" s="216"/>
      <c r="D31" s="216"/>
      <c r="E31" s="216"/>
      <c r="F31" s="216"/>
      <c r="G31" s="12">
        <v>25</v>
      </c>
      <c r="H31" s="13">
        <v>0</v>
      </c>
      <c r="I31" s="13">
        <v>0</v>
      </c>
    </row>
    <row r="32" spans="1:9" ht="12.75" customHeight="1" x14ac:dyDescent="0.25">
      <c r="A32" s="216" t="s">
        <v>131</v>
      </c>
      <c r="B32" s="216"/>
      <c r="C32" s="216"/>
      <c r="D32" s="216"/>
      <c r="E32" s="216"/>
      <c r="F32" s="216"/>
      <c r="G32" s="12">
        <v>26</v>
      </c>
      <c r="H32" s="13">
        <v>0</v>
      </c>
      <c r="I32" s="13">
        <v>0</v>
      </c>
    </row>
    <row r="33" spans="1:9" ht="12.75" customHeight="1" x14ac:dyDescent="0.25">
      <c r="A33" s="216" t="s">
        <v>132</v>
      </c>
      <c r="B33" s="216"/>
      <c r="C33" s="216"/>
      <c r="D33" s="216"/>
      <c r="E33" s="216"/>
      <c r="F33" s="216"/>
      <c r="G33" s="12">
        <v>27</v>
      </c>
      <c r="H33" s="13">
        <v>0</v>
      </c>
      <c r="I33" s="13">
        <v>0</v>
      </c>
    </row>
    <row r="34" spans="1:9" ht="12.75" customHeight="1" x14ac:dyDescent="0.25">
      <c r="A34" s="216" t="s">
        <v>133</v>
      </c>
      <c r="B34" s="216"/>
      <c r="C34" s="216"/>
      <c r="D34" s="216"/>
      <c r="E34" s="216"/>
      <c r="F34" s="216"/>
      <c r="G34" s="12">
        <v>28</v>
      </c>
      <c r="H34" s="13">
        <v>0</v>
      </c>
      <c r="I34" s="13">
        <v>0</v>
      </c>
    </row>
    <row r="35" spans="1:9" ht="12.75" customHeight="1" x14ac:dyDescent="0.25">
      <c r="A35" s="181" t="s">
        <v>113</v>
      </c>
      <c r="B35" s="181"/>
      <c r="C35" s="181"/>
      <c r="D35" s="181"/>
      <c r="E35" s="181"/>
      <c r="F35" s="181"/>
      <c r="G35" s="12">
        <v>29</v>
      </c>
      <c r="H35" s="13">
        <v>1565478</v>
      </c>
      <c r="I35" s="13">
        <v>1340277</v>
      </c>
    </row>
    <row r="36" spans="1:9" ht="12.75" customHeight="1" x14ac:dyDescent="0.25">
      <c r="A36" s="183" t="s">
        <v>359</v>
      </c>
      <c r="B36" s="183"/>
      <c r="C36" s="183"/>
      <c r="D36" s="183"/>
      <c r="E36" s="183"/>
      <c r="F36" s="183"/>
      <c r="G36" s="14">
        <v>30</v>
      </c>
      <c r="H36" s="76">
        <f>SUM(H37:H46)</f>
        <v>1562619</v>
      </c>
      <c r="I36" s="76">
        <f>SUM(I37:I46)</f>
        <v>8352128</v>
      </c>
    </row>
    <row r="37" spans="1:9" ht="12.75" customHeight="1" x14ac:dyDescent="0.25">
      <c r="A37" s="181" t="s">
        <v>134</v>
      </c>
      <c r="B37" s="181"/>
      <c r="C37" s="181"/>
      <c r="D37" s="181"/>
      <c r="E37" s="181"/>
      <c r="F37" s="181"/>
      <c r="G37" s="12">
        <v>31</v>
      </c>
      <c r="H37" s="13">
        <v>0</v>
      </c>
      <c r="I37" s="13">
        <v>0</v>
      </c>
    </row>
    <row r="38" spans="1:9" ht="25.2" customHeight="1" x14ac:dyDescent="0.25">
      <c r="A38" s="181" t="s">
        <v>135</v>
      </c>
      <c r="B38" s="181"/>
      <c r="C38" s="181"/>
      <c r="D38" s="181"/>
      <c r="E38" s="181"/>
      <c r="F38" s="181"/>
      <c r="G38" s="12">
        <v>32</v>
      </c>
      <c r="H38" s="13">
        <v>0</v>
      </c>
      <c r="I38" s="13">
        <v>0</v>
      </c>
    </row>
    <row r="39" spans="1:9" ht="28.2" customHeight="1" x14ac:dyDescent="0.25">
      <c r="A39" s="181" t="s">
        <v>136</v>
      </c>
      <c r="B39" s="181"/>
      <c r="C39" s="181"/>
      <c r="D39" s="181"/>
      <c r="E39" s="181"/>
      <c r="F39" s="181"/>
      <c r="G39" s="12">
        <v>33</v>
      </c>
      <c r="H39" s="13">
        <v>0</v>
      </c>
      <c r="I39" s="13">
        <v>0</v>
      </c>
    </row>
    <row r="40" spans="1:9" ht="28.2" customHeight="1" x14ac:dyDescent="0.25">
      <c r="A40" s="181" t="s">
        <v>137</v>
      </c>
      <c r="B40" s="181"/>
      <c r="C40" s="181"/>
      <c r="D40" s="181"/>
      <c r="E40" s="181"/>
      <c r="F40" s="181"/>
      <c r="G40" s="12">
        <v>34</v>
      </c>
      <c r="H40" s="13">
        <v>0</v>
      </c>
      <c r="I40" s="13">
        <v>0</v>
      </c>
    </row>
    <row r="41" spans="1:9" ht="22.95" customHeight="1" x14ac:dyDescent="0.25">
      <c r="A41" s="181" t="s">
        <v>138</v>
      </c>
      <c r="B41" s="181"/>
      <c r="C41" s="181"/>
      <c r="D41" s="181"/>
      <c r="E41" s="181"/>
      <c r="F41" s="181"/>
      <c r="G41" s="12">
        <v>35</v>
      </c>
      <c r="H41" s="13">
        <v>0</v>
      </c>
      <c r="I41" s="13">
        <v>0</v>
      </c>
    </row>
    <row r="42" spans="1:9" ht="12.75" customHeight="1" x14ac:dyDescent="0.25">
      <c r="A42" s="181" t="s">
        <v>139</v>
      </c>
      <c r="B42" s="181"/>
      <c r="C42" s="181"/>
      <c r="D42" s="181"/>
      <c r="E42" s="181"/>
      <c r="F42" s="181"/>
      <c r="G42" s="12">
        <v>36</v>
      </c>
      <c r="H42" s="13">
        <v>0</v>
      </c>
      <c r="I42" s="13">
        <v>3594</v>
      </c>
    </row>
    <row r="43" spans="1:9" ht="12.75" customHeight="1" x14ac:dyDescent="0.25">
      <c r="A43" s="181" t="s">
        <v>140</v>
      </c>
      <c r="B43" s="181"/>
      <c r="C43" s="181"/>
      <c r="D43" s="181"/>
      <c r="E43" s="181"/>
      <c r="F43" s="181"/>
      <c r="G43" s="12">
        <v>37</v>
      </c>
      <c r="H43" s="13">
        <v>626974</v>
      </c>
      <c r="I43" s="13">
        <v>637987</v>
      </c>
    </row>
    <row r="44" spans="1:9" ht="12.75" customHeight="1" x14ac:dyDescent="0.25">
      <c r="A44" s="181" t="s">
        <v>141</v>
      </c>
      <c r="B44" s="181"/>
      <c r="C44" s="181"/>
      <c r="D44" s="181"/>
      <c r="E44" s="181"/>
      <c r="F44" s="181"/>
      <c r="G44" s="12">
        <v>38</v>
      </c>
      <c r="H44" s="13">
        <v>926340</v>
      </c>
      <c r="I44" s="13">
        <v>7686728</v>
      </c>
    </row>
    <row r="45" spans="1:9" ht="12.75" customHeight="1" x14ac:dyDescent="0.25">
      <c r="A45" s="181" t="s">
        <v>142</v>
      </c>
      <c r="B45" s="181"/>
      <c r="C45" s="181"/>
      <c r="D45" s="181"/>
      <c r="E45" s="181"/>
      <c r="F45" s="181"/>
      <c r="G45" s="12">
        <v>39</v>
      </c>
      <c r="H45" s="13">
        <v>0</v>
      </c>
      <c r="I45" s="13">
        <v>13231</v>
      </c>
    </row>
    <row r="46" spans="1:9" ht="12.75" customHeight="1" x14ac:dyDescent="0.25">
      <c r="A46" s="181" t="s">
        <v>143</v>
      </c>
      <c r="B46" s="181"/>
      <c r="C46" s="181"/>
      <c r="D46" s="181"/>
      <c r="E46" s="181"/>
      <c r="F46" s="181"/>
      <c r="G46" s="12">
        <v>40</v>
      </c>
      <c r="H46" s="13">
        <v>9305</v>
      </c>
      <c r="I46" s="13">
        <v>10588</v>
      </c>
    </row>
    <row r="47" spans="1:9" ht="12.75" customHeight="1" x14ac:dyDescent="0.25">
      <c r="A47" s="183" t="s">
        <v>360</v>
      </c>
      <c r="B47" s="183"/>
      <c r="C47" s="183"/>
      <c r="D47" s="183"/>
      <c r="E47" s="183"/>
      <c r="F47" s="183"/>
      <c r="G47" s="14">
        <v>41</v>
      </c>
      <c r="H47" s="76">
        <f>SUM(H48:H54)</f>
        <v>1592637</v>
      </c>
      <c r="I47" s="76">
        <f>SUM(I48:I54)</f>
        <v>3536948</v>
      </c>
    </row>
    <row r="48" spans="1:9" ht="23.4" customHeight="1" x14ac:dyDescent="0.25">
      <c r="A48" s="181" t="s">
        <v>144</v>
      </c>
      <c r="B48" s="181"/>
      <c r="C48" s="181"/>
      <c r="D48" s="181"/>
      <c r="E48" s="181"/>
      <c r="F48" s="181"/>
      <c r="G48" s="12">
        <v>42</v>
      </c>
      <c r="H48" s="13">
        <v>0</v>
      </c>
      <c r="I48" s="13">
        <v>0</v>
      </c>
    </row>
    <row r="49" spans="1:12" ht="12.75" customHeight="1" x14ac:dyDescent="0.25">
      <c r="A49" s="213" t="s">
        <v>145</v>
      </c>
      <c r="B49" s="213"/>
      <c r="C49" s="213"/>
      <c r="D49" s="213"/>
      <c r="E49" s="213"/>
      <c r="F49" s="213"/>
      <c r="G49" s="12">
        <v>43</v>
      </c>
      <c r="H49" s="13">
        <v>0</v>
      </c>
      <c r="I49" s="13">
        <v>0</v>
      </c>
    </row>
    <row r="50" spans="1:12" ht="12.75" customHeight="1" x14ac:dyDescent="0.25">
      <c r="A50" s="213" t="s">
        <v>146</v>
      </c>
      <c r="B50" s="213"/>
      <c r="C50" s="213"/>
      <c r="D50" s="213"/>
      <c r="E50" s="213"/>
      <c r="F50" s="213"/>
      <c r="G50" s="12">
        <v>44</v>
      </c>
      <c r="H50" s="13">
        <v>1137465</v>
      </c>
      <c r="I50" s="13">
        <v>2102300</v>
      </c>
    </row>
    <row r="51" spans="1:12" ht="12.75" customHeight="1" x14ac:dyDescent="0.25">
      <c r="A51" s="213" t="s">
        <v>147</v>
      </c>
      <c r="B51" s="213"/>
      <c r="C51" s="213"/>
      <c r="D51" s="213"/>
      <c r="E51" s="213"/>
      <c r="F51" s="213"/>
      <c r="G51" s="12">
        <v>45</v>
      </c>
      <c r="H51" s="13">
        <v>425724</v>
      </c>
      <c r="I51" s="13">
        <v>1434648</v>
      </c>
    </row>
    <row r="52" spans="1:12" ht="12.75" customHeight="1" x14ac:dyDescent="0.25">
      <c r="A52" s="213" t="s">
        <v>148</v>
      </c>
      <c r="B52" s="213"/>
      <c r="C52" s="213"/>
      <c r="D52" s="213"/>
      <c r="E52" s="213"/>
      <c r="F52" s="213"/>
      <c r="G52" s="12">
        <v>46</v>
      </c>
      <c r="H52" s="13">
        <v>29448</v>
      </c>
      <c r="I52" s="13">
        <v>0</v>
      </c>
    </row>
    <row r="53" spans="1:12" ht="12.75" customHeight="1" x14ac:dyDescent="0.25">
      <c r="A53" s="213" t="s">
        <v>149</v>
      </c>
      <c r="B53" s="213"/>
      <c r="C53" s="213"/>
      <c r="D53" s="213"/>
      <c r="E53" s="213"/>
      <c r="F53" s="213"/>
      <c r="G53" s="12">
        <v>47</v>
      </c>
      <c r="H53" s="13">
        <v>0</v>
      </c>
      <c r="I53" s="13">
        <v>0</v>
      </c>
    </row>
    <row r="54" spans="1:12" ht="12.75" customHeight="1" x14ac:dyDescent="0.25">
      <c r="A54" s="213" t="s">
        <v>150</v>
      </c>
      <c r="B54" s="213"/>
      <c r="C54" s="213"/>
      <c r="D54" s="213"/>
      <c r="E54" s="213"/>
      <c r="F54" s="213"/>
      <c r="G54" s="12">
        <v>48</v>
      </c>
      <c r="H54" s="13">
        <v>0</v>
      </c>
      <c r="I54" s="13">
        <v>0</v>
      </c>
    </row>
    <row r="55" spans="1:12" ht="30.6" customHeight="1" x14ac:dyDescent="0.25">
      <c r="A55" s="182" t="s">
        <v>151</v>
      </c>
      <c r="B55" s="182"/>
      <c r="C55" s="182"/>
      <c r="D55" s="182"/>
      <c r="E55" s="182"/>
      <c r="F55" s="182"/>
      <c r="G55" s="12">
        <v>49</v>
      </c>
      <c r="H55" s="13">
        <v>1118</v>
      </c>
      <c r="I55" s="13">
        <v>543</v>
      </c>
    </row>
    <row r="56" spans="1:12" ht="12.75" customHeight="1" x14ac:dyDescent="0.25">
      <c r="A56" s="182" t="s">
        <v>152</v>
      </c>
      <c r="B56" s="182"/>
      <c r="C56" s="182"/>
      <c r="D56" s="182"/>
      <c r="E56" s="182"/>
      <c r="F56" s="182"/>
      <c r="G56" s="12">
        <v>50</v>
      </c>
      <c r="H56" s="13">
        <v>0</v>
      </c>
      <c r="I56" s="13">
        <v>0</v>
      </c>
    </row>
    <row r="57" spans="1:12" ht="28.95" customHeight="1" x14ac:dyDescent="0.25">
      <c r="A57" s="182" t="s">
        <v>153</v>
      </c>
      <c r="B57" s="182"/>
      <c r="C57" s="182"/>
      <c r="D57" s="182"/>
      <c r="E57" s="182"/>
      <c r="F57" s="182"/>
      <c r="G57" s="12">
        <v>51</v>
      </c>
      <c r="H57" s="13">
        <v>0</v>
      </c>
      <c r="I57" s="13">
        <v>0</v>
      </c>
    </row>
    <row r="58" spans="1:12" ht="12.75" customHeight="1" x14ac:dyDescent="0.25">
      <c r="A58" s="182" t="s">
        <v>154</v>
      </c>
      <c r="B58" s="182"/>
      <c r="C58" s="182"/>
      <c r="D58" s="182"/>
      <c r="E58" s="182"/>
      <c r="F58" s="182"/>
      <c r="G58" s="12">
        <v>52</v>
      </c>
      <c r="H58" s="13">
        <v>0</v>
      </c>
      <c r="I58" s="13">
        <v>0</v>
      </c>
    </row>
    <row r="59" spans="1:12" ht="12.75" customHeight="1" x14ac:dyDescent="0.25">
      <c r="A59" s="183" t="s">
        <v>361</v>
      </c>
      <c r="B59" s="183"/>
      <c r="C59" s="183"/>
      <c r="D59" s="183"/>
      <c r="E59" s="183"/>
      <c r="F59" s="183"/>
      <c r="G59" s="14">
        <v>53</v>
      </c>
      <c r="H59" s="76">
        <f>H7+H36+H55+H56</f>
        <v>127636622</v>
      </c>
      <c r="I59" s="76">
        <f>I7+I36+I55+I56</f>
        <v>156074796</v>
      </c>
    </row>
    <row r="60" spans="1:12" ht="12.75" customHeight="1" x14ac:dyDescent="0.25">
      <c r="A60" s="183" t="s">
        <v>362</v>
      </c>
      <c r="B60" s="183"/>
      <c r="C60" s="183"/>
      <c r="D60" s="183"/>
      <c r="E60" s="183"/>
      <c r="F60" s="183"/>
      <c r="G60" s="14">
        <v>54</v>
      </c>
      <c r="H60" s="76">
        <f>H13+H47+H57+H58</f>
        <v>107535481</v>
      </c>
      <c r="I60" s="76">
        <f>I13+I47+I57+I58</f>
        <v>125991811</v>
      </c>
    </row>
    <row r="61" spans="1:12" ht="12.75" customHeight="1" x14ac:dyDescent="0.25">
      <c r="A61" s="183" t="s">
        <v>363</v>
      </c>
      <c r="B61" s="183"/>
      <c r="C61" s="183"/>
      <c r="D61" s="183"/>
      <c r="E61" s="183"/>
      <c r="F61" s="183"/>
      <c r="G61" s="14">
        <v>55</v>
      </c>
      <c r="H61" s="76">
        <f>H59-H60</f>
        <v>20101141</v>
      </c>
      <c r="I61" s="76">
        <f>I59-I60</f>
        <v>30082985</v>
      </c>
    </row>
    <row r="62" spans="1:12" ht="12.75" customHeight="1" x14ac:dyDescent="0.25">
      <c r="A62" s="215" t="s">
        <v>364</v>
      </c>
      <c r="B62" s="215"/>
      <c r="C62" s="215"/>
      <c r="D62" s="215"/>
      <c r="E62" s="215"/>
      <c r="F62" s="215"/>
      <c r="G62" s="14">
        <v>56</v>
      </c>
      <c r="H62" s="76">
        <f>+IF((H59-H60)&gt;0,(H59-H60),0)</f>
        <v>20101141</v>
      </c>
      <c r="I62" s="76">
        <f>+IF((I59-I60)&gt;0,(I59-I60),0)</f>
        <v>30082985</v>
      </c>
      <c r="L62" s="80"/>
    </row>
    <row r="63" spans="1:12" ht="12.75" customHeight="1" x14ac:dyDescent="0.25">
      <c r="A63" s="215" t="s">
        <v>365</v>
      </c>
      <c r="B63" s="215"/>
      <c r="C63" s="215"/>
      <c r="D63" s="215"/>
      <c r="E63" s="215"/>
      <c r="F63" s="215"/>
      <c r="G63" s="14">
        <v>57</v>
      </c>
      <c r="H63" s="76">
        <f>+IF((H59-H60)&lt;0,(H59-H60),0)</f>
        <v>0</v>
      </c>
      <c r="I63" s="76">
        <f>+IF((I59-I60)&lt;0,(I59-I60),0)</f>
        <v>0</v>
      </c>
    </row>
    <row r="64" spans="1:12" ht="12.75" customHeight="1" x14ac:dyDescent="0.25">
      <c r="A64" s="182" t="s">
        <v>114</v>
      </c>
      <c r="B64" s="182"/>
      <c r="C64" s="182"/>
      <c r="D64" s="182"/>
      <c r="E64" s="182"/>
      <c r="F64" s="182"/>
      <c r="G64" s="12">
        <v>58</v>
      </c>
      <c r="H64" s="13">
        <v>0</v>
      </c>
      <c r="I64" s="13">
        <v>0</v>
      </c>
      <c r="L64" s="80"/>
    </row>
    <row r="65" spans="1:12" ht="12.75" customHeight="1" x14ac:dyDescent="0.25">
      <c r="A65" s="183" t="s">
        <v>366</v>
      </c>
      <c r="B65" s="183"/>
      <c r="C65" s="183"/>
      <c r="D65" s="183"/>
      <c r="E65" s="183"/>
      <c r="F65" s="183"/>
      <c r="G65" s="14">
        <v>59</v>
      </c>
      <c r="H65" s="76">
        <f>H61-H64</f>
        <v>20101141</v>
      </c>
      <c r="I65" s="76">
        <f>I61-I64</f>
        <v>30082985</v>
      </c>
    </row>
    <row r="66" spans="1:12" ht="12.75" customHeight="1" x14ac:dyDescent="0.25">
      <c r="A66" s="215" t="s">
        <v>367</v>
      </c>
      <c r="B66" s="215"/>
      <c r="C66" s="215"/>
      <c r="D66" s="215"/>
      <c r="E66" s="215"/>
      <c r="F66" s="215"/>
      <c r="G66" s="14">
        <v>60</v>
      </c>
      <c r="H66" s="76">
        <f>+IF((H61-H64)&gt;0,(H61-H64),0)</f>
        <v>20101141</v>
      </c>
      <c r="I66" s="76">
        <f>+IF((I61-I64)&gt;0,(I61-I64),0)</f>
        <v>30082985</v>
      </c>
      <c r="L66" s="80"/>
    </row>
    <row r="67" spans="1:12" ht="12.75" customHeight="1" x14ac:dyDescent="0.25">
      <c r="A67" s="215" t="s">
        <v>368</v>
      </c>
      <c r="B67" s="215"/>
      <c r="C67" s="215"/>
      <c r="D67" s="215"/>
      <c r="E67" s="215"/>
      <c r="F67" s="215"/>
      <c r="G67" s="14">
        <v>61</v>
      </c>
      <c r="H67" s="76">
        <f>+IF((H61-H64)&lt;0,(H61-H64),0)</f>
        <v>0</v>
      </c>
      <c r="I67" s="76">
        <f>+IF((I61-I64)&lt;0,(I61-I64),0)</f>
        <v>0</v>
      </c>
    </row>
    <row r="68" spans="1:12" x14ac:dyDescent="0.25">
      <c r="A68" s="186" t="s">
        <v>155</v>
      </c>
      <c r="B68" s="186"/>
      <c r="C68" s="186"/>
      <c r="D68" s="186"/>
      <c r="E68" s="186"/>
      <c r="F68" s="186"/>
      <c r="G68" s="207"/>
      <c r="H68" s="207"/>
      <c r="I68" s="207"/>
    </row>
    <row r="69" spans="1:12" ht="25.95" customHeight="1" x14ac:dyDescent="0.25">
      <c r="A69" s="183" t="s">
        <v>369</v>
      </c>
      <c r="B69" s="183"/>
      <c r="C69" s="183"/>
      <c r="D69" s="183"/>
      <c r="E69" s="183"/>
      <c r="F69" s="183"/>
      <c r="G69" s="14">
        <v>62</v>
      </c>
      <c r="H69" s="76">
        <f>H70-H71</f>
        <v>0</v>
      </c>
      <c r="I69" s="76">
        <f>I70-I71</f>
        <v>0</v>
      </c>
    </row>
    <row r="70" spans="1:12" ht="12.75" customHeight="1" x14ac:dyDescent="0.25">
      <c r="A70" s="213" t="s">
        <v>156</v>
      </c>
      <c r="B70" s="213"/>
      <c r="C70" s="213"/>
      <c r="D70" s="213"/>
      <c r="E70" s="213"/>
      <c r="F70" s="213"/>
      <c r="G70" s="12">
        <v>63</v>
      </c>
      <c r="H70" s="13">
        <v>0</v>
      </c>
      <c r="I70" s="13">
        <v>0</v>
      </c>
    </row>
    <row r="71" spans="1:12" ht="12.75" customHeight="1" x14ac:dyDescent="0.25">
      <c r="A71" s="213" t="s">
        <v>157</v>
      </c>
      <c r="B71" s="213"/>
      <c r="C71" s="213"/>
      <c r="D71" s="213"/>
      <c r="E71" s="213"/>
      <c r="F71" s="213"/>
      <c r="G71" s="12">
        <v>64</v>
      </c>
      <c r="H71" s="13">
        <v>0</v>
      </c>
      <c r="I71" s="13">
        <v>0</v>
      </c>
    </row>
    <row r="72" spans="1:12" ht="12.75" customHeight="1" x14ac:dyDescent="0.25">
      <c r="A72" s="182" t="s">
        <v>158</v>
      </c>
      <c r="B72" s="182"/>
      <c r="C72" s="182"/>
      <c r="D72" s="182"/>
      <c r="E72" s="182"/>
      <c r="F72" s="182"/>
      <c r="G72" s="12">
        <v>65</v>
      </c>
      <c r="H72" s="13">
        <v>0</v>
      </c>
      <c r="I72" s="13">
        <v>0</v>
      </c>
    </row>
    <row r="73" spans="1:12" ht="12.75" customHeight="1" x14ac:dyDescent="0.25">
      <c r="A73" s="215" t="s">
        <v>370</v>
      </c>
      <c r="B73" s="215"/>
      <c r="C73" s="215"/>
      <c r="D73" s="215"/>
      <c r="E73" s="215"/>
      <c r="F73" s="215"/>
      <c r="G73" s="14">
        <v>66</v>
      </c>
      <c r="H73" s="76">
        <v>0</v>
      </c>
      <c r="I73" s="76">
        <v>0</v>
      </c>
    </row>
    <row r="74" spans="1:12" ht="12.75" customHeight="1" x14ac:dyDescent="0.25">
      <c r="A74" s="215" t="s">
        <v>371</v>
      </c>
      <c r="B74" s="215"/>
      <c r="C74" s="215"/>
      <c r="D74" s="215"/>
      <c r="E74" s="215"/>
      <c r="F74" s="215"/>
      <c r="G74" s="14">
        <v>67</v>
      </c>
      <c r="H74" s="76">
        <v>0</v>
      </c>
      <c r="I74" s="76">
        <v>0</v>
      </c>
    </row>
    <row r="75" spans="1:12" x14ac:dyDescent="0.25">
      <c r="A75" s="186" t="s">
        <v>159</v>
      </c>
      <c r="B75" s="186"/>
      <c r="C75" s="186"/>
      <c r="D75" s="186"/>
      <c r="E75" s="186"/>
      <c r="F75" s="186"/>
      <c r="G75" s="207"/>
      <c r="H75" s="207"/>
      <c r="I75" s="207"/>
    </row>
    <row r="76" spans="1:12" ht="12.75" customHeight="1" x14ac:dyDescent="0.25">
      <c r="A76" s="183" t="s">
        <v>372</v>
      </c>
      <c r="B76" s="183"/>
      <c r="C76" s="183"/>
      <c r="D76" s="183"/>
      <c r="E76" s="183"/>
      <c r="F76" s="183"/>
      <c r="G76" s="14">
        <v>68</v>
      </c>
      <c r="H76" s="76">
        <v>0</v>
      </c>
      <c r="I76" s="76">
        <v>0</v>
      </c>
    </row>
    <row r="77" spans="1:12" ht="12.75" customHeight="1" x14ac:dyDescent="0.25">
      <c r="A77" s="214" t="s">
        <v>373</v>
      </c>
      <c r="B77" s="214"/>
      <c r="C77" s="214"/>
      <c r="D77" s="214"/>
      <c r="E77" s="214"/>
      <c r="F77" s="214"/>
      <c r="G77" s="18">
        <v>69</v>
      </c>
      <c r="H77" s="19">
        <v>0</v>
      </c>
      <c r="I77" s="19">
        <v>0</v>
      </c>
    </row>
    <row r="78" spans="1:12" ht="12.75" customHeight="1" x14ac:dyDescent="0.25">
      <c r="A78" s="214" t="s">
        <v>374</v>
      </c>
      <c r="B78" s="214"/>
      <c r="C78" s="214"/>
      <c r="D78" s="214"/>
      <c r="E78" s="214"/>
      <c r="F78" s="214"/>
      <c r="G78" s="18">
        <v>70</v>
      </c>
      <c r="H78" s="19">
        <v>0</v>
      </c>
      <c r="I78" s="19">
        <v>0</v>
      </c>
    </row>
    <row r="79" spans="1:12" ht="12.75" customHeight="1" x14ac:dyDescent="0.25">
      <c r="A79" s="183" t="s">
        <v>375</v>
      </c>
      <c r="B79" s="183"/>
      <c r="C79" s="183"/>
      <c r="D79" s="183"/>
      <c r="E79" s="183"/>
      <c r="F79" s="183"/>
      <c r="G79" s="14">
        <v>71</v>
      </c>
      <c r="H79" s="76">
        <v>0</v>
      </c>
      <c r="I79" s="76">
        <v>0</v>
      </c>
    </row>
    <row r="80" spans="1:12" ht="12.75" customHeight="1" x14ac:dyDescent="0.25">
      <c r="A80" s="183" t="s">
        <v>376</v>
      </c>
      <c r="B80" s="183"/>
      <c r="C80" s="183"/>
      <c r="D80" s="183"/>
      <c r="E80" s="183"/>
      <c r="F80" s="183"/>
      <c r="G80" s="14">
        <v>72</v>
      </c>
      <c r="H80" s="76">
        <v>0</v>
      </c>
      <c r="I80" s="76">
        <v>0</v>
      </c>
    </row>
    <row r="81" spans="1:9" ht="12.75" customHeight="1" x14ac:dyDescent="0.25">
      <c r="A81" s="215" t="s">
        <v>377</v>
      </c>
      <c r="B81" s="215"/>
      <c r="C81" s="215"/>
      <c r="D81" s="215"/>
      <c r="E81" s="215"/>
      <c r="F81" s="215"/>
      <c r="G81" s="14">
        <v>73</v>
      </c>
      <c r="H81" s="76">
        <v>0</v>
      </c>
      <c r="I81" s="76">
        <v>0</v>
      </c>
    </row>
    <row r="82" spans="1:9" ht="12.75" customHeight="1" x14ac:dyDescent="0.25">
      <c r="A82" s="215" t="s">
        <v>378</v>
      </c>
      <c r="B82" s="215"/>
      <c r="C82" s="215"/>
      <c r="D82" s="215"/>
      <c r="E82" s="215"/>
      <c r="F82" s="215"/>
      <c r="G82" s="14">
        <v>74</v>
      </c>
      <c r="H82" s="76">
        <v>0</v>
      </c>
      <c r="I82" s="76">
        <v>0</v>
      </c>
    </row>
    <row r="83" spans="1:9" x14ac:dyDescent="0.25">
      <c r="A83" s="186" t="s">
        <v>115</v>
      </c>
      <c r="B83" s="186"/>
      <c r="C83" s="186"/>
      <c r="D83" s="186"/>
      <c r="E83" s="186"/>
      <c r="F83" s="186"/>
      <c r="G83" s="207"/>
      <c r="H83" s="207"/>
      <c r="I83" s="207"/>
    </row>
    <row r="84" spans="1:9" ht="12.75" customHeight="1" x14ac:dyDescent="0.25">
      <c r="A84" s="208" t="s">
        <v>379</v>
      </c>
      <c r="B84" s="208"/>
      <c r="C84" s="208"/>
      <c r="D84" s="208"/>
      <c r="E84" s="208"/>
      <c r="F84" s="208"/>
      <c r="G84" s="14">
        <v>75</v>
      </c>
      <c r="H84" s="95">
        <v>0</v>
      </c>
      <c r="I84" s="95">
        <f>I85+I86</f>
        <v>0</v>
      </c>
    </row>
    <row r="85" spans="1:9" ht="12.75" customHeight="1" x14ac:dyDescent="0.25">
      <c r="A85" s="209" t="s">
        <v>160</v>
      </c>
      <c r="B85" s="209"/>
      <c r="C85" s="209"/>
      <c r="D85" s="209"/>
      <c r="E85" s="209"/>
      <c r="F85" s="209"/>
      <c r="G85" s="12">
        <v>76</v>
      </c>
      <c r="H85" s="21">
        <v>0</v>
      </c>
      <c r="I85" s="21">
        <v>0</v>
      </c>
    </row>
    <row r="86" spans="1:9" ht="12.75" customHeight="1" x14ac:dyDescent="0.25">
      <c r="A86" s="209" t="s">
        <v>161</v>
      </c>
      <c r="B86" s="209"/>
      <c r="C86" s="209"/>
      <c r="D86" s="209"/>
      <c r="E86" s="209"/>
      <c r="F86" s="209"/>
      <c r="G86" s="12">
        <v>77</v>
      </c>
      <c r="H86" s="21">
        <v>0</v>
      </c>
      <c r="I86" s="21">
        <v>0</v>
      </c>
    </row>
    <row r="87" spans="1:9" x14ac:dyDescent="0.25">
      <c r="A87" s="210" t="s">
        <v>117</v>
      </c>
      <c r="B87" s="210"/>
      <c r="C87" s="210"/>
      <c r="D87" s="210"/>
      <c r="E87" s="210"/>
      <c r="F87" s="210"/>
      <c r="G87" s="211"/>
      <c r="H87" s="211"/>
      <c r="I87" s="211"/>
    </row>
    <row r="88" spans="1:9" ht="12.75" customHeight="1" x14ac:dyDescent="0.25">
      <c r="A88" s="212" t="s">
        <v>162</v>
      </c>
      <c r="B88" s="212"/>
      <c r="C88" s="212"/>
      <c r="D88" s="212"/>
      <c r="E88" s="212"/>
      <c r="F88" s="212"/>
      <c r="G88" s="12">
        <v>78</v>
      </c>
      <c r="H88" s="21">
        <v>20101141</v>
      </c>
      <c r="I88" s="21">
        <v>30082985</v>
      </c>
    </row>
    <row r="89" spans="1:9" ht="24.6" customHeight="1" x14ac:dyDescent="0.25">
      <c r="A89" s="205" t="s">
        <v>435</v>
      </c>
      <c r="B89" s="205"/>
      <c r="C89" s="205"/>
      <c r="D89" s="205"/>
      <c r="E89" s="205"/>
      <c r="F89" s="205"/>
      <c r="G89" s="14">
        <v>79</v>
      </c>
      <c r="H89" s="95">
        <f>H90+H97</f>
        <v>128736</v>
      </c>
      <c r="I89" s="95">
        <f>I90+I97</f>
        <v>386482</v>
      </c>
    </row>
    <row r="90" spans="1:9" ht="24.6" customHeight="1" x14ac:dyDescent="0.25">
      <c r="A90" s="217" t="s">
        <v>444</v>
      </c>
      <c r="B90" s="217"/>
      <c r="C90" s="217"/>
      <c r="D90" s="217"/>
      <c r="E90" s="217"/>
      <c r="F90" s="217"/>
      <c r="G90" s="14">
        <v>80</v>
      </c>
      <c r="H90" s="95">
        <f>SUM(H91:H95)</f>
        <v>0</v>
      </c>
      <c r="I90" s="95">
        <f>SUM(I91:I95)</f>
        <v>0</v>
      </c>
    </row>
    <row r="91" spans="1:9" ht="25.5" customHeight="1" x14ac:dyDescent="0.25">
      <c r="A91" s="213" t="s">
        <v>380</v>
      </c>
      <c r="B91" s="213"/>
      <c r="C91" s="213"/>
      <c r="D91" s="213"/>
      <c r="E91" s="213"/>
      <c r="F91" s="213"/>
      <c r="G91" s="14">
        <v>81</v>
      </c>
      <c r="H91" s="21">
        <v>0</v>
      </c>
      <c r="I91" s="21">
        <v>0</v>
      </c>
    </row>
    <row r="92" spans="1:9" ht="39.75" customHeight="1" x14ac:dyDescent="0.25">
      <c r="A92" s="213" t="s">
        <v>381</v>
      </c>
      <c r="B92" s="213"/>
      <c r="C92" s="213"/>
      <c r="D92" s="213"/>
      <c r="E92" s="213"/>
      <c r="F92" s="213"/>
      <c r="G92" s="14">
        <v>82</v>
      </c>
      <c r="H92" s="21">
        <v>0</v>
      </c>
      <c r="I92" s="21">
        <v>0</v>
      </c>
    </row>
    <row r="93" spans="1:9" ht="40.5" customHeight="1" x14ac:dyDescent="0.25">
      <c r="A93" s="213" t="s">
        <v>382</v>
      </c>
      <c r="B93" s="213"/>
      <c r="C93" s="213"/>
      <c r="D93" s="213"/>
      <c r="E93" s="213"/>
      <c r="F93" s="213"/>
      <c r="G93" s="14">
        <v>83</v>
      </c>
      <c r="H93" s="21">
        <v>0</v>
      </c>
      <c r="I93" s="21">
        <v>0</v>
      </c>
    </row>
    <row r="94" spans="1:9" x14ac:dyDescent="0.25">
      <c r="A94" s="213" t="s">
        <v>383</v>
      </c>
      <c r="B94" s="213"/>
      <c r="C94" s="213"/>
      <c r="D94" s="213"/>
      <c r="E94" s="213"/>
      <c r="F94" s="213"/>
      <c r="G94" s="14">
        <v>84</v>
      </c>
      <c r="H94" s="21">
        <v>0</v>
      </c>
      <c r="I94" s="21">
        <v>0</v>
      </c>
    </row>
    <row r="95" spans="1:9" x14ac:dyDescent="0.25">
      <c r="A95" s="213" t="s">
        <v>384</v>
      </c>
      <c r="B95" s="213"/>
      <c r="C95" s="213"/>
      <c r="D95" s="213"/>
      <c r="E95" s="213"/>
      <c r="F95" s="213"/>
      <c r="G95" s="14">
        <v>85</v>
      </c>
      <c r="H95" s="21">
        <v>0</v>
      </c>
      <c r="I95" s="21">
        <v>0</v>
      </c>
    </row>
    <row r="96" spans="1:9" x14ac:dyDescent="0.25">
      <c r="A96" s="213" t="s">
        <v>385</v>
      </c>
      <c r="B96" s="213"/>
      <c r="C96" s="213"/>
      <c r="D96" s="213"/>
      <c r="E96" s="213"/>
      <c r="F96" s="213"/>
      <c r="G96" s="14">
        <v>86</v>
      </c>
      <c r="H96" s="21">
        <v>0</v>
      </c>
      <c r="I96" s="21">
        <v>0</v>
      </c>
    </row>
    <row r="97" spans="1:9" ht="25.5" customHeight="1" x14ac:dyDescent="0.25">
      <c r="A97" s="217" t="s">
        <v>436</v>
      </c>
      <c r="B97" s="217"/>
      <c r="C97" s="217"/>
      <c r="D97" s="217"/>
      <c r="E97" s="217"/>
      <c r="F97" s="217"/>
      <c r="G97" s="14">
        <v>87</v>
      </c>
      <c r="H97" s="95">
        <f>SUM(H98:H105)</f>
        <v>128736</v>
      </c>
      <c r="I97" s="95">
        <f>SUM(I98:I105)</f>
        <v>386482</v>
      </c>
    </row>
    <row r="98" spans="1:9" ht="14.25" customHeight="1" x14ac:dyDescent="0.25">
      <c r="A98" s="213" t="s">
        <v>163</v>
      </c>
      <c r="B98" s="213"/>
      <c r="C98" s="213"/>
      <c r="D98" s="213"/>
      <c r="E98" s="213"/>
      <c r="F98" s="213"/>
      <c r="G98" s="12">
        <v>88</v>
      </c>
      <c r="H98" s="21">
        <v>128736</v>
      </c>
      <c r="I98" s="21">
        <v>386482</v>
      </c>
    </row>
    <row r="99" spans="1:9" ht="40.5" customHeight="1" x14ac:dyDescent="0.25">
      <c r="A99" s="213" t="s">
        <v>386</v>
      </c>
      <c r="B99" s="213"/>
      <c r="C99" s="213"/>
      <c r="D99" s="213"/>
      <c r="E99" s="213"/>
      <c r="F99" s="213"/>
      <c r="G99" s="12">
        <v>89</v>
      </c>
      <c r="H99" s="21">
        <v>0</v>
      </c>
      <c r="I99" s="21">
        <v>0</v>
      </c>
    </row>
    <row r="100" spans="1:9" ht="12.75" customHeight="1" x14ac:dyDescent="0.25">
      <c r="A100" s="213" t="s">
        <v>164</v>
      </c>
      <c r="B100" s="213"/>
      <c r="C100" s="213"/>
      <c r="D100" s="213"/>
      <c r="E100" s="213"/>
      <c r="F100" s="213"/>
      <c r="G100" s="12">
        <v>90</v>
      </c>
      <c r="H100" s="21">
        <v>0</v>
      </c>
      <c r="I100" s="21">
        <v>0</v>
      </c>
    </row>
    <row r="101" spans="1:9" ht="24" customHeight="1" x14ac:dyDescent="0.25">
      <c r="A101" s="213" t="s">
        <v>165</v>
      </c>
      <c r="B101" s="213"/>
      <c r="C101" s="213"/>
      <c r="D101" s="213"/>
      <c r="E101" s="213"/>
      <c r="F101" s="213"/>
      <c r="G101" s="12">
        <v>91</v>
      </c>
      <c r="H101" s="21">
        <v>0</v>
      </c>
      <c r="I101" s="21">
        <v>0</v>
      </c>
    </row>
    <row r="102" spans="1:9" ht="25.5" customHeight="1" x14ac:dyDescent="0.25">
      <c r="A102" s="213" t="s">
        <v>166</v>
      </c>
      <c r="B102" s="213"/>
      <c r="C102" s="213"/>
      <c r="D102" s="213"/>
      <c r="E102" s="213"/>
      <c r="F102" s="213"/>
      <c r="G102" s="12">
        <v>92</v>
      </c>
      <c r="H102" s="21">
        <v>0</v>
      </c>
      <c r="I102" s="21">
        <v>0</v>
      </c>
    </row>
    <row r="103" spans="1:9" ht="12.75" customHeight="1" x14ac:dyDescent="0.25">
      <c r="A103" s="213" t="s">
        <v>387</v>
      </c>
      <c r="B103" s="213"/>
      <c r="C103" s="213"/>
      <c r="D103" s="213"/>
      <c r="E103" s="213"/>
      <c r="F103" s="213"/>
      <c r="G103" s="12">
        <v>93</v>
      </c>
      <c r="H103" s="21">
        <v>0</v>
      </c>
      <c r="I103" s="21">
        <v>0</v>
      </c>
    </row>
    <row r="104" spans="1:9" ht="24.75" customHeight="1" x14ac:dyDescent="0.25">
      <c r="A104" s="213" t="s">
        <v>388</v>
      </c>
      <c r="B104" s="213"/>
      <c r="C104" s="213"/>
      <c r="D104" s="213"/>
      <c r="E104" s="213"/>
      <c r="F104" s="213"/>
      <c r="G104" s="12">
        <v>94</v>
      </c>
      <c r="H104" s="21">
        <v>0</v>
      </c>
      <c r="I104" s="21">
        <v>0</v>
      </c>
    </row>
    <row r="105" spans="1:9" x14ac:dyDescent="0.25">
      <c r="A105" s="213" t="s">
        <v>389</v>
      </c>
      <c r="B105" s="213"/>
      <c r="C105" s="213"/>
      <c r="D105" s="213"/>
      <c r="E105" s="213"/>
      <c r="F105" s="213"/>
      <c r="G105" s="12">
        <v>95</v>
      </c>
      <c r="H105" s="21">
        <v>0</v>
      </c>
      <c r="I105" s="21">
        <v>0</v>
      </c>
    </row>
    <row r="106" spans="1:9" ht="22.5" customHeight="1" x14ac:dyDescent="0.25">
      <c r="A106" s="213" t="s">
        <v>390</v>
      </c>
      <c r="B106" s="213"/>
      <c r="C106" s="213"/>
      <c r="D106" s="213"/>
      <c r="E106" s="213"/>
      <c r="F106" s="213"/>
      <c r="G106" s="12">
        <v>96</v>
      </c>
      <c r="H106" s="21">
        <v>0</v>
      </c>
      <c r="I106" s="21">
        <v>0</v>
      </c>
    </row>
    <row r="107" spans="1:9" ht="27" customHeight="1" x14ac:dyDescent="0.25">
      <c r="A107" s="205" t="s">
        <v>437</v>
      </c>
      <c r="B107" s="205"/>
      <c r="C107" s="205"/>
      <c r="D107" s="205"/>
      <c r="E107" s="205"/>
      <c r="F107" s="205"/>
      <c r="G107" s="14">
        <v>97</v>
      </c>
      <c r="H107" s="95">
        <f>H90+H97-H106-H96</f>
        <v>128736</v>
      </c>
      <c r="I107" s="95">
        <f>I90+I97-I106-I96</f>
        <v>386482</v>
      </c>
    </row>
    <row r="108" spans="1:9" ht="12.75" customHeight="1" x14ac:dyDescent="0.25">
      <c r="A108" s="206" t="s">
        <v>438</v>
      </c>
      <c r="B108" s="206"/>
      <c r="C108" s="206"/>
      <c r="D108" s="206"/>
      <c r="E108" s="206"/>
      <c r="F108" s="206"/>
      <c r="G108" s="14">
        <v>98</v>
      </c>
      <c r="H108" s="95">
        <f>H88+H107</f>
        <v>20229877</v>
      </c>
      <c r="I108" s="95">
        <f>I88+I107</f>
        <v>30469467</v>
      </c>
    </row>
    <row r="109" spans="1:9" x14ac:dyDescent="0.25">
      <c r="A109" s="186" t="s">
        <v>167</v>
      </c>
      <c r="B109" s="186"/>
      <c r="C109" s="186"/>
      <c r="D109" s="186"/>
      <c r="E109" s="186"/>
      <c r="F109" s="186"/>
      <c r="G109" s="207"/>
      <c r="H109" s="207"/>
      <c r="I109" s="207"/>
    </row>
    <row r="110" spans="1:9" ht="12.75" customHeight="1" x14ac:dyDescent="0.25">
      <c r="A110" s="208" t="s">
        <v>391</v>
      </c>
      <c r="B110" s="208"/>
      <c r="C110" s="208"/>
      <c r="D110" s="208"/>
      <c r="E110" s="208"/>
      <c r="F110" s="208"/>
      <c r="G110" s="14">
        <v>99</v>
      </c>
      <c r="H110" s="95">
        <f>H111+H112</f>
        <v>20229877</v>
      </c>
      <c r="I110" s="95">
        <f>I111+I112</f>
        <v>30469468</v>
      </c>
    </row>
    <row r="111" spans="1:9" ht="12.75" customHeight="1" x14ac:dyDescent="0.25">
      <c r="A111" s="209" t="s">
        <v>116</v>
      </c>
      <c r="B111" s="209"/>
      <c r="C111" s="209"/>
      <c r="D111" s="209"/>
      <c r="E111" s="209"/>
      <c r="F111" s="209"/>
      <c r="G111" s="12">
        <v>100</v>
      </c>
      <c r="H111" s="21">
        <v>20229877</v>
      </c>
      <c r="I111" s="21">
        <v>30469468</v>
      </c>
    </row>
    <row r="112" spans="1:9" ht="12.75" customHeight="1" x14ac:dyDescent="0.25">
      <c r="A112" s="209" t="s">
        <v>168</v>
      </c>
      <c r="B112" s="209"/>
      <c r="C112" s="209"/>
      <c r="D112" s="209"/>
      <c r="E112" s="209"/>
      <c r="F112" s="209"/>
      <c r="G112" s="12">
        <v>101</v>
      </c>
      <c r="H112" s="21">
        <v>0</v>
      </c>
      <c r="I112" s="21">
        <v>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9" zoomScale="110" zoomScaleNormal="100" workbookViewId="0">
      <selection activeCell="A2" sqref="A2:I2"/>
    </sheetView>
  </sheetViews>
  <sheetFormatPr defaultColWidth="9.109375" defaultRowHeight="13.2" x14ac:dyDescent="0.25"/>
  <cols>
    <col min="1" max="6" width="9.109375" style="2"/>
    <col min="7" max="7" width="9.109375" style="7"/>
    <col min="8" max="9" width="17.88671875" style="15" customWidth="1"/>
    <col min="10" max="16384" width="9.109375" style="2"/>
  </cols>
  <sheetData>
    <row r="1" spans="1:9" x14ac:dyDescent="0.25">
      <c r="A1" s="222" t="s">
        <v>169</v>
      </c>
      <c r="B1" s="226"/>
      <c r="C1" s="226"/>
      <c r="D1" s="226"/>
      <c r="E1" s="226"/>
      <c r="F1" s="226"/>
      <c r="G1" s="226"/>
      <c r="H1" s="226"/>
      <c r="I1" s="226"/>
    </row>
    <row r="2" spans="1:9" x14ac:dyDescent="0.25">
      <c r="A2" s="221" t="s">
        <v>170</v>
      </c>
      <c r="B2" s="191"/>
      <c r="C2" s="191"/>
      <c r="D2" s="191"/>
      <c r="E2" s="191"/>
      <c r="F2" s="191"/>
      <c r="G2" s="191"/>
      <c r="H2" s="191"/>
      <c r="I2" s="191"/>
    </row>
    <row r="3" spans="1:9" x14ac:dyDescent="0.25">
      <c r="A3" s="203" t="s">
        <v>447</v>
      </c>
      <c r="B3" s="228"/>
      <c r="C3" s="228"/>
      <c r="D3" s="228"/>
      <c r="E3" s="228"/>
      <c r="F3" s="228"/>
      <c r="G3" s="228"/>
      <c r="H3" s="228"/>
      <c r="I3" s="228"/>
    </row>
    <row r="4" spans="1:9" x14ac:dyDescent="0.25">
      <c r="A4" s="227" t="s">
        <v>171</v>
      </c>
      <c r="B4" s="194"/>
      <c r="C4" s="194"/>
      <c r="D4" s="194"/>
      <c r="E4" s="194"/>
      <c r="F4" s="194"/>
      <c r="G4" s="194"/>
      <c r="H4" s="194"/>
      <c r="I4" s="195"/>
    </row>
    <row r="5" spans="1:9" ht="20.399999999999999" x14ac:dyDescent="0.25">
      <c r="A5" s="218" t="s">
        <v>2</v>
      </c>
      <c r="B5" s="199"/>
      <c r="C5" s="199"/>
      <c r="D5" s="199"/>
      <c r="E5" s="199"/>
      <c r="F5" s="199"/>
      <c r="G5" s="81" t="s">
        <v>106</v>
      </c>
      <c r="H5" s="17" t="s">
        <v>298</v>
      </c>
      <c r="I5" s="17" t="s">
        <v>282</v>
      </c>
    </row>
    <row r="6" spans="1:9" x14ac:dyDescent="0.25">
      <c r="A6" s="229">
        <v>1</v>
      </c>
      <c r="B6" s="199"/>
      <c r="C6" s="199"/>
      <c r="D6" s="199"/>
      <c r="E6" s="199"/>
      <c r="F6" s="199"/>
      <c r="G6" s="17">
        <v>2</v>
      </c>
      <c r="H6" s="17" t="s">
        <v>172</v>
      </c>
      <c r="I6" s="17" t="s">
        <v>173</v>
      </c>
    </row>
    <row r="7" spans="1:9" x14ac:dyDescent="0.25">
      <c r="A7" s="223" t="s">
        <v>174</v>
      </c>
      <c r="B7" s="223"/>
      <c r="C7" s="223"/>
      <c r="D7" s="223"/>
      <c r="E7" s="223"/>
      <c r="F7" s="223"/>
      <c r="G7" s="223"/>
      <c r="H7" s="223"/>
      <c r="I7" s="223"/>
    </row>
    <row r="8" spans="1:9" ht="12.75" customHeight="1" x14ac:dyDescent="0.25">
      <c r="A8" s="213" t="s">
        <v>175</v>
      </c>
      <c r="B8" s="213"/>
      <c r="C8" s="213"/>
      <c r="D8" s="213"/>
      <c r="E8" s="213"/>
      <c r="F8" s="213"/>
      <c r="G8" s="18">
        <v>1</v>
      </c>
      <c r="H8" s="82">
        <v>0</v>
      </c>
      <c r="I8" s="82">
        <v>0</v>
      </c>
    </row>
    <row r="9" spans="1:9" ht="12.75" customHeight="1" x14ac:dyDescent="0.25">
      <c r="A9" s="215" t="s">
        <v>176</v>
      </c>
      <c r="B9" s="215"/>
      <c r="C9" s="215"/>
      <c r="D9" s="215"/>
      <c r="E9" s="215"/>
      <c r="F9" s="215"/>
      <c r="G9" s="14">
        <v>2</v>
      </c>
      <c r="H9" s="96">
        <f>H10+H11+H12+H13+H14+H15+H16+H17</f>
        <v>0</v>
      </c>
      <c r="I9" s="96">
        <f>I10+I11+I12+I13+I14+I15+I16+I17</f>
        <v>0</v>
      </c>
    </row>
    <row r="10" spans="1:9" ht="12.75" customHeight="1" x14ac:dyDescent="0.25">
      <c r="A10" s="225" t="s">
        <v>177</v>
      </c>
      <c r="B10" s="225"/>
      <c r="C10" s="225"/>
      <c r="D10" s="225"/>
      <c r="E10" s="225"/>
      <c r="F10" s="225"/>
      <c r="G10" s="18">
        <v>3</v>
      </c>
      <c r="H10" s="82">
        <v>0</v>
      </c>
      <c r="I10" s="82">
        <v>0</v>
      </c>
    </row>
    <row r="11" spans="1:9" ht="31.2" customHeight="1" x14ac:dyDescent="0.25">
      <c r="A11" s="225" t="s">
        <v>303</v>
      </c>
      <c r="B11" s="225"/>
      <c r="C11" s="225"/>
      <c r="D11" s="225"/>
      <c r="E11" s="225"/>
      <c r="F11" s="225"/>
      <c r="G11" s="18">
        <v>4</v>
      </c>
      <c r="H11" s="82">
        <v>0</v>
      </c>
      <c r="I11" s="82">
        <v>0</v>
      </c>
    </row>
    <row r="12" spans="1:9" ht="28.2" customHeight="1" x14ac:dyDescent="0.25">
      <c r="A12" s="225" t="s">
        <v>304</v>
      </c>
      <c r="B12" s="225"/>
      <c r="C12" s="225"/>
      <c r="D12" s="225"/>
      <c r="E12" s="225"/>
      <c r="F12" s="225"/>
      <c r="G12" s="18">
        <v>5</v>
      </c>
      <c r="H12" s="82">
        <v>0</v>
      </c>
      <c r="I12" s="82">
        <v>0</v>
      </c>
    </row>
    <row r="13" spans="1:9" ht="12.75" customHeight="1" x14ac:dyDescent="0.25">
      <c r="A13" s="225" t="s">
        <v>178</v>
      </c>
      <c r="B13" s="225"/>
      <c r="C13" s="225"/>
      <c r="D13" s="225"/>
      <c r="E13" s="225"/>
      <c r="F13" s="225"/>
      <c r="G13" s="18">
        <v>6</v>
      </c>
      <c r="H13" s="82">
        <v>0</v>
      </c>
      <c r="I13" s="82">
        <v>0</v>
      </c>
    </row>
    <row r="14" spans="1:9" ht="12.75" customHeight="1" x14ac:dyDescent="0.25">
      <c r="A14" s="225" t="s">
        <v>179</v>
      </c>
      <c r="B14" s="225"/>
      <c r="C14" s="225"/>
      <c r="D14" s="225"/>
      <c r="E14" s="225"/>
      <c r="F14" s="225"/>
      <c r="G14" s="18">
        <v>7</v>
      </c>
      <c r="H14" s="82">
        <v>0</v>
      </c>
      <c r="I14" s="82">
        <v>0</v>
      </c>
    </row>
    <row r="15" spans="1:9" ht="12.75" customHeight="1" x14ac:dyDescent="0.25">
      <c r="A15" s="225" t="s">
        <v>180</v>
      </c>
      <c r="B15" s="225"/>
      <c r="C15" s="225"/>
      <c r="D15" s="225"/>
      <c r="E15" s="225"/>
      <c r="F15" s="225"/>
      <c r="G15" s="18">
        <v>8</v>
      </c>
      <c r="H15" s="82">
        <v>0</v>
      </c>
      <c r="I15" s="82">
        <v>0</v>
      </c>
    </row>
    <row r="16" spans="1:9" ht="12.75" customHeight="1" x14ac:dyDescent="0.25">
      <c r="A16" s="225" t="s">
        <v>181</v>
      </c>
      <c r="B16" s="225"/>
      <c r="C16" s="225"/>
      <c r="D16" s="225"/>
      <c r="E16" s="225"/>
      <c r="F16" s="225"/>
      <c r="G16" s="18">
        <v>9</v>
      </c>
      <c r="H16" s="82">
        <v>0</v>
      </c>
      <c r="I16" s="82">
        <v>0</v>
      </c>
    </row>
    <row r="17" spans="1:9" ht="27.6" customHeight="1" x14ac:dyDescent="0.25">
      <c r="A17" s="225" t="s">
        <v>182</v>
      </c>
      <c r="B17" s="225"/>
      <c r="C17" s="225"/>
      <c r="D17" s="225"/>
      <c r="E17" s="225"/>
      <c r="F17" s="225"/>
      <c r="G17" s="18">
        <v>10</v>
      </c>
      <c r="H17" s="82">
        <v>0</v>
      </c>
      <c r="I17" s="82">
        <v>0</v>
      </c>
    </row>
    <row r="18" spans="1:9" ht="29.4" customHeight="1" x14ac:dyDescent="0.25">
      <c r="A18" s="205" t="s">
        <v>306</v>
      </c>
      <c r="B18" s="205"/>
      <c r="C18" s="205"/>
      <c r="D18" s="205"/>
      <c r="E18" s="205"/>
      <c r="F18" s="205"/>
      <c r="G18" s="14">
        <v>11</v>
      </c>
      <c r="H18" s="96">
        <f>H8+H9</f>
        <v>0</v>
      </c>
      <c r="I18" s="96">
        <f>I8+I9</f>
        <v>0</v>
      </c>
    </row>
    <row r="19" spans="1:9" ht="12.75" customHeight="1" x14ac:dyDescent="0.25">
      <c r="A19" s="215" t="s">
        <v>183</v>
      </c>
      <c r="B19" s="215"/>
      <c r="C19" s="215"/>
      <c r="D19" s="215"/>
      <c r="E19" s="215"/>
      <c r="F19" s="215"/>
      <c r="G19" s="14">
        <v>12</v>
      </c>
      <c r="H19" s="96">
        <f>H20+H21+H22+H23</f>
        <v>0</v>
      </c>
      <c r="I19" s="96">
        <f>I20+I21+I22+I23</f>
        <v>0</v>
      </c>
    </row>
    <row r="20" spans="1:9" ht="12.75" customHeight="1" x14ac:dyDescent="0.25">
      <c r="A20" s="225" t="s">
        <v>184</v>
      </c>
      <c r="B20" s="225"/>
      <c r="C20" s="225"/>
      <c r="D20" s="225"/>
      <c r="E20" s="225"/>
      <c r="F20" s="225"/>
      <c r="G20" s="18">
        <v>13</v>
      </c>
      <c r="H20" s="82">
        <v>0</v>
      </c>
      <c r="I20" s="82">
        <v>0</v>
      </c>
    </row>
    <row r="21" spans="1:9" ht="12.75" customHeight="1" x14ac:dyDescent="0.25">
      <c r="A21" s="225" t="s">
        <v>185</v>
      </c>
      <c r="B21" s="225"/>
      <c r="C21" s="225"/>
      <c r="D21" s="225"/>
      <c r="E21" s="225"/>
      <c r="F21" s="225"/>
      <c r="G21" s="18">
        <v>14</v>
      </c>
      <c r="H21" s="82">
        <v>0</v>
      </c>
      <c r="I21" s="82">
        <v>0</v>
      </c>
    </row>
    <row r="22" spans="1:9" ht="12.75" customHeight="1" x14ac:dyDescent="0.25">
      <c r="A22" s="225" t="s">
        <v>186</v>
      </c>
      <c r="B22" s="225"/>
      <c r="C22" s="225"/>
      <c r="D22" s="225"/>
      <c r="E22" s="225"/>
      <c r="F22" s="225"/>
      <c r="G22" s="18">
        <v>15</v>
      </c>
      <c r="H22" s="82">
        <v>0</v>
      </c>
      <c r="I22" s="82">
        <v>0</v>
      </c>
    </row>
    <row r="23" spans="1:9" ht="12.75" customHeight="1" x14ac:dyDescent="0.25">
      <c r="A23" s="225" t="s">
        <v>187</v>
      </c>
      <c r="B23" s="225"/>
      <c r="C23" s="225"/>
      <c r="D23" s="225"/>
      <c r="E23" s="225"/>
      <c r="F23" s="225"/>
      <c r="G23" s="18">
        <v>16</v>
      </c>
      <c r="H23" s="82">
        <v>0</v>
      </c>
      <c r="I23" s="82">
        <v>0</v>
      </c>
    </row>
    <row r="24" spans="1:9" ht="12.75" customHeight="1" x14ac:dyDescent="0.25">
      <c r="A24" s="205" t="s">
        <v>188</v>
      </c>
      <c r="B24" s="205"/>
      <c r="C24" s="205"/>
      <c r="D24" s="205"/>
      <c r="E24" s="205"/>
      <c r="F24" s="205"/>
      <c r="G24" s="14">
        <v>17</v>
      </c>
      <c r="H24" s="96">
        <f>H18+H19</f>
        <v>0</v>
      </c>
      <c r="I24" s="96">
        <f>I18+I19</f>
        <v>0</v>
      </c>
    </row>
    <row r="25" spans="1:9" ht="12.75" customHeight="1" x14ac:dyDescent="0.25">
      <c r="A25" s="213" t="s">
        <v>189</v>
      </c>
      <c r="B25" s="213"/>
      <c r="C25" s="213"/>
      <c r="D25" s="213"/>
      <c r="E25" s="213"/>
      <c r="F25" s="213"/>
      <c r="G25" s="18">
        <v>18</v>
      </c>
      <c r="H25" s="82">
        <v>0</v>
      </c>
      <c r="I25" s="82">
        <v>0</v>
      </c>
    </row>
    <row r="26" spans="1:9" ht="12.75" customHeight="1" x14ac:dyDescent="0.25">
      <c r="A26" s="213" t="s">
        <v>190</v>
      </c>
      <c r="B26" s="213"/>
      <c r="C26" s="213"/>
      <c r="D26" s="213"/>
      <c r="E26" s="213"/>
      <c r="F26" s="213"/>
      <c r="G26" s="18">
        <v>19</v>
      </c>
      <c r="H26" s="82">
        <v>0</v>
      </c>
      <c r="I26" s="82">
        <v>0</v>
      </c>
    </row>
    <row r="27" spans="1:9" ht="28.95" customHeight="1" x14ac:dyDescent="0.25">
      <c r="A27" s="208" t="s">
        <v>191</v>
      </c>
      <c r="B27" s="208"/>
      <c r="C27" s="208"/>
      <c r="D27" s="208"/>
      <c r="E27" s="208"/>
      <c r="F27" s="208"/>
      <c r="G27" s="14">
        <v>20</v>
      </c>
      <c r="H27" s="96">
        <f>H24+H25+H26</f>
        <v>0</v>
      </c>
      <c r="I27" s="96">
        <f>I24+I25+I26</f>
        <v>0</v>
      </c>
    </row>
    <row r="28" spans="1:9" x14ac:dyDescent="0.25">
      <c r="A28" s="223" t="s">
        <v>192</v>
      </c>
      <c r="B28" s="223"/>
      <c r="C28" s="223"/>
      <c r="D28" s="223"/>
      <c r="E28" s="223"/>
      <c r="F28" s="223"/>
      <c r="G28" s="223"/>
      <c r="H28" s="223"/>
      <c r="I28" s="223"/>
    </row>
    <row r="29" spans="1:9" ht="23.4" customHeight="1" x14ac:dyDescent="0.25">
      <c r="A29" s="213" t="s">
        <v>193</v>
      </c>
      <c r="B29" s="213"/>
      <c r="C29" s="213"/>
      <c r="D29" s="213"/>
      <c r="E29" s="213"/>
      <c r="F29" s="213"/>
      <c r="G29" s="18">
        <v>21</v>
      </c>
      <c r="H29" s="21">
        <v>0</v>
      </c>
      <c r="I29" s="21">
        <v>0</v>
      </c>
    </row>
    <row r="30" spans="1:9" ht="12.75" customHeight="1" x14ac:dyDescent="0.25">
      <c r="A30" s="213" t="s">
        <v>194</v>
      </c>
      <c r="B30" s="213"/>
      <c r="C30" s="213"/>
      <c r="D30" s="213"/>
      <c r="E30" s="213"/>
      <c r="F30" s="213"/>
      <c r="G30" s="18">
        <v>22</v>
      </c>
      <c r="H30" s="21">
        <v>0</v>
      </c>
      <c r="I30" s="21">
        <v>0</v>
      </c>
    </row>
    <row r="31" spans="1:9" ht="12.75" customHeight="1" x14ac:dyDescent="0.25">
      <c r="A31" s="213" t="s">
        <v>195</v>
      </c>
      <c r="B31" s="213"/>
      <c r="C31" s="213"/>
      <c r="D31" s="213"/>
      <c r="E31" s="213"/>
      <c r="F31" s="213"/>
      <c r="G31" s="18">
        <v>23</v>
      </c>
      <c r="H31" s="21">
        <v>0</v>
      </c>
      <c r="I31" s="21">
        <v>0</v>
      </c>
    </row>
    <row r="32" spans="1:9" ht="12.75" customHeight="1" x14ac:dyDescent="0.25">
      <c r="A32" s="213" t="s">
        <v>196</v>
      </c>
      <c r="B32" s="213"/>
      <c r="C32" s="213"/>
      <c r="D32" s="213"/>
      <c r="E32" s="213"/>
      <c r="F32" s="213"/>
      <c r="G32" s="18">
        <v>24</v>
      </c>
      <c r="H32" s="21">
        <v>0</v>
      </c>
      <c r="I32" s="21">
        <v>0</v>
      </c>
    </row>
    <row r="33" spans="1:9" ht="12.75" customHeight="1" x14ac:dyDescent="0.25">
      <c r="A33" s="213" t="s">
        <v>197</v>
      </c>
      <c r="B33" s="213"/>
      <c r="C33" s="213"/>
      <c r="D33" s="213"/>
      <c r="E33" s="213"/>
      <c r="F33" s="213"/>
      <c r="G33" s="18">
        <v>25</v>
      </c>
      <c r="H33" s="21">
        <v>0</v>
      </c>
      <c r="I33" s="21">
        <v>0</v>
      </c>
    </row>
    <row r="34" spans="1:9" ht="12.75" customHeight="1" x14ac:dyDescent="0.25">
      <c r="A34" s="213" t="s">
        <v>198</v>
      </c>
      <c r="B34" s="213"/>
      <c r="C34" s="213"/>
      <c r="D34" s="213"/>
      <c r="E34" s="213"/>
      <c r="F34" s="213"/>
      <c r="G34" s="18">
        <v>26</v>
      </c>
      <c r="H34" s="21">
        <v>0</v>
      </c>
      <c r="I34" s="21">
        <v>0</v>
      </c>
    </row>
    <row r="35" spans="1:9" ht="27.6" customHeight="1" x14ac:dyDescent="0.25">
      <c r="A35" s="205" t="s">
        <v>199</v>
      </c>
      <c r="B35" s="205"/>
      <c r="C35" s="205"/>
      <c r="D35" s="205"/>
      <c r="E35" s="205"/>
      <c r="F35" s="205"/>
      <c r="G35" s="14">
        <v>27</v>
      </c>
      <c r="H35" s="20">
        <f>H29+H30+H31+H32+H33+H34</f>
        <v>0</v>
      </c>
      <c r="I35" s="20">
        <f>I29+I30+I31+I32+I33+I34</f>
        <v>0</v>
      </c>
    </row>
    <row r="36" spans="1:9" ht="26.4" customHeight="1" x14ac:dyDescent="0.25">
      <c r="A36" s="213" t="s">
        <v>200</v>
      </c>
      <c r="B36" s="213"/>
      <c r="C36" s="213"/>
      <c r="D36" s="213"/>
      <c r="E36" s="213"/>
      <c r="F36" s="213"/>
      <c r="G36" s="18">
        <v>28</v>
      </c>
      <c r="H36" s="21">
        <v>0</v>
      </c>
      <c r="I36" s="21">
        <v>0</v>
      </c>
    </row>
    <row r="37" spans="1:9" ht="12.75" customHeight="1" x14ac:dyDescent="0.25">
      <c r="A37" s="213" t="s">
        <v>201</v>
      </c>
      <c r="B37" s="213"/>
      <c r="C37" s="213"/>
      <c r="D37" s="213"/>
      <c r="E37" s="213"/>
      <c r="F37" s="213"/>
      <c r="G37" s="18">
        <v>29</v>
      </c>
      <c r="H37" s="21">
        <v>0</v>
      </c>
      <c r="I37" s="21">
        <v>0</v>
      </c>
    </row>
    <row r="38" spans="1:9" ht="12.75" customHeight="1" x14ac:dyDescent="0.25">
      <c r="A38" s="213" t="s">
        <v>202</v>
      </c>
      <c r="B38" s="213"/>
      <c r="C38" s="213"/>
      <c r="D38" s="213"/>
      <c r="E38" s="213"/>
      <c r="F38" s="213"/>
      <c r="G38" s="18">
        <v>30</v>
      </c>
      <c r="H38" s="21">
        <v>0</v>
      </c>
      <c r="I38" s="21">
        <v>0</v>
      </c>
    </row>
    <row r="39" spans="1:9" ht="12.75" customHeight="1" x14ac:dyDescent="0.25">
      <c r="A39" s="213" t="s">
        <v>203</v>
      </c>
      <c r="B39" s="213"/>
      <c r="C39" s="213"/>
      <c r="D39" s="213"/>
      <c r="E39" s="213"/>
      <c r="F39" s="213"/>
      <c r="G39" s="18">
        <v>31</v>
      </c>
      <c r="H39" s="21">
        <v>0</v>
      </c>
      <c r="I39" s="21">
        <v>0</v>
      </c>
    </row>
    <row r="40" spans="1:9" ht="12.75" customHeight="1" x14ac:dyDescent="0.25">
      <c r="A40" s="213" t="s">
        <v>204</v>
      </c>
      <c r="B40" s="213"/>
      <c r="C40" s="213"/>
      <c r="D40" s="213"/>
      <c r="E40" s="213"/>
      <c r="F40" s="213"/>
      <c r="G40" s="18">
        <v>32</v>
      </c>
      <c r="H40" s="21">
        <v>0</v>
      </c>
      <c r="I40" s="21">
        <v>0</v>
      </c>
    </row>
    <row r="41" spans="1:9" ht="22.95" customHeight="1" x14ac:dyDescent="0.25">
      <c r="A41" s="205" t="s">
        <v>205</v>
      </c>
      <c r="B41" s="205"/>
      <c r="C41" s="205"/>
      <c r="D41" s="205"/>
      <c r="E41" s="205"/>
      <c r="F41" s="205"/>
      <c r="G41" s="14">
        <v>33</v>
      </c>
      <c r="H41" s="20">
        <f>H36+H37+H38+H39+H40</f>
        <v>0</v>
      </c>
      <c r="I41" s="20">
        <f>I36+I37+I38+I39+I40</f>
        <v>0</v>
      </c>
    </row>
    <row r="42" spans="1:9" ht="30.6" customHeight="1" x14ac:dyDescent="0.25">
      <c r="A42" s="208" t="s">
        <v>206</v>
      </c>
      <c r="B42" s="208"/>
      <c r="C42" s="208"/>
      <c r="D42" s="208"/>
      <c r="E42" s="208"/>
      <c r="F42" s="208"/>
      <c r="G42" s="14">
        <v>34</v>
      </c>
      <c r="H42" s="20">
        <f>H35+H41</f>
        <v>0</v>
      </c>
      <c r="I42" s="20">
        <f>I35+I41</f>
        <v>0</v>
      </c>
    </row>
    <row r="43" spans="1:9" x14ac:dyDescent="0.25">
      <c r="A43" s="223" t="s">
        <v>207</v>
      </c>
      <c r="B43" s="223"/>
      <c r="C43" s="223"/>
      <c r="D43" s="223"/>
      <c r="E43" s="223"/>
      <c r="F43" s="223"/>
      <c r="G43" s="223"/>
      <c r="H43" s="223"/>
      <c r="I43" s="223"/>
    </row>
    <row r="44" spans="1:9" ht="12.75" customHeight="1" x14ac:dyDescent="0.25">
      <c r="A44" s="213" t="s">
        <v>208</v>
      </c>
      <c r="B44" s="213"/>
      <c r="C44" s="213"/>
      <c r="D44" s="213"/>
      <c r="E44" s="213"/>
      <c r="F44" s="213"/>
      <c r="G44" s="18">
        <v>35</v>
      </c>
      <c r="H44" s="21">
        <v>0</v>
      </c>
      <c r="I44" s="21">
        <v>0</v>
      </c>
    </row>
    <row r="45" spans="1:9" ht="27.6" customHeight="1" x14ac:dyDescent="0.25">
      <c r="A45" s="213" t="s">
        <v>209</v>
      </c>
      <c r="B45" s="213"/>
      <c r="C45" s="213"/>
      <c r="D45" s="213"/>
      <c r="E45" s="213"/>
      <c r="F45" s="213"/>
      <c r="G45" s="18">
        <v>36</v>
      </c>
      <c r="H45" s="21">
        <v>0</v>
      </c>
      <c r="I45" s="21">
        <v>0</v>
      </c>
    </row>
    <row r="46" spans="1:9" ht="12.75" customHeight="1" x14ac:dyDescent="0.25">
      <c r="A46" s="213" t="s">
        <v>210</v>
      </c>
      <c r="B46" s="213"/>
      <c r="C46" s="213"/>
      <c r="D46" s="213"/>
      <c r="E46" s="213"/>
      <c r="F46" s="213"/>
      <c r="G46" s="18">
        <v>37</v>
      </c>
      <c r="H46" s="21">
        <v>0</v>
      </c>
      <c r="I46" s="21">
        <v>0</v>
      </c>
    </row>
    <row r="47" spans="1:9" ht="12.75" customHeight="1" x14ac:dyDescent="0.25">
      <c r="A47" s="213" t="s">
        <v>211</v>
      </c>
      <c r="B47" s="213"/>
      <c r="C47" s="213"/>
      <c r="D47" s="213"/>
      <c r="E47" s="213"/>
      <c r="F47" s="213"/>
      <c r="G47" s="18">
        <v>38</v>
      </c>
      <c r="H47" s="21">
        <v>0</v>
      </c>
      <c r="I47" s="21">
        <v>0</v>
      </c>
    </row>
    <row r="48" spans="1:9" ht="25.95" customHeight="1" x14ac:dyDescent="0.25">
      <c r="A48" s="205" t="s">
        <v>212</v>
      </c>
      <c r="B48" s="205"/>
      <c r="C48" s="205"/>
      <c r="D48" s="205"/>
      <c r="E48" s="205"/>
      <c r="F48" s="205"/>
      <c r="G48" s="14">
        <v>39</v>
      </c>
      <c r="H48" s="20">
        <f>H44+H45+H46+H47</f>
        <v>0</v>
      </c>
      <c r="I48" s="20">
        <f>I44+I45+I46+I47</f>
        <v>0</v>
      </c>
    </row>
    <row r="49" spans="1:9" ht="24.6" customHeight="1" x14ac:dyDescent="0.25">
      <c r="A49" s="213" t="s">
        <v>305</v>
      </c>
      <c r="B49" s="213"/>
      <c r="C49" s="213"/>
      <c r="D49" s="213"/>
      <c r="E49" s="213"/>
      <c r="F49" s="213"/>
      <c r="G49" s="18">
        <v>40</v>
      </c>
      <c r="H49" s="21">
        <v>0</v>
      </c>
      <c r="I49" s="21">
        <v>0</v>
      </c>
    </row>
    <row r="50" spans="1:9" ht="12.75" customHeight="1" x14ac:dyDescent="0.25">
      <c r="A50" s="213" t="s">
        <v>213</v>
      </c>
      <c r="B50" s="213"/>
      <c r="C50" s="213"/>
      <c r="D50" s="213"/>
      <c r="E50" s="213"/>
      <c r="F50" s="213"/>
      <c r="G50" s="18">
        <v>41</v>
      </c>
      <c r="H50" s="21">
        <v>0</v>
      </c>
      <c r="I50" s="21">
        <v>0</v>
      </c>
    </row>
    <row r="51" spans="1:9" ht="12.75" customHeight="1" x14ac:dyDescent="0.25">
      <c r="A51" s="213" t="s">
        <v>214</v>
      </c>
      <c r="B51" s="213"/>
      <c r="C51" s="213"/>
      <c r="D51" s="213"/>
      <c r="E51" s="213"/>
      <c r="F51" s="213"/>
      <c r="G51" s="18">
        <v>42</v>
      </c>
      <c r="H51" s="21">
        <v>0</v>
      </c>
      <c r="I51" s="21">
        <v>0</v>
      </c>
    </row>
    <row r="52" spans="1:9" ht="26.4" customHeight="1" x14ac:dyDescent="0.25">
      <c r="A52" s="213" t="s">
        <v>215</v>
      </c>
      <c r="B52" s="213"/>
      <c r="C52" s="213"/>
      <c r="D52" s="213"/>
      <c r="E52" s="213"/>
      <c r="F52" s="213"/>
      <c r="G52" s="18">
        <v>43</v>
      </c>
      <c r="H52" s="21">
        <v>0</v>
      </c>
      <c r="I52" s="21">
        <v>0</v>
      </c>
    </row>
    <row r="53" spans="1:9" ht="12.75" customHeight="1" x14ac:dyDescent="0.25">
      <c r="A53" s="213" t="s">
        <v>216</v>
      </c>
      <c r="B53" s="213"/>
      <c r="C53" s="213"/>
      <c r="D53" s="213"/>
      <c r="E53" s="213"/>
      <c r="F53" s="213"/>
      <c r="G53" s="18">
        <v>44</v>
      </c>
      <c r="H53" s="21">
        <v>0</v>
      </c>
      <c r="I53" s="21">
        <v>0</v>
      </c>
    </row>
    <row r="54" spans="1:9" ht="27.6" customHeight="1" x14ac:dyDescent="0.25">
      <c r="A54" s="205" t="s">
        <v>217</v>
      </c>
      <c r="B54" s="205"/>
      <c r="C54" s="205"/>
      <c r="D54" s="205"/>
      <c r="E54" s="205"/>
      <c r="F54" s="205"/>
      <c r="G54" s="14">
        <v>45</v>
      </c>
      <c r="H54" s="20">
        <f>H49+H50+H51+H52+H53</f>
        <v>0</v>
      </c>
      <c r="I54" s="20">
        <f>I49+I50+I51+I52+I53</f>
        <v>0</v>
      </c>
    </row>
    <row r="55" spans="1:9" ht="27.6" customHeight="1" x14ac:dyDescent="0.25">
      <c r="A55" s="208" t="s">
        <v>218</v>
      </c>
      <c r="B55" s="208"/>
      <c r="C55" s="208"/>
      <c r="D55" s="208"/>
      <c r="E55" s="208"/>
      <c r="F55" s="208"/>
      <c r="G55" s="14">
        <v>46</v>
      </c>
      <c r="H55" s="20">
        <f>H48+H54</f>
        <v>0</v>
      </c>
      <c r="I55" s="20">
        <f>I48+I54</f>
        <v>0</v>
      </c>
    </row>
    <row r="56" spans="1:9" x14ac:dyDescent="0.25">
      <c r="A56" s="181" t="s">
        <v>219</v>
      </c>
      <c r="B56" s="181"/>
      <c r="C56" s="181"/>
      <c r="D56" s="181"/>
      <c r="E56" s="181"/>
      <c r="F56" s="181"/>
      <c r="G56" s="18">
        <v>47</v>
      </c>
      <c r="H56" s="21">
        <v>0</v>
      </c>
      <c r="I56" s="21">
        <v>0</v>
      </c>
    </row>
    <row r="57" spans="1:9" ht="27" customHeight="1" x14ac:dyDescent="0.25">
      <c r="A57" s="208" t="s">
        <v>220</v>
      </c>
      <c r="B57" s="208"/>
      <c r="C57" s="208"/>
      <c r="D57" s="208"/>
      <c r="E57" s="208"/>
      <c r="F57" s="208"/>
      <c r="G57" s="14">
        <v>48</v>
      </c>
      <c r="H57" s="20">
        <f>H27+H42+H55+H56</f>
        <v>0</v>
      </c>
      <c r="I57" s="20">
        <f>I27+I42+I55+I56</f>
        <v>0</v>
      </c>
    </row>
    <row r="58" spans="1:9" ht="15.6" customHeight="1" x14ac:dyDescent="0.25">
      <c r="A58" s="224" t="s">
        <v>221</v>
      </c>
      <c r="B58" s="224"/>
      <c r="C58" s="224"/>
      <c r="D58" s="224"/>
      <c r="E58" s="224"/>
      <c r="F58" s="224"/>
      <c r="G58" s="18">
        <v>49</v>
      </c>
      <c r="H58" s="21">
        <v>0</v>
      </c>
      <c r="I58" s="21">
        <v>0</v>
      </c>
    </row>
    <row r="59" spans="1:9" ht="28.95" customHeight="1" x14ac:dyDescent="0.25">
      <c r="A59" s="208" t="s">
        <v>222</v>
      </c>
      <c r="B59" s="208"/>
      <c r="C59" s="208"/>
      <c r="D59" s="208"/>
      <c r="E59" s="208"/>
      <c r="F59" s="208"/>
      <c r="G59" s="14">
        <v>50</v>
      </c>
      <c r="H59" s="20">
        <f>H57+H58</f>
        <v>0</v>
      </c>
      <c r="I59" s="20">
        <f>I57+I58</f>
        <v>0</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8:I27 H29:I42 H44:I59">
    <cfRule type="cellIs" dxfId="4" priority="1" stopIfTrue="1" operator="notEqual">
      <formula>ROUND(H8,0)</formula>
    </cfRule>
  </conditionalFormatting>
  <conditionalFormatting sqref="H10:I10 H14:I14 H29:I35 H44:I48 H58:I59">
    <cfRule type="cellIs" dxfId="3" priority="3" stopIfTrue="1" operator="lessThan">
      <formula>0</formula>
    </cfRule>
  </conditionalFormatting>
  <conditionalFormatting sqref="H13:I13 H25:I25 H36:I38 H40:I41 H49:I54">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3" zoomScale="98" zoomScaleNormal="100" zoomScaleSheetLayoutView="98" workbookViewId="0">
      <selection activeCell="H21" sqref="H21"/>
    </sheetView>
  </sheetViews>
  <sheetFormatPr defaultRowHeight="13.2" x14ac:dyDescent="0.25"/>
  <cols>
    <col min="1" max="7" width="9.109375" style="2"/>
    <col min="8" max="9" width="16.33203125" style="15"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22" t="s">
        <v>223</v>
      </c>
      <c r="B1" s="226"/>
      <c r="C1" s="226"/>
      <c r="D1" s="226"/>
      <c r="E1" s="226"/>
      <c r="F1" s="226"/>
      <c r="G1" s="226"/>
      <c r="H1" s="226"/>
      <c r="I1" s="226"/>
    </row>
    <row r="2" spans="1:9" ht="12.75" customHeight="1" x14ac:dyDescent="0.25">
      <c r="A2" s="221" t="s">
        <v>471</v>
      </c>
      <c r="B2" s="191"/>
      <c r="C2" s="191"/>
      <c r="D2" s="191"/>
      <c r="E2" s="191"/>
      <c r="F2" s="191"/>
      <c r="G2" s="191"/>
      <c r="H2" s="191"/>
      <c r="I2" s="191"/>
    </row>
    <row r="3" spans="1:9" x14ac:dyDescent="0.25">
      <c r="A3" s="203" t="s">
        <v>447</v>
      </c>
      <c r="B3" s="231"/>
      <c r="C3" s="231"/>
      <c r="D3" s="231"/>
      <c r="E3" s="231"/>
      <c r="F3" s="231"/>
      <c r="G3" s="231"/>
      <c r="H3" s="231"/>
      <c r="I3" s="231"/>
    </row>
    <row r="4" spans="1:9" x14ac:dyDescent="0.25">
      <c r="A4" s="227" t="s">
        <v>448</v>
      </c>
      <c r="B4" s="194"/>
      <c r="C4" s="194"/>
      <c r="D4" s="194"/>
      <c r="E4" s="194"/>
      <c r="F4" s="194"/>
      <c r="G4" s="194"/>
      <c r="H4" s="194"/>
      <c r="I4" s="195"/>
    </row>
    <row r="5" spans="1:9" ht="22.2" x14ac:dyDescent="0.25">
      <c r="A5" s="218" t="s">
        <v>2</v>
      </c>
      <c r="B5" s="199"/>
      <c r="C5" s="199"/>
      <c r="D5" s="199"/>
      <c r="E5" s="199"/>
      <c r="F5" s="199"/>
      <c r="G5" s="16" t="s">
        <v>106</v>
      </c>
      <c r="H5" s="17" t="s">
        <v>298</v>
      </c>
      <c r="I5" s="17" t="s">
        <v>282</v>
      </c>
    </row>
    <row r="6" spans="1:9" x14ac:dyDescent="0.25">
      <c r="A6" s="229">
        <v>1</v>
      </c>
      <c r="B6" s="199"/>
      <c r="C6" s="199"/>
      <c r="D6" s="199"/>
      <c r="E6" s="199"/>
      <c r="F6" s="199"/>
      <c r="G6" s="78">
        <v>2</v>
      </c>
      <c r="H6" s="17" t="s">
        <v>172</v>
      </c>
      <c r="I6" s="17" t="s">
        <v>173</v>
      </c>
    </row>
    <row r="7" spans="1:9" x14ac:dyDescent="0.25">
      <c r="A7" s="223" t="s">
        <v>174</v>
      </c>
      <c r="B7" s="230"/>
      <c r="C7" s="230"/>
      <c r="D7" s="230"/>
      <c r="E7" s="230"/>
      <c r="F7" s="230"/>
      <c r="G7" s="230"/>
      <c r="H7" s="230"/>
      <c r="I7" s="230"/>
    </row>
    <row r="8" spans="1:9" x14ac:dyDescent="0.25">
      <c r="A8" s="213" t="s">
        <v>224</v>
      </c>
      <c r="B8" s="213"/>
      <c r="C8" s="213"/>
      <c r="D8" s="213"/>
      <c r="E8" s="213"/>
      <c r="F8" s="213"/>
      <c r="G8" s="12">
        <v>1</v>
      </c>
      <c r="H8" s="21">
        <v>127565788</v>
      </c>
      <c r="I8" s="21">
        <v>148978353</v>
      </c>
    </row>
    <row r="9" spans="1:9" x14ac:dyDescent="0.25">
      <c r="A9" s="213" t="s">
        <v>225</v>
      </c>
      <c r="B9" s="213"/>
      <c r="C9" s="213"/>
      <c r="D9" s="213"/>
      <c r="E9" s="213"/>
      <c r="F9" s="213"/>
      <c r="G9" s="12">
        <v>2</v>
      </c>
      <c r="H9" s="21">
        <v>0</v>
      </c>
      <c r="I9" s="21">
        <v>0</v>
      </c>
    </row>
    <row r="10" spans="1:9" x14ac:dyDescent="0.25">
      <c r="A10" s="213" t="s">
        <v>226</v>
      </c>
      <c r="B10" s="213"/>
      <c r="C10" s="213"/>
      <c r="D10" s="213"/>
      <c r="E10" s="213"/>
      <c r="F10" s="213"/>
      <c r="G10" s="12">
        <v>3</v>
      </c>
      <c r="H10" s="21">
        <v>288673</v>
      </c>
      <c r="I10" s="21">
        <v>9844</v>
      </c>
    </row>
    <row r="11" spans="1:9" x14ac:dyDescent="0.25">
      <c r="A11" s="213" t="s">
        <v>227</v>
      </c>
      <c r="B11" s="213"/>
      <c r="C11" s="213"/>
      <c r="D11" s="213"/>
      <c r="E11" s="213"/>
      <c r="F11" s="213"/>
      <c r="G11" s="12">
        <v>4</v>
      </c>
      <c r="H11" s="21">
        <v>1808569</v>
      </c>
      <c r="I11" s="21">
        <v>1880970</v>
      </c>
    </row>
    <row r="12" spans="1:9" x14ac:dyDescent="0.25">
      <c r="A12" s="213" t="s">
        <v>392</v>
      </c>
      <c r="B12" s="213"/>
      <c r="C12" s="213"/>
      <c r="D12" s="213"/>
      <c r="E12" s="213"/>
      <c r="F12" s="213"/>
      <c r="G12" s="12">
        <v>5</v>
      </c>
      <c r="H12" s="21">
        <v>414401</v>
      </c>
      <c r="I12" s="21">
        <v>910795</v>
      </c>
    </row>
    <row r="13" spans="1:9" ht="24.75" customHeight="1" x14ac:dyDescent="0.25">
      <c r="A13" s="217" t="s">
        <v>393</v>
      </c>
      <c r="B13" s="217"/>
      <c r="C13" s="217"/>
      <c r="D13" s="217"/>
      <c r="E13" s="217"/>
      <c r="F13" s="217"/>
      <c r="G13" s="14">
        <v>6</v>
      </c>
      <c r="H13" s="83">
        <f>SUM(H8:H12)</f>
        <v>130077431</v>
      </c>
      <c r="I13" s="83">
        <f>SUM(I8:I12)</f>
        <v>151779962</v>
      </c>
    </row>
    <row r="14" spans="1:9" ht="12.75" customHeight="1" x14ac:dyDescent="0.25">
      <c r="A14" s="213" t="s">
        <v>394</v>
      </c>
      <c r="B14" s="213"/>
      <c r="C14" s="213"/>
      <c r="D14" s="213"/>
      <c r="E14" s="213"/>
      <c r="F14" s="213"/>
      <c r="G14" s="12">
        <v>7</v>
      </c>
      <c r="H14" s="21">
        <v>-82170116</v>
      </c>
      <c r="I14" s="21">
        <v>-94770435</v>
      </c>
    </row>
    <row r="15" spans="1:9" ht="12.75" customHeight="1" x14ac:dyDescent="0.25">
      <c r="A15" s="213" t="s">
        <v>395</v>
      </c>
      <c r="B15" s="213"/>
      <c r="C15" s="213"/>
      <c r="D15" s="213"/>
      <c r="E15" s="213"/>
      <c r="F15" s="213"/>
      <c r="G15" s="12">
        <v>8</v>
      </c>
      <c r="H15" s="21">
        <v>-15202532</v>
      </c>
      <c r="I15" s="21">
        <v>-18811023</v>
      </c>
    </row>
    <row r="16" spans="1:9" ht="12.75" customHeight="1" x14ac:dyDescent="0.25">
      <c r="A16" s="213" t="s">
        <v>396</v>
      </c>
      <c r="B16" s="213"/>
      <c r="C16" s="213"/>
      <c r="D16" s="213"/>
      <c r="E16" s="213"/>
      <c r="F16" s="213"/>
      <c r="G16" s="12">
        <v>9</v>
      </c>
      <c r="H16" s="21">
        <v>-332103</v>
      </c>
      <c r="I16" s="21">
        <v>-251279</v>
      </c>
    </row>
    <row r="17" spans="1:9" ht="12.75" customHeight="1" x14ac:dyDescent="0.25">
      <c r="A17" s="213" t="s">
        <v>397</v>
      </c>
      <c r="B17" s="213"/>
      <c r="C17" s="213"/>
      <c r="D17" s="213"/>
      <c r="E17" s="213"/>
      <c r="F17" s="213"/>
      <c r="G17" s="12">
        <v>10</v>
      </c>
      <c r="H17" s="21">
        <v>-783277</v>
      </c>
      <c r="I17" s="21">
        <v>-1646049</v>
      </c>
    </row>
    <row r="18" spans="1:9" ht="12.75" customHeight="1" x14ac:dyDescent="0.25">
      <c r="A18" s="213" t="s">
        <v>398</v>
      </c>
      <c r="B18" s="213"/>
      <c r="C18" s="213"/>
      <c r="D18" s="213"/>
      <c r="E18" s="213"/>
      <c r="F18" s="213"/>
      <c r="G18" s="12">
        <v>11</v>
      </c>
      <c r="H18" s="21">
        <v>-197523</v>
      </c>
      <c r="I18" s="21">
        <v>-277029</v>
      </c>
    </row>
    <row r="19" spans="1:9" ht="12.75" customHeight="1" x14ac:dyDescent="0.25">
      <c r="A19" s="213" t="s">
        <v>399</v>
      </c>
      <c r="B19" s="213"/>
      <c r="C19" s="213"/>
      <c r="D19" s="213"/>
      <c r="E19" s="213"/>
      <c r="F19" s="213"/>
      <c r="G19" s="12">
        <v>12</v>
      </c>
      <c r="H19" s="21">
        <v>-16883054</v>
      </c>
      <c r="I19" s="21">
        <v>-24235653</v>
      </c>
    </row>
    <row r="20" spans="1:9" ht="26.25" customHeight="1" x14ac:dyDescent="0.25">
      <c r="A20" s="217" t="s">
        <v>400</v>
      </c>
      <c r="B20" s="217"/>
      <c r="C20" s="217"/>
      <c r="D20" s="217"/>
      <c r="E20" s="217"/>
      <c r="F20" s="217"/>
      <c r="G20" s="14">
        <v>13</v>
      </c>
      <c r="H20" s="83">
        <f>SUM(H14:H19)</f>
        <v>-115568605</v>
      </c>
      <c r="I20" s="83">
        <f>SUM(I14:I19)</f>
        <v>-139991468</v>
      </c>
    </row>
    <row r="21" spans="1:9" ht="25.95" customHeight="1" x14ac:dyDescent="0.25">
      <c r="A21" s="208" t="s">
        <v>401</v>
      </c>
      <c r="B21" s="208"/>
      <c r="C21" s="208"/>
      <c r="D21" s="208"/>
      <c r="E21" s="208"/>
      <c r="F21" s="208"/>
      <c r="G21" s="14">
        <v>14</v>
      </c>
      <c r="H21" s="20">
        <f>H13+H20</f>
        <v>14508826</v>
      </c>
      <c r="I21" s="20">
        <f>I13+I20</f>
        <v>11788494</v>
      </c>
    </row>
    <row r="22" spans="1:9" x14ac:dyDescent="0.25">
      <c r="A22" s="223" t="s">
        <v>192</v>
      </c>
      <c r="B22" s="230"/>
      <c r="C22" s="230"/>
      <c r="D22" s="230"/>
      <c r="E22" s="230"/>
      <c r="F22" s="230"/>
      <c r="G22" s="230"/>
      <c r="H22" s="230"/>
      <c r="I22" s="230"/>
    </row>
    <row r="23" spans="1:9" ht="26.4" customHeight="1" x14ac:dyDescent="0.25">
      <c r="A23" s="213" t="s">
        <v>228</v>
      </c>
      <c r="B23" s="213"/>
      <c r="C23" s="213"/>
      <c r="D23" s="213"/>
      <c r="E23" s="213"/>
      <c r="F23" s="213"/>
      <c r="G23" s="12">
        <v>15</v>
      </c>
      <c r="H23" s="21">
        <v>167714</v>
      </c>
      <c r="I23" s="21">
        <v>91590</v>
      </c>
    </row>
    <row r="24" spans="1:9" ht="12.75" customHeight="1" x14ac:dyDescent="0.25">
      <c r="A24" s="213" t="s">
        <v>229</v>
      </c>
      <c r="B24" s="213"/>
      <c r="C24" s="213"/>
      <c r="D24" s="213"/>
      <c r="E24" s="213"/>
      <c r="F24" s="213"/>
      <c r="G24" s="12">
        <v>16</v>
      </c>
      <c r="H24" s="21">
        <v>0</v>
      </c>
      <c r="I24" s="21">
        <v>0</v>
      </c>
    </row>
    <row r="25" spans="1:9" ht="12.75" customHeight="1" x14ac:dyDescent="0.25">
      <c r="A25" s="213" t="s">
        <v>230</v>
      </c>
      <c r="B25" s="213"/>
      <c r="C25" s="213"/>
      <c r="D25" s="213"/>
      <c r="E25" s="213"/>
      <c r="F25" s="213"/>
      <c r="G25" s="12">
        <v>17</v>
      </c>
      <c r="H25" s="21">
        <v>568650</v>
      </c>
      <c r="I25" s="21">
        <v>757111</v>
      </c>
    </row>
    <row r="26" spans="1:9" ht="12.75" customHeight="1" x14ac:dyDescent="0.25">
      <c r="A26" s="213" t="s">
        <v>231</v>
      </c>
      <c r="B26" s="213"/>
      <c r="C26" s="213"/>
      <c r="D26" s="213"/>
      <c r="E26" s="213"/>
      <c r="F26" s="213"/>
      <c r="G26" s="12">
        <v>18</v>
      </c>
      <c r="H26" s="21">
        <v>0</v>
      </c>
      <c r="I26" s="21">
        <v>3594</v>
      </c>
    </row>
    <row r="27" spans="1:9" ht="12.75" customHeight="1" x14ac:dyDescent="0.25">
      <c r="A27" s="213" t="s">
        <v>232</v>
      </c>
      <c r="B27" s="213"/>
      <c r="C27" s="213"/>
      <c r="D27" s="213"/>
      <c r="E27" s="213"/>
      <c r="F27" s="213"/>
      <c r="G27" s="12">
        <v>19</v>
      </c>
      <c r="H27" s="21">
        <v>8200</v>
      </c>
      <c r="I27" s="21">
        <v>18119</v>
      </c>
    </row>
    <row r="28" spans="1:9" ht="12.75" customHeight="1" x14ac:dyDescent="0.25">
      <c r="A28" s="213" t="s">
        <v>233</v>
      </c>
      <c r="B28" s="213"/>
      <c r="C28" s="213"/>
      <c r="D28" s="213"/>
      <c r="E28" s="213"/>
      <c r="F28" s="213"/>
      <c r="G28" s="12">
        <v>20</v>
      </c>
      <c r="H28" s="21">
        <v>9305</v>
      </c>
      <c r="I28" s="21">
        <v>9526</v>
      </c>
    </row>
    <row r="29" spans="1:9" ht="25.2" customHeight="1" x14ac:dyDescent="0.25">
      <c r="A29" s="205" t="s">
        <v>402</v>
      </c>
      <c r="B29" s="205"/>
      <c r="C29" s="205"/>
      <c r="D29" s="205"/>
      <c r="E29" s="205"/>
      <c r="F29" s="205"/>
      <c r="G29" s="14">
        <v>21</v>
      </c>
      <c r="H29" s="20">
        <f>SUM(H23:H28)</f>
        <v>753869</v>
      </c>
      <c r="I29" s="20">
        <f>SUM(I23:I28)</f>
        <v>879940</v>
      </c>
    </row>
    <row r="30" spans="1:9" ht="21" customHeight="1" x14ac:dyDescent="0.25">
      <c r="A30" s="213" t="s">
        <v>234</v>
      </c>
      <c r="B30" s="213"/>
      <c r="C30" s="213"/>
      <c r="D30" s="213"/>
      <c r="E30" s="213"/>
      <c r="F30" s="213"/>
      <c r="G30" s="12">
        <v>22</v>
      </c>
      <c r="H30" s="21">
        <v>-3318512</v>
      </c>
      <c r="I30" s="21">
        <v>-4261963</v>
      </c>
    </row>
    <row r="31" spans="1:9" ht="12.75" customHeight="1" x14ac:dyDescent="0.25">
      <c r="A31" s="213" t="s">
        <v>235</v>
      </c>
      <c r="B31" s="213"/>
      <c r="C31" s="213"/>
      <c r="D31" s="213"/>
      <c r="E31" s="213"/>
      <c r="F31" s="213"/>
      <c r="G31" s="12">
        <v>23</v>
      </c>
      <c r="H31" s="21">
        <v>0</v>
      </c>
      <c r="I31" s="21">
        <v>0</v>
      </c>
    </row>
    <row r="32" spans="1:9" ht="12.75" customHeight="1" x14ac:dyDescent="0.25">
      <c r="A32" s="213" t="s">
        <v>403</v>
      </c>
      <c r="B32" s="213"/>
      <c r="C32" s="213"/>
      <c r="D32" s="213"/>
      <c r="E32" s="213"/>
      <c r="F32" s="213"/>
      <c r="G32" s="12">
        <v>24</v>
      </c>
      <c r="H32" s="21">
        <v>0</v>
      </c>
      <c r="I32" s="21">
        <v>-466294</v>
      </c>
    </row>
    <row r="33" spans="1:9" ht="12.75" customHeight="1" x14ac:dyDescent="0.25">
      <c r="A33" s="213" t="s">
        <v>236</v>
      </c>
      <c r="B33" s="213"/>
      <c r="C33" s="213"/>
      <c r="D33" s="213"/>
      <c r="E33" s="213"/>
      <c r="F33" s="213"/>
      <c r="G33" s="12">
        <v>25</v>
      </c>
      <c r="H33" s="21">
        <v>0</v>
      </c>
      <c r="I33" s="21">
        <v>0</v>
      </c>
    </row>
    <row r="34" spans="1:9" ht="12.75" customHeight="1" x14ac:dyDescent="0.25">
      <c r="A34" s="213" t="s">
        <v>237</v>
      </c>
      <c r="B34" s="213"/>
      <c r="C34" s="213"/>
      <c r="D34" s="213"/>
      <c r="E34" s="213"/>
      <c r="F34" s="213"/>
      <c r="G34" s="12">
        <v>26</v>
      </c>
      <c r="H34" s="21">
        <v>-450000</v>
      </c>
      <c r="I34" s="21">
        <v>-419815</v>
      </c>
    </row>
    <row r="35" spans="1:9" ht="28.95" customHeight="1" x14ac:dyDescent="0.25">
      <c r="A35" s="205" t="s">
        <v>404</v>
      </c>
      <c r="B35" s="205"/>
      <c r="C35" s="205"/>
      <c r="D35" s="205"/>
      <c r="E35" s="205"/>
      <c r="F35" s="205"/>
      <c r="G35" s="14">
        <v>27</v>
      </c>
      <c r="H35" s="20">
        <f>SUM(H30:H34)</f>
        <v>-3768512</v>
      </c>
      <c r="I35" s="20">
        <f>SUM(I30:I34)</f>
        <v>-5148072</v>
      </c>
    </row>
    <row r="36" spans="1:9" ht="26.4" customHeight="1" x14ac:dyDescent="0.25">
      <c r="A36" s="208" t="s">
        <v>405</v>
      </c>
      <c r="B36" s="208"/>
      <c r="C36" s="208"/>
      <c r="D36" s="208"/>
      <c r="E36" s="208"/>
      <c r="F36" s="208"/>
      <c r="G36" s="14">
        <v>28</v>
      </c>
      <c r="H36" s="20">
        <f>H29+H35</f>
        <v>-3014643</v>
      </c>
      <c r="I36" s="20">
        <f>I29+I35</f>
        <v>-4268132</v>
      </c>
    </row>
    <row r="37" spans="1:9" x14ac:dyDescent="0.25">
      <c r="A37" s="223" t="s">
        <v>207</v>
      </c>
      <c r="B37" s="230"/>
      <c r="C37" s="230"/>
      <c r="D37" s="230"/>
      <c r="E37" s="230"/>
      <c r="F37" s="230"/>
      <c r="G37" s="230">
        <v>0</v>
      </c>
      <c r="H37" s="230"/>
      <c r="I37" s="230"/>
    </row>
    <row r="38" spans="1:9" ht="12.75" customHeight="1" x14ac:dyDescent="0.25">
      <c r="A38" s="181" t="s">
        <v>238</v>
      </c>
      <c r="B38" s="181"/>
      <c r="C38" s="181"/>
      <c r="D38" s="181"/>
      <c r="E38" s="181"/>
      <c r="F38" s="181"/>
      <c r="G38" s="12">
        <v>29</v>
      </c>
      <c r="H38" s="21">
        <v>274352</v>
      </c>
      <c r="I38" s="21">
        <v>275847</v>
      </c>
    </row>
    <row r="39" spans="1:9" ht="21.6" customHeight="1" x14ac:dyDescent="0.25">
      <c r="A39" s="181" t="s">
        <v>239</v>
      </c>
      <c r="B39" s="181"/>
      <c r="C39" s="181"/>
      <c r="D39" s="181"/>
      <c r="E39" s="181"/>
      <c r="F39" s="181"/>
      <c r="G39" s="12">
        <v>30</v>
      </c>
      <c r="H39" s="21">
        <v>1899993</v>
      </c>
      <c r="I39" s="21">
        <v>2161155</v>
      </c>
    </row>
    <row r="40" spans="1:9" ht="12.75" customHeight="1" x14ac:dyDescent="0.25">
      <c r="A40" s="181" t="s">
        <v>240</v>
      </c>
      <c r="B40" s="181"/>
      <c r="C40" s="181"/>
      <c r="D40" s="181"/>
      <c r="E40" s="181"/>
      <c r="F40" s="181"/>
      <c r="G40" s="12">
        <v>31</v>
      </c>
      <c r="H40" s="21">
        <v>4090154</v>
      </c>
      <c r="I40" s="21">
        <v>0</v>
      </c>
    </row>
    <row r="41" spans="1:9" ht="12.75" customHeight="1" x14ac:dyDescent="0.25">
      <c r="A41" s="181" t="s">
        <v>241</v>
      </c>
      <c r="B41" s="181"/>
      <c r="C41" s="181"/>
      <c r="D41" s="181"/>
      <c r="E41" s="181"/>
      <c r="F41" s="181"/>
      <c r="G41" s="12">
        <v>32</v>
      </c>
      <c r="H41" s="21">
        <v>3151</v>
      </c>
      <c r="I41" s="21">
        <v>18933</v>
      </c>
    </row>
    <row r="42" spans="1:9" ht="26.4" customHeight="1" x14ac:dyDescent="0.25">
      <c r="A42" s="205" t="s">
        <v>406</v>
      </c>
      <c r="B42" s="205"/>
      <c r="C42" s="205"/>
      <c r="D42" s="205"/>
      <c r="E42" s="205"/>
      <c r="F42" s="205"/>
      <c r="G42" s="14">
        <v>33</v>
      </c>
      <c r="H42" s="20">
        <f>H41+H40+H39+H38</f>
        <v>6267650</v>
      </c>
      <c r="I42" s="20">
        <f>I41+I40+I39+I38</f>
        <v>2455935</v>
      </c>
    </row>
    <row r="43" spans="1:9" ht="22.95" customHeight="1" x14ac:dyDescent="0.25">
      <c r="A43" s="181" t="s">
        <v>242</v>
      </c>
      <c r="B43" s="181"/>
      <c r="C43" s="181"/>
      <c r="D43" s="181"/>
      <c r="E43" s="181"/>
      <c r="F43" s="181"/>
      <c r="G43" s="12">
        <v>34</v>
      </c>
      <c r="H43" s="21">
        <v>-1953477</v>
      </c>
      <c r="I43" s="21">
        <v>-3423497</v>
      </c>
    </row>
    <row r="44" spans="1:9" ht="12.75" customHeight="1" x14ac:dyDescent="0.25">
      <c r="A44" s="181" t="s">
        <v>243</v>
      </c>
      <c r="B44" s="181"/>
      <c r="C44" s="181"/>
      <c r="D44" s="181"/>
      <c r="E44" s="181"/>
      <c r="F44" s="181"/>
      <c r="G44" s="12">
        <v>35</v>
      </c>
      <c r="H44" s="21">
        <v>-4884804</v>
      </c>
      <c r="I44" s="21">
        <v>-6119176</v>
      </c>
    </row>
    <row r="45" spans="1:9" ht="12.75" customHeight="1" x14ac:dyDescent="0.25">
      <c r="A45" s="181" t="s">
        <v>244</v>
      </c>
      <c r="B45" s="181"/>
      <c r="C45" s="181"/>
      <c r="D45" s="181"/>
      <c r="E45" s="181"/>
      <c r="F45" s="181"/>
      <c r="G45" s="12">
        <v>36</v>
      </c>
      <c r="H45" s="21">
        <v>-1181676</v>
      </c>
      <c r="I45" s="21">
        <v>-1854449</v>
      </c>
    </row>
    <row r="46" spans="1:9" ht="25.2" customHeight="1" x14ac:dyDescent="0.25">
      <c r="A46" s="181" t="s">
        <v>245</v>
      </c>
      <c r="B46" s="181"/>
      <c r="C46" s="181"/>
      <c r="D46" s="181"/>
      <c r="E46" s="181"/>
      <c r="F46" s="181"/>
      <c r="G46" s="12">
        <v>37</v>
      </c>
      <c r="H46" s="21">
        <v>0</v>
      </c>
      <c r="I46" s="21">
        <v>0</v>
      </c>
    </row>
    <row r="47" spans="1:9" ht="12.75" customHeight="1" x14ac:dyDescent="0.25">
      <c r="A47" s="181" t="s">
        <v>246</v>
      </c>
      <c r="B47" s="181"/>
      <c r="C47" s="181"/>
      <c r="D47" s="181"/>
      <c r="E47" s="181"/>
      <c r="F47" s="181"/>
      <c r="G47" s="12">
        <v>38</v>
      </c>
      <c r="H47" s="21">
        <v>0</v>
      </c>
      <c r="I47" s="21">
        <v>0</v>
      </c>
    </row>
    <row r="48" spans="1:9" ht="25.2" customHeight="1" x14ac:dyDescent="0.25">
      <c r="A48" s="205" t="s">
        <v>407</v>
      </c>
      <c r="B48" s="205"/>
      <c r="C48" s="205"/>
      <c r="D48" s="205"/>
      <c r="E48" s="205"/>
      <c r="F48" s="205"/>
      <c r="G48" s="14">
        <v>39</v>
      </c>
      <c r="H48" s="20">
        <f>H47+H46+H45+H44+H43</f>
        <v>-8019957</v>
      </c>
      <c r="I48" s="20">
        <f>I47+I46+I45+I44+I43</f>
        <v>-11397122</v>
      </c>
    </row>
    <row r="49" spans="1:9" ht="28.2" customHeight="1" x14ac:dyDescent="0.25">
      <c r="A49" s="208" t="s">
        <v>443</v>
      </c>
      <c r="B49" s="208"/>
      <c r="C49" s="208"/>
      <c r="D49" s="208"/>
      <c r="E49" s="208"/>
      <c r="F49" s="208"/>
      <c r="G49" s="14">
        <v>40</v>
      </c>
      <c r="H49" s="20">
        <f>H48+H42</f>
        <v>-1752307</v>
      </c>
      <c r="I49" s="20">
        <f>I48+I42</f>
        <v>-8941187</v>
      </c>
    </row>
    <row r="50" spans="1:9" ht="12.75" customHeight="1" x14ac:dyDescent="0.25">
      <c r="A50" s="213" t="s">
        <v>247</v>
      </c>
      <c r="B50" s="213"/>
      <c r="C50" s="213"/>
      <c r="D50" s="213"/>
      <c r="E50" s="213"/>
      <c r="F50" s="213"/>
      <c r="G50" s="12">
        <v>41</v>
      </c>
      <c r="H50" s="21">
        <v>5961</v>
      </c>
      <c r="I50" s="21">
        <v>-74592</v>
      </c>
    </row>
    <row r="51" spans="1:9" ht="24.6" customHeight="1" x14ac:dyDescent="0.25">
      <c r="A51" s="208" t="s">
        <v>408</v>
      </c>
      <c r="B51" s="208"/>
      <c r="C51" s="208"/>
      <c r="D51" s="208"/>
      <c r="E51" s="208"/>
      <c r="F51" s="208"/>
      <c r="G51" s="14">
        <v>42</v>
      </c>
      <c r="H51" s="20">
        <f>H21+H36+H49+H50</f>
        <v>9747837</v>
      </c>
      <c r="I51" s="20">
        <f>I21+I36+I49+I50</f>
        <v>-1495417</v>
      </c>
    </row>
    <row r="52" spans="1:9" ht="12.75" customHeight="1" x14ac:dyDescent="0.25">
      <c r="A52" s="224" t="s">
        <v>221</v>
      </c>
      <c r="B52" s="224"/>
      <c r="C52" s="224"/>
      <c r="D52" s="224"/>
      <c r="E52" s="224"/>
      <c r="F52" s="224"/>
      <c r="G52" s="12">
        <v>43</v>
      </c>
      <c r="H52" s="21">
        <v>20890800</v>
      </c>
      <c r="I52" s="21">
        <v>60724285</v>
      </c>
    </row>
    <row r="53" spans="1:9" ht="28.95" customHeight="1" x14ac:dyDescent="0.25">
      <c r="A53" s="224" t="s">
        <v>409</v>
      </c>
      <c r="B53" s="224"/>
      <c r="C53" s="224"/>
      <c r="D53" s="224"/>
      <c r="E53" s="224"/>
      <c r="F53" s="224"/>
      <c r="G53" s="12">
        <v>44</v>
      </c>
      <c r="H53" s="84">
        <f>H52+H51</f>
        <v>30638637</v>
      </c>
      <c r="I53" s="84">
        <f>I52+I51</f>
        <v>59228868</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tabSelected="1" topLeftCell="A2" zoomScale="79" zoomScaleNormal="79" zoomScaleSheetLayoutView="70" workbookViewId="0">
      <pane xSplit="6" ySplit="5" topLeftCell="G23" activePane="bottomRight" state="frozen"/>
      <selection activeCell="A2" sqref="A2"/>
      <selection pane="topRight" activeCell="G2" sqref="G2"/>
      <selection pane="bottomLeft" activeCell="A7" sqref="A7"/>
      <selection pane="bottomRight" activeCell="K32" sqref="K32"/>
    </sheetView>
  </sheetViews>
  <sheetFormatPr defaultRowHeight="13.2" x14ac:dyDescent="0.25"/>
  <cols>
    <col min="1" max="4" width="9.109375" style="2"/>
    <col min="5" max="5" width="10.109375" style="2" bestFit="1" customWidth="1"/>
    <col min="6" max="7" width="9.109375" style="2"/>
    <col min="8" max="25" width="13.44140625" style="15"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43" t="s">
        <v>248</v>
      </c>
      <c r="B1" s="244"/>
      <c r="C1" s="244"/>
      <c r="D1" s="244"/>
      <c r="E1" s="244"/>
      <c r="F1" s="244"/>
      <c r="G1" s="244"/>
      <c r="H1" s="244"/>
      <c r="I1" s="244"/>
      <c r="J1" s="244"/>
      <c r="K1" s="23"/>
    </row>
    <row r="2" spans="1:25" ht="15.6" x14ac:dyDescent="0.25">
      <c r="A2" s="3"/>
      <c r="B2" s="4"/>
      <c r="C2" s="245" t="s">
        <v>249</v>
      </c>
      <c r="D2" s="245"/>
      <c r="E2" s="22">
        <v>45658</v>
      </c>
      <c r="F2" s="5" t="s">
        <v>0</v>
      </c>
      <c r="G2" s="22">
        <v>45838</v>
      </c>
      <c r="H2" s="24"/>
      <c r="I2" s="24"/>
      <c r="J2" s="24"/>
      <c r="K2" s="23"/>
      <c r="X2" s="25" t="s">
        <v>447</v>
      </c>
    </row>
    <row r="3" spans="1:25" ht="13.5" customHeight="1" x14ac:dyDescent="0.25">
      <c r="A3" s="246" t="s">
        <v>250</v>
      </c>
      <c r="B3" s="247"/>
      <c r="C3" s="247"/>
      <c r="D3" s="247"/>
      <c r="E3" s="247"/>
      <c r="F3" s="247"/>
      <c r="G3" s="246" t="s">
        <v>3</v>
      </c>
      <c r="H3" s="239" t="s">
        <v>251</v>
      </c>
      <c r="I3" s="239"/>
      <c r="J3" s="239"/>
      <c r="K3" s="239"/>
      <c r="L3" s="239"/>
      <c r="M3" s="239"/>
      <c r="N3" s="239"/>
      <c r="O3" s="239"/>
      <c r="P3" s="239"/>
      <c r="Q3" s="239"/>
      <c r="R3" s="239"/>
      <c r="S3" s="239"/>
      <c r="T3" s="239"/>
      <c r="U3" s="239"/>
      <c r="V3" s="239"/>
      <c r="W3" s="239"/>
      <c r="X3" s="239" t="s">
        <v>252</v>
      </c>
      <c r="Y3" s="239" t="s">
        <v>253</v>
      </c>
    </row>
    <row r="4" spans="1:25" ht="71.400000000000006" x14ac:dyDescent="0.25">
      <c r="A4" s="247"/>
      <c r="B4" s="247"/>
      <c r="C4" s="247"/>
      <c r="D4" s="247"/>
      <c r="E4" s="247"/>
      <c r="F4" s="247"/>
      <c r="G4" s="237"/>
      <c r="H4" s="85" t="s">
        <v>254</v>
      </c>
      <c r="I4" s="85" t="s">
        <v>255</v>
      </c>
      <c r="J4" s="85" t="s">
        <v>256</v>
      </c>
      <c r="K4" s="85" t="s">
        <v>257</v>
      </c>
      <c r="L4" s="85" t="s">
        <v>258</v>
      </c>
      <c r="M4" s="85" t="s">
        <v>259</v>
      </c>
      <c r="N4" s="85" t="s">
        <v>260</v>
      </c>
      <c r="O4" s="85" t="s">
        <v>261</v>
      </c>
      <c r="P4" s="94" t="s">
        <v>410</v>
      </c>
      <c r="Q4" s="85" t="s">
        <v>262</v>
      </c>
      <c r="R4" s="85" t="s">
        <v>263</v>
      </c>
      <c r="S4" s="94" t="s">
        <v>411</v>
      </c>
      <c r="T4" s="94" t="s">
        <v>412</v>
      </c>
      <c r="U4" s="85" t="s">
        <v>264</v>
      </c>
      <c r="V4" s="85" t="s">
        <v>265</v>
      </c>
      <c r="W4" s="85" t="s">
        <v>266</v>
      </c>
      <c r="X4" s="240"/>
      <c r="Y4" s="240"/>
    </row>
    <row r="5" spans="1:25" ht="20.399999999999999" x14ac:dyDescent="0.25">
      <c r="A5" s="241">
        <v>1</v>
      </c>
      <c r="B5" s="241"/>
      <c r="C5" s="241"/>
      <c r="D5" s="241"/>
      <c r="E5" s="241"/>
      <c r="F5" s="241"/>
      <c r="G5" s="86">
        <v>2</v>
      </c>
      <c r="H5" s="85" t="s">
        <v>172</v>
      </c>
      <c r="I5" s="87" t="s">
        <v>173</v>
      </c>
      <c r="J5" s="85" t="s">
        <v>285</v>
      </c>
      <c r="K5" s="87" t="s">
        <v>286</v>
      </c>
      <c r="L5" s="85" t="s">
        <v>287</v>
      </c>
      <c r="M5" s="87" t="s">
        <v>288</v>
      </c>
      <c r="N5" s="85" t="s">
        <v>289</v>
      </c>
      <c r="O5" s="87" t="s">
        <v>290</v>
      </c>
      <c r="P5" s="85" t="s">
        <v>291</v>
      </c>
      <c r="Q5" s="87" t="s">
        <v>292</v>
      </c>
      <c r="R5" s="85" t="s">
        <v>293</v>
      </c>
      <c r="S5" s="85" t="s">
        <v>294</v>
      </c>
      <c r="T5" s="85" t="s">
        <v>295</v>
      </c>
      <c r="U5" s="85" t="s">
        <v>413</v>
      </c>
      <c r="V5" s="85" t="s">
        <v>296</v>
      </c>
      <c r="W5" s="85" t="s">
        <v>414</v>
      </c>
      <c r="X5" s="85">
        <v>19</v>
      </c>
      <c r="Y5" s="87" t="s">
        <v>415</v>
      </c>
    </row>
    <row r="6" spans="1:25" x14ac:dyDescent="0.25">
      <c r="A6" s="235" t="s">
        <v>267</v>
      </c>
      <c r="B6" s="235"/>
      <c r="C6" s="235"/>
      <c r="D6" s="235"/>
      <c r="E6" s="235"/>
      <c r="F6" s="235"/>
      <c r="G6" s="235"/>
      <c r="H6" s="235"/>
      <c r="I6" s="235"/>
      <c r="J6" s="235"/>
      <c r="K6" s="235"/>
      <c r="L6" s="235"/>
      <c r="M6" s="235"/>
      <c r="N6" s="242"/>
      <c r="O6" s="242"/>
      <c r="P6" s="242"/>
      <c r="Q6" s="242"/>
      <c r="R6" s="242"/>
      <c r="S6" s="242"/>
      <c r="T6" s="242"/>
      <c r="U6" s="242"/>
      <c r="V6" s="242"/>
      <c r="W6" s="242"/>
      <c r="X6" s="242"/>
      <c r="Y6" s="236"/>
    </row>
    <row r="7" spans="1:25" x14ac:dyDescent="0.25">
      <c r="A7" s="238" t="s">
        <v>299</v>
      </c>
      <c r="B7" s="238"/>
      <c r="C7" s="238"/>
      <c r="D7" s="238"/>
      <c r="E7" s="238"/>
      <c r="F7" s="238"/>
      <c r="G7" s="88">
        <v>1</v>
      </c>
      <c r="H7" s="89">
        <v>16315325</v>
      </c>
      <c r="I7" s="89">
        <v>6618482</v>
      </c>
      <c r="J7" s="89">
        <v>11587855</v>
      </c>
      <c r="K7" s="89">
        <v>688771</v>
      </c>
      <c r="L7" s="89">
        <v>532558</v>
      </c>
      <c r="M7" s="89">
        <v>0</v>
      </c>
      <c r="N7" s="89">
        <v>278017</v>
      </c>
      <c r="O7" s="89">
        <v>0</v>
      </c>
      <c r="P7" s="89">
        <v>0</v>
      </c>
      <c r="Q7" s="89">
        <v>0</v>
      </c>
      <c r="R7" s="89">
        <v>0</v>
      </c>
      <c r="S7" s="89">
        <v>0</v>
      </c>
      <c r="T7" s="89">
        <v>-278088</v>
      </c>
      <c r="U7" s="89">
        <v>85174931</v>
      </c>
      <c r="V7" s="89">
        <v>19582473</v>
      </c>
      <c r="W7" s="90">
        <f>H7+I7+J7+K7-L7+M7+N7+O7+P7+Q7+R7+U7+V7+S7+T7</f>
        <v>139435208</v>
      </c>
      <c r="X7" s="89">
        <v>0</v>
      </c>
      <c r="Y7" s="90">
        <f>W7+X7</f>
        <v>139435208</v>
      </c>
    </row>
    <row r="8" spans="1:25" x14ac:dyDescent="0.25">
      <c r="A8" s="233" t="s">
        <v>268</v>
      </c>
      <c r="B8" s="233"/>
      <c r="C8" s="233"/>
      <c r="D8" s="233"/>
      <c r="E8" s="233"/>
      <c r="F8" s="233"/>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5">
      <c r="A9" s="233" t="s">
        <v>269</v>
      </c>
      <c r="B9" s="233"/>
      <c r="C9" s="233"/>
      <c r="D9" s="233"/>
      <c r="E9" s="233"/>
      <c r="F9" s="233"/>
      <c r="G9" s="88">
        <v>3</v>
      </c>
      <c r="H9" s="89">
        <v>0</v>
      </c>
      <c r="I9" s="89">
        <v>0</v>
      </c>
      <c r="J9" s="89">
        <v>0</v>
      </c>
      <c r="K9" s="89">
        <v>0</v>
      </c>
      <c r="L9" s="89">
        <v>0</v>
      </c>
      <c r="M9" s="89">
        <v>0</v>
      </c>
      <c r="N9" s="89">
        <v>0</v>
      </c>
      <c r="O9" s="89">
        <v>0</v>
      </c>
      <c r="P9" s="89">
        <v>0</v>
      </c>
      <c r="Q9" s="89">
        <v>0</v>
      </c>
      <c r="R9" s="89">
        <v>0</v>
      </c>
      <c r="S9" s="89">
        <v>0</v>
      </c>
      <c r="T9" s="89">
        <v>0</v>
      </c>
      <c r="U9" s="89">
        <v>0</v>
      </c>
      <c r="V9" s="89">
        <v>0</v>
      </c>
      <c r="W9" s="90">
        <f t="shared" si="0"/>
        <v>0</v>
      </c>
      <c r="X9" s="89">
        <v>0</v>
      </c>
      <c r="Y9" s="90">
        <f t="shared" si="1"/>
        <v>0</v>
      </c>
    </row>
    <row r="10" spans="1:25" ht="22.5" customHeight="1" x14ac:dyDescent="0.25">
      <c r="A10" s="234" t="s">
        <v>300</v>
      </c>
      <c r="B10" s="234"/>
      <c r="C10" s="234"/>
      <c r="D10" s="234"/>
      <c r="E10" s="234"/>
      <c r="F10" s="234"/>
      <c r="G10" s="91">
        <v>4</v>
      </c>
      <c r="H10" s="92">
        <f>H7+H8+H9</f>
        <v>16315325</v>
      </c>
      <c r="I10" s="92">
        <f t="shared" ref="I10:Y10" si="2">I7+I8+I9</f>
        <v>6618482</v>
      </c>
      <c r="J10" s="92">
        <f t="shared" si="2"/>
        <v>11587855</v>
      </c>
      <c r="K10" s="92">
        <f t="shared" si="2"/>
        <v>688771</v>
      </c>
      <c r="L10" s="92">
        <f t="shared" si="2"/>
        <v>532558</v>
      </c>
      <c r="M10" s="92">
        <f t="shared" si="2"/>
        <v>0</v>
      </c>
      <c r="N10" s="92">
        <f t="shared" si="2"/>
        <v>278017</v>
      </c>
      <c r="O10" s="92">
        <f t="shared" si="2"/>
        <v>0</v>
      </c>
      <c r="P10" s="92">
        <f t="shared" si="2"/>
        <v>0</v>
      </c>
      <c r="Q10" s="92">
        <f t="shared" si="2"/>
        <v>0</v>
      </c>
      <c r="R10" s="92">
        <f t="shared" si="2"/>
        <v>0</v>
      </c>
      <c r="S10" s="92">
        <f t="shared" si="2"/>
        <v>0</v>
      </c>
      <c r="T10" s="92">
        <f t="shared" si="2"/>
        <v>-278088</v>
      </c>
      <c r="U10" s="92">
        <f t="shared" si="2"/>
        <v>85174931</v>
      </c>
      <c r="V10" s="92">
        <f t="shared" si="2"/>
        <v>19582473</v>
      </c>
      <c r="W10" s="92">
        <f t="shared" si="2"/>
        <v>139435208</v>
      </c>
      <c r="X10" s="92">
        <f t="shared" si="2"/>
        <v>0</v>
      </c>
      <c r="Y10" s="92">
        <f t="shared" si="2"/>
        <v>139435208</v>
      </c>
    </row>
    <row r="11" spans="1:25" x14ac:dyDescent="0.25">
      <c r="A11" s="233" t="s">
        <v>270</v>
      </c>
      <c r="B11" s="233"/>
      <c r="C11" s="233"/>
      <c r="D11" s="233"/>
      <c r="E11" s="233"/>
      <c r="F11" s="233"/>
      <c r="G11" s="88">
        <v>5</v>
      </c>
      <c r="H11" s="93">
        <v>0</v>
      </c>
      <c r="I11" s="93">
        <v>0</v>
      </c>
      <c r="J11" s="93">
        <v>0</v>
      </c>
      <c r="K11" s="93">
        <v>0</v>
      </c>
      <c r="L11" s="93">
        <v>0</v>
      </c>
      <c r="M11" s="93">
        <v>0</v>
      </c>
      <c r="N11" s="93">
        <v>0</v>
      </c>
      <c r="O11" s="93">
        <v>0</v>
      </c>
      <c r="P11" s="93">
        <v>0</v>
      </c>
      <c r="Q11" s="93">
        <v>0</v>
      </c>
      <c r="R11" s="93">
        <v>0</v>
      </c>
      <c r="S11" s="89">
        <v>0</v>
      </c>
      <c r="T11" s="89">
        <v>0</v>
      </c>
      <c r="U11" s="93">
        <v>0</v>
      </c>
      <c r="V11" s="89">
        <v>20101141</v>
      </c>
      <c r="W11" s="90">
        <f t="shared" ref="W11:W29" si="3">H11+I11+J11+K11-L11+M11+N11+O11+P11+Q11+R11+U11+V11+S11+T11</f>
        <v>20101141</v>
      </c>
      <c r="X11" s="89">
        <v>0</v>
      </c>
      <c r="Y11" s="90">
        <f t="shared" ref="Y11:Y29" si="4">W11+X11</f>
        <v>20101141</v>
      </c>
    </row>
    <row r="12" spans="1:25" x14ac:dyDescent="0.25">
      <c r="A12" s="233" t="s">
        <v>271</v>
      </c>
      <c r="B12" s="233"/>
      <c r="C12" s="233"/>
      <c r="D12" s="233"/>
      <c r="E12" s="233"/>
      <c r="F12" s="233"/>
      <c r="G12" s="88">
        <v>6</v>
      </c>
      <c r="H12" s="93">
        <v>0</v>
      </c>
      <c r="I12" s="93">
        <v>0</v>
      </c>
      <c r="J12" s="93">
        <v>0</v>
      </c>
      <c r="K12" s="93">
        <v>0</v>
      </c>
      <c r="L12" s="93">
        <v>0</v>
      </c>
      <c r="M12" s="93">
        <v>0</v>
      </c>
      <c r="N12" s="89">
        <v>0</v>
      </c>
      <c r="O12" s="93">
        <v>0</v>
      </c>
      <c r="P12" s="93">
        <v>0</v>
      </c>
      <c r="Q12" s="93">
        <v>0</v>
      </c>
      <c r="R12" s="93">
        <v>0</v>
      </c>
      <c r="S12" s="89">
        <v>0</v>
      </c>
      <c r="T12" s="89">
        <v>128736</v>
      </c>
      <c r="U12" s="93">
        <v>0</v>
      </c>
      <c r="V12" s="93">
        <v>0</v>
      </c>
      <c r="W12" s="90">
        <f t="shared" si="3"/>
        <v>128736</v>
      </c>
      <c r="X12" s="89">
        <v>0</v>
      </c>
      <c r="Y12" s="90">
        <f t="shared" si="4"/>
        <v>128736</v>
      </c>
    </row>
    <row r="13" spans="1:25" ht="26.25" customHeight="1" x14ac:dyDescent="0.25">
      <c r="A13" s="233" t="s">
        <v>272</v>
      </c>
      <c r="B13" s="233"/>
      <c r="C13" s="233"/>
      <c r="D13" s="233"/>
      <c r="E13" s="233"/>
      <c r="F13" s="233"/>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3"/>
        <v>0</v>
      </c>
      <c r="X13" s="89">
        <v>0</v>
      </c>
      <c r="Y13" s="90">
        <f t="shared" si="4"/>
        <v>0</v>
      </c>
    </row>
    <row r="14" spans="1:25" ht="29.25" customHeight="1" x14ac:dyDescent="0.25">
      <c r="A14" s="233" t="s">
        <v>416</v>
      </c>
      <c r="B14" s="233"/>
      <c r="C14" s="233"/>
      <c r="D14" s="233"/>
      <c r="E14" s="233"/>
      <c r="F14" s="233"/>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3"/>
        <v>0</v>
      </c>
      <c r="X14" s="89">
        <v>0</v>
      </c>
      <c r="Y14" s="90">
        <f t="shared" si="4"/>
        <v>0</v>
      </c>
    </row>
    <row r="15" spans="1:25" x14ac:dyDescent="0.25">
      <c r="A15" s="233" t="s">
        <v>273</v>
      </c>
      <c r="B15" s="233"/>
      <c r="C15" s="233"/>
      <c r="D15" s="233"/>
      <c r="E15" s="233"/>
      <c r="F15" s="233"/>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3"/>
        <v>0</v>
      </c>
      <c r="X15" s="89">
        <v>0</v>
      </c>
      <c r="Y15" s="90">
        <f t="shared" si="4"/>
        <v>0</v>
      </c>
    </row>
    <row r="16" spans="1:25" ht="28.5" customHeight="1" x14ac:dyDescent="0.25">
      <c r="A16" s="233" t="s">
        <v>274</v>
      </c>
      <c r="B16" s="233"/>
      <c r="C16" s="233"/>
      <c r="D16" s="233"/>
      <c r="E16" s="233"/>
      <c r="F16" s="233"/>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5">
      <c r="A17" s="233" t="s">
        <v>275</v>
      </c>
      <c r="B17" s="233"/>
      <c r="C17" s="233"/>
      <c r="D17" s="233"/>
      <c r="E17" s="233"/>
      <c r="F17" s="233"/>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H17+I17+J17+K17-L17+M17+N17+O17+P17+Q17+R17+U17+V17+S17+T17</f>
        <v>0</v>
      </c>
      <c r="X17" s="89">
        <v>0</v>
      </c>
      <c r="Y17" s="90">
        <f t="shared" si="4"/>
        <v>0</v>
      </c>
    </row>
    <row r="18" spans="1:25" x14ac:dyDescent="0.25">
      <c r="A18" s="233" t="s">
        <v>276</v>
      </c>
      <c r="B18" s="233"/>
      <c r="C18" s="233"/>
      <c r="D18" s="233"/>
      <c r="E18" s="233"/>
      <c r="F18" s="233"/>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H18+I18+J18+K18-L18+M18+N18+O18+P18+Q18+R18+U18+V18+S18+T18</f>
        <v>0</v>
      </c>
      <c r="X18" s="89">
        <v>0</v>
      </c>
      <c r="Y18" s="90">
        <f t="shared" si="4"/>
        <v>0</v>
      </c>
    </row>
    <row r="19" spans="1:25" x14ac:dyDescent="0.25">
      <c r="A19" s="233" t="s">
        <v>277</v>
      </c>
      <c r="B19" s="233"/>
      <c r="C19" s="233"/>
      <c r="D19" s="233"/>
      <c r="E19" s="233"/>
      <c r="F19" s="233"/>
      <c r="G19" s="88">
        <v>13</v>
      </c>
      <c r="H19" s="89">
        <v>0</v>
      </c>
      <c r="I19" s="89">
        <v>0</v>
      </c>
      <c r="J19" s="89">
        <v>0</v>
      </c>
      <c r="K19" s="89">
        <v>0</v>
      </c>
      <c r="L19" s="89">
        <v>0</v>
      </c>
      <c r="M19" s="89">
        <v>0</v>
      </c>
      <c r="N19" s="89">
        <v>0</v>
      </c>
      <c r="O19" s="89">
        <v>0</v>
      </c>
      <c r="P19" s="89">
        <v>0</v>
      </c>
      <c r="Q19" s="89">
        <v>0</v>
      </c>
      <c r="R19" s="89">
        <v>0</v>
      </c>
      <c r="S19" s="89">
        <v>0</v>
      </c>
      <c r="T19" s="89">
        <v>0</v>
      </c>
      <c r="U19" s="89">
        <v>0</v>
      </c>
      <c r="V19" s="89">
        <v>0</v>
      </c>
      <c r="W19" s="90">
        <f t="shared" si="3"/>
        <v>0</v>
      </c>
      <c r="X19" s="89">
        <v>0</v>
      </c>
      <c r="Y19" s="90">
        <f t="shared" si="4"/>
        <v>0</v>
      </c>
    </row>
    <row r="20" spans="1:25" x14ac:dyDescent="0.25">
      <c r="A20" s="233" t="s">
        <v>278</v>
      </c>
      <c r="B20" s="233"/>
      <c r="C20" s="233"/>
      <c r="D20" s="233"/>
      <c r="E20" s="233"/>
      <c r="F20" s="233"/>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3"/>
        <v>0</v>
      </c>
      <c r="X20" s="89">
        <v>0</v>
      </c>
      <c r="Y20" s="90">
        <f t="shared" si="4"/>
        <v>0</v>
      </c>
    </row>
    <row r="21" spans="1:25" ht="30.75" customHeight="1" x14ac:dyDescent="0.25">
      <c r="A21" s="233" t="s">
        <v>417</v>
      </c>
      <c r="B21" s="233"/>
      <c r="C21" s="233"/>
      <c r="D21" s="233"/>
      <c r="E21" s="233"/>
      <c r="F21" s="233"/>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3"/>
        <v>0</v>
      </c>
      <c r="X21" s="89">
        <v>0</v>
      </c>
      <c r="Y21" s="90">
        <f t="shared" si="4"/>
        <v>0</v>
      </c>
    </row>
    <row r="22" spans="1:25" ht="28.5" customHeight="1" x14ac:dyDescent="0.25">
      <c r="A22" s="233" t="s">
        <v>418</v>
      </c>
      <c r="B22" s="233"/>
      <c r="C22" s="233"/>
      <c r="D22" s="233"/>
      <c r="E22" s="233"/>
      <c r="F22" s="233"/>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5">
      <c r="A23" s="233" t="s">
        <v>419</v>
      </c>
      <c r="B23" s="233"/>
      <c r="C23" s="233"/>
      <c r="D23" s="233"/>
      <c r="E23" s="233"/>
      <c r="F23" s="233"/>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5">
      <c r="A24" s="233" t="s">
        <v>279</v>
      </c>
      <c r="B24" s="233"/>
      <c r="C24" s="233"/>
      <c r="D24" s="233"/>
      <c r="E24" s="233"/>
      <c r="F24" s="233"/>
      <c r="G24" s="88">
        <v>18</v>
      </c>
      <c r="H24" s="89">
        <v>0</v>
      </c>
      <c r="I24" s="89">
        <v>0</v>
      </c>
      <c r="J24" s="89">
        <v>0</v>
      </c>
      <c r="K24" s="89">
        <v>-63635</v>
      </c>
      <c r="L24" s="89">
        <v>-63635</v>
      </c>
      <c r="M24" s="89">
        <v>0</v>
      </c>
      <c r="N24" s="89">
        <v>0</v>
      </c>
      <c r="O24" s="89">
        <v>0</v>
      </c>
      <c r="P24" s="89">
        <v>0</v>
      </c>
      <c r="Q24" s="89">
        <v>0</v>
      </c>
      <c r="R24" s="89">
        <v>0</v>
      </c>
      <c r="S24" s="89">
        <v>0</v>
      </c>
      <c r="T24" s="89">
        <v>0</v>
      </c>
      <c r="U24" s="89">
        <v>504332</v>
      </c>
      <c r="V24" s="89">
        <v>0</v>
      </c>
      <c r="W24" s="90">
        <f>H24+I24+J24+K24-L24+M24+N24+O24+P24+Q24+R24+U24+V24+S24+T24</f>
        <v>504332</v>
      </c>
      <c r="X24" s="89">
        <v>0</v>
      </c>
      <c r="Y24" s="90">
        <f t="shared" si="4"/>
        <v>504332</v>
      </c>
    </row>
    <row r="25" spans="1:25" x14ac:dyDescent="0.25">
      <c r="A25" s="233" t="s">
        <v>420</v>
      </c>
      <c r="B25" s="233"/>
      <c r="C25" s="233"/>
      <c r="D25" s="233"/>
      <c r="E25" s="233"/>
      <c r="F25" s="233"/>
      <c r="G25" s="88">
        <v>19</v>
      </c>
      <c r="H25" s="89">
        <v>274352</v>
      </c>
      <c r="I25" s="89">
        <v>1899993</v>
      </c>
      <c r="J25" s="89">
        <v>0</v>
      </c>
      <c r="K25" s="89">
        <v>0</v>
      </c>
      <c r="L25" s="89">
        <v>0</v>
      </c>
      <c r="M25" s="89">
        <v>0</v>
      </c>
      <c r="N25" s="89">
        <v>0</v>
      </c>
      <c r="O25" s="89">
        <v>0</v>
      </c>
      <c r="P25" s="89">
        <v>0</v>
      </c>
      <c r="Q25" s="89">
        <v>0</v>
      </c>
      <c r="R25" s="89">
        <v>0</v>
      </c>
      <c r="S25" s="89">
        <v>0</v>
      </c>
      <c r="T25" s="89">
        <v>0</v>
      </c>
      <c r="U25" s="89">
        <v>0</v>
      </c>
      <c r="V25" s="89">
        <v>0</v>
      </c>
      <c r="W25" s="90">
        <f t="shared" si="3"/>
        <v>2174345</v>
      </c>
      <c r="X25" s="89">
        <v>0</v>
      </c>
      <c r="Y25" s="90">
        <f t="shared" si="4"/>
        <v>2174345</v>
      </c>
    </row>
    <row r="26" spans="1:25" ht="12.75" customHeight="1" x14ac:dyDescent="0.25">
      <c r="A26" s="233" t="s">
        <v>421</v>
      </c>
      <c r="B26" s="233"/>
      <c r="C26" s="233"/>
      <c r="D26" s="233"/>
      <c r="E26" s="233"/>
      <c r="F26" s="233"/>
      <c r="G26" s="88">
        <v>20</v>
      </c>
      <c r="H26" s="89">
        <v>0</v>
      </c>
      <c r="I26" s="89">
        <v>0</v>
      </c>
      <c r="J26" s="89">
        <v>0</v>
      </c>
      <c r="K26" s="89">
        <v>0</v>
      </c>
      <c r="L26" s="89">
        <v>0</v>
      </c>
      <c r="M26" s="89">
        <v>0</v>
      </c>
      <c r="N26" s="89">
        <v>0</v>
      </c>
      <c r="O26" s="89">
        <v>0</v>
      </c>
      <c r="P26" s="89">
        <v>0</v>
      </c>
      <c r="Q26" s="89">
        <v>0</v>
      </c>
      <c r="R26" s="89">
        <v>0</v>
      </c>
      <c r="S26" s="89">
        <v>0</v>
      </c>
      <c r="T26" s="89">
        <v>0</v>
      </c>
      <c r="U26" s="89">
        <v>-4960232</v>
      </c>
      <c r="V26" s="89">
        <v>0</v>
      </c>
      <c r="W26" s="90">
        <f t="shared" si="3"/>
        <v>-4960232</v>
      </c>
      <c r="X26" s="89">
        <v>0</v>
      </c>
      <c r="Y26" s="90">
        <f t="shared" si="4"/>
        <v>-4960232</v>
      </c>
    </row>
    <row r="27" spans="1:25" ht="12.75" customHeight="1" x14ac:dyDescent="0.25">
      <c r="A27" s="233" t="s">
        <v>422</v>
      </c>
      <c r="B27" s="233"/>
      <c r="C27" s="233"/>
      <c r="D27" s="233"/>
      <c r="E27" s="233"/>
      <c r="F27" s="233"/>
      <c r="G27" s="88">
        <v>21</v>
      </c>
      <c r="H27" s="89">
        <v>0</v>
      </c>
      <c r="I27" s="89">
        <v>0</v>
      </c>
      <c r="J27" s="89">
        <v>0</v>
      </c>
      <c r="K27" s="89">
        <v>0</v>
      </c>
      <c r="L27" s="89">
        <v>0</v>
      </c>
      <c r="M27" s="89">
        <v>0</v>
      </c>
      <c r="N27" s="89">
        <v>0</v>
      </c>
      <c r="O27" s="89">
        <v>0</v>
      </c>
      <c r="P27" s="89">
        <v>0</v>
      </c>
      <c r="Q27" s="89">
        <v>0</v>
      </c>
      <c r="R27" s="89">
        <v>0</v>
      </c>
      <c r="S27" s="89">
        <v>0</v>
      </c>
      <c r="T27" s="89">
        <v>0</v>
      </c>
      <c r="U27" s="89">
        <v>83887</v>
      </c>
      <c r="V27" s="89">
        <v>0</v>
      </c>
      <c r="W27" s="90">
        <f t="shared" si="3"/>
        <v>83887</v>
      </c>
      <c r="X27" s="89">
        <v>0</v>
      </c>
      <c r="Y27" s="90">
        <f t="shared" si="4"/>
        <v>83887</v>
      </c>
    </row>
    <row r="28" spans="1:25" ht="12.75" customHeight="1" x14ac:dyDescent="0.25">
      <c r="A28" s="233" t="s">
        <v>423</v>
      </c>
      <c r="B28" s="233"/>
      <c r="C28" s="233"/>
      <c r="D28" s="233"/>
      <c r="E28" s="233"/>
      <c r="F28" s="233"/>
      <c r="G28" s="88">
        <v>22</v>
      </c>
      <c r="H28" s="89">
        <v>0</v>
      </c>
      <c r="I28" s="89">
        <v>0</v>
      </c>
      <c r="J28" s="89">
        <v>0</v>
      </c>
      <c r="K28" s="89">
        <v>0</v>
      </c>
      <c r="L28" s="89">
        <v>0</v>
      </c>
      <c r="M28" s="89">
        <v>0</v>
      </c>
      <c r="N28" s="89">
        <v>0</v>
      </c>
      <c r="O28" s="89">
        <v>0</v>
      </c>
      <c r="P28" s="89">
        <v>0</v>
      </c>
      <c r="Q28" s="89">
        <v>0</v>
      </c>
      <c r="R28" s="89">
        <v>0</v>
      </c>
      <c r="S28" s="89">
        <v>0</v>
      </c>
      <c r="T28" s="89">
        <v>0</v>
      </c>
      <c r="U28" s="89">
        <v>19582473</v>
      </c>
      <c r="V28" s="89">
        <v>-19582473</v>
      </c>
      <c r="W28" s="90">
        <f t="shared" si="3"/>
        <v>0</v>
      </c>
      <c r="X28" s="89">
        <v>0</v>
      </c>
      <c r="Y28" s="90">
        <f t="shared" si="4"/>
        <v>0</v>
      </c>
    </row>
    <row r="29" spans="1:25" ht="12.75" customHeight="1" x14ac:dyDescent="0.25">
      <c r="A29" s="233" t="s">
        <v>424</v>
      </c>
      <c r="B29" s="233"/>
      <c r="C29" s="233"/>
      <c r="D29" s="233"/>
      <c r="E29" s="233"/>
      <c r="F29" s="233"/>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5">
      <c r="A30" s="234" t="s">
        <v>425</v>
      </c>
      <c r="B30" s="234"/>
      <c r="C30" s="234"/>
      <c r="D30" s="234"/>
      <c r="E30" s="234"/>
      <c r="F30" s="234"/>
      <c r="G30" s="91">
        <v>24</v>
      </c>
      <c r="H30" s="92">
        <f>SUM(H10:H29)</f>
        <v>16589677</v>
      </c>
      <c r="I30" s="92">
        <f t="shared" ref="I30:Y30" si="5">SUM(I10:I29)</f>
        <v>8518475</v>
      </c>
      <c r="J30" s="92">
        <f t="shared" si="5"/>
        <v>11587855</v>
      </c>
      <c r="K30" s="92">
        <f t="shared" si="5"/>
        <v>625136</v>
      </c>
      <c r="L30" s="92">
        <f t="shared" si="5"/>
        <v>468923</v>
      </c>
      <c r="M30" s="92">
        <f t="shared" si="5"/>
        <v>0</v>
      </c>
      <c r="N30" s="92">
        <f t="shared" si="5"/>
        <v>278017</v>
      </c>
      <c r="O30" s="92">
        <f t="shared" si="5"/>
        <v>0</v>
      </c>
      <c r="P30" s="92">
        <f t="shared" si="5"/>
        <v>0</v>
      </c>
      <c r="Q30" s="92">
        <f t="shared" si="5"/>
        <v>0</v>
      </c>
      <c r="R30" s="92">
        <f t="shared" si="5"/>
        <v>0</v>
      </c>
      <c r="S30" s="92">
        <f t="shared" si="5"/>
        <v>0</v>
      </c>
      <c r="T30" s="92">
        <f t="shared" si="5"/>
        <v>-149352</v>
      </c>
      <c r="U30" s="92">
        <f t="shared" si="5"/>
        <v>100385391</v>
      </c>
      <c r="V30" s="92">
        <f t="shared" si="5"/>
        <v>20101141</v>
      </c>
      <c r="W30" s="92">
        <f t="shared" si="5"/>
        <v>157467417</v>
      </c>
      <c r="X30" s="92">
        <f t="shared" si="5"/>
        <v>0</v>
      </c>
      <c r="Y30" s="92">
        <f t="shared" si="5"/>
        <v>157467417</v>
      </c>
    </row>
    <row r="31" spans="1:25" x14ac:dyDescent="0.25">
      <c r="A31" s="235" t="s">
        <v>280</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36.75" customHeight="1" x14ac:dyDescent="0.25">
      <c r="A32" s="232" t="s">
        <v>281</v>
      </c>
      <c r="B32" s="232"/>
      <c r="C32" s="232"/>
      <c r="D32" s="232"/>
      <c r="E32" s="232"/>
      <c r="F32" s="232"/>
      <c r="G32" s="91">
        <v>25</v>
      </c>
      <c r="H32" s="92">
        <f>SUM(H12:H20)</f>
        <v>0</v>
      </c>
      <c r="I32" s="92">
        <f t="shared" ref="I32:Y32" si="6">SUM(I12:I20)</f>
        <v>0</v>
      </c>
      <c r="J32" s="92">
        <f t="shared" si="6"/>
        <v>0</v>
      </c>
      <c r="K32" s="92">
        <f t="shared" si="6"/>
        <v>0</v>
      </c>
      <c r="L32" s="92">
        <f t="shared" si="6"/>
        <v>0</v>
      </c>
      <c r="M32" s="92">
        <f t="shared" si="6"/>
        <v>0</v>
      </c>
      <c r="N32" s="92">
        <f t="shared" si="6"/>
        <v>0</v>
      </c>
      <c r="O32" s="92">
        <f t="shared" si="6"/>
        <v>0</v>
      </c>
      <c r="P32" s="92">
        <f t="shared" si="6"/>
        <v>0</v>
      </c>
      <c r="Q32" s="92">
        <f t="shared" si="6"/>
        <v>0</v>
      </c>
      <c r="R32" s="92">
        <f t="shared" si="6"/>
        <v>0</v>
      </c>
      <c r="S32" s="92">
        <f t="shared" ref="S32:T32" si="7">SUM(S12:S20)</f>
        <v>0</v>
      </c>
      <c r="T32" s="92">
        <f t="shared" si="7"/>
        <v>128736</v>
      </c>
      <c r="U32" s="92">
        <f t="shared" si="6"/>
        <v>0</v>
      </c>
      <c r="V32" s="92">
        <f t="shared" si="6"/>
        <v>0</v>
      </c>
      <c r="W32" s="92">
        <f t="shared" si="6"/>
        <v>128736</v>
      </c>
      <c r="X32" s="92">
        <f t="shared" si="6"/>
        <v>0</v>
      </c>
      <c r="Y32" s="92">
        <f t="shared" si="6"/>
        <v>128736</v>
      </c>
    </row>
    <row r="33" spans="1:25" ht="31.5" customHeight="1" x14ac:dyDescent="0.25">
      <c r="A33" s="232" t="s">
        <v>426</v>
      </c>
      <c r="B33" s="232"/>
      <c r="C33" s="232"/>
      <c r="D33" s="232"/>
      <c r="E33" s="232"/>
      <c r="F33" s="232"/>
      <c r="G33" s="91">
        <v>26</v>
      </c>
      <c r="H33" s="92">
        <f>H11+H32</f>
        <v>0</v>
      </c>
      <c r="I33" s="92">
        <f t="shared" ref="I33:Y33" si="8">I11+I32</f>
        <v>0</v>
      </c>
      <c r="J33" s="92">
        <f t="shared" si="8"/>
        <v>0</v>
      </c>
      <c r="K33" s="92">
        <f t="shared" si="8"/>
        <v>0</v>
      </c>
      <c r="L33" s="92">
        <f t="shared" si="8"/>
        <v>0</v>
      </c>
      <c r="M33" s="92">
        <f t="shared" si="8"/>
        <v>0</v>
      </c>
      <c r="N33" s="92">
        <f t="shared" si="8"/>
        <v>0</v>
      </c>
      <c r="O33" s="92">
        <f t="shared" si="8"/>
        <v>0</v>
      </c>
      <c r="P33" s="92">
        <f t="shared" si="8"/>
        <v>0</v>
      </c>
      <c r="Q33" s="92">
        <f t="shared" si="8"/>
        <v>0</v>
      </c>
      <c r="R33" s="92">
        <f t="shared" si="8"/>
        <v>0</v>
      </c>
      <c r="S33" s="92">
        <f t="shared" ref="S33:T33" si="9">S11+S32</f>
        <v>0</v>
      </c>
      <c r="T33" s="92">
        <f t="shared" si="9"/>
        <v>128736</v>
      </c>
      <c r="U33" s="92">
        <f t="shared" si="8"/>
        <v>0</v>
      </c>
      <c r="V33" s="92">
        <f t="shared" si="8"/>
        <v>20101141</v>
      </c>
      <c r="W33" s="92">
        <f t="shared" si="8"/>
        <v>20229877</v>
      </c>
      <c r="X33" s="92">
        <f t="shared" si="8"/>
        <v>0</v>
      </c>
      <c r="Y33" s="92">
        <f t="shared" si="8"/>
        <v>20229877</v>
      </c>
    </row>
    <row r="34" spans="1:25" ht="30.75" customHeight="1" x14ac:dyDescent="0.25">
      <c r="A34" s="232" t="s">
        <v>427</v>
      </c>
      <c r="B34" s="232"/>
      <c r="C34" s="232"/>
      <c r="D34" s="232"/>
      <c r="E34" s="232"/>
      <c r="F34" s="232"/>
      <c r="G34" s="91">
        <v>27</v>
      </c>
      <c r="H34" s="92">
        <f>SUM(H21:H29)</f>
        <v>274352</v>
      </c>
      <c r="I34" s="92">
        <f t="shared" ref="I34:Y34" si="10">SUM(I21:I29)</f>
        <v>1899993</v>
      </c>
      <c r="J34" s="92">
        <f t="shared" si="10"/>
        <v>0</v>
      </c>
      <c r="K34" s="92">
        <f t="shared" si="10"/>
        <v>-63635</v>
      </c>
      <c r="L34" s="92">
        <f t="shared" si="10"/>
        <v>-63635</v>
      </c>
      <c r="M34" s="92">
        <f t="shared" si="10"/>
        <v>0</v>
      </c>
      <c r="N34" s="92">
        <f t="shared" si="10"/>
        <v>0</v>
      </c>
      <c r="O34" s="92">
        <f t="shared" si="10"/>
        <v>0</v>
      </c>
      <c r="P34" s="92">
        <f t="shared" si="10"/>
        <v>0</v>
      </c>
      <c r="Q34" s="92">
        <f t="shared" si="10"/>
        <v>0</v>
      </c>
      <c r="R34" s="92">
        <f t="shared" si="10"/>
        <v>0</v>
      </c>
      <c r="S34" s="92">
        <f t="shared" ref="S34:T34" si="11">SUM(S21:S29)</f>
        <v>0</v>
      </c>
      <c r="T34" s="92">
        <f t="shared" si="11"/>
        <v>0</v>
      </c>
      <c r="U34" s="92">
        <f t="shared" si="10"/>
        <v>15210460</v>
      </c>
      <c r="V34" s="92">
        <f t="shared" si="10"/>
        <v>-19582473</v>
      </c>
      <c r="W34" s="92">
        <f t="shared" si="10"/>
        <v>-2197668</v>
      </c>
      <c r="X34" s="92">
        <f t="shared" si="10"/>
        <v>0</v>
      </c>
      <c r="Y34" s="92">
        <f t="shared" si="10"/>
        <v>-2197668</v>
      </c>
    </row>
    <row r="35" spans="1:25" x14ac:dyDescent="0.25">
      <c r="A35" s="235" t="s">
        <v>282</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5" ht="12.75" customHeight="1" x14ac:dyDescent="0.25">
      <c r="A36" s="238" t="s">
        <v>301</v>
      </c>
      <c r="B36" s="238"/>
      <c r="C36" s="238"/>
      <c r="D36" s="238"/>
      <c r="E36" s="238"/>
      <c r="F36" s="238"/>
      <c r="G36" s="88">
        <v>28</v>
      </c>
      <c r="H36" s="89">
        <v>16589677</v>
      </c>
      <c r="I36" s="89">
        <v>8518475</v>
      </c>
      <c r="J36" s="89">
        <v>11587855</v>
      </c>
      <c r="K36" s="89">
        <v>679502</v>
      </c>
      <c r="L36" s="89">
        <v>523289</v>
      </c>
      <c r="M36" s="89">
        <v>0</v>
      </c>
      <c r="N36" s="89">
        <v>278017</v>
      </c>
      <c r="O36" s="89">
        <v>0</v>
      </c>
      <c r="P36" s="89">
        <v>0</v>
      </c>
      <c r="Q36" s="89">
        <v>0</v>
      </c>
      <c r="R36" s="89">
        <v>0</v>
      </c>
      <c r="S36" s="89">
        <v>0</v>
      </c>
      <c r="T36" s="89">
        <v>-1260261</v>
      </c>
      <c r="U36" s="89">
        <v>98871476</v>
      </c>
      <c r="V36" s="89">
        <v>26553378</v>
      </c>
      <c r="W36" s="90">
        <f>H36+I36+J36+K36-L36+M36+N36+O36+P36+Q36+R36+U36+V36+S36+T36</f>
        <v>161294830</v>
      </c>
      <c r="X36" s="89">
        <v>0</v>
      </c>
      <c r="Y36" s="90">
        <f t="shared" ref="Y36:Y38" si="12">W36+X36</f>
        <v>161294830</v>
      </c>
    </row>
    <row r="37" spans="1:25" ht="12.75" customHeight="1" x14ac:dyDescent="0.25">
      <c r="A37" s="233" t="s">
        <v>268</v>
      </c>
      <c r="B37" s="233"/>
      <c r="C37" s="233"/>
      <c r="D37" s="233"/>
      <c r="E37" s="233"/>
      <c r="F37" s="233"/>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 t="shared" ref="W37:W38" si="13">H37+I37+J37+K37-L37+M37+N37+O37+P37+Q37+R37+U37+V37+S37+T37</f>
        <v>0</v>
      </c>
      <c r="X37" s="89">
        <v>0</v>
      </c>
      <c r="Y37" s="90">
        <f t="shared" si="12"/>
        <v>0</v>
      </c>
    </row>
    <row r="38" spans="1:25" ht="12.75" customHeight="1" x14ac:dyDescent="0.25">
      <c r="A38" s="233" t="s">
        <v>269</v>
      </c>
      <c r="B38" s="233"/>
      <c r="C38" s="233"/>
      <c r="D38" s="233"/>
      <c r="E38" s="233"/>
      <c r="F38" s="233"/>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si="13"/>
        <v>0</v>
      </c>
      <c r="X38" s="89">
        <v>0</v>
      </c>
      <c r="Y38" s="90">
        <f t="shared" si="12"/>
        <v>0</v>
      </c>
    </row>
    <row r="39" spans="1:25" ht="25.5" customHeight="1" x14ac:dyDescent="0.25">
      <c r="A39" s="234" t="s">
        <v>428</v>
      </c>
      <c r="B39" s="234"/>
      <c r="C39" s="234"/>
      <c r="D39" s="234"/>
      <c r="E39" s="234"/>
      <c r="F39" s="234"/>
      <c r="G39" s="91">
        <v>31</v>
      </c>
      <c r="H39" s="92">
        <f>H36+H37+H38</f>
        <v>16589677</v>
      </c>
      <c r="I39" s="92">
        <f t="shared" ref="I39:Y39" si="14">I36+I37+I38</f>
        <v>8518475</v>
      </c>
      <c r="J39" s="92">
        <f t="shared" si="14"/>
        <v>11587855</v>
      </c>
      <c r="K39" s="92">
        <f t="shared" si="14"/>
        <v>679502</v>
      </c>
      <c r="L39" s="92">
        <f t="shared" si="14"/>
        <v>523289</v>
      </c>
      <c r="M39" s="92">
        <f t="shared" si="14"/>
        <v>0</v>
      </c>
      <c r="N39" s="92">
        <f t="shared" si="14"/>
        <v>278017</v>
      </c>
      <c r="O39" s="92">
        <f t="shared" si="14"/>
        <v>0</v>
      </c>
      <c r="P39" s="92">
        <f t="shared" si="14"/>
        <v>0</v>
      </c>
      <c r="Q39" s="92">
        <f t="shared" si="14"/>
        <v>0</v>
      </c>
      <c r="R39" s="92">
        <f t="shared" si="14"/>
        <v>0</v>
      </c>
      <c r="S39" s="92">
        <f t="shared" si="14"/>
        <v>0</v>
      </c>
      <c r="T39" s="92">
        <f t="shared" si="14"/>
        <v>-1260261</v>
      </c>
      <c r="U39" s="92">
        <f t="shared" si="14"/>
        <v>98871476</v>
      </c>
      <c r="V39" s="92">
        <f t="shared" si="14"/>
        <v>26553378</v>
      </c>
      <c r="W39" s="92">
        <f t="shared" si="14"/>
        <v>161294830</v>
      </c>
      <c r="X39" s="92">
        <f t="shared" si="14"/>
        <v>0</v>
      </c>
      <c r="Y39" s="92">
        <f t="shared" si="14"/>
        <v>161294830</v>
      </c>
    </row>
    <row r="40" spans="1:25" ht="12.75" customHeight="1" x14ac:dyDescent="0.25">
      <c r="A40" s="233" t="s">
        <v>270</v>
      </c>
      <c r="B40" s="233"/>
      <c r="C40" s="233"/>
      <c r="D40" s="233"/>
      <c r="E40" s="233"/>
      <c r="F40" s="233"/>
      <c r="G40" s="88">
        <v>32</v>
      </c>
      <c r="H40" s="93">
        <v>0</v>
      </c>
      <c r="I40" s="93">
        <v>0</v>
      </c>
      <c r="J40" s="93">
        <v>0</v>
      </c>
      <c r="K40" s="93">
        <v>0</v>
      </c>
      <c r="L40" s="93">
        <v>0</v>
      </c>
      <c r="M40" s="93">
        <v>0</v>
      </c>
      <c r="N40" s="93">
        <v>0</v>
      </c>
      <c r="O40" s="93">
        <v>0</v>
      </c>
      <c r="P40" s="93">
        <v>0</v>
      </c>
      <c r="Q40" s="93">
        <v>0</v>
      </c>
      <c r="R40" s="93">
        <v>0</v>
      </c>
      <c r="S40" s="89">
        <v>0</v>
      </c>
      <c r="T40" s="89">
        <v>0</v>
      </c>
      <c r="U40" s="93">
        <v>0</v>
      </c>
      <c r="V40" s="89">
        <v>30082985</v>
      </c>
      <c r="W40" s="90">
        <f t="shared" ref="W40:W58" si="15">H40+I40+J40+K40-L40+M40+N40+O40+P40+Q40+R40+U40+V40+S40+T40</f>
        <v>30082985</v>
      </c>
      <c r="X40" s="89">
        <v>0</v>
      </c>
      <c r="Y40" s="90">
        <f t="shared" ref="Y40:Y58" si="16">W40+X40</f>
        <v>30082985</v>
      </c>
    </row>
    <row r="41" spans="1:25" ht="12.75" customHeight="1" x14ac:dyDescent="0.25">
      <c r="A41" s="233" t="s">
        <v>271</v>
      </c>
      <c r="B41" s="233"/>
      <c r="C41" s="233"/>
      <c r="D41" s="233"/>
      <c r="E41" s="233"/>
      <c r="F41" s="233"/>
      <c r="G41" s="88">
        <v>33</v>
      </c>
      <c r="H41" s="93">
        <v>0</v>
      </c>
      <c r="I41" s="93">
        <v>0</v>
      </c>
      <c r="J41" s="93">
        <v>0</v>
      </c>
      <c r="K41" s="93">
        <v>0</v>
      </c>
      <c r="L41" s="93">
        <v>0</v>
      </c>
      <c r="M41" s="93">
        <v>0</v>
      </c>
      <c r="N41" s="89">
        <v>0</v>
      </c>
      <c r="O41" s="93">
        <v>0</v>
      </c>
      <c r="P41" s="93">
        <v>0</v>
      </c>
      <c r="Q41" s="93">
        <v>0</v>
      </c>
      <c r="R41" s="93">
        <v>0</v>
      </c>
      <c r="S41" s="89">
        <v>0</v>
      </c>
      <c r="T41" s="89">
        <v>386482</v>
      </c>
      <c r="U41" s="93">
        <v>0</v>
      </c>
      <c r="V41" s="93">
        <v>0</v>
      </c>
      <c r="W41" s="90">
        <f t="shared" si="15"/>
        <v>386482</v>
      </c>
      <c r="X41" s="89">
        <v>0</v>
      </c>
      <c r="Y41" s="90">
        <f t="shared" si="16"/>
        <v>386482</v>
      </c>
    </row>
    <row r="42" spans="1:25" ht="27" customHeight="1" x14ac:dyDescent="0.25">
      <c r="A42" s="233" t="s">
        <v>283</v>
      </c>
      <c r="B42" s="233"/>
      <c r="C42" s="233"/>
      <c r="D42" s="233"/>
      <c r="E42" s="233"/>
      <c r="F42" s="233"/>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15"/>
        <v>0</v>
      </c>
      <c r="X42" s="89">
        <v>0</v>
      </c>
      <c r="Y42" s="90">
        <f t="shared" si="16"/>
        <v>0</v>
      </c>
    </row>
    <row r="43" spans="1:25" ht="20.25" customHeight="1" x14ac:dyDescent="0.25">
      <c r="A43" s="233" t="s">
        <v>416</v>
      </c>
      <c r="B43" s="233"/>
      <c r="C43" s="233"/>
      <c r="D43" s="233"/>
      <c r="E43" s="233"/>
      <c r="F43" s="233"/>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5"/>
        <v>0</v>
      </c>
      <c r="X43" s="89">
        <v>0</v>
      </c>
      <c r="Y43" s="90">
        <f t="shared" si="16"/>
        <v>0</v>
      </c>
    </row>
    <row r="44" spans="1:25" ht="21" customHeight="1" x14ac:dyDescent="0.25">
      <c r="A44" s="233" t="s">
        <v>273</v>
      </c>
      <c r="B44" s="233"/>
      <c r="C44" s="233"/>
      <c r="D44" s="233"/>
      <c r="E44" s="233"/>
      <c r="F44" s="233"/>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5">
      <c r="A45" s="233" t="s">
        <v>274</v>
      </c>
      <c r="B45" s="233"/>
      <c r="C45" s="233"/>
      <c r="D45" s="233"/>
      <c r="E45" s="233"/>
      <c r="F45" s="233"/>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5">
      <c r="A46" s="233" t="s">
        <v>284</v>
      </c>
      <c r="B46" s="233"/>
      <c r="C46" s="233"/>
      <c r="D46" s="233"/>
      <c r="E46" s="233"/>
      <c r="F46" s="233"/>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5">
      <c r="A47" s="233" t="s">
        <v>276</v>
      </c>
      <c r="B47" s="233"/>
      <c r="C47" s="233"/>
      <c r="D47" s="233"/>
      <c r="E47" s="233"/>
      <c r="F47" s="233"/>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5">
      <c r="A48" s="233" t="s">
        <v>277</v>
      </c>
      <c r="B48" s="233"/>
      <c r="C48" s="233"/>
      <c r="D48" s="233"/>
      <c r="E48" s="233"/>
      <c r="F48" s="233"/>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15"/>
        <v>0</v>
      </c>
      <c r="X48" s="89">
        <v>0</v>
      </c>
      <c r="Y48" s="90">
        <f t="shared" si="16"/>
        <v>0</v>
      </c>
    </row>
    <row r="49" spans="1:25" ht="12.75" customHeight="1" x14ac:dyDescent="0.25">
      <c r="A49" s="233" t="s">
        <v>278</v>
      </c>
      <c r="B49" s="233"/>
      <c r="C49" s="233"/>
      <c r="D49" s="233"/>
      <c r="E49" s="233"/>
      <c r="F49" s="233"/>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5">
      <c r="A50" s="233" t="s">
        <v>417</v>
      </c>
      <c r="B50" s="233"/>
      <c r="C50" s="233"/>
      <c r="D50" s="233"/>
      <c r="E50" s="233"/>
      <c r="F50" s="233"/>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5"/>
        <v>0</v>
      </c>
      <c r="X50" s="89">
        <v>0</v>
      </c>
      <c r="Y50" s="90">
        <f t="shared" si="16"/>
        <v>0</v>
      </c>
    </row>
    <row r="51" spans="1:25" ht="26.25" customHeight="1" x14ac:dyDescent="0.25">
      <c r="A51" s="233" t="s">
        <v>418</v>
      </c>
      <c r="B51" s="233"/>
      <c r="C51" s="233"/>
      <c r="D51" s="233"/>
      <c r="E51" s="233"/>
      <c r="F51" s="233"/>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5">
      <c r="A52" s="233" t="s">
        <v>419</v>
      </c>
      <c r="B52" s="233"/>
      <c r="C52" s="233"/>
      <c r="D52" s="233"/>
      <c r="E52" s="233"/>
      <c r="F52" s="233"/>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5">
      <c r="A53" s="233" t="s">
        <v>279</v>
      </c>
      <c r="B53" s="233"/>
      <c r="C53" s="233"/>
      <c r="D53" s="233"/>
      <c r="E53" s="233"/>
      <c r="F53" s="233"/>
      <c r="G53" s="88">
        <v>45</v>
      </c>
      <c r="H53" s="89">
        <v>0</v>
      </c>
      <c r="I53" s="89">
        <v>0</v>
      </c>
      <c r="J53" s="89">
        <v>0</v>
      </c>
      <c r="K53" s="89">
        <v>-75582</v>
      </c>
      <c r="L53" s="89">
        <v>-75582</v>
      </c>
      <c r="M53" s="89">
        <v>0</v>
      </c>
      <c r="N53" s="89">
        <v>0</v>
      </c>
      <c r="O53" s="89">
        <v>0</v>
      </c>
      <c r="P53" s="89">
        <v>0</v>
      </c>
      <c r="Q53" s="89">
        <v>0</v>
      </c>
      <c r="R53" s="89">
        <v>0</v>
      </c>
      <c r="S53" s="89">
        <v>0</v>
      </c>
      <c r="T53" s="89">
        <v>0</v>
      </c>
      <c r="U53" s="89">
        <v>667738</v>
      </c>
      <c r="V53" s="89">
        <v>0</v>
      </c>
      <c r="W53" s="90">
        <f t="shared" si="15"/>
        <v>667738</v>
      </c>
      <c r="X53" s="89">
        <v>0</v>
      </c>
      <c r="Y53" s="90">
        <f t="shared" si="16"/>
        <v>667738</v>
      </c>
    </row>
    <row r="54" spans="1:25" ht="12.75" customHeight="1" x14ac:dyDescent="0.25">
      <c r="A54" s="233" t="s">
        <v>420</v>
      </c>
      <c r="B54" s="233"/>
      <c r="C54" s="233"/>
      <c r="D54" s="233"/>
      <c r="E54" s="233"/>
      <c r="F54" s="233"/>
      <c r="G54" s="88">
        <v>46</v>
      </c>
      <c r="H54" s="89">
        <v>275847</v>
      </c>
      <c r="I54" s="89">
        <v>2161155</v>
      </c>
      <c r="J54" s="89">
        <v>0</v>
      </c>
      <c r="K54" s="89">
        <v>0</v>
      </c>
      <c r="L54" s="89">
        <v>0</v>
      </c>
      <c r="M54" s="89">
        <v>0</v>
      </c>
      <c r="N54" s="89">
        <v>0</v>
      </c>
      <c r="O54" s="89">
        <v>0</v>
      </c>
      <c r="P54" s="89">
        <v>0</v>
      </c>
      <c r="Q54" s="89">
        <v>0</v>
      </c>
      <c r="R54" s="89">
        <v>0</v>
      </c>
      <c r="S54" s="89">
        <v>0</v>
      </c>
      <c r="T54" s="89">
        <v>0</v>
      </c>
      <c r="U54" s="89">
        <v>0</v>
      </c>
      <c r="V54" s="89">
        <v>0</v>
      </c>
      <c r="W54" s="90">
        <f t="shared" si="15"/>
        <v>2437002</v>
      </c>
      <c r="X54" s="89">
        <v>0</v>
      </c>
      <c r="Y54" s="90">
        <f t="shared" si="16"/>
        <v>2437002</v>
      </c>
    </row>
    <row r="55" spans="1:25" ht="12.75" customHeight="1" x14ac:dyDescent="0.25">
      <c r="A55" s="233" t="s">
        <v>429</v>
      </c>
      <c r="B55" s="233"/>
      <c r="C55" s="233"/>
      <c r="D55" s="233"/>
      <c r="E55" s="233"/>
      <c r="F55" s="233"/>
      <c r="G55" s="88">
        <v>47</v>
      </c>
      <c r="H55" s="89">
        <v>0</v>
      </c>
      <c r="I55" s="89">
        <v>0</v>
      </c>
      <c r="J55" s="89">
        <v>0</v>
      </c>
      <c r="K55" s="89">
        <v>0</v>
      </c>
      <c r="L55" s="89">
        <v>0</v>
      </c>
      <c r="M55" s="89">
        <v>0</v>
      </c>
      <c r="N55" s="89">
        <v>0</v>
      </c>
      <c r="O55" s="89">
        <v>0</v>
      </c>
      <c r="P55" s="89">
        <v>0</v>
      </c>
      <c r="Q55" s="89">
        <v>0</v>
      </c>
      <c r="R55" s="89">
        <v>0</v>
      </c>
      <c r="S55" s="89">
        <v>0</v>
      </c>
      <c r="T55" s="89">
        <v>0</v>
      </c>
      <c r="U55" s="89">
        <v>-6314545</v>
      </c>
      <c r="V55" s="89">
        <v>0</v>
      </c>
      <c r="W55" s="90">
        <f t="shared" si="15"/>
        <v>-6314545</v>
      </c>
      <c r="X55" s="89">
        <v>0</v>
      </c>
      <c r="Y55" s="90">
        <f t="shared" si="16"/>
        <v>-6314545</v>
      </c>
    </row>
    <row r="56" spans="1:25" ht="12.75" customHeight="1" x14ac:dyDescent="0.25">
      <c r="A56" s="233" t="s">
        <v>422</v>
      </c>
      <c r="B56" s="233"/>
      <c r="C56" s="233"/>
      <c r="D56" s="233"/>
      <c r="E56" s="233"/>
      <c r="F56" s="233"/>
      <c r="G56" s="88">
        <v>48</v>
      </c>
      <c r="H56" s="89">
        <v>0</v>
      </c>
      <c r="I56" s="89">
        <v>0</v>
      </c>
      <c r="J56" s="89">
        <v>0</v>
      </c>
      <c r="K56" s="89">
        <v>0</v>
      </c>
      <c r="L56" s="89">
        <v>0</v>
      </c>
      <c r="M56" s="89">
        <v>0</v>
      </c>
      <c r="N56" s="89">
        <v>0</v>
      </c>
      <c r="O56" s="89">
        <v>0</v>
      </c>
      <c r="P56" s="89">
        <v>0</v>
      </c>
      <c r="Q56" s="89">
        <v>0</v>
      </c>
      <c r="R56" s="89">
        <v>0</v>
      </c>
      <c r="S56" s="89">
        <v>0</v>
      </c>
      <c r="T56" s="89">
        <v>0</v>
      </c>
      <c r="U56" s="89">
        <v>3340990</v>
      </c>
      <c r="V56" s="89">
        <v>0</v>
      </c>
      <c r="W56" s="90">
        <f t="shared" si="15"/>
        <v>3340990</v>
      </c>
      <c r="X56" s="89">
        <v>0</v>
      </c>
      <c r="Y56" s="90">
        <f t="shared" si="16"/>
        <v>3340990</v>
      </c>
    </row>
    <row r="57" spans="1:25" ht="12.75" customHeight="1" x14ac:dyDescent="0.25">
      <c r="A57" s="233" t="s">
        <v>430</v>
      </c>
      <c r="B57" s="233"/>
      <c r="C57" s="233"/>
      <c r="D57" s="233"/>
      <c r="E57" s="233"/>
      <c r="F57" s="233"/>
      <c r="G57" s="88">
        <v>49</v>
      </c>
      <c r="H57" s="89">
        <v>0</v>
      </c>
      <c r="I57" s="89">
        <v>0</v>
      </c>
      <c r="J57" s="89">
        <v>1725177</v>
      </c>
      <c r="K57" s="89">
        <v>0</v>
      </c>
      <c r="L57" s="89">
        <v>0</v>
      </c>
      <c r="M57" s="89">
        <v>0</v>
      </c>
      <c r="N57" s="89">
        <v>0</v>
      </c>
      <c r="O57" s="89">
        <v>0</v>
      </c>
      <c r="P57" s="89">
        <v>0</v>
      </c>
      <c r="Q57" s="89">
        <v>0</v>
      </c>
      <c r="R57" s="89">
        <v>0</v>
      </c>
      <c r="S57" s="89">
        <v>0</v>
      </c>
      <c r="T57" s="89">
        <v>0</v>
      </c>
      <c r="U57" s="89">
        <v>24828201</v>
      </c>
      <c r="V57" s="89">
        <v>-26553378</v>
      </c>
      <c r="W57" s="90">
        <f t="shared" si="15"/>
        <v>0</v>
      </c>
      <c r="X57" s="89">
        <v>0</v>
      </c>
      <c r="Y57" s="90">
        <f t="shared" si="16"/>
        <v>0</v>
      </c>
    </row>
    <row r="58" spans="1:25" ht="12.75" customHeight="1" x14ac:dyDescent="0.25">
      <c r="A58" s="233" t="s">
        <v>424</v>
      </c>
      <c r="B58" s="233"/>
      <c r="C58" s="233"/>
      <c r="D58" s="233"/>
      <c r="E58" s="233"/>
      <c r="F58" s="233"/>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5">
      <c r="A59" s="234" t="s">
        <v>431</v>
      </c>
      <c r="B59" s="234"/>
      <c r="C59" s="234"/>
      <c r="D59" s="234"/>
      <c r="E59" s="234"/>
      <c r="F59" s="234"/>
      <c r="G59" s="91">
        <v>51</v>
      </c>
      <c r="H59" s="92">
        <f t="shared" ref="H59:R59" si="17">SUM(H39:H58)</f>
        <v>16865524</v>
      </c>
      <c r="I59" s="92">
        <f t="shared" si="17"/>
        <v>10679630</v>
      </c>
      <c r="J59" s="92">
        <f t="shared" si="17"/>
        <v>13313032</v>
      </c>
      <c r="K59" s="92">
        <f t="shared" si="17"/>
        <v>603920</v>
      </c>
      <c r="L59" s="92">
        <f t="shared" si="17"/>
        <v>447707</v>
      </c>
      <c r="M59" s="92">
        <f t="shared" si="17"/>
        <v>0</v>
      </c>
      <c r="N59" s="92">
        <f t="shared" si="17"/>
        <v>278017</v>
      </c>
      <c r="O59" s="92">
        <f t="shared" si="17"/>
        <v>0</v>
      </c>
      <c r="P59" s="92">
        <f t="shared" si="17"/>
        <v>0</v>
      </c>
      <c r="Q59" s="92">
        <f t="shared" si="17"/>
        <v>0</v>
      </c>
      <c r="R59" s="92">
        <f t="shared" si="17"/>
        <v>0</v>
      </c>
      <c r="S59" s="92">
        <f t="shared" ref="S59:T59" si="18">SUM(S39:S58)</f>
        <v>0</v>
      </c>
      <c r="T59" s="92">
        <f t="shared" si="18"/>
        <v>-873779</v>
      </c>
      <c r="U59" s="92">
        <f>SUM(U39:U58)</f>
        <v>121393860</v>
      </c>
      <c r="V59" s="92">
        <f>SUM(V39:V58)</f>
        <v>30082985</v>
      </c>
      <c r="W59" s="92">
        <f>SUM(W39:W58)</f>
        <v>191895482</v>
      </c>
      <c r="X59" s="92">
        <f>SUM(X39:X58)</f>
        <v>0</v>
      </c>
      <c r="Y59" s="92">
        <f>SUM(Y39:Y58)</f>
        <v>191895482</v>
      </c>
    </row>
    <row r="60" spans="1:25" x14ac:dyDescent="0.25">
      <c r="A60" s="235" t="s">
        <v>280</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ht="31.5" customHeight="1" x14ac:dyDescent="0.25">
      <c r="A61" s="232" t="s">
        <v>432</v>
      </c>
      <c r="B61" s="232"/>
      <c r="C61" s="232"/>
      <c r="D61" s="232"/>
      <c r="E61" s="232"/>
      <c r="F61" s="232"/>
      <c r="G61" s="91">
        <v>52</v>
      </c>
      <c r="H61" s="92">
        <f t="shared" ref="H61:R61" si="19">SUM(H41:H49)</f>
        <v>0</v>
      </c>
      <c r="I61" s="92">
        <f t="shared" si="19"/>
        <v>0</v>
      </c>
      <c r="J61" s="92">
        <f t="shared" si="19"/>
        <v>0</v>
      </c>
      <c r="K61" s="92">
        <f t="shared" si="19"/>
        <v>0</v>
      </c>
      <c r="L61" s="92">
        <f t="shared" si="19"/>
        <v>0</v>
      </c>
      <c r="M61" s="92">
        <f t="shared" si="19"/>
        <v>0</v>
      </c>
      <c r="N61" s="92">
        <f t="shared" si="19"/>
        <v>0</v>
      </c>
      <c r="O61" s="92">
        <f t="shared" si="19"/>
        <v>0</v>
      </c>
      <c r="P61" s="92">
        <f t="shared" si="19"/>
        <v>0</v>
      </c>
      <c r="Q61" s="92">
        <f t="shared" si="19"/>
        <v>0</v>
      </c>
      <c r="R61" s="92">
        <f t="shared" si="19"/>
        <v>0</v>
      </c>
      <c r="S61" s="92">
        <f t="shared" ref="S61:T61" si="20">SUM(S41:S49)</f>
        <v>0</v>
      </c>
      <c r="T61" s="92">
        <f t="shared" si="20"/>
        <v>386482</v>
      </c>
      <c r="U61" s="92">
        <f>SUM(U41:U49)</f>
        <v>0</v>
      </c>
      <c r="V61" s="92">
        <f>SUM(V41:V49)</f>
        <v>0</v>
      </c>
      <c r="W61" s="92">
        <f>SUM(W41:W49)</f>
        <v>386482</v>
      </c>
      <c r="X61" s="92">
        <f>SUM(X41:X49)</f>
        <v>0</v>
      </c>
      <c r="Y61" s="92">
        <f>SUM(Y41:Y49)</f>
        <v>386482</v>
      </c>
    </row>
    <row r="62" spans="1:25" ht="27.75" customHeight="1" x14ac:dyDescent="0.25">
      <c r="A62" s="232" t="s">
        <v>433</v>
      </c>
      <c r="B62" s="232"/>
      <c r="C62" s="232"/>
      <c r="D62" s="232"/>
      <c r="E62" s="232"/>
      <c r="F62" s="232"/>
      <c r="G62" s="91">
        <v>53</v>
      </c>
      <c r="H62" s="92">
        <f t="shared" ref="H62:R62" si="21">H40+H61</f>
        <v>0</v>
      </c>
      <c r="I62" s="92">
        <f t="shared" si="21"/>
        <v>0</v>
      </c>
      <c r="J62" s="92">
        <f t="shared" si="21"/>
        <v>0</v>
      </c>
      <c r="K62" s="92">
        <f t="shared" si="21"/>
        <v>0</v>
      </c>
      <c r="L62" s="92">
        <f t="shared" si="21"/>
        <v>0</v>
      </c>
      <c r="M62" s="92">
        <f t="shared" si="21"/>
        <v>0</v>
      </c>
      <c r="N62" s="92">
        <f t="shared" si="21"/>
        <v>0</v>
      </c>
      <c r="O62" s="92">
        <f t="shared" si="21"/>
        <v>0</v>
      </c>
      <c r="P62" s="92">
        <f t="shared" si="21"/>
        <v>0</v>
      </c>
      <c r="Q62" s="92">
        <f t="shared" si="21"/>
        <v>0</v>
      </c>
      <c r="R62" s="92">
        <f t="shared" si="21"/>
        <v>0</v>
      </c>
      <c r="S62" s="92">
        <f t="shared" ref="S62:T62" si="22">S40+S61</f>
        <v>0</v>
      </c>
      <c r="T62" s="92">
        <f t="shared" si="22"/>
        <v>386482</v>
      </c>
      <c r="U62" s="92">
        <f>U40+U61</f>
        <v>0</v>
      </c>
      <c r="V62" s="92">
        <f>V40+V61</f>
        <v>30082985</v>
      </c>
      <c r="W62" s="92">
        <f>W40+W61</f>
        <v>30469467</v>
      </c>
      <c r="X62" s="92">
        <f>X40+X61</f>
        <v>0</v>
      </c>
      <c r="Y62" s="92">
        <f>Y40+Y61</f>
        <v>30469467</v>
      </c>
    </row>
    <row r="63" spans="1:25" ht="29.25" customHeight="1" x14ac:dyDescent="0.25">
      <c r="A63" s="232" t="s">
        <v>434</v>
      </c>
      <c r="B63" s="232"/>
      <c r="C63" s="232"/>
      <c r="D63" s="232"/>
      <c r="E63" s="232"/>
      <c r="F63" s="232"/>
      <c r="G63" s="91">
        <v>54</v>
      </c>
      <c r="H63" s="92">
        <f t="shared" ref="H63:R63" si="23">SUM(H50:H58)</f>
        <v>275847</v>
      </c>
      <c r="I63" s="92">
        <f t="shared" si="23"/>
        <v>2161155</v>
      </c>
      <c r="J63" s="92">
        <f t="shared" si="23"/>
        <v>1725177</v>
      </c>
      <c r="K63" s="92">
        <f t="shared" si="23"/>
        <v>-75582</v>
      </c>
      <c r="L63" s="92">
        <f t="shared" si="23"/>
        <v>-75582</v>
      </c>
      <c r="M63" s="92">
        <f t="shared" si="23"/>
        <v>0</v>
      </c>
      <c r="N63" s="92">
        <f t="shared" si="23"/>
        <v>0</v>
      </c>
      <c r="O63" s="92">
        <f t="shared" si="23"/>
        <v>0</v>
      </c>
      <c r="P63" s="92">
        <f t="shared" si="23"/>
        <v>0</v>
      </c>
      <c r="Q63" s="92">
        <f t="shared" si="23"/>
        <v>0</v>
      </c>
      <c r="R63" s="92">
        <f t="shared" si="23"/>
        <v>0</v>
      </c>
      <c r="S63" s="92">
        <f t="shared" ref="S63:T63" si="24">SUM(S50:S58)</f>
        <v>0</v>
      </c>
      <c r="T63" s="92">
        <f t="shared" si="24"/>
        <v>0</v>
      </c>
      <c r="U63" s="92">
        <f>SUM(U50:U58)</f>
        <v>22522384</v>
      </c>
      <c r="V63" s="92">
        <f>SUM(V50:V58)</f>
        <v>-26553378</v>
      </c>
      <c r="W63" s="92">
        <f>SUM(W50:W58)</f>
        <v>131185</v>
      </c>
      <c r="X63" s="92">
        <f>SUM(X50:X58)</f>
        <v>0</v>
      </c>
      <c r="Y63" s="92">
        <f>SUM(Y50:Y58)</f>
        <v>131185</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8" scale="57"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Normal="100" workbookViewId="0">
      <selection sqref="A1:G28"/>
    </sheetView>
  </sheetViews>
  <sheetFormatPr defaultRowHeight="13.2" x14ac:dyDescent="0.25"/>
  <cols>
    <col min="1" max="6" width="10.88671875" customWidth="1"/>
    <col min="7" max="7" width="76.5546875" customWidth="1"/>
  </cols>
  <sheetData>
    <row r="1" spans="1:7" ht="12.6" customHeight="1" x14ac:dyDescent="0.25">
      <c r="A1" s="248" t="s">
        <v>481</v>
      </c>
      <c r="B1" s="249"/>
      <c r="C1" s="249"/>
      <c r="D1" s="249"/>
      <c r="E1" s="249"/>
      <c r="F1" s="249"/>
      <c r="G1" s="249"/>
    </row>
    <row r="2" spans="1:7" x14ac:dyDescent="0.25">
      <c r="A2" s="249"/>
      <c r="B2" s="249"/>
      <c r="C2" s="249"/>
      <c r="D2" s="249"/>
      <c r="E2" s="249"/>
      <c r="F2" s="249"/>
      <c r="G2" s="249"/>
    </row>
    <row r="3" spans="1:7" x14ac:dyDescent="0.25">
      <c r="A3" s="249"/>
      <c r="B3" s="249"/>
      <c r="C3" s="249"/>
      <c r="D3" s="249"/>
      <c r="E3" s="249"/>
      <c r="F3" s="249"/>
      <c r="G3" s="249"/>
    </row>
    <row r="4" spans="1:7" x14ac:dyDescent="0.25">
      <c r="A4" s="249"/>
      <c r="B4" s="249"/>
      <c r="C4" s="249"/>
      <c r="D4" s="249"/>
      <c r="E4" s="249"/>
      <c r="F4" s="249"/>
      <c r="G4" s="249"/>
    </row>
    <row r="5" spans="1:7" x14ac:dyDescent="0.25">
      <c r="A5" s="249"/>
      <c r="B5" s="249"/>
      <c r="C5" s="249"/>
      <c r="D5" s="249"/>
      <c r="E5" s="249"/>
      <c r="F5" s="249"/>
      <c r="G5" s="249"/>
    </row>
    <row r="6" spans="1:7" x14ac:dyDescent="0.25">
      <c r="A6" s="249"/>
      <c r="B6" s="249"/>
      <c r="C6" s="249"/>
      <c r="D6" s="249"/>
      <c r="E6" s="249"/>
      <c r="F6" s="249"/>
      <c r="G6" s="249"/>
    </row>
    <row r="7" spans="1:7" x14ac:dyDescent="0.25">
      <c r="A7" s="249"/>
      <c r="B7" s="249"/>
      <c r="C7" s="249"/>
      <c r="D7" s="249"/>
      <c r="E7" s="249"/>
      <c r="F7" s="249"/>
      <c r="G7" s="249"/>
    </row>
    <row r="8" spans="1:7" x14ac:dyDescent="0.25">
      <c r="A8" s="249"/>
      <c r="B8" s="249"/>
      <c r="C8" s="249"/>
      <c r="D8" s="249"/>
      <c r="E8" s="249"/>
      <c r="F8" s="249"/>
      <c r="G8" s="249"/>
    </row>
    <row r="9" spans="1:7" x14ac:dyDescent="0.25">
      <c r="A9" s="249"/>
      <c r="B9" s="249"/>
      <c r="C9" s="249"/>
      <c r="D9" s="249"/>
      <c r="E9" s="249"/>
      <c r="F9" s="249"/>
      <c r="G9" s="249"/>
    </row>
    <row r="10" spans="1:7" x14ac:dyDescent="0.25">
      <c r="A10" s="249"/>
      <c r="B10" s="249"/>
      <c r="C10" s="249"/>
      <c r="D10" s="249"/>
      <c r="E10" s="249"/>
      <c r="F10" s="249"/>
      <c r="G10" s="249"/>
    </row>
    <row r="11" spans="1:7" x14ac:dyDescent="0.25">
      <c r="A11" s="249"/>
      <c r="B11" s="249"/>
      <c r="C11" s="249"/>
      <c r="D11" s="249"/>
      <c r="E11" s="249"/>
      <c r="F11" s="249"/>
      <c r="G11" s="249"/>
    </row>
    <row r="12" spans="1:7" x14ac:dyDescent="0.25">
      <c r="A12" s="249"/>
      <c r="B12" s="249"/>
      <c r="C12" s="249"/>
      <c r="D12" s="249"/>
      <c r="E12" s="249"/>
      <c r="F12" s="249"/>
      <c r="G12" s="249"/>
    </row>
    <row r="13" spans="1:7" x14ac:dyDescent="0.25">
      <c r="A13" s="249"/>
      <c r="B13" s="249"/>
      <c r="C13" s="249"/>
      <c r="D13" s="249"/>
      <c r="E13" s="249"/>
      <c r="F13" s="249"/>
      <c r="G13" s="249"/>
    </row>
    <row r="14" spans="1:7" x14ac:dyDescent="0.25">
      <c r="A14" s="249"/>
      <c r="B14" s="249"/>
      <c r="C14" s="249"/>
      <c r="D14" s="249"/>
      <c r="E14" s="249"/>
      <c r="F14" s="249"/>
      <c r="G14" s="249"/>
    </row>
    <row r="15" spans="1:7" x14ac:dyDescent="0.25">
      <c r="A15" s="249"/>
      <c r="B15" s="249"/>
      <c r="C15" s="249"/>
      <c r="D15" s="249"/>
      <c r="E15" s="249"/>
      <c r="F15" s="249"/>
      <c r="G15" s="249"/>
    </row>
    <row r="16" spans="1:7" x14ac:dyDescent="0.25">
      <c r="A16" s="249"/>
      <c r="B16" s="249"/>
      <c r="C16" s="249"/>
      <c r="D16" s="249"/>
      <c r="E16" s="249"/>
      <c r="F16" s="249"/>
      <c r="G16" s="249"/>
    </row>
    <row r="17" spans="1:7" x14ac:dyDescent="0.25">
      <c r="A17" s="249"/>
      <c r="B17" s="249"/>
      <c r="C17" s="249"/>
      <c r="D17" s="249"/>
      <c r="E17" s="249"/>
      <c r="F17" s="249"/>
      <c r="G17" s="249"/>
    </row>
    <row r="18" spans="1:7" x14ac:dyDescent="0.25">
      <c r="A18" s="249"/>
      <c r="B18" s="249"/>
      <c r="C18" s="249"/>
      <c r="D18" s="249"/>
      <c r="E18" s="249"/>
      <c r="F18" s="249"/>
      <c r="G18" s="249"/>
    </row>
    <row r="19" spans="1:7" x14ac:dyDescent="0.25">
      <c r="A19" s="249"/>
      <c r="B19" s="249"/>
      <c r="C19" s="249"/>
      <c r="D19" s="249"/>
      <c r="E19" s="249"/>
      <c r="F19" s="249"/>
      <c r="G19" s="249"/>
    </row>
    <row r="20" spans="1:7" x14ac:dyDescent="0.25">
      <c r="A20" s="249"/>
      <c r="B20" s="249"/>
      <c r="C20" s="249"/>
      <c r="D20" s="249"/>
      <c r="E20" s="249"/>
      <c r="F20" s="249"/>
      <c r="G20" s="249"/>
    </row>
    <row r="21" spans="1:7" x14ac:dyDescent="0.25">
      <c r="A21" s="249"/>
      <c r="B21" s="249"/>
      <c r="C21" s="249"/>
      <c r="D21" s="249"/>
      <c r="E21" s="249"/>
      <c r="F21" s="249"/>
      <c r="G21" s="249"/>
    </row>
    <row r="22" spans="1:7" x14ac:dyDescent="0.25">
      <c r="A22" s="249"/>
      <c r="B22" s="249"/>
      <c r="C22" s="249"/>
      <c r="D22" s="249"/>
      <c r="E22" s="249"/>
      <c r="F22" s="249"/>
      <c r="G22" s="249"/>
    </row>
    <row r="23" spans="1:7" x14ac:dyDescent="0.25">
      <c r="A23" s="249"/>
      <c r="B23" s="249"/>
      <c r="C23" s="249"/>
      <c r="D23" s="249"/>
      <c r="E23" s="249"/>
      <c r="F23" s="249"/>
      <c r="G23" s="249"/>
    </row>
    <row r="24" spans="1:7" x14ac:dyDescent="0.25">
      <c r="A24" s="249"/>
      <c r="B24" s="249"/>
      <c r="C24" s="249"/>
      <c r="D24" s="249"/>
      <c r="E24" s="249"/>
      <c r="F24" s="249"/>
      <c r="G24" s="249"/>
    </row>
    <row r="25" spans="1:7" ht="65.25" customHeight="1" x14ac:dyDescent="0.25">
      <c r="A25" s="249"/>
      <c r="B25" s="249"/>
      <c r="C25" s="249"/>
      <c r="D25" s="249"/>
      <c r="E25" s="249"/>
      <c r="F25" s="249"/>
      <c r="G25" s="249"/>
    </row>
    <row r="26" spans="1:7" ht="42.75" customHeight="1" x14ac:dyDescent="0.25">
      <c r="A26" s="249"/>
      <c r="B26" s="249"/>
      <c r="C26" s="249"/>
      <c r="D26" s="249"/>
      <c r="E26" s="249"/>
      <c r="F26" s="249"/>
      <c r="G26" s="249"/>
    </row>
    <row r="27" spans="1:7" ht="205.5" customHeight="1" x14ac:dyDescent="0.25">
      <c r="A27" s="249"/>
      <c r="B27" s="249"/>
      <c r="C27" s="249"/>
      <c r="D27" s="249"/>
      <c r="E27" s="249"/>
      <c r="F27" s="249"/>
      <c r="G27" s="249"/>
    </row>
    <row r="28" spans="1:7" ht="396.75" customHeight="1" x14ac:dyDescent="0.25">
      <c r="A28" s="249"/>
      <c r="B28" s="249"/>
      <c r="C28" s="249"/>
      <c r="D28" s="249"/>
      <c r="E28" s="249"/>
      <c r="F28" s="249"/>
      <c r="G28" s="249"/>
    </row>
  </sheetData>
  <mergeCells count="1">
    <mergeCell ref="A1:G28"/>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024a31-0fe1-4854-b145-a859e9b92b0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3F36FF09E440498D85FA38F38BCE55" ma:contentTypeVersion="15" ma:contentTypeDescription="Create a new document." ma:contentTypeScope="" ma:versionID="bc36580863bb1eb1a4c5c658bf8b4127">
  <xsd:schema xmlns:xsd="http://www.w3.org/2001/XMLSchema" xmlns:xs="http://www.w3.org/2001/XMLSchema" xmlns:p="http://schemas.microsoft.com/office/2006/metadata/properties" xmlns:ns2="aa024a31-0fe1-4854-b145-a859e9b92b07" xmlns:ns3="353b5a9a-956c-4dfd-8de9-4b03357c325c" targetNamespace="http://schemas.microsoft.com/office/2006/metadata/properties" ma:root="true" ma:fieldsID="3f3720dccdc2f82b05d48d5514f48032" ns2:_="" ns3:_="">
    <xsd:import namespace="aa024a31-0fe1-4854-b145-a859e9b92b07"/>
    <xsd:import namespace="353b5a9a-956c-4dfd-8de9-4b03357c32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24a31-0fe1-4854-b145-a859e9b92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2818e87-3659-42d0-961d-f82603b9d1a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3b5a9a-956c-4dfd-8de9-4b03357c32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53b5a9a-956c-4dfd-8de9-4b03357c325c"/>
    <ds:schemaRef ds:uri="aa024a31-0fe1-4854-b145-a859e9b92b07"/>
    <ds:schemaRef ds:uri="http://www.w3.org/XML/1998/namespace"/>
    <ds:schemaRef ds:uri="http://purl.org/dc/dcmitype/"/>
  </ds:schemaRefs>
</ds:datastoreItem>
</file>

<file path=customXml/itemProps2.xml><?xml version="1.0" encoding="utf-8"?>
<ds:datastoreItem xmlns:ds="http://schemas.openxmlformats.org/officeDocument/2006/customXml" ds:itemID="{DB03FC18-ED75-4DE1-A293-23EF9D7ED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024a31-0fe1-4854-b145-a859e9b92b07"/>
    <ds:schemaRef ds:uri="353b5a9a-956c-4dfd-8de9-4b03357c3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Metadata/LabelInfo.xml><?xml version="1.0" encoding="utf-8"?>
<clbl:labelList xmlns:clbl="http://schemas.microsoft.com/office/2020/mipLabelMetadata">
  <clbl:label id="{2e34d5ff-cb2c-4377-bb2b-8e9bc8486cb1}" enabled="0" method="" siteId="{2e34d5ff-cb2c-4377-bb2b-8e9bc8486cb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Sonja Rogina</cp:lastModifiedBy>
  <cp:lastPrinted>2025-08-26T13:18:26Z</cp:lastPrinted>
  <dcterms:created xsi:type="dcterms:W3CDTF">2008-10-17T11:51:54Z</dcterms:created>
  <dcterms:modified xsi:type="dcterms:W3CDTF">2025-08-29T09:40:43Z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0x010100B53F36FF09E440498D85FA38F38BCE55</vt:lpwstr>
  </property>
  <property fmtid="{D5CDD505-2E9C-101B-9397-08002B2CF9AE}" pid="3" name="MediaServiceImageTags">
    <vt:lpwstr/>
  </property>
</Properties>
</file>