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jgldd.sharepoint.com/sites/Riznica/Zajednicki dokumenti/JGL Integrirana izvješća/IPGI Izvještaji/IPGI 2026/IPGI 2026 za slanje HANFA/"/>
    </mc:Choice>
  </mc:AlternateContent>
  <xr:revisionPtr revIDLastSave="6" documentId="8_{63C06BDA-8433-4556-9A68-04E3BFB35802}" xr6:coauthVersionLast="47" xr6:coauthVersionMax="47" xr10:uidLastSave="{59A6048C-B6FB-4AAF-9036-98D154775020}"/>
  <bookViews>
    <workbookView xWindow="30612" yWindow="-108" windowWidth="30936" windowHeight="16776" tabRatio="767"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5" i="18" l="1"/>
  <c r="W10" i="22"/>
  <c r="X41" i="22" l="1"/>
  <c r="X46" i="22"/>
  <c r="X47" i="22"/>
  <c r="X48" i="22"/>
  <c r="X49" i="22"/>
  <c r="X50" i="22"/>
  <c r="X51" i="22"/>
  <c r="X52" i="22"/>
  <c r="X53" i="22"/>
  <c r="X54" i="22"/>
  <c r="X55" i="22"/>
  <c r="X56" i="22"/>
  <c r="X57" i="22"/>
  <c r="X58" i="22"/>
  <c r="X40" i="22"/>
  <c r="X38" i="22"/>
  <c r="X37" i="22"/>
  <c r="X36" i="22"/>
  <c r="X12" i="22"/>
  <c r="X13" i="22"/>
  <c r="X14" i="22"/>
  <c r="X15" i="22"/>
  <c r="X16" i="22"/>
  <c r="X17" i="22"/>
  <c r="X18" i="22"/>
  <c r="X19" i="22"/>
  <c r="X20" i="22"/>
  <c r="X21" i="22"/>
  <c r="X22" i="22"/>
  <c r="X23" i="22"/>
  <c r="X24" i="22"/>
  <c r="X25" i="22"/>
  <c r="X26" i="22"/>
  <c r="X27" i="22"/>
  <c r="X28" i="22"/>
  <c r="X29" i="22"/>
  <c r="X11" i="22"/>
  <c r="X8" i="22"/>
  <c r="X9" i="22"/>
  <c r="X7" i="22"/>
  <c r="I85" i="18"/>
  <c r="R32" i="22"/>
  <c r="U61" i="22"/>
  <c r="U62" i="22" s="1"/>
  <c r="U63" i="22"/>
  <c r="U39" i="22"/>
  <c r="U59" i="22" s="1"/>
  <c r="U32" i="22"/>
  <c r="U33" i="22" s="1"/>
  <c r="U34" i="22"/>
  <c r="U10" i="22"/>
  <c r="U30" i="22" s="1"/>
  <c r="T10" i="22"/>
  <c r="T30" i="22" s="1"/>
  <c r="X10" i="22" l="1"/>
  <c r="X32" i="22"/>
  <c r="X33" i="22" s="1"/>
  <c r="X34" i="22"/>
  <c r="X30" i="22"/>
  <c r="X39" i="22"/>
  <c r="X59" i="22" s="1"/>
  <c r="X61" i="22"/>
  <c r="X62" i="22" s="1"/>
  <c r="X63" i="22"/>
  <c r="I97" i="19"/>
  <c r="H97" i="19"/>
  <c r="I90" i="19"/>
  <c r="H90" i="19"/>
  <c r="I108" i="19" l="1"/>
  <c r="I109" i="19" s="1"/>
  <c r="H108" i="19"/>
  <c r="H109" i="19" s="1"/>
  <c r="H89" i="19"/>
  <c r="I89" i="19"/>
  <c r="S61" i="22"/>
  <c r="S62" i="22" s="1"/>
  <c r="T61" i="22"/>
  <c r="T62" i="22" s="1"/>
  <c r="S63" i="22"/>
  <c r="T63" i="22"/>
  <c r="S32" i="22"/>
  <c r="S33" i="22" s="1"/>
  <c r="T32" i="22"/>
  <c r="T33" i="22" s="1"/>
  <c r="S34" i="22"/>
  <c r="T34" i="22"/>
  <c r="Z54" i="22"/>
  <c r="S39" i="22"/>
  <c r="S59" i="22" s="1"/>
  <c r="T39" i="22"/>
  <c r="T59" i="22" s="1"/>
  <c r="Z25" i="22"/>
  <c r="S10" i="22"/>
  <c r="S30" i="22" s="1"/>
  <c r="I48" i="21"/>
  <c r="H48" i="21"/>
  <c r="I42" i="21"/>
  <c r="H42" i="21"/>
  <c r="I35" i="21"/>
  <c r="H35" i="21"/>
  <c r="I29" i="21"/>
  <c r="H29" i="21"/>
  <c r="I20" i="21"/>
  <c r="H20" i="21"/>
  <c r="I13" i="21"/>
  <c r="H13" i="21"/>
  <c r="H21" i="21" l="1"/>
  <c r="I21" i="21"/>
  <c r="I36" i="21"/>
  <c r="H36" i="21"/>
  <c r="H49" i="21"/>
  <c r="I49" i="21"/>
  <c r="I51" i="21" l="1"/>
  <c r="I53" i="21" s="1"/>
  <c r="H51" i="21"/>
  <c r="H53" i="21" s="1"/>
  <c r="I78" i="18"/>
  <c r="H78" i="18"/>
  <c r="Z58" i="22" l="1"/>
  <c r="Z57" i="22"/>
  <c r="Z56" i="22"/>
  <c r="Z55" i="22"/>
  <c r="Z53" i="22"/>
  <c r="Z52" i="22"/>
  <c r="Z51" i="22"/>
  <c r="Z50" i="22"/>
  <c r="Z49" i="22"/>
  <c r="Z48" i="22"/>
  <c r="Z47" i="22"/>
  <c r="Z46" i="22"/>
  <c r="Z45" i="22"/>
  <c r="Z44" i="22"/>
  <c r="Z43" i="22"/>
  <c r="Z42" i="22"/>
  <c r="Z41" i="22"/>
  <c r="Z38" i="22"/>
  <c r="Z36" i="22"/>
  <c r="Z27" i="22"/>
  <c r="Z12" i="22"/>
  <c r="Z13" i="22"/>
  <c r="Z14" i="22"/>
  <c r="Z15" i="22"/>
  <c r="Z16" i="22"/>
  <c r="Z17" i="22"/>
  <c r="Z18" i="22"/>
  <c r="Z19" i="22"/>
  <c r="Z20" i="22"/>
  <c r="Z21" i="22"/>
  <c r="Z22" i="22"/>
  <c r="Z23" i="22"/>
  <c r="Z24" i="22"/>
  <c r="Z26" i="22"/>
  <c r="Z28" i="22"/>
  <c r="Z29" i="22"/>
  <c r="Z11" i="22"/>
  <c r="Z8" i="22"/>
  <c r="Z9" i="22"/>
  <c r="Z7" i="22"/>
  <c r="I32" i="22"/>
  <c r="I33" i="22" s="1"/>
  <c r="J32" i="22"/>
  <c r="J33" i="22" s="1"/>
  <c r="K32" i="22"/>
  <c r="K33" i="22" s="1"/>
  <c r="L32" i="22"/>
  <c r="L33" i="22" s="1"/>
  <c r="M32" i="22"/>
  <c r="M33" i="22" s="1"/>
  <c r="N32" i="22"/>
  <c r="N33" i="22" s="1"/>
  <c r="O32" i="22"/>
  <c r="O33" i="22" s="1"/>
  <c r="P32" i="22"/>
  <c r="P33" i="22" s="1"/>
  <c r="Q32" i="22"/>
  <c r="Q33" i="22" s="1"/>
  <c r="R33" i="22"/>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39" i="22"/>
  <c r="W59" i="22" s="1"/>
  <c r="Y39" i="22"/>
  <c r="Y59" i="22" s="1"/>
  <c r="H39" i="22"/>
  <c r="H59" i="22" s="1"/>
  <c r="Z63" i="22" l="1"/>
  <c r="Z34" i="22"/>
  <c r="Z32" i="22"/>
  <c r="Z33" i="22" s="1"/>
  <c r="Z61" i="22"/>
  <c r="Z40" i="22"/>
  <c r="Z37" i="22"/>
  <c r="Z39" i="22" s="1"/>
  <c r="I10" i="22"/>
  <c r="I30" i="22" s="1"/>
  <c r="J10" i="22"/>
  <c r="J30" i="22" s="1"/>
  <c r="K10" i="22"/>
  <c r="K30" i="22" s="1"/>
  <c r="L10" i="22"/>
  <c r="L30" i="22" s="1"/>
  <c r="M10" i="22"/>
  <c r="M30" i="22" s="1"/>
  <c r="N10" i="22"/>
  <c r="N30" i="22" s="1"/>
  <c r="O10" i="22"/>
  <c r="O30" i="22" s="1"/>
  <c r="P10" i="22"/>
  <c r="P30" i="22" s="1"/>
  <c r="Q10" i="22"/>
  <c r="Q30" i="22" s="1"/>
  <c r="R10" i="22"/>
  <c r="R30" i="22" s="1"/>
  <c r="V10" i="22"/>
  <c r="V30" i="22" s="1"/>
  <c r="W30" i="22"/>
  <c r="Y10" i="22"/>
  <c r="Y30" i="22" s="1"/>
  <c r="Z10" i="22"/>
  <c r="Z30" i="22" s="1"/>
  <c r="H10" i="22"/>
  <c r="H30" i="22" s="1"/>
  <c r="Z62" i="22" l="1"/>
  <c r="Z59" i="22"/>
  <c r="I54" i="20"/>
  <c r="H54" i="20"/>
  <c r="I48" i="20"/>
  <c r="H48" i="20"/>
  <c r="I41" i="20"/>
  <c r="H41" i="20"/>
  <c r="I35" i="20"/>
  <c r="H35" i="20"/>
  <c r="I19" i="20"/>
  <c r="H19" i="20"/>
  <c r="H9" i="20"/>
  <c r="H18" i="20" s="1"/>
  <c r="I9" i="20"/>
  <c r="I18" i="20" s="1"/>
  <c r="I24" i="20" l="1"/>
  <c r="I27" i="20" s="1"/>
  <c r="I42" i="20"/>
  <c r="H55" i="20"/>
  <c r="I55" i="20"/>
  <c r="H42" i="20"/>
  <c r="H24" i="20"/>
  <c r="H27" i="20" s="1"/>
  <c r="I111" i="19"/>
  <c r="H111" i="19"/>
  <c r="I84" i="19"/>
  <c r="H84" i="19"/>
  <c r="I69" i="19"/>
  <c r="H69" i="19"/>
  <c r="I47" i="19"/>
  <c r="H47" i="19"/>
  <c r="H36" i="19"/>
  <c r="I36" i="19"/>
  <c r="I28" i="19"/>
  <c r="H28" i="19"/>
  <c r="I25" i="19"/>
  <c r="H25" i="19"/>
  <c r="I19" i="19"/>
  <c r="H19" i="19"/>
  <c r="I15" i="19"/>
  <c r="H15" i="19"/>
  <c r="I7" i="19"/>
  <c r="H7" i="19"/>
  <c r="I118" i="18"/>
  <c r="H118" i="18"/>
  <c r="I106" i="18"/>
  <c r="H106" i="18"/>
  <c r="I99" i="18"/>
  <c r="H99" i="18"/>
  <c r="I92" i="18"/>
  <c r="H92" i="18"/>
  <c r="I95" i="18"/>
  <c r="H95" i="18"/>
  <c r="I60" i="18"/>
  <c r="H60" i="18"/>
  <c r="H53" i="18"/>
  <c r="I53" i="18"/>
  <c r="I45" i="18"/>
  <c r="H45" i="18"/>
  <c r="H17" i="18"/>
  <c r="H75" i="18" l="1"/>
  <c r="H134" i="18" s="1"/>
  <c r="I57" i="20"/>
  <c r="I59" i="20" s="1"/>
  <c r="H57" i="20"/>
  <c r="H59" i="20" s="1"/>
  <c r="H59" i="19"/>
  <c r="I59" i="19"/>
  <c r="I75" i="18"/>
  <c r="I134" i="18" s="1"/>
  <c r="H13" i="19"/>
  <c r="H60" i="19" s="1"/>
  <c r="H44" i="18"/>
  <c r="I13" i="19"/>
  <c r="I60" i="19" s="1"/>
  <c r="I44" i="18"/>
  <c r="I38" i="18"/>
  <c r="H38" i="18"/>
  <c r="I27" i="18"/>
  <c r="H27" i="18"/>
  <c r="I17" i="18"/>
  <c r="H10" i="18"/>
  <c r="I10" i="18"/>
  <c r="H9" i="18" l="1"/>
  <c r="H72" i="18" s="1"/>
  <c r="H61" i="19"/>
  <c r="H66" i="19" s="1"/>
  <c r="I63" i="19"/>
  <c r="I61" i="19"/>
  <c r="I67" i="19" s="1"/>
  <c r="I62" i="19"/>
  <c r="H63" i="19"/>
  <c r="H62" i="19"/>
  <c r="I9" i="18"/>
  <c r="I72" i="18" s="1"/>
  <c r="I66" i="19" l="1"/>
  <c r="H67" i="19"/>
  <c r="H65" i="19"/>
  <c r="I65" i="19"/>
</calcChain>
</file>

<file path=xl/sharedStrings.xml><?xml version="1.0" encoding="utf-8"?>
<sst xmlns="http://schemas.openxmlformats.org/spreadsheetml/2006/main" count="530" uniqueCount="465">
  <si>
    <t>Annex 1</t>
  </si>
  <si>
    <t>ISSUER’S GENERAL DATA</t>
  </si>
  <si>
    <t>Reporting period:</t>
  </si>
  <si>
    <t>to</t>
  </si>
  <si>
    <t>Year:</t>
  </si>
  <si>
    <t>Half-year period:</t>
  </si>
  <si>
    <t xml:space="preserve">Semi-annual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</si>
  <si>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</si>
  <si>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</si>
  <si>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</si>
  <si>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</si>
  <si>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</si>
  <si>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</si>
  <si>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</si>
  <si>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</si>
  <si>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</si>
  <si>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</si>
  <si>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</si>
  <si>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</si>
  <si>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</si>
  <si>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</si>
  <si>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</si>
  <si>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</si>
  <si>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</si>
  <si>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</si>
  <si>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</si>
  <si>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</si>
  <si>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</si>
  <si>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</si>
  <si>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</si>
  <si>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</si>
  <si>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</si>
  <si>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</si>
  <si>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</si>
  <si>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</si>
  <si>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</si>
  <si>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</si>
  <si>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</si>
  <si>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</si>
  <si>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</si>
  <si>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</si>
  <si>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</si>
  <si>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</si>
  <si>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</si>
  <si>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</si>
  <si>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</si>
  <si>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</si>
  <si>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At the reporting date of the current period</t>
  </si>
  <si>
    <t>A) RECEIVABLES FOR SUBSCRIBED CAPITAL UNPAID</t>
  </si>
  <si>
    <r>
      <rPr>
        <b/>
        <sz val="9"/>
        <color indexed="62"/>
        <rFont val="Arial"/>
        <family val="2"/>
        <charset val="238"/>
      </rPr>
      <t xml:space="preserve">B) FIXED ASSETS </t>
    </r>
    <r>
      <rPr>
        <sz val="9"/>
        <color indexed="62"/>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</si>
  <si>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</si>
  <si>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</si>
  <si>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</si>
  <si>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</si>
  <si>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</si>
  <si>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</si>
  <si>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</si>
  <si>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</si>
  <si>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</si>
  <si>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</si>
  <si>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</si>
  <si>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</si>
  <si>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</si>
  <si>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</si>
  <si>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</si>
  <si>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</si>
  <si>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</si>
  <si>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</si>
  <si>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</si>
  <si>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</si>
  <si>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</si>
  <si>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 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</si>
  <si>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</si>
  <si>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</si>
  <si>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</si>
  <si>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</si>
  <si>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</si>
  <si>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</si>
  <si>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</si>
  <si>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</si>
  <si>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</si>
  <si>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</si>
  <si>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</si>
  <si>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</si>
  <si>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color indexed="62"/>
        <rFont val="Arial"/>
        <family val="2"/>
        <charset val="238"/>
      </rPr>
      <t xml:space="preserve">C)  CURRENT ASSETS </t>
    </r>
    <r>
      <rPr>
        <sz val="9"/>
        <color indexed="62"/>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</si>
  <si>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</si>
  <si>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</si>
  <si>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</si>
  <si>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</si>
  <si>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</si>
  <si>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</si>
  <si>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</si>
  <si>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</si>
  <si>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</si>
  <si>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</si>
  <si>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</si>
  <si>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</si>
  <si>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</si>
  <si>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</si>
  <si>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</si>
  <si>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</si>
  <si>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</si>
  <si>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</si>
  <si>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</si>
  <si>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</si>
  <si>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color indexed="62"/>
        <rFont val="Arial"/>
        <family val="2"/>
        <charset val="238"/>
      </rPr>
      <t xml:space="preserve">E)  TOTAL ASSETS </t>
    </r>
    <r>
      <rPr>
        <sz val="9"/>
        <color indexed="62"/>
        <rFont val="Arial"/>
        <family val="2"/>
        <charset val="238"/>
      </rPr>
      <t>(ADP 001+002+037+064)</t>
    </r>
  </si>
  <si>
    <t>OFF-BALANCE SHEET ITEMS</t>
  </si>
  <si>
    <t>LIABILITIES</t>
  </si>
  <si>
    <r>
      <rPr>
        <b/>
        <sz val="9"/>
        <color indexed="62"/>
        <rFont val="Arial"/>
        <family val="2"/>
        <charset val="238"/>
      </rPr>
      <t xml:space="preserve">A)  CAPITAL AND RESERVES </t>
    </r>
    <r>
      <rPr>
        <sz val="9"/>
        <color indexed="62"/>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</si>
  <si>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</si>
  <si>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</si>
  <si>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</si>
  <si>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</si>
  <si>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</si>
  <si>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</si>
  <si>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</si>
  <si>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</si>
  <si>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</si>
  <si>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</si>
  <si>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</si>
  <si>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</si>
  <si>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</si>
  <si>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</si>
  <si>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</si>
  <si>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</si>
  <si>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</si>
  <si>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</si>
  <si>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</si>
  <si>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</si>
  <si>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</si>
  <si>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</si>
  <si>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</si>
  <si>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color indexed="62"/>
        <rFont val="Arial"/>
        <family val="2"/>
        <charset val="238"/>
      </rPr>
      <t xml:space="preserve">B)  PROVISIONS </t>
    </r>
    <r>
      <rPr>
        <sz val="9"/>
        <color indexed="62"/>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</si>
  <si>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</si>
  <si>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</si>
  <si>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</si>
  <si>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</si>
  <si>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</si>
  <si>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</si>
  <si>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color indexed="62"/>
        <rFont val="Arial"/>
        <family val="2"/>
        <charset val="238"/>
      </rPr>
      <t xml:space="preserve">C)  LONG-TERM LIABILITIES </t>
    </r>
    <r>
      <rPr>
        <sz val="9"/>
        <color indexed="62"/>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</si>
  <si>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</si>
  <si>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</si>
  <si>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</si>
  <si>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</si>
  <si>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</si>
  <si>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</si>
  <si>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</si>
  <si>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</si>
  <si>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</si>
  <si>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</si>
  <si>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</si>
  <si>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color indexed="62"/>
        <rFont val="Arial"/>
        <family val="2"/>
        <charset val="238"/>
      </rPr>
      <t xml:space="preserve">D)  SHORT-TERM LIABILITIES </t>
    </r>
    <r>
      <rPr>
        <sz val="9"/>
        <color indexed="62"/>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</si>
  <si>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</si>
  <si>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</si>
  <si>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</si>
  <si>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</si>
  <si>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</si>
  <si>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</si>
  <si>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color indexed="62"/>
        <rFont val="Arial"/>
        <family val="2"/>
        <charset val="238"/>
      </rPr>
      <t xml:space="preserve">F)  TOTAL – LIABILITIES </t>
    </r>
    <r>
      <rPr>
        <sz val="9"/>
        <color indexed="62"/>
        <rFont val="Arial"/>
        <family val="2"/>
        <charset val="238"/>
      </rPr>
      <t>(ADP 067+091+098+110+125)</t>
    </r>
  </si>
  <si>
    <t>G)  OFF-BALANCE SHEET ITEMS</t>
  </si>
  <si>
    <t>STATEMENT OF PROFIT OR LOSS</t>
  </si>
  <si>
    <r>
      <rPr>
        <b/>
        <sz val="9"/>
        <rFont val="Arial"/>
        <family val="2"/>
        <charset val="238"/>
      </rPr>
      <t xml:space="preserve">ADP
</t>
    </r>
    <r>
      <rPr>
        <b/>
        <sz val="8"/>
        <color rgb="FF000000"/>
        <rFont val="Arial"/>
        <family val="2"/>
        <charset val="238"/>
      </rPr>
      <t>code</t>
    </r>
  </si>
  <si>
    <t>Same period of the previous year</t>
  </si>
  <si>
    <t>Current period</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</si>
  <si>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</si>
  <si>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</si>
  <si>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</si>
  <si>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</si>
  <si>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</si>
  <si>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</si>
  <si>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</si>
  <si>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</si>
  <si>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</si>
  <si>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</si>
  <si>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</si>
  <si>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</si>
  <si>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</si>
  <si>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</si>
  <si>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</si>
  <si>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</si>
  <si>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</si>
  <si>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</si>
  <si>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</si>
  <si>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</si>
  <si>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</si>
  <si>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</si>
  <si>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</si>
  <si>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</si>
  <si>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</si>
  <si>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</si>
  <si>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</si>
  <si>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</si>
  <si>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</si>
  <si>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</si>
  <si>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</si>
  <si>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</si>
  <si>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</si>
  <si>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</si>
  <si>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</si>
  <si>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</si>
  <si>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</si>
  <si>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</si>
  <si>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</si>
  <si>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</si>
  <si>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</si>
  <si>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</si>
  <si>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</si>
  <si>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</si>
  <si>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</si>
  <si>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</si>
  <si>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</si>
  <si>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</si>
  <si>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</si>
  <si>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</si>
  <si>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</si>
  <si>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</si>
  <si>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</si>
  <si>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</si>
  <si>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</si>
  <si>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</si>
  <si>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</si>
  <si>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</si>
  <si>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</si>
  <si>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</si>
  <si>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</si>
  <si>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</si>
  <si>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</si>
  <si>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</si>
  <si>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</si>
  <si>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</si>
  <si>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</si>
  <si>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</si>
  <si>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</si>
  <si>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</si>
  <si>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</si>
  <si>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</si>
  <si>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</si>
  <si>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</si>
  <si>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</si>
  <si>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</si>
  <si>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</si>
  <si>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</si>
  <si>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</si>
  <si>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</si>
  <si>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</si>
  <si>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</si>
  <si>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</si>
  <si>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</si>
  <si>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</si>
  <si>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</si>
  <si>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</si>
  <si>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</si>
  <si>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</si>
  <si>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</si>
  <si>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</si>
  <si>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</si>
  <si>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</si>
  <si>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</si>
  <si>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</si>
  <si>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</si>
  <si>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</si>
  <si>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</si>
  <si>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</si>
  <si>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for the period __.__.____ . to __.__.____.</t>
  </si>
  <si>
    <t>Submitter: _____________________________________________________________</t>
  </si>
  <si>
    <r>
      <rPr>
        <b/>
        <sz val="8"/>
        <rFont val="Arial"/>
        <family val="2"/>
        <charset val="238"/>
      </rPr>
      <t>ADP
code</t>
    </r>
  </si>
  <si>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</si>
  <si>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</si>
  <si>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</si>
  <si>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</si>
  <si>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</si>
  <si>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</si>
  <si>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</si>
  <si>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</si>
  <si>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</si>
  <si>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</si>
  <si>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</si>
  <si>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</si>
  <si>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</si>
  <si>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</si>
  <si>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</si>
  <si>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</si>
  <si>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</si>
  <si>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</si>
  <si>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</si>
  <si>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</si>
  <si>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</si>
  <si>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</si>
  <si>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</si>
  <si>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</si>
  <si>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</si>
  <si>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</si>
  <si>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</si>
  <si>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</si>
  <si>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</si>
  <si>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</si>
  <si>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</si>
  <si>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</si>
  <si>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</si>
  <si>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</si>
  <si>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</si>
  <si>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</si>
  <si>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</si>
  <si>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</si>
  <si>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</si>
  <si>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</si>
  <si>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</si>
  <si>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</si>
  <si>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</si>
  <si>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</si>
  <si>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</si>
  <si>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</si>
  <si>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</si>
  <si>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</si>
  <si>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</si>
  <si>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</si>
  <si>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</si>
  <si>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</si>
  <si>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FLOWS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</si>
  <si>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</si>
  <si>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</si>
  <si>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</si>
  <si>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</si>
  <si>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</si>
  <si>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</si>
  <si>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</si>
  <si>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</si>
  <si>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</si>
  <si>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</si>
  <si>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</si>
  <si>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</si>
  <si>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</si>
  <si>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</si>
  <si>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</si>
  <si>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</si>
  <si>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</si>
  <si>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</si>
  <si>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</si>
  <si>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</si>
  <si>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</si>
  <si>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</si>
  <si>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</si>
  <si>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</si>
  <si>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</si>
  <si>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</si>
  <si>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</si>
  <si>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</si>
  <si>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</si>
  <si>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</si>
  <si>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</si>
  <si>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</si>
  <si>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</si>
  <si>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</si>
  <si>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</si>
  <si>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</si>
  <si>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</si>
  <si>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</si>
  <si>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</si>
  <si>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</si>
  <si>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</si>
  <si>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</si>
  <si>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</si>
  <si>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</si>
  <si>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FLOWS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</si>
  <si>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</si>
  <si>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</si>
  <si>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</si>
  <si>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</si>
  <si>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</si>
  <si>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</si>
  <si>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</si>
  <si>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</si>
  <si>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</si>
  <si>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</si>
  <si>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</si>
  <si>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</si>
  <si>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</si>
  <si>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</si>
  <si>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</si>
  <si>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</si>
  <si>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</si>
  <si>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</si>
  <si>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</si>
  <si>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</si>
  <si>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</si>
  <si>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</si>
  <si>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</si>
  <si>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</si>
  <si>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</si>
  <si>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</si>
  <si>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</si>
  <si>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</si>
  <si>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</si>
  <si>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</si>
  <si>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</si>
  <si>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</si>
  <si>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</si>
  <si>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</si>
  <si>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</si>
  <si>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</si>
  <si>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</si>
  <si>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</si>
  <si>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</si>
  <si>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</si>
  <si>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</si>
  <si>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</si>
  <si>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</si>
  <si>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</si>
  <si>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</si>
  <si>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</si>
  <si>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</si>
  <si>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</si>
  <si>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</si>
  <si>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</si>
  <si>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</si>
  <si>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</si>
  <si>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</si>
  <si>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</si>
  <si>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</si>
  <si>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</si>
  <si>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</si>
  <si>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10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</si>
  <si>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</si>
  <si>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</si>
  <si>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</si>
  <si>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</si>
  <si>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</si>
  <si>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</si>
  <si>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</si>
  <si>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</si>
  <si>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</si>
  <si>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</si>
  <si>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20 Payment of share in profit/dividend</t>
  </si>
  <si>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</si>
  <si>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</si>
  <si>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</si>
  <si>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</si>
  <si>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</si>
  <si>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</si>
  <si>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</si>
  <si>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</si>
  <si>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</si>
  <si>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</si>
  <si>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</si>
  <si>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</si>
  <si>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</si>
  <si>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VII COMPREHENSIVE INCOME OR LOSS FOR THE PERIOD (ADP 101+102)</t>
  </si>
  <si>
    <t>03715957</t>
  </si>
  <si>
    <t>040004561</t>
  </si>
  <si>
    <t>HR</t>
  </si>
  <si>
    <t>20950636972</t>
  </si>
  <si>
    <t>2564</t>
  </si>
  <si>
    <t>JGL d.d.</t>
  </si>
  <si>
    <t>RIJEKA</t>
  </si>
  <si>
    <t>SVILNO 20</t>
  </si>
  <si>
    <t>jgl@jgl.hr</t>
  </si>
  <si>
    <t>www.jgl.hr</t>
  </si>
  <si>
    <t>Verica Crnković</t>
  </si>
  <si>
    <t>051/660-710</t>
  </si>
  <si>
    <t>verica.crnkovic@jglpharma.com</t>
  </si>
  <si>
    <t xml:space="preserve">balance as at 30.06.2026 </t>
  </si>
  <si>
    <t>Submitter:JGL d.d.</t>
  </si>
  <si>
    <t>for the period 01.01.2026 to 30.06.2026</t>
  </si>
  <si>
    <t>Submitter: JGL d.d.</t>
  </si>
  <si>
    <t xml:space="preserve">NOTES TO FINANCIAL STATEMENTS – IFS
(drawn up for half-year periods)
Name of the issuer:   ______________________JGL d.d._________________________________
Personal identification number (OIB):   _______________________20950636972__________________________________
Reporting period: ________________________01.01.-30.06.2026._____________________
Notes to financial statements for half-year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semi-annual reporting period The latest annual reports are available on the Zagreb Stock Exchange website and at:
 https://www.jgl.hr/o-jgl-u/financijski-izvjestaji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(paragraph 16A(a) of the IAS 34 – Interim Financial Reporting  The same accounting policies have been applied in preparing these interim financial statements as those applied in the annual financial statements for 2025.
d) a description of the financial performance in the case of the issuer whose business is seasonal (paragraphs 37 and 38 of the IAS 34 – Interim Financial Reporting) JGL d.d. does not engage in seasonal business activities.
e) other disclosures prescribed by the IAS 34 – Interim Financial Reporting, and
f) in the notes to the semi-annual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JGL d.d., Rijeka, Svilno 20, incorporated in the Republic of Croatia. Additional information is provided in the General Information section and the Interim Management Report.
2. adopted accounting policies (only an indication of whether there has been a change relative to the previous period) There were no changes in accounting policies during 2026.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The information is disclosed in the Interim Management Report.
4. the amount and nature of individual items of income or expenditure which are of exceptional size or incidence Individual items of income of exceptional size are disclosed in the Interim Management Report. The most significant expenses comprise direct raw materials and consumables costs amounting to EUR 39,485,668, representing 43% of total expenses, and employee benefit expenses representing 19% of total expenses.
5. amounts owed by the issuer and falling due after more than five years, as well as the total debts of the issuer covered by valuable security furnished, with an indication of the nature and form of the security Of total non-current liabilities amounting to EUR 106,937,154.68, liabilities with maturities exceeding five years amount to EUR 17,422,584.42, of which lease liabilities amount to EUR 8,131.67 and loan liabilities amount to EUR 14,414,452.78.
6. average number of employees during the current period 916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Employee costs reported in the income statement are presented net of capitalised amounts and comprise net salaries of EUR 151,444.16, payroll taxes and employee contributions of EUR 68,129.91, and employer contributions of EUR 33,075.89.
8. where a provision for deferred tax is recognised in the balance sheet, the deferred tax balances at the end of the financial year, and the movement in those balances during the financial year There were no movements during the interim period.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JGL d.d. increased its share capital by 22,417 newly issued shares with a nominal value of EUR 13.00 per share, effective 1 June 2026.
11. the existence of any participation certificates, convertible debentures, warrants, options or similar securities or rights, with an indication of their number and the rights they confer There were no such securities or transactions.
12. the name, registered office and legal form of each of the companies of which the issuer is a member having unlimited liability JGL d.d. has unlimited liability in each Group company. Information on the Group is provided in the Interim Management Report.
13. the name and registered office of the company which draws up the semi-annual consolidated financial statements of the largest group of companies of which the issuer forms part as a controlled group member JGL d.d. is the parent company preparing the interim consolidated financial statements of the largest group of undertakings in which the undertaking participates as a controlling member.
14. the name and registered office of the company which draws up the semi-annual consolidated financial statements of the smallest group of companies of which the issuer forms part as a controlled group member and which is also included in the group of companies referred to in point 13  JGL d.d. is the parent company preparing the interim consolidated financial statements of the smallest group of undertakings in which the undertaking participates as a controlling member and which is also included in the group referred to in point 13.
15. the place where copies of the semi-annual consolidated financial statements referred to in points 13 and 14 may be obtained, provided that they are available
16. the nature and business purpose of the issuer's arrangements that are not included in the balance sheet and the financial impact on the i 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</si>
</sst>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b/>
      <sz val="8"/>
      <color rgb="FF000000"/>
      <name val="Arial"/>
      <family val="2"/>
      <charset val="238"/>
    </font>
    <font>
      <sz val="9"/>
      <color rgb="FF000000"/>
      <name val="Arial"/>
      <family val="2"/>
      <charset val="238"/>
    </font>
    <font>
      <sz val="8"/>
      <color rgb="FF000000"/>
      <name val="Arial"/>
      <family val="2"/>
      <charset val="238"/>
    </font>
    <font>
      <sz val="9"/>
      <color rgb="FF000000"/>
      <name val="Arial"/>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2F2F2"/>
        <bgColor rgb="FF000000"/>
      </patternFill>
    </fill>
    <fill>
      <patternFill patternType="solid">
        <fgColor rgb="FFD9D9D9"/>
        <bgColor rgb="FF000000"/>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diagonal/>
    </border>
    <border>
      <left style="thin">
        <color rgb="FFD9D9D9"/>
      </left>
      <right style="thin">
        <color rgb="FFD9D9D9"/>
      </right>
      <top style="thin">
        <color rgb="FFD9D9D9"/>
      </top>
      <bottom style="thin">
        <color rgb="FFD9D9D9"/>
      </bottom>
      <diagonal/>
    </border>
    <border>
      <left style="thin">
        <color rgb="FFA6A6A6"/>
      </left>
      <right style="thin">
        <color rgb="FFA6A6A6"/>
      </right>
      <top style="thin">
        <color rgb="FFA6A6A6"/>
      </top>
      <bottom style="thin">
        <color rgb="FFA6A6A6"/>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57">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64" fontId="5" fillId="0" borderId="10" xfId="0" applyNumberFormat="1" applyFont="1" applyBorder="1" applyAlignment="1">
      <alignment horizontal="center" vertical="center"/>
    </xf>
    <xf numFmtId="0" fontId="12" fillId="10" borderId="0" xfId="3" applyFill="1"/>
    <xf numFmtId="3" fontId="0" fillId="0" borderId="0" xfId="0" applyNumberFormat="1"/>
    <xf numFmtId="0" fontId="5" fillId="3" borderId="15" xfId="0" applyFont="1" applyFill="1" applyBorder="1" applyAlignment="1">
      <alignment horizontal="center" vertical="center" wrapText="1"/>
    </xf>
    <xf numFmtId="3" fontId="19" fillId="3" borderId="15" xfId="0" applyNumberFormat="1" applyFont="1" applyFill="1" applyBorder="1" applyAlignment="1">
      <alignment horizontal="center" vertical="center" wrapText="1"/>
    </xf>
    <xf numFmtId="0" fontId="19" fillId="3" borderId="15" xfId="0" applyFont="1" applyFill="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3" fontId="12" fillId="0" borderId="0" xfId="3" applyNumberFormat="1"/>
    <xf numFmtId="0" fontId="5" fillId="3" borderId="15" xfId="3" applyFont="1" applyFill="1" applyBorder="1" applyAlignment="1">
      <alignment horizontal="center" vertical="center" wrapText="1"/>
    </xf>
    <xf numFmtId="3" fontId="19" fillId="3" borderId="15" xfId="3" applyNumberFormat="1" applyFont="1" applyFill="1" applyBorder="1" applyAlignment="1">
      <alignment horizontal="center" vertical="center" wrapText="1"/>
    </xf>
    <xf numFmtId="164" fontId="5" fillId="10" borderId="15"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0" fontId="25" fillId="10" borderId="1" xfId="4" applyFont="1" applyFill="1" applyBorder="1"/>
    <xf numFmtId="0" fontId="2" fillId="10" borderId="9" xfId="4" applyFill="1" applyBorder="1"/>
    <xf numFmtId="0" fontId="2" fillId="0" borderId="0" xfId="4"/>
    <xf numFmtId="0" fontId="27" fillId="10" borderId="11" xfId="4" applyFont="1" applyFill="1" applyBorder="1" applyAlignment="1">
      <alignment horizontal="center" vertical="center"/>
    </xf>
    <xf numFmtId="0" fontId="27" fillId="10" borderId="0" xfId="4" applyFont="1" applyFill="1" applyAlignment="1">
      <alignment horizontal="center" vertical="center"/>
    </xf>
    <xf numFmtId="0" fontId="27" fillId="10" borderId="12" xfId="4" applyFont="1" applyFill="1" applyBorder="1" applyAlignment="1">
      <alignment horizontal="center" vertical="center"/>
    </xf>
    <xf numFmtId="0" fontId="6" fillId="10" borderId="0" xfId="4" applyFont="1" applyFill="1" applyAlignment="1">
      <alignment horizontal="center" vertical="center"/>
    </xf>
    <xf numFmtId="0" fontId="6" fillId="10" borderId="13" xfId="4" applyFont="1" applyFill="1" applyBorder="1" applyAlignment="1">
      <alignment vertical="center"/>
    </xf>
    <xf numFmtId="0" fontId="30" fillId="0" borderId="0" xfId="4" applyFont="1"/>
    <xf numFmtId="0" fontId="5" fillId="10" borderId="11" xfId="4" applyFont="1" applyFill="1" applyBorder="1" applyAlignment="1">
      <alignment vertical="center" wrapText="1"/>
    </xf>
    <xf numFmtId="0" fontId="5" fillId="10" borderId="0" xfId="4" applyFont="1" applyFill="1" applyAlignment="1">
      <alignment horizontal="right" vertical="center" wrapText="1"/>
    </xf>
    <xf numFmtId="0" fontId="5" fillId="10" borderId="0" xfId="4" applyFont="1" applyFill="1" applyAlignment="1">
      <alignment vertical="center" wrapText="1"/>
    </xf>
    <xf numFmtId="14" fontId="5" fillId="12" borderId="0" xfId="4" applyNumberFormat="1" applyFont="1" applyFill="1" applyAlignment="1" applyProtection="1">
      <alignment horizontal="center" vertical="center"/>
      <protection locked="0"/>
    </xf>
    <xf numFmtId="0" fontId="6" fillId="10" borderId="12" xfId="4" applyFont="1" applyFill="1" applyBorder="1" applyAlignment="1">
      <alignment vertical="center"/>
    </xf>
    <xf numFmtId="14" fontId="5" fillId="13" borderId="0" xfId="4" applyNumberFormat="1" applyFont="1" applyFill="1" applyAlignment="1" applyProtection="1">
      <alignment horizontal="center" vertical="center"/>
      <protection locked="0"/>
    </xf>
    <xf numFmtId="0" fontId="2" fillId="14" borderId="0" xfId="4" applyFill="1"/>
    <xf numFmtId="1" fontId="5" fillId="11" borderId="14" xfId="4" applyNumberFormat="1" applyFont="1" applyFill="1" applyBorder="1" applyAlignment="1" applyProtection="1">
      <alignment horizontal="center" vertical="center"/>
      <protection locked="0"/>
    </xf>
    <xf numFmtId="1" fontId="5" fillId="12" borderId="0" xfId="4" applyNumberFormat="1" applyFont="1" applyFill="1" applyAlignment="1" applyProtection="1">
      <alignment horizontal="center" vertical="center"/>
      <protection locked="0"/>
    </xf>
    <xf numFmtId="1" fontId="6" fillId="10" borderId="0" xfId="4" applyNumberFormat="1" applyFont="1" applyFill="1" applyAlignment="1">
      <alignment horizontal="center" vertical="center"/>
    </xf>
    <xf numFmtId="1" fontId="6" fillId="10" borderId="12" xfId="4" applyNumberFormat="1" applyFont="1" applyFill="1" applyBorder="1" applyAlignment="1">
      <alignment vertical="center"/>
    </xf>
    <xf numFmtId="0" fontId="2" fillId="10" borderId="12" xfId="4" applyFill="1" applyBorder="1"/>
    <xf numFmtId="0" fontId="28" fillId="10" borderId="11" xfId="4" applyFont="1" applyFill="1" applyBorder="1" applyAlignment="1">
      <alignment wrapText="1"/>
    </xf>
    <xf numFmtId="0" fontId="28" fillId="10" borderId="12" xfId="4" applyFont="1" applyFill="1" applyBorder="1" applyAlignment="1">
      <alignment wrapText="1"/>
    </xf>
    <xf numFmtId="0" fontId="28" fillId="10" borderId="11" xfId="4" applyFont="1" applyFill="1" applyBorder="1"/>
    <xf numFmtId="0" fontId="28" fillId="10" borderId="0" xfId="4" applyFont="1" applyFill="1"/>
    <xf numFmtId="0" fontId="28" fillId="10" borderId="0" xfId="4" applyFont="1" applyFill="1" applyAlignment="1">
      <alignment wrapText="1"/>
    </xf>
    <xf numFmtId="0" fontId="28" fillId="10" borderId="12" xfId="4" applyFont="1" applyFill="1" applyBorder="1"/>
    <xf numFmtId="0" fontId="6" fillId="10" borderId="0" xfId="4" applyFont="1" applyFill="1" applyAlignment="1">
      <alignment horizontal="right" vertical="center" wrapText="1"/>
    </xf>
    <xf numFmtId="0" fontId="29" fillId="10" borderId="12" xfId="4" applyFont="1" applyFill="1" applyBorder="1" applyAlignment="1">
      <alignment vertical="center"/>
    </xf>
    <xf numFmtId="0" fontId="6" fillId="10" borderId="11" xfId="4" applyFont="1" applyFill="1" applyBorder="1" applyAlignment="1">
      <alignment horizontal="right" vertical="center" wrapText="1"/>
    </xf>
    <xf numFmtId="0" fontId="29" fillId="10" borderId="0" xfId="4" applyFont="1" applyFill="1" applyAlignment="1">
      <alignment vertical="center"/>
    </xf>
    <xf numFmtId="0" fontId="28" fillId="10" borderId="0" xfId="4" applyFont="1" applyFill="1" applyAlignment="1">
      <alignment vertical="top"/>
    </xf>
    <xf numFmtId="0" fontId="5" fillId="11" borderId="14" xfId="4" applyFont="1" applyFill="1" applyBorder="1" applyAlignment="1" applyProtection="1">
      <alignment horizontal="center" vertical="center"/>
      <protection locked="0"/>
    </xf>
    <xf numFmtId="0" fontId="5" fillId="10" borderId="0" xfId="4" applyFont="1" applyFill="1" applyAlignment="1">
      <alignment vertical="center"/>
    </xf>
    <xf numFmtId="0" fontId="31" fillId="10" borderId="0" xfId="4" applyFont="1" applyFill="1"/>
    <xf numFmtId="0" fontId="32" fillId="10" borderId="0" xfId="4" applyFont="1" applyFill="1" applyAlignment="1">
      <alignment vertical="center"/>
    </xf>
    <xf numFmtId="0" fontId="33" fillId="10" borderId="12" xfId="4" applyFont="1" applyFill="1" applyBorder="1" applyAlignment="1">
      <alignment vertical="center"/>
    </xf>
    <xf numFmtId="0" fontId="5" fillId="10" borderId="0" xfId="4" applyFont="1" applyFill="1" applyAlignment="1">
      <alignment horizontal="center" vertical="center"/>
    </xf>
    <xf numFmtId="0" fontId="35" fillId="10" borderId="0" xfId="4" applyFont="1" applyFill="1" applyAlignment="1">
      <alignment vertical="center"/>
    </xf>
    <xf numFmtId="0" fontId="36" fillId="10" borderId="0" xfId="4" applyFont="1" applyFill="1" applyAlignment="1">
      <alignment vertical="center"/>
    </xf>
    <xf numFmtId="0" fontId="34" fillId="10" borderId="12" xfId="4" applyFont="1" applyFill="1" applyBorder="1" applyAlignment="1">
      <alignment vertical="center"/>
    </xf>
    <xf numFmtId="0" fontId="6" fillId="10" borderId="12" xfId="4" applyFont="1" applyFill="1" applyBorder="1" applyAlignment="1">
      <alignment horizontal="center" vertical="center"/>
    </xf>
    <xf numFmtId="0" fontId="28" fillId="10" borderId="12" xfId="4" applyFont="1" applyFill="1" applyBorder="1" applyAlignment="1">
      <alignment vertical="center"/>
    </xf>
    <xf numFmtId="0" fontId="28" fillId="10" borderId="11" xfId="4" applyFont="1" applyFill="1" applyBorder="1" applyAlignment="1">
      <alignment vertical="top"/>
    </xf>
    <xf numFmtId="0" fontId="31" fillId="10" borderId="12" xfId="4" applyFont="1" applyFill="1" applyBorder="1"/>
    <xf numFmtId="0" fontId="2" fillId="10" borderId="3" xfId="4" applyFill="1" applyBorder="1"/>
    <xf numFmtId="0" fontId="2" fillId="10" borderId="2" xfId="4" applyFill="1" applyBorder="1"/>
    <xf numFmtId="0" fontId="2" fillId="10" borderId="4" xfId="4" applyFill="1" applyBorder="1"/>
    <xf numFmtId="49" fontId="5" fillId="11" borderId="14" xfId="4" applyNumberFormat="1" applyFont="1" applyFill="1" applyBorder="1" applyAlignment="1" applyProtection="1">
      <alignment horizontal="center" vertical="center"/>
      <protection locked="0"/>
    </xf>
    <xf numFmtId="0" fontId="37" fillId="0" borderId="0" xfId="4" applyFont="1"/>
    <xf numFmtId="0" fontId="30" fillId="14" borderId="0" xfId="4" applyFont="1" applyFill="1"/>
    <xf numFmtId="0" fontId="19" fillId="3" borderId="15" xfId="3" applyFont="1" applyFill="1" applyBorder="1" applyAlignment="1">
      <alignment horizontal="center" vertical="center"/>
    </xf>
    <xf numFmtId="164" fontId="5" fillId="0" borderId="16" xfId="0" applyNumberFormat="1" applyFont="1" applyBorder="1" applyAlignment="1">
      <alignment horizontal="center" vertical="center"/>
    </xf>
    <xf numFmtId="0" fontId="3" fillId="0" borderId="0" xfId="3" applyFont="1"/>
    <xf numFmtId="4" fontId="19" fillId="3" borderId="15" xfId="3" applyNumberFormat="1" applyFont="1" applyFill="1" applyBorder="1" applyAlignment="1">
      <alignment horizontal="center" vertical="center" wrapText="1"/>
    </xf>
    <xf numFmtId="3" fontId="10" fillId="3" borderId="15" xfId="0" applyNumberFormat="1" applyFont="1" applyFill="1" applyBorder="1" applyAlignment="1">
      <alignment horizontal="center" vertical="center" wrapText="1"/>
    </xf>
    <xf numFmtId="49" fontId="10" fillId="3" borderId="15" xfId="0" applyNumberFormat="1" applyFont="1" applyFill="1" applyBorder="1" applyAlignment="1">
      <alignment horizontal="center" vertical="center"/>
    </xf>
    <xf numFmtId="3" fontId="10" fillId="3" borderId="15" xfId="0" applyNumberFormat="1" applyFont="1" applyFill="1" applyBorder="1" applyAlignment="1">
      <alignment horizontal="center" vertical="center"/>
    </xf>
    <xf numFmtId="165" fontId="19" fillId="0" borderId="15" xfId="0" applyNumberFormat="1" applyFont="1" applyBorder="1" applyAlignment="1">
      <alignment horizontal="center" vertical="center"/>
    </xf>
    <xf numFmtId="165" fontId="19" fillId="9" borderId="15" xfId="0" applyNumberFormat="1" applyFont="1" applyFill="1" applyBorder="1" applyAlignment="1">
      <alignment horizontal="center" vertical="center"/>
    </xf>
    <xf numFmtId="3" fontId="38" fillId="3" borderId="15" xfId="0" applyNumberFormat="1" applyFont="1" applyFill="1" applyBorder="1" applyAlignment="1">
      <alignment horizontal="center" vertical="center" wrapText="1"/>
    </xf>
    <xf numFmtId="0" fontId="5" fillId="11" borderId="4" xfId="4" applyFont="1" applyFill="1" applyBorder="1" applyAlignment="1" applyProtection="1">
      <alignment horizontal="center" vertical="center"/>
      <protection locked="0"/>
    </xf>
    <xf numFmtId="0" fontId="28" fillId="10" borderId="0" xfId="4" applyFont="1" applyFill="1" applyProtection="1">
      <protection locked="0"/>
    </xf>
    <xf numFmtId="0" fontId="28" fillId="10" borderId="11" xfId="4" applyFont="1" applyFill="1" applyBorder="1" applyProtection="1">
      <protection locked="0"/>
    </xf>
    <xf numFmtId="0" fontId="28" fillId="10" borderId="0" xfId="4" applyFont="1" applyFill="1" applyAlignment="1" applyProtection="1">
      <alignment vertical="top"/>
      <protection locked="0"/>
    </xf>
    <xf numFmtId="0" fontId="28" fillId="10" borderId="12" xfId="4" applyFont="1" applyFill="1" applyBorder="1" applyProtection="1">
      <protection locked="0"/>
    </xf>
    <xf numFmtId="0" fontId="28" fillId="10" borderId="0" xfId="4" applyFont="1" applyFill="1" applyAlignment="1" applyProtection="1">
      <alignment vertical="top" wrapText="1"/>
      <protection locked="0"/>
    </xf>
    <xf numFmtId="0" fontId="28" fillId="10" borderId="0" xfId="4" applyFont="1" applyFill="1" applyAlignment="1" applyProtection="1">
      <alignment wrapText="1"/>
      <protection locked="0"/>
    </xf>
    <xf numFmtId="0" fontId="28" fillId="10" borderId="11" xfId="4" applyFont="1" applyFill="1" applyBorder="1" applyAlignment="1" applyProtection="1">
      <alignment vertical="top"/>
      <protection locked="0"/>
    </xf>
    <xf numFmtId="4" fontId="18" fillId="9" borderId="15" xfId="0" applyNumberFormat="1" applyFont="1" applyFill="1" applyBorder="1" applyAlignment="1" applyProtection="1">
      <alignment horizontal="right" vertical="center" shrinkToFit="1"/>
      <protection locked="0"/>
    </xf>
    <xf numFmtId="4" fontId="18" fillId="9" borderId="15" xfId="0" applyNumberFormat="1" applyFont="1" applyFill="1" applyBorder="1" applyAlignment="1" applyProtection="1">
      <alignment vertical="center"/>
      <protection locked="0"/>
    </xf>
    <xf numFmtId="4" fontId="6" fillId="0" borderId="15" xfId="0" applyNumberFormat="1" applyFont="1" applyBorder="1" applyAlignment="1" applyProtection="1">
      <alignment vertical="center"/>
      <protection locked="0"/>
    </xf>
    <xf numFmtId="4" fontId="6" fillId="0" borderId="15" xfId="0" applyNumberFormat="1" applyFont="1" applyBorder="1" applyAlignment="1" applyProtection="1">
      <alignment horizontal="right" vertical="center"/>
      <protection locked="0"/>
    </xf>
    <xf numFmtId="4" fontId="18" fillId="9" borderId="15" xfId="0" applyNumberFormat="1" applyFont="1" applyFill="1" applyBorder="1" applyAlignment="1" applyProtection="1">
      <alignment horizontal="right" vertical="center"/>
      <protection locked="0"/>
    </xf>
    <xf numFmtId="4" fontId="18" fillId="9" borderId="15" xfId="0" applyNumberFormat="1" applyFont="1" applyFill="1" applyBorder="1" applyAlignment="1">
      <alignment vertical="center"/>
    </xf>
    <xf numFmtId="4" fontId="6" fillId="9" borderId="15" xfId="0" applyNumberFormat="1" applyFont="1" applyFill="1" applyBorder="1" applyAlignment="1" applyProtection="1">
      <alignment vertical="center"/>
      <protection locked="0"/>
    </xf>
    <xf numFmtId="4" fontId="18" fillId="0" borderId="15" xfId="0" applyNumberFormat="1" applyFont="1" applyBorder="1" applyAlignment="1">
      <alignment vertical="center"/>
    </xf>
    <xf numFmtId="4" fontId="4" fillId="0" borderId="15" xfId="0" applyNumberFormat="1" applyFont="1" applyBorder="1" applyAlignment="1" applyProtection="1">
      <alignment vertical="center" shrinkToFit="1"/>
      <protection locked="0"/>
    </xf>
    <xf numFmtId="4" fontId="23" fillId="0" borderId="15" xfId="0" applyNumberFormat="1" applyFont="1" applyBorder="1" applyAlignment="1">
      <alignment vertical="center" shrinkToFit="1"/>
    </xf>
    <xf numFmtId="4" fontId="23" fillId="9" borderId="15" xfId="0" applyNumberFormat="1" applyFont="1" applyFill="1" applyBorder="1" applyAlignment="1">
      <alignment vertical="center" shrinkToFit="1"/>
    </xf>
    <xf numFmtId="4" fontId="4" fillId="8" borderId="15" xfId="0" applyNumberFormat="1" applyFont="1" applyFill="1" applyBorder="1" applyAlignment="1">
      <alignment vertical="center" shrinkToFit="1"/>
    </xf>
    <xf numFmtId="1" fontId="5" fillId="11" borderId="14" xfId="6" applyNumberFormat="1" applyFont="1" applyFill="1" applyBorder="1" applyAlignment="1" applyProtection="1">
      <alignment horizontal="center" vertical="center"/>
      <protection locked="0"/>
    </xf>
    <xf numFmtId="4" fontId="6" fillId="0" borderId="15" xfId="0" applyNumberFormat="1" applyFont="1" applyBorder="1" applyAlignment="1" applyProtection="1">
      <alignment horizontal="right" vertical="center" shrinkToFit="1"/>
      <protection locked="0"/>
    </xf>
    <xf numFmtId="4" fontId="41" fillId="0" borderId="17" xfId="0" applyNumberFormat="1" applyFont="1" applyBorder="1" applyAlignment="1" applyProtection="1">
      <alignment horizontal="right" vertical="center" shrinkToFit="1"/>
      <protection locked="0"/>
    </xf>
    <xf numFmtId="4" fontId="41" fillId="15" borderId="18" xfId="0" applyNumberFormat="1" applyFont="1" applyFill="1" applyBorder="1" applyAlignment="1" applyProtection="1">
      <alignment horizontal="right" vertical="center" shrinkToFit="1"/>
      <protection locked="0"/>
    </xf>
    <xf numFmtId="4" fontId="43" fillId="15" borderId="18" xfId="0" applyNumberFormat="1" applyFont="1" applyFill="1" applyBorder="1" applyAlignment="1" applyProtection="1">
      <alignment horizontal="right" vertical="center" shrinkToFit="1"/>
      <protection locked="0"/>
    </xf>
    <xf numFmtId="4" fontId="43" fillId="16" borderId="18" xfId="0" applyNumberFormat="1" applyFont="1" applyFill="1" applyBorder="1" applyAlignment="1" applyProtection="1">
      <alignment horizontal="right" vertical="center" shrinkToFit="1"/>
      <protection locked="0"/>
    </xf>
    <xf numFmtId="4" fontId="43" fillId="0" borderId="17" xfId="0" applyNumberFormat="1" applyFont="1" applyBorder="1" applyAlignment="1" applyProtection="1">
      <alignment horizontal="right" vertical="center" shrinkToFit="1"/>
      <protection locked="0"/>
    </xf>
    <xf numFmtId="4" fontId="41" fillId="0" borderId="18" xfId="0" applyNumberFormat="1" applyFont="1" applyBorder="1" applyAlignment="1" applyProtection="1">
      <alignment horizontal="right" vertical="center" shrinkToFit="1"/>
      <protection locked="0"/>
    </xf>
    <xf numFmtId="4" fontId="18" fillId="10" borderId="15" xfId="0" applyNumberFormat="1" applyFont="1" applyFill="1" applyBorder="1" applyAlignment="1" applyProtection="1">
      <alignment horizontal="right" vertical="center" shrinkToFit="1"/>
      <protection locked="0"/>
    </xf>
    <xf numFmtId="4" fontId="41" fillId="0" borderId="18" xfId="0" applyNumberFormat="1" applyFont="1" applyBorder="1" applyAlignment="1" applyProtection="1">
      <alignment horizontal="right" vertical="center"/>
      <protection locked="0"/>
    </xf>
    <xf numFmtId="0" fontId="5" fillId="10" borderId="11" xfId="4" applyFont="1" applyFill="1" applyBorder="1" applyAlignment="1">
      <alignment horizontal="right" vertical="center" wrapText="1"/>
    </xf>
    <xf numFmtId="0" fontId="5" fillId="10" borderId="0" xfId="4" applyFont="1" applyFill="1" applyAlignment="1">
      <alignment horizontal="right" vertical="center" wrapText="1"/>
    </xf>
    <xf numFmtId="0" fontId="26" fillId="10" borderId="11" xfId="4" applyFont="1" applyFill="1" applyBorder="1" applyAlignment="1">
      <alignment horizontal="center" vertical="center" wrapText="1"/>
    </xf>
    <xf numFmtId="0" fontId="26" fillId="10" borderId="0" xfId="4" applyFont="1" applyFill="1" applyAlignment="1">
      <alignment horizontal="center" vertical="center" wrapText="1"/>
    </xf>
    <xf numFmtId="0" fontId="6" fillId="10" borderId="11" xfId="4" applyFont="1" applyFill="1" applyBorder="1" applyAlignment="1">
      <alignment horizontal="right" vertical="center"/>
    </xf>
    <xf numFmtId="0" fontId="6" fillId="10" borderId="0" xfId="4" applyFont="1" applyFill="1" applyAlignment="1">
      <alignment horizontal="right" vertical="center"/>
    </xf>
    <xf numFmtId="0" fontId="6" fillId="10" borderId="0" xfId="4" applyFont="1" applyFill="1" applyAlignment="1">
      <alignment horizontal="right" vertical="center" wrapText="1"/>
    </xf>
    <xf numFmtId="0" fontId="6" fillId="10" borderId="12" xfId="4" applyFont="1" applyFill="1" applyBorder="1" applyAlignment="1">
      <alignment horizontal="right" vertical="center" wrapText="1"/>
    </xf>
    <xf numFmtId="0" fontId="5" fillId="11" borderId="3" xfId="4" applyFont="1" applyFill="1" applyBorder="1" applyAlignment="1" applyProtection="1">
      <alignment horizontal="center" vertical="center"/>
      <protection locked="0"/>
    </xf>
    <xf numFmtId="0" fontId="5" fillId="11" borderId="4" xfId="4" applyFont="1" applyFill="1" applyBorder="1" applyAlignment="1" applyProtection="1">
      <alignment horizontal="center" vertical="center"/>
      <protection locked="0"/>
    </xf>
    <xf numFmtId="0" fontId="24" fillId="10" borderId="8" xfId="4" applyFont="1" applyFill="1" applyBorder="1" applyAlignment="1">
      <alignment vertical="center"/>
    </xf>
    <xf numFmtId="0" fontId="24" fillId="10" borderId="1" xfId="4" applyFont="1" applyFill="1" applyBorder="1" applyAlignment="1">
      <alignment vertical="center"/>
    </xf>
    <xf numFmtId="0" fontId="27" fillId="10" borderId="11" xfId="4" applyFont="1" applyFill="1" applyBorder="1" applyAlignment="1">
      <alignment horizontal="center" vertical="center"/>
    </xf>
    <xf numFmtId="0" fontId="27" fillId="10" borderId="0" xfId="4" applyFont="1" applyFill="1" applyAlignment="1">
      <alignment horizontal="center" vertical="center"/>
    </xf>
    <xf numFmtId="0" fontId="27" fillId="10" borderId="12" xfId="4" applyFont="1" applyFill="1" applyBorder="1" applyAlignment="1">
      <alignment horizontal="center" vertical="center"/>
    </xf>
    <xf numFmtId="0" fontId="5" fillId="10" borderId="11" xfId="4" applyFont="1" applyFill="1" applyBorder="1" applyAlignment="1">
      <alignment vertical="center" wrapText="1"/>
    </xf>
    <xf numFmtId="0" fontId="5" fillId="10" borderId="0" xfId="4" applyFont="1" applyFill="1" applyAlignment="1">
      <alignment vertical="center" wrapText="1"/>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12" xfId="4" applyFont="1" applyBorder="1" applyAlignment="1">
      <alignment horizontal="center" vertical="center" wrapText="1"/>
    </xf>
    <xf numFmtId="14" fontId="5" fillId="11" borderId="3" xfId="6" applyNumberFormat="1" applyFont="1" applyFill="1" applyBorder="1" applyAlignment="1" applyProtection="1">
      <alignment horizontal="center" vertical="center"/>
      <protection locked="0"/>
    </xf>
    <xf numFmtId="14" fontId="5" fillId="11" borderId="4" xfId="6" applyNumberFormat="1" applyFont="1" applyFill="1" applyBorder="1" applyAlignment="1" applyProtection="1">
      <alignment horizontal="center" vertical="center"/>
      <protection locked="0"/>
    </xf>
    <xf numFmtId="49" fontId="5" fillId="11" borderId="3" xfId="6" applyNumberFormat="1" applyFont="1" applyFill="1" applyBorder="1" applyAlignment="1" applyProtection="1">
      <alignment horizontal="center" vertical="center"/>
      <protection locked="0"/>
    </xf>
    <xf numFmtId="49" fontId="5" fillId="11" borderId="4" xfId="6" applyNumberFormat="1" applyFont="1" applyFill="1" applyBorder="1" applyAlignment="1" applyProtection="1">
      <alignment horizontal="center" vertical="center"/>
      <protection locked="0"/>
    </xf>
    <xf numFmtId="0" fontId="28" fillId="10" borderId="0" xfId="4" applyFont="1" applyFill="1"/>
    <xf numFmtId="0" fontId="6" fillId="10" borderId="11" xfId="4" applyFont="1" applyFill="1" applyBorder="1" applyAlignment="1">
      <alignment horizontal="right" vertical="center" wrapText="1"/>
    </xf>
    <xf numFmtId="0" fontId="29" fillId="10" borderId="11" xfId="4" applyFont="1" applyFill="1" applyBorder="1" applyAlignment="1">
      <alignment vertical="center"/>
    </xf>
    <xf numFmtId="0" fontId="29" fillId="10" borderId="0" xfId="4" applyFont="1" applyFill="1" applyAlignment="1">
      <alignment vertical="center"/>
    </xf>
    <xf numFmtId="0" fontId="28" fillId="10" borderId="0" xfId="4" applyFont="1" applyFill="1" applyAlignment="1">
      <alignment wrapText="1"/>
    </xf>
    <xf numFmtId="0" fontId="28" fillId="10" borderId="11" xfId="4" applyFont="1" applyFill="1" applyBorder="1" applyAlignment="1">
      <alignment wrapText="1"/>
    </xf>
    <xf numFmtId="0" fontId="5" fillId="11" borderId="3" xfId="4" applyFont="1" applyFill="1" applyBorder="1" applyAlignment="1" applyProtection="1">
      <alignment vertical="center"/>
      <protection locked="0"/>
    </xf>
    <xf numFmtId="0" fontId="5" fillId="11" borderId="2" xfId="4" applyFont="1" applyFill="1" applyBorder="1" applyAlignment="1" applyProtection="1">
      <alignment vertical="center"/>
      <protection locked="0"/>
    </xf>
    <xf numFmtId="0" fontId="5" fillId="11" borderId="4" xfId="4" applyFont="1" applyFill="1" applyBorder="1" applyAlignment="1" applyProtection="1">
      <alignment vertical="center"/>
      <protection locked="0"/>
    </xf>
    <xf numFmtId="0" fontId="28" fillId="10" borderId="11" xfId="4" applyFont="1" applyFill="1" applyBorder="1" applyAlignment="1">
      <alignment vertical="center" wrapText="1"/>
    </xf>
    <xf numFmtId="0" fontId="28" fillId="10" borderId="0" xfId="4" applyFont="1" applyFill="1" applyAlignment="1">
      <alignment vertical="center" wrapText="1"/>
    </xf>
    <xf numFmtId="0" fontId="5" fillId="11" borderId="3" xfId="6" applyFont="1" applyFill="1" applyBorder="1" applyAlignment="1" applyProtection="1">
      <alignment vertical="center"/>
      <protection locked="0"/>
    </xf>
    <xf numFmtId="0" fontId="5" fillId="11" borderId="2" xfId="6" applyFont="1" applyFill="1" applyBorder="1" applyAlignment="1" applyProtection="1">
      <alignment vertical="center"/>
      <protection locked="0"/>
    </xf>
    <xf numFmtId="0" fontId="5" fillId="11" borderId="4" xfId="6" applyFont="1" applyFill="1" applyBorder="1" applyAlignment="1" applyProtection="1">
      <alignment vertical="center"/>
      <protection locked="0"/>
    </xf>
    <xf numFmtId="0" fontId="5" fillId="11" borderId="3" xfId="6" applyFont="1" applyFill="1" applyBorder="1" applyAlignment="1" applyProtection="1">
      <alignment horizontal="center" vertical="center"/>
      <protection locked="0"/>
    </xf>
    <xf numFmtId="0" fontId="5" fillId="11" borderId="4" xfId="6" applyFont="1" applyFill="1" applyBorder="1" applyAlignment="1" applyProtection="1">
      <alignment horizontal="center" vertical="center"/>
      <protection locked="0"/>
    </xf>
    <xf numFmtId="0" fontId="28" fillId="10" borderId="0" xfId="4" applyFont="1" applyFill="1" applyAlignment="1">
      <alignment vertical="center"/>
    </xf>
    <xf numFmtId="0" fontId="28" fillId="10" borderId="12" xfId="4" applyFont="1" applyFill="1" applyBorder="1" applyAlignment="1">
      <alignment vertical="center"/>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6" fillId="10" borderId="11" xfId="4" applyFont="1" applyFill="1" applyBorder="1" applyAlignment="1">
      <alignment horizontal="center" vertical="center"/>
    </xf>
    <xf numFmtId="0" fontId="6" fillId="10" borderId="0" xfId="4" applyFont="1" applyFill="1" applyAlignment="1">
      <alignment horizontal="center" vertical="center"/>
    </xf>
    <xf numFmtId="0" fontId="6" fillId="10" borderId="0" xfId="4" applyFont="1" applyFill="1" applyAlignment="1">
      <alignment vertical="center"/>
    </xf>
    <xf numFmtId="0" fontId="5" fillId="11" borderId="3" xfId="4" applyFont="1" applyFill="1" applyBorder="1" applyAlignment="1" applyProtection="1">
      <alignment horizontal="right" vertical="center"/>
      <protection locked="0"/>
    </xf>
    <xf numFmtId="0" fontId="5" fillId="11" borderId="2" xfId="4" applyFont="1" applyFill="1" applyBorder="1" applyAlignment="1" applyProtection="1">
      <alignment horizontal="right" vertical="center"/>
      <protection locked="0"/>
    </xf>
    <xf numFmtId="0" fontId="5" fillId="11" borderId="4" xfId="4" applyFont="1" applyFill="1" applyBorder="1" applyAlignment="1" applyProtection="1">
      <alignment horizontal="right" vertical="center"/>
      <protection locked="0"/>
    </xf>
    <xf numFmtId="0" fontId="28" fillId="10" borderId="0" xfId="4" applyFont="1" applyFill="1" applyAlignment="1" applyProtection="1">
      <alignment vertical="top" wrapText="1"/>
      <protection locked="0"/>
    </xf>
    <xf numFmtId="0" fontId="34" fillId="10" borderId="0" xfId="4" applyFont="1" applyFill="1" applyAlignment="1">
      <alignment vertical="center"/>
    </xf>
    <xf numFmtId="0" fontId="34" fillId="10" borderId="12" xfId="4" applyFont="1" applyFill="1" applyBorder="1" applyAlignment="1">
      <alignment vertical="center"/>
    </xf>
    <xf numFmtId="0" fontId="28" fillId="10" borderId="0" xfId="4" applyFont="1" applyFill="1" applyAlignment="1" applyProtection="1">
      <alignment vertical="top"/>
      <protection locked="0"/>
    </xf>
    <xf numFmtId="0" fontId="28" fillId="10" borderId="0" xfId="4" applyFont="1" applyFill="1" applyProtection="1">
      <protection locked="0"/>
    </xf>
    <xf numFmtId="0" fontId="28" fillId="10" borderId="0" xfId="4" applyFont="1" applyFill="1" applyAlignment="1">
      <alignment vertical="top"/>
    </xf>
    <xf numFmtId="0" fontId="6" fillId="10" borderId="11" xfId="4" applyFont="1" applyFill="1" applyBorder="1" applyAlignment="1">
      <alignment horizontal="left" vertical="center"/>
    </xf>
    <xf numFmtId="0" fontId="6" fillId="10" borderId="0" xfId="4" applyFont="1" applyFill="1" applyAlignment="1">
      <alignment horizontal="left" vertical="center"/>
    </xf>
    <xf numFmtId="0" fontId="6" fillId="10" borderId="12" xfId="4" applyFont="1" applyFill="1" applyBorder="1" applyAlignment="1">
      <alignment horizontal="center" vertical="center"/>
    </xf>
    <xf numFmtId="0" fontId="6" fillId="10" borderId="0" xfId="4" applyFont="1" applyFill="1" applyAlignment="1">
      <alignment vertical="top"/>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49" fontId="5" fillId="11" borderId="3" xfId="0" applyNumberFormat="1" applyFont="1" applyFill="1" applyBorder="1" applyAlignment="1" applyProtection="1">
      <alignment vertical="center"/>
      <protection locked="0"/>
    </xf>
    <xf numFmtId="49" fontId="5" fillId="11" borderId="2" xfId="0" applyNumberFormat="1" applyFont="1" applyFill="1" applyBorder="1" applyAlignment="1" applyProtection="1">
      <alignment vertical="center"/>
      <protection locked="0"/>
    </xf>
    <xf numFmtId="49" fontId="5" fillId="11" borderId="4" xfId="0" applyNumberFormat="1" applyFont="1" applyFill="1" applyBorder="1" applyAlignment="1" applyProtection="1">
      <alignment vertical="center"/>
      <protection locked="0"/>
    </xf>
    <xf numFmtId="0" fontId="6" fillId="10" borderId="1" xfId="4" applyFont="1" applyFill="1" applyBorder="1" applyAlignment="1">
      <alignment horizontal="left" vertical="center" wrapText="1"/>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6" fillId="10" borderId="6" xfId="4" applyFont="1" applyFill="1" applyBorder="1" applyAlignment="1">
      <alignment horizontal="lef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6" fillId="0" borderId="15" xfId="0" applyFont="1" applyBorder="1" applyAlignment="1">
      <alignment horizontal="left" vertical="center" wrapText="1"/>
    </xf>
    <xf numFmtId="0" fontId="16" fillId="0" borderId="15" xfId="0" applyFont="1" applyBorder="1" applyAlignment="1">
      <alignment horizontal="left" vertical="center" wrapText="1"/>
    </xf>
    <xf numFmtId="0" fontId="16" fillId="9" borderId="15" xfId="0" applyFont="1" applyFill="1" applyBorder="1" applyAlignment="1">
      <alignment horizontal="left" vertical="center" wrapText="1"/>
    </xf>
    <xf numFmtId="0" fontId="18" fillId="0" borderId="15" xfId="0" applyFont="1" applyBorder="1" applyAlignment="1">
      <alignment horizontal="left" vertical="center" wrapText="1"/>
    </xf>
    <xf numFmtId="0" fontId="18" fillId="9" borderId="15" xfId="0" applyFont="1" applyFill="1" applyBorder="1" applyAlignment="1">
      <alignment horizontal="left" vertical="center" wrapText="1"/>
    </xf>
    <xf numFmtId="0" fontId="13" fillId="4" borderId="15" xfId="0" applyFont="1" applyFill="1" applyBorder="1" applyAlignment="1">
      <alignment horizontal="left" vertical="center" wrapText="1"/>
    </xf>
    <xf numFmtId="0" fontId="15" fillId="4" borderId="15" xfId="0" applyFont="1" applyFill="1" applyBorder="1" applyAlignment="1">
      <alignment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9" fillId="3" borderId="15" xfId="0" applyFont="1" applyFill="1" applyBorder="1" applyAlignment="1">
      <alignment horizontal="center" vertical="center"/>
    </xf>
    <xf numFmtId="0" fontId="0" fillId="0" borderId="15" xfId="0" applyBorder="1" applyAlignment="1">
      <alignment horizontal="center" vertical="center"/>
    </xf>
    <xf numFmtId="0" fontId="5"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12" fillId="4" borderId="15" xfId="0" applyFont="1" applyFill="1" applyBorder="1" applyAlignment="1">
      <alignment horizontal="left"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9" borderId="15" xfId="0" applyFont="1" applyFill="1" applyBorder="1" applyAlignment="1">
      <alignment horizontal="left" vertical="center" wrapText="1"/>
    </xf>
    <xf numFmtId="0" fontId="6" fillId="9" borderId="15" xfId="0" applyFont="1" applyFill="1" applyBorder="1" applyAlignment="1">
      <alignment horizontal="left" vertical="center" wrapText="1"/>
    </xf>
    <xf numFmtId="0" fontId="13" fillId="4" borderId="15" xfId="0" applyFont="1" applyFill="1" applyBorder="1" applyAlignment="1">
      <alignment vertical="center" wrapText="1"/>
    </xf>
    <xf numFmtId="0" fontId="13" fillId="9" borderId="15" xfId="0" applyFont="1" applyFill="1" applyBorder="1" applyAlignment="1">
      <alignment horizontal="left" vertical="center" wrapText="1"/>
    </xf>
    <xf numFmtId="0" fontId="13" fillId="0" borderId="15" xfId="0" applyFont="1" applyBorder="1" applyAlignment="1">
      <alignment horizontal="left" vertical="center" wrapText="1" indent="1"/>
    </xf>
    <xf numFmtId="0" fontId="5" fillId="4" borderId="15" xfId="0" applyFont="1" applyFill="1" applyBorder="1" applyAlignment="1">
      <alignment horizontal="left" vertical="center" wrapText="1"/>
    </xf>
    <xf numFmtId="0" fontId="5" fillId="4" borderId="15" xfId="0" applyFont="1" applyFill="1" applyBorder="1" applyAlignment="1">
      <alignment vertical="center" wrapText="1"/>
    </xf>
    <xf numFmtId="0" fontId="5" fillId="0" borderId="15" xfId="0" applyFont="1" applyBorder="1" applyAlignment="1">
      <alignment horizontal="left" vertical="center" wrapText="1"/>
    </xf>
    <xf numFmtId="0" fontId="6" fillId="0" borderId="15" xfId="0" applyFont="1" applyBorder="1" applyAlignment="1">
      <alignment horizontal="left" vertical="center" wrapText="1" indent="1"/>
    </xf>
    <xf numFmtId="0" fontId="6" fillId="10" borderId="15" xfId="0" applyFont="1" applyFill="1" applyBorder="1" applyAlignment="1">
      <alignment horizontal="left" vertical="center" wrapText="1" indent="1"/>
    </xf>
    <xf numFmtId="0" fontId="6" fillId="9" borderId="15" xfId="0" applyFont="1" applyFill="1" applyBorder="1" applyAlignment="1">
      <alignment horizontal="left" vertical="center" wrapText="1" indent="1"/>
    </xf>
    <xf numFmtId="0" fontId="21" fillId="0" borderId="15" xfId="0" applyFont="1" applyBorder="1" applyAlignment="1">
      <alignment horizontal="left" vertical="center" wrapText="1"/>
    </xf>
    <xf numFmtId="0" fontId="5" fillId="9" borderId="15" xfId="0" applyFont="1" applyFill="1" applyBorder="1" applyAlignment="1">
      <alignment horizontal="left" vertical="center" wrapText="1" indent="1"/>
    </xf>
    <xf numFmtId="0" fontId="5" fillId="3" borderId="15" xfId="3" applyFont="1" applyFill="1" applyBorder="1" applyAlignment="1">
      <alignment horizontal="center" vertical="center" wrapText="1"/>
    </xf>
    <xf numFmtId="0" fontId="19" fillId="3" borderId="15"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3" fillId="7" borderId="15" xfId="0" applyFont="1" applyFill="1" applyBorder="1" applyAlignment="1">
      <alignment horizontal="left" vertical="center" shrinkToFit="1"/>
    </xf>
    <xf numFmtId="0" fontId="13" fillId="0" borderId="15" xfId="0" applyFont="1" applyBorder="1" applyAlignment="1">
      <alignment horizontal="left" vertical="center" wrapText="1"/>
    </xf>
    <xf numFmtId="0" fontId="21" fillId="0" borderId="15" xfId="0" applyFont="1" applyBorder="1" applyAlignment="1">
      <alignment horizontal="left" vertical="center" wrapText="1" indent="2"/>
    </xf>
    <xf numFmtId="0" fontId="0" fillId="0" borderId="0" xfId="0" applyAlignment="1">
      <alignment horizontal="center" wrapText="1"/>
    </xf>
    <xf numFmtId="0" fontId="19" fillId="2" borderId="5" xfId="3" applyFont="1" applyFill="1" applyBorder="1" applyAlignment="1" applyProtection="1">
      <alignment vertical="center" wrapText="1"/>
      <protection locked="0"/>
    </xf>
    <xf numFmtId="0" fontId="0" fillId="0" borderId="2" xfId="0" applyBorder="1" applyAlignment="1">
      <alignment horizontal="right"/>
    </xf>
    <xf numFmtId="0" fontId="19" fillId="3" borderId="15" xfId="3" applyFont="1" applyFill="1" applyBorder="1" applyAlignment="1">
      <alignment horizontal="center" vertical="center" wrapText="1"/>
    </xf>
    <xf numFmtId="0" fontId="6" fillId="7" borderId="15" xfId="0" applyFont="1" applyFill="1" applyBorder="1" applyAlignment="1">
      <alignment horizontal="left" vertical="center" shrinkToFit="1"/>
    </xf>
    <xf numFmtId="0" fontId="3" fillId="0" borderId="2" xfId="0" applyFont="1" applyBorder="1" applyAlignment="1">
      <alignment horizontal="right"/>
    </xf>
    <xf numFmtId="0" fontId="20" fillId="9" borderId="15" xfId="0" applyFont="1" applyFill="1" applyBorder="1" applyAlignment="1">
      <alignment horizontal="left" vertical="center" wrapText="1"/>
    </xf>
    <xf numFmtId="0" fontId="4" fillId="0" borderId="15" xfId="0" applyFont="1" applyBorder="1" applyAlignment="1">
      <alignment horizontal="left" vertical="center" wrapText="1"/>
    </xf>
    <xf numFmtId="0" fontId="19" fillId="9" borderId="15" xfId="0" applyFont="1" applyFill="1" applyBorder="1" applyAlignment="1">
      <alignment horizontal="left" vertical="center" wrapText="1"/>
    </xf>
    <xf numFmtId="0" fontId="20" fillId="6" borderId="15" xfId="0" applyFont="1" applyFill="1" applyBorder="1" applyAlignment="1">
      <alignment horizontal="left" vertical="center"/>
    </xf>
    <xf numFmtId="0" fontId="4" fillId="0" borderId="15" xfId="0" applyFont="1" applyBorder="1" applyAlignment="1">
      <alignment vertical="center"/>
    </xf>
    <xf numFmtId="0" fontId="4" fillId="0" borderId="15" xfId="0" applyFont="1" applyBorder="1"/>
    <xf numFmtId="0" fontId="19" fillId="0" borderId="15" xfId="0" applyFont="1" applyBorder="1" applyAlignment="1">
      <alignment horizontal="left" vertical="center" wrapText="1"/>
    </xf>
    <xf numFmtId="3" fontId="10" fillId="3" borderId="15" xfId="0" applyNumberFormat="1" applyFont="1" applyFill="1" applyBorder="1" applyAlignment="1">
      <alignment horizontal="center" vertical="center" wrapText="1"/>
    </xf>
    <xf numFmtId="3" fontId="4" fillId="0" borderId="15" xfId="0" applyNumberFormat="1" applyFont="1" applyBorder="1"/>
    <xf numFmtId="49" fontId="10" fillId="3" borderId="15" xfId="0" applyNumberFormat="1" applyFont="1" applyFill="1" applyBorder="1" applyAlignment="1">
      <alignment horizontal="center" vertical="center" wrapText="1"/>
    </xf>
    <xf numFmtId="0" fontId="22" fillId="6" borderId="15"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5" xfId="0" applyFont="1" applyFill="1" applyBorder="1" applyAlignment="1">
      <alignment horizontal="center" vertical="center" wrapText="1"/>
    </xf>
    <xf numFmtId="0" fontId="4" fillId="0" borderId="15"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2" xfId="3" xr:uid="{00000000-0005-0000-0000-000002000000}"/>
    <cellStyle name="Normal 2 2" xfId="5" xr:uid="{E596A537-F9BC-4D37-A830-87588F781DE6}"/>
    <cellStyle name="Normal 3" xfId="4" xr:uid="{00000000-0005-0000-0000-000003000000}"/>
    <cellStyle name="Normal 3 2" xfId="6" xr:uid="{A166713E-F8FC-4920-89DA-410EFE21C923}"/>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68"/>
  <sheetViews>
    <sheetView tabSelected="1" view="pageBreakPreview" zoomScale="110" zoomScaleNormal="100" zoomScaleSheetLayoutView="110" workbookViewId="0">
      <selection activeCell="E15" sqref="E15:F15"/>
    </sheetView>
  </sheetViews>
  <sheetFormatPr defaultColWidth="9.1796875" defaultRowHeight="14.5" x14ac:dyDescent="0.35"/>
  <cols>
    <col min="1" max="8" width="9.1796875" style="24"/>
    <col min="9" max="9" width="13.7265625" style="24" customWidth="1"/>
    <col min="10" max="10" width="9.1796875" style="24"/>
    <col min="11" max="33" width="9.1796875" style="30"/>
    <col min="34" max="16384" width="9.1796875" style="24"/>
  </cols>
  <sheetData>
    <row r="1" spans="1:33" ht="15.5" x14ac:dyDescent="0.35">
      <c r="A1" s="123" t="s">
        <v>0</v>
      </c>
      <c r="B1" s="124"/>
      <c r="C1" s="124"/>
      <c r="D1" s="22"/>
      <c r="E1" s="22"/>
      <c r="F1" s="22"/>
      <c r="G1" s="22"/>
      <c r="H1" s="22"/>
      <c r="I1" s="22"/>
      <c r="J1" s="23"/>
      <c r="N1" s="71"/>
    </row>
    <row r="2" spans="1:33" ht="14.5" customHeight="1" x14ac:dyDescent="0.35">
      <c r="A2" s="125" t="s">
        <v>1</v>
      </c>
      <c r="B2" s="126"/>
      <c r="C2" s="126"/>
      <c r="D2" s="126"/>
      <c r="E2" s="126"/>
      <c r="F2" s="126"/>
      <c r="G2" s="126"/>
      <c r="H2" s="126"/>
      <c r="I2" s="126"/>
      <c r="J2" s="127"/>
      <c r="N2" s="71">
        <v>1</v>
      </c>
    </row>
    <row r="3" spans="1:33" x14ac:dyDescent="0.35">
      <c r="A3" s="25"/>
      <c r="B3" s="26"/>
      <c r="C3" s="26"/>
      <c r="D3" s="26"/>
      <c r="E3" s="26"/>
      <c r="F3" s="26"/>
      <c r="G3" s="26"/>
      <c r="H3" s="26"/>
      <c r="I3" s="26"/>
      <c r="J3" s="27"/>
      <c r="N3" s="71">
        <v>2</v>
      </c>
    </row>
    <row r="4" spans="1:33" ht="33.65" customHeight="1" x14ac:dyDescent="0.35">
      <c r="A4" s="128" t="s">
        <v>2</v>
      </c>
      <c r="B4" s="129"/>
      <c r="C4" s="129"/>
      <c r="D4" s="129"/>
      <c r="E4" s="133">
        <v>46023</v>
      </c>
      <c r="F4" s="134"/>
      <c r="G4" s="28" t="s">
        <v>3</v>
      </c>
      <c r="H4" s="133">
        <v>46203</v>
      </c>
      <c r="I4" s="134"/>
      <c r="J4" s="29"/>
    </row>
    <row r="5" spans="1:33" s="30" customFormat="1" ht="10.15" customHeight="1" x14ac:dyDescent="0.35">
      <c r="A5" s="130"/>
      <c r="B5" s="131"/>
      <c r="C5" s="131"/>
      <c r="D5" s="131"/>
      <c r="E5" s="131"/>
      <c r="F5" s="131"/>
      <c r="G5" s="131"/>
      <c r="H5" s="131"/>
      <c r="I5" s="131"/>
      <c r="J5" s="132"/>
    </row>
    <row r="6" spans="1:33" ht="20.5" customHeight="1" x14ac:dyDescent="0.35">
      <c r="A6" s="31"/>
      <c r="B6" s="32" t="s">
        <v>4</v>
      </c>
      <c r="C6" s="33"/>
      <c r="D6" s="33"/>
      <c r="E6" s="103">
        <v>2026</v>
      </c>
      <c r="F6" s="34"/>
      <c r="G6" s="28"/>
      <c r="H6" s="34"/>
      <c r="I6" s="34"/>
      <c r="J6" s="35"/>
    </row>
    <row r="7" spans="1:33" s="37" customFormat="1" ht="10.9" customHeight="1" x14ac:dyDescent="0.35">
      <c r="A7" s="31"/>
      <c r="B7" s="33"/>
      <c r="C7" s="33"/>
      <c r="D7" s="33"/>
      <c r="E7" s="36"/>
      <c r="F7" s="36"/>
      <c r="G7" s="28"/>
      <c r="H7" s="34"/>
      <c r="I7" s="34"/>
      <c r="J7" s="35"/>
      <c r="K7" s="72"/>
      <c r="L7" s="72"/>
      <c r="M7" s="72"/>
      <c r="N7" s="72"/>
      <c r="O7" s="72"/>
      <c r="P7" s="72"/>
      <c r="Q7" s="72"/>
      <c r="R7" s="72"/>
      <c r="S7" s="72"/>
      <c r="T7" s="72"/>
      <c r="U7" s="72"/>
      <c r="V7" s="72"/>
      <c r="W7" s="72"/>
      <c r="X7" s="72"/>
      <c r="Y7" s="72"/>
      <c r="Z7" s="72"/>
      <c r="AA7" s="72"/>
      <c r="AB7" s="72"/>
      <c r="AC7" s="72"/>
      <c r="AD7" s="72"/>
      <c r="AE7" s="72"/>
      <c r="AF7" s="72"/>
      <c r="AG7" s="72"/>
    </row>
    <row r="8" spans="1:33" ht="20.5" customHeight="1" x14ac:dyDescent="0.35">
      <c r="A8" s="113" t="s">
        <v>5</v>
      </c>
      <c r="B8" s="114"/>
      <c r="C8" s="33"/>
      <c r="D8" s="33"/>
      <c r="E8" s="38">
        <v>1</v>
      </c>
      <c r="F8" s="39"/>
      <c r="G8" s="40"/>
      <c r="H8" s="39"/>
      <c r="I8" s="39"/>
      <c r="J8" s="41"/>
    </row>
    <row r="9" spans="1:33" s="37" customFormat="1" ht="10.9" customHeight="1" x14ac:dyDescent="0.35">
      <c r="A9" s="31"/>
      <c r="B9" s="33"/>
      <c r="C9" s="33"/>
      <c r="D9" s="33"/>
      <c r="E9" s="36"/>
      <c r="F9" s="36"/>
      <c r="G9" s="28"/>
      <c r="H9" s="36"/>
      <c r="I9" s="36"/>
      <c r="J9" s="35"/>
      <c r="K9" s="72"/>
      <c r="L9" s="72"/>
      <c r="M9" s="72"/>
      <c r="N9" s="72"/>
      <c r="O9" s="72"/>
      <c r="P9" s="72"/>
      <c r="Q9" s="72"/>
      <c r="R9" s="72"/>
      <c r="S9" s="72"/>
      <c r="T9" s="72"/>
      <c r="U9" s="72"/>
      <c r="V9" s="72"/>
      <c r="W9" s="72"/>
      <c r="X9" s="72"/>
      <c r="Y9" s="72"/>
      <c r="Z9" s="72"/>
      <c r="AA9" s="72"/>
      <c r="AB9" s="72"/>
      <c r="AC9" s="72"/>
      <c r="AD9" s="72"/>
      <c r="AE9" s="72"/>
      <c r="AF9" s="72"/>
      <c r="AG9" s="72"/>
    </row>
    <row r="10" spans="1:33" ht="37.9" customHeight="1" x14ac:dyDescent="0.35">
      <c r="A10" s="115" t="s">
        <v>6</v>
      </c>
      <c r="B10" s="116"/>
      <c r="C10" s="116"/>
      <c r="D10" s="116"/>
      <c r="E10" s="116"/>
      <c r="F10" s="116"/>
      <c r="G10" s="116"/>
      <c r="H10" s="116"/>
      <c r="I10" s="116"/>
      <c r="J10" s="42"/>
    </row>
    <row r="11" spans="1:33" ht="24" customHeight="1" x14ac:dyDescent="0.35">
      <c r="A11" s="117" t="s">
        <v>7</v>
      </c>
      <c r="B11" s="118"/>
      <c r="C11" s="135" t="s">
        <v>447</v>
      </c>
      <c r="D11" s="136"/>
      <c r="E11" s="43"/>
      <c r="F11" s="119" t="s">
        <v>8</v>
      </c>
      <c r="G11" s="120"/>
      <c r="H11" s="121" t="s">
        <v>449</v>
      </c>
      <c r="I11" s="122"/>
      <c r="J11" s="44"/>
    </row>
    <row r="12" spans="1:33" ht="15" customHeight="1" x14ac:dyDescent="0.35">
      <c r="A12" s="45"/>
      <c r="B12" s="46"/>
      <c r="C12" s="46"/>
      <c r="D12" s="46"/>
      <c r="E12" s="141"/>
      <c r="F12" s="141"/>
      <c r="G12" s="141"/>
      <c r="H12" s="141"/>
      <c r="I12" s="47"/>
      <c r="J12" s="44"/>
    </row>
    <row r="13" spans="1:33" ht="21" customHeight="1" x14ac:dyDescent="0.35">
      <c r="A13" s="138" t="s">
        <v>9</v>
      </c>
      <c r="B13" s="118"/>
      <c r="C13" s="135" t="s">
        <v>448</v>
      </c>
      <c r="D13" s="136"/>
      <c r="E13" s="142"/>
      <c r="F13" s="141"/>
      <c r="G13" s="141"/>
      <c r="H13" s="141"/>
      <c r="I13" s="47"/>
      <c r="J13" s="44"/>
    </row>
    <row r="14" spans="1:33" ht="10.9" customHeight="1" x14ac:dyDescent="0.35">
      <c r="A14" s="43"/>
      <c r="B14" s="47"/>
      <c r="C14" s="46"/>
      <c r="D14" s="46"/>
      <c r="E14" s="137"/>
      <c r="F14" s="137"/>
      <c r="G14" s="137"/>
      <c r="H14" s="137"/>
      <c r="I14" s="46"/>
      <c r="J14" s="48"/>
    </row>
    <row r="15" spans="1:33" ht="22.9" customHeight="1" x14ac:dyDescent="0.35">
      <c r="A15" s="138" t="s">
        <v>10</v>
      </c>
      <c r="B15" s="120"/>
      <c r="C15" s="135" t="s">
        <v>450</v>
      </c>
      <c r="D15" s="136"/>
      <c r="E15" s="139"/>
      <c r="F15" s="140"/>
      <c r="G15" s="49" t="s">
        <v>11</v>
      </c>
      <c r="H15" s="121"/>
      <c r="I15" s="122"/>
      <c r="J15" s="50"/>
    </row>
    <row r="16" spans="1:33" ht="10.9" customHeight="1" x14ac:dyDescent="0.35">
      <c r="A16" s="43"/>
      <c r="B16" s="47"/>
      <c r="C16" s="46"/>
      <c r="D16" s="46"/>
      <c r="E16" s="137"/>
      <c r="F16" s="137"/>
      <c r="G16" s="137"/>
      <c r="H16" s="137"/>
      <c r="I16" s="46"/>
      <c r="J16" s="48"/>
    </row>
    <row r="17" spans="1:10" ht="22.9" customHeight="1" x14ac:dyDescent="0.35">
      <c r="A17" s="51"/>
      <c r="B17" s="49" t="s">
        <v>12</v>
      </c>
      <c r="C17" s="135" t="s">
        <v>451</v>
      </c>
      <c r="D17" s="136"/>
      <c r="E17" s="52"/>
      <c r="F17" s="52"/>
      <c r="G17" s="52"/>
      <c r="H17" s="52"/>
      <c r="I17" s="52"/>
      <c r="J17" s="50"/>
    </row>
    <row r="18" spans="1:10" x14ac:dyDescent="0.35">
      <c r="A18" s="146"/>
      <c r="B18" s="147"/>
      <c r="C18" s="137"/>
      <c r="D18" s="137"/>
      <c r="E18" s="137"/>
      <c r="F18" s="137"/>
      <c r="G18" s="137"/>
      <c r="H18" s="137"/>
      <c r="I18" s="46"/>
      <c r="J18" s="48"/>
    </row>
    <row r="19" spans="1:10" x14ac:dyDescent="0.35">
      <c r="A19" s="117" t="s">
        <v>13</v>
      </c>
      <c r="B19" s="118"/>
      <c r="C19" s="148" t="s">
        <v>452</v>
      </c>
      <c r="D19" s="149"/>
      <c r="E19" s="149"/>
      <c r="F19" s="149"/>
      <c r="G19" s="149"/>
      <c r="H19" s="149"/>
      <c r="I19" s="149"/>
      <c r="J19" s="150"/>
    </row>
    <row r="20" spans="1:10" x14ac:dyDescent="0.35">
      <c r="A20" s="45"/>
      <c r="B20" s="46"/>
      <c r="C20" s="53"/>
      <c r="D20" s="46"/>
      <c r="E20" s="137"/>
      <c r="F20" s="137"/>
      <c r="G20" s="137"/>
      <c r="H20" s="137"/>
      <c r="I20" s="46"/>
      <c r="J20" s="48"/>
    </row>
    <row r="21" spans="1:10" x14ac:dyDescent="0.35">
      <c r="A21" s="117" t="s">
        <v>14</v>
      </c>
      <c r="B21" s="118"/>
      <c r="C21" s="151">
        <v>51000</v>
      </c>
      <c r="D21" s="152"/>
      <c r="E21" s="137"/>
      <c r="F21" s="137"/>
      <c r="G21" s="143" t="s">
        <v>453</v>
      </c>
      <c r="H21" s="144"/>
      <c r="I21" s="144"/>
      <c r="J21" s="145"/>
    </row>
    <row r="22" spans="1:10" x14ac:dyDescent="0.35">
      <c r="A22" s="45"/>
      <c r="B22" s="46"/>
      <c r="C22" s="46"/>
      <c r="D22" s="46"/>
      <c r="E22" s="137"/>
      <c r="F22" s="137"/>
      <c r="G22" s="137"/>
      <c r="H22" s="137"/>
      <c r="I22" s="46"/>
      <c r="J22" s="48"/>
    </row>
    <row r="23" spans="1:10" x14ac:dyDescent="0.35">
      <c r="A23" s="117" t="s">
        <v>15</v>
      </c>
      <c r="B23" s="118"/>
      <c r="C23" s="148" t="s">
        <v>454</v>
      </c>
      <c r="D23" s="149"/>
      <c r="E23" s="149"/>
      <c r="F23" s="149"/>
      <c r="G23" s="149"/>
      <c r="H23" s="149"/>
      <c r="I23" s="149"/>
      <c r="J23" s="150"/>
    </row>
    <row r="24" spans="1:10" x14ac:dyDescent="0.35">
      <c r="A24" s="45"/>
      <c r="B24" s="46"/>
      <c r="C24" s="46"/>
      <c r="D24" s="46"/>
      <c r="E24" s="137"/>
      <c r="F24" s="137"/>
      <c r="G24" s="137"/>
      <c r="H24" s="137"/>
      <c r="I24" s="46"/>
      <c r="J24" s="48"/>
    </row>
    <row r="25" spans="1:10" x14ac:dyDescent="0.35">
      <c r="A25" s="117" t="s">
        <v>16</v>
      </c>
      <c r="B25" s="118"/>
      <c r="C25" s="155" t="s">
        <v>455</v>
      </c>
      <c r="D25" s="156"/>
      <c r="E25" s="156"/>
      <c r="F25" s="156"/>
      <c r="G25" s="156"/>
      <c r="H25" s="156"/>
      <c r="I25" s="156"/>
      <c r="J25" s="157"/>
    </row>
    <row r="26" spans="1:10" x14ac:dyDescent="0.35">
      <c r="A26" s="45"/>
      <c r="B26" s="46"/>
      <c r="C26" s="53"/>
      <c r="D26" s="46"/>
      <c r="E26" s="137"/>
      <c r="F26" s="137"/>
      <c r="G26" s="137"/>
      <c r="H26" s="137"/>
      <c r="I26" s="46"/>
      <c r="J26" s="48"/>
    </row>
    <row r="27" spans="1:10" x14ac:dyDescent="0.35">
      <c r="A27" s="117" t="s">
        <v>17</v>
      </c>
      <c r="B27" s="118"/>
      <c r="C27" s="155" t="s">
        <v>456</v>
      </c>
      <c r="D27" s="156"/>
      <c r="E27" s="156"/>
      <c r="F27" s="156"/>
      <c r="G27" s="156"/>
      <c r="H27" s="156"/>
      <c r="I27" s="156"/>
      <c r="J27" s="157"/>
    </row>
    <row r="28" spans="1:10" ht="13.9" customHeight="1" x14ac:dyDescent="0.35">
      <c r="A28" s="45"/>
      <c r="B28" s="46"/>
      <c r="C28" s="53"/>
      <c r="D28" s="46"/>
      <c r="E28" s="137"/>
      <c r="F28" s="137"/>
      <c r="G28" s="137"/>
      <c r="H28" s="137"/>
      <c r="I28" s="46"/>
      <c r="J28" s="48"/>
    </row>
    <row r="29" spans="1:10" ht="22.9" customHeight="1" x14ac:dyDescent="0.35">
      <c r="A29" s="138" t="s">
        <v>18</v>
      </c>
      <c r="B29" s="118"/>
      <c r="C29" s="54">
        <v>916</v>
      </c>
      <c r="D29" s="55"/>
      <c r="E29" s="160"/>
      <c r="F29" s="160"/>
      <c r="G29" s="160"/>
      <c r="H29" s="160"/>
      <c r="I29" s="153"/>
      <c r="J29" s="154"/>
    </row>
    <row r="30" spans="1:10" x14ac:dyDescent="0.35">
      <c r="A30" s="45"/>
      <c r="B30" s="46"/>
      <c r="C30" s="46"/>
      <c r="D30" s="46"/>
      <c r="E30" s="137"/>
      <c r="F30" s="137"/>
      <c r="G30" s="137"/>
      <c r="H30" s="137"/>
      <c r="I30" s="46"/>
      <c r="J30" s="48"/>
    </row>
    <row r="31" spans="1:10" x14ac:dyDescent="0.35">
      <c r="A31" s="117" t="s">
        <v>19</v>
      </c>
      <c r="B31" s="118"/>
      <c r="C31" s="70" t="s">
        <v>21</v>
      </c>
      <c r="D31" s="158" t="s">
        <v>20</v>
      </c>
      <c r="E31" s="159"/>
      <c r="F31" s="159"/>
      <c r="G31" s="159"/>
      <c r="H31" s="56" t="s">
        <v>21</v>
      </c>
      <c r="I31" s="57" t="s">
        <v>22</v>
      </c>
      <c r="J31" s="58"/>
    </row>
    <row r="32" spans="1:10" x14ac:dyDescent="0.35">
      <c r="A32" s="117"/>
      <c r="B32" s="118"/>
      <c r="C32" s="59"/>
      <c r="D32" s="28"/>
      <c r="E32" s="140"/>
      <c r="F32" s="140"/>
      <c r="G32" s="140"/>
      <c r="H32" s="140"/>
      <c r="I32" s="165"/>
      <c r="J32" s="166"/>
    </row>
    <row r="33" spans="1:10" x14ac:dyDescent="0.35">
      <c r="A33" s="117" t="s">
        <v>23</v>
      </c>
      <c r="B33" s="118"/>
      <c r="C33" s="54" t="s">
        <v>25</v>
      </c>
      <c r="D33" s="158" t="s">
        <v>24</v>
      </c>
      <c r="E33" s="159"/>
      <c r="F33" s="159"/>
      <c r="G33" s="159"/>
      <c r="H33" s="60" t="s">
        <v>25</v>
      </c>
      <c r="I33" s="61" t="s">
        <v>26</v>
      </c>
      <c r="J33" s="62"/>
    </row>
    <row r="34" spans="1:10" x14ac:dyDescent="0.35">
      <c r="A34" s="45"/>
      <c r="B34" s="46"/>
      <c r="C34" s="46"/>
      <c r="D34" s="46"/>
      <c r="E34" s="137"/>
      <c r="F34" s="137"/>
      <c r="G34" s="137"/>
      <c r="H34" s="137"/>
      <c r="I34" s="46"/>
      <c r="J34" s="48"/>
    </row>
    <row r="35" spans="1:10" x14ac:dyDescent="0.35">
      <c r="A35" s="158" t="s">
        <v>27</v>
      </c>
      <c r="B35" s="159"/>
      <c r="C35" s="159"/>
      <c r="D35" s="159"/>
      <c r="E35" s="159" t="s">
        <v>28</v>
      </c>
      <c r="F35" s="159"/>
      <c r="G35" s="159"/>
      <c r="H35" s="159"/>
      <c r="I35" s="159"/>
      <c r="J35" s="63" t="s">
        <v>29</v>
      </c>
    </row>
    <row r="36" spans="1:10" x14ac:dyDescent="0.35">
      <c r="A36" s="45"/>
      <c r="B36" s="46"/>
      <c r="C36" s="46"/>
      <c r="D36" s="46"/>
      <c r="E36" s="137"/>
      <c r="F36" s="137"/>
      <c r="G36" s="137"/>
      <c r="H36" s="137"/>
      <c r="I36" s="46"/>
      <c r="J36" s="64"/>
    </row>
    <row r="37" spans="1:10" x14ac:dyDescent="0.35">
      <c r="A37" s="161"/>
      <c r="B37" s="162"/>
      <c r="C37" s="162"/>
      <c r="D37" s="162"/>
      <c r="E37" s="161"/>
      <c r="F37" s="162"/>
      <c r="G37" s="162"/>
      <c r="H37" s="162"/>
      <c r="I37" s="163"/>
      <c r="J37" s="83"/>
    </row>
    <row r="38" spans="1:10" x14ac:dyDescent="0.35">
      <c r="A38" s="85"/>
      <c r="B38" s="84"/>
      <c r="C38" s="86"/>
      <c r="D38" s="164"/>
      <c r="E38" s="164"/>
      <c r="F38" s="164"/>
      <c r="G38" s="164"/>
      <c r="H38" s="164"/>
      <c r="I38" s="164"/>
      <c r="J38" s="87"/>
    </row>
    <row r="39" spans="1:10" x14ac:dyDescent="0.35">
      <c r="A39" s="161"/>
      <c r="B39" s="162"/>
      <c r="C39" s="162"/>
      <c r="D39" s="163"/>
      <c r="E39" s="161"/>
      <c r="F39" s="162"/>
      <c r="G39" s="162"/>
      <c r="H39" s="162"/>
      <c r="I39" s="163"/>
      <c r="J39" s="54"/>
    </row>
    <row r="40" spans="1:10" x14ac:dyDescent="0.35">
      <c r="A40" s="85"/>
      <c r="B40" s="84"/>
      <c r="C40" s="86"/>
      <c r="D40" s="88"/>
      <c r="E40" s="164"/>
      <c r="F40" s="164"/>
      <c r="G40" s="164"/>
      <c r="H40" s="164"/>
      <c r="I40" s="89"/>
      <c r="J40" s="87"/>
    </row>
    <row r="41" spans="1:10" x14ac:dyDescent="0.35">
      <c r="A41" s="161"/>
      <c r="B41" s="162"/>
      <c r="C41" s="162"/>
      <c r="D41" s="163"/>
      <c r="E41" s="161"/>
      <c r="F41" s="162"/>
      <c r="G41" s="162"/>
      <c r="H41" s="162"/>
      <c r="I41" s="163"/>
      <c r="J41" s="54"/>
    </row>
    <row r="42" spans="1:10" x14ac:dyDescent="0.35">
      <c r="A42" s="85"/>
      <c r="B42" s="84"/>
      <c r="C42" s="86"/>
      <c r="D42" s="88"/>
      <c r="E42" s="164"/>
      <c r="F42" s="164"/>
      <c r="G42" s="164"/>
      <c r="H42" s="164"/>
      <c r="I42" s="89"/>
      <c r="J42" s="87"/>
    </row>
    <row r="43" spans="1:10" x14ac:dyDescent="0.35">
      <c r="A43" s="161"/>
      <c r="B43" s="162"/>
      <c r="C43" s="162"/>
      <c r="D43" s="163"/>
      <c r="E43" s="161"/>
      <c r="F43" s="162"/>
      <c r="G43" s="162"/>
      <c r="H43" s="162"/>
      <c r="I43" s="163"/>
      <c r="J43" s="54"/>
    </row>
    <row r="44" spans="1:10" x14ac:dyDescent="0.35">
      <c r="A44" s="90"/>
      <c r="B44" s="86"/>
      <c r="C44" s="167"/>
      <c r="D44" s="167"/>
      <c r="E44" s="168"/>
      <c r="F44" s="168"/>
      <c r="G44" s="167"/>
      <c r="H44" s="167"/>
      <c r="I44" s="167"/>
      <c r="J44" s="87"/>
    </row>
    <row r="45" spans="1:10" x14ac:dyDescent="0.35">
      <c r="A45" s="161"/>
      <c r="B45" s="162"/>
      <c r="C45" s="162"/>
      <c r="D45" s="163"/>
      <c r="E45" s="161"/>
      <c r="F45" s="162"/>
      <c r="G45" s="162"/>
      <c r="H45" s="162"/>
      <c r="I45" s="163"/>
      <c r="J45" s="54"/>
    </row>
    <row r="46" spans="1:10" x14ac:dyDescent="0.35">
      <c r="A46" s="90"/>
      <c r="B46" s="86"/>
      <c r="C46" s="86"/>
      <c r="D46" s="84"/>
      <c r="E46" s="168"/>
      <c r="F46" s="168"/>
      <c r="G46" s="167"/>
      <c r="H46" s="167"/>
      <c r="I46" s="84"/>
      <c r="J46" s="87"/>
    </row>
    <row r="47" spans="1:10" x14ac:dyDescent="0.35">
      <c r="A47" s="161"/>
      <c r="B47" s="162"/>
      <c r="C47" s="162"/>
      <c r="D47" s="163"/>
      <c r="E47" s="161"/>
      <c r="F47" s="162"/>
      <c r="G47" s="162"/>
      <c r="H47" s="162"/>
      <c r="I47" s="163"/>
      <c r="J47" s="54"/>
    </row>
    <row r="48" spans="1:10" x14ac:dyDescent="0.35">
      <c r="A48" s="65"/>
      <c r="B48" s="53"/>
      <c r="C48" s="53"/>
      <c r="D48" s="46"/>
      <c r="E48" s="137"/>
      <c r="F48" s="137"/>
      <c r="G48" s="169"/>
      <c r="H48" s="169"/>
      <c r="I48" s="46"/>
      <c r="J48" s="66" t="s">
        <v>30</v>
      </c>
    </row>
    <row r="49" spans="1:10" x14ac:dyDescent="0.35">
      <c r="A49" s="65"/>
      <c r="B49" s="53"/>
      <c r="C49" s="53"/>
      <c r="D49" s="46"/>
      <c r="E49" s="137"/>
      <c r="F49" s="137"/>
      <c r="G49" s="169"/>
      <c r="H49" s="169"/>
      <c r="I49" s="46"/>
      <c r="J49" s="66" t="s">
        <v>31</v>
      </c>
    </row>
    <row r="50" spans="1:10" ht="14.5" customHeight="1" x14ac:dyDescent="0.35">
      <c r="A50" s="138" t="s">
        <v>32</v>
      </c>
      <c r="B50" s="119"/>
      <c r="C50" s="121" t="s">
        <v>31</v>
      </c>
      <c r="D50" s="122"/>
      <c r="E50" s="170" t="s">
        <v>33</v>
      </c>
      <c r="F50" s="171"/>
      <c r="G50" s="143"/>
      <c r="H50" s="144"/>
      <c r="I50" s="144"/>
      <c r="J50" s="145"/>
    </row>
    <row r="51" spans="1:10" x14ac:dyDescent="0.35">
      <c r="A51" s="65"/>
      <c r="B51" s="53"/>
      <c r="C51" s="169"/>
      <c r="D51" s="169"/>
      <c r="E51" s="137"/>
      <c r="F51" s="137"/>
      <c r="G51" s="173" t="s">
        <v>34</v>
      </c>
      <c r="H51" s="173"/>
      <c r="I51" s="173"/>
      <c r="J51" s="35"/>
    </row>
    <row r="52" spans="1:10" ht="13.9" customHeight="1" x14ac:dyDescent="0.35">
      <c r="A52" s="138" t="s">
        <v>35</v>
      </c>
      <c r="B52" s="119"/>
      <c r="C52" s="174" t="s">
        <v>457</v>
      </c>
      <c r="D52" s="175"/>
      <c r="E52" s="175"/>
      <c r="F52" s="175"/>
      <c r="G52" s="175"/>
      <c r="H52" s="175"/>
      <c r="I52" s="175"/>
      <c r="J52" s="176"/>
    </row>
    <row r="53" spans="1:10" x14ac:dyDescent="0.35">
      <c r="A53" s="45"/>
      <c r="B53" s="46"/>
      <c r="C53" s="160" t="s">
        <v>36</v>
      </c>
      <c r="D53" s="160"/>
      <c r="E53" s="160"/>
      <c r="F53" s="160"/>
      <c r="G53" s="160"/>
      <c r="H53" s="160"/>
      <c r="I53" s="160"/>
      <c r="J53" s="48"/>
    </row>
    <row r="54" spans="1:10" x14ac:dyDescent="0.35">
      <c r="A54" s="138" t="s">
        <v>37</v>
      </c>
      <c r="B54" s="119"/>
      <c r="C54" s="177" t="s">
        <v>458</v>
      </c>
      <c r="D54" s="178"/>
      <c r="E54" s="179"/>
      <c r="F54" s="137"/>
      <c r="G54" s="137"/>
      <c r="H54" s="159"/>
      <c r="I54" s="159"/>
      <c r="J54" s="172"/>
    </row>
    <row r="55" spans="1:10" x14ac:dyDescent="0.35">
      <c r="A55" s="45"/>
      <c r="B55" s="46"/>
      <c r="C55" s="53"/>
      <c r="D55" s="46"/>
      <c r="E55" s="137"/>
      <c r="F55" s="137"/>
      <c r="G55" s="137"/>
      <c r="H55" s="137"/>
      <c r="I55" s="46"/>
      <c r="J55" s="48"/>
    </row>
    <row r="56" spans="1:10" ht="14.5" customHeight="1" x14ac:dyDescent="0.35">
      <c r="A56" s="138" t="s">
        <v>16</v>
      </c>
      <c r="B56" s="119"/>
      <c r="C56" s="185" t="s">
        <v>459</v>
      </c>
      <c r="D56" s="186"/>
      <c r="E56" s="186"/>
      <c r="F56" s="186"/>
      <c r="G56" s="186"/>
      <c r="H56" s="186"/>
      <c r="I56" s="186"/>
      <c r="J56" s="187"/>
    </row>
    <row r="57" spans="1:10" x14ac:dyDescent="0.35">
      <c r="A57" s="45"/>
      <c r="B57" s="46"/>
      <c r="C57" s="46"/>
      <c r="D57" s="46"/>
      <c r="E57" s="137"/>
      <c r="F57" s="137"/>
      <c r="G57" s="137"/>
      <c r="H57" s="137"/>
      <c r="I57" s="46"/>
      <c r="J57" s="48"/>
    </row>
    <row r="58" spans="1:10" x14ac:dyDescent="0.35">
      <c r="A58" s="138" t="s">
        <v>38</v>
      </c>
      <c r="B58" s="119"/>
      <c r="C58" s="181"/>
      <c r="D58" s="182"/>
      <c r="E58" s="182"/>
      <c r="F58" s="182"/>
      <c r="G58" s="182"/>
      <c r="H58" s="182"/>
      <c r="I58" s="182"/>
      <c r="J58" s="183"/>
    </row>
    <row r="59" spans="1:10" ht="14.5" customHeight="1" x14ac:dyDescent="0.35">
      <c r="A59" s="45"/>
      <c r="B59" s="46"/>
      <c r="C59" s="180" t="s">
        <v>39</v>
      </c>
      <c r="D59" s="180"/>
      <c r="E59" s="180"/>
      <c r="F59" s="180"/>
      <c r="G59" s="46"/>
      <c r="H59" s="46"/>
      <c r="I59" s="46"/>
      <c r="J59" s="48"/>
    </row>
    <row r="60" spans="1:10" x14ac:dyDescent="0.35">
      <c r="A60" s="138" t="s">
        <v>40</v>
      </c>
      <c r="B60" s="119"/>
      <c r="C60" s="181"/>
      <c r="D60" s="182"/>
      <c r="E60" s="182"/>
      <c r="F60" s="182"/>
      <c r="G60" s="182"/>
      <c r="H60" s="182"/>
      <c r="I60" s="182"/>
      <c r="J60" s="183"/>
    </row>
    <row r="61" spans="1:10" ht="14.5" customHeight="1" x14ac:dyDescent="0.35">
      <c r="A61" s="67"/>
      <c r="B61" s="68"/>
      <c r="C61" s="184" t="s">
        <v>41</v>
      </c>
      <c r="D61" s="184"/>
      <c r="E61" s="184"/>
      <c r="F61" s="184"/>
      <c r="G61" s="184"/>
      <c r="H61" s="68"/>
      <c r="I61" s="68"/>
      <c r="J61" s="69"/>
    </row>
    <row r="64" spans="1:10" ht="27" customHeight="1" x14ac:dyDescent="0.35"/>
    <row r="68" ht="38.5" customHeight="1" x14ac:dyDescent="0.35"/>
  </sheetData>
  <sheetProtection formatCells="0" insertRows="0"/>
  <mergeCells count="125">
    <mergeCell ref="C59:F59"/>
    <mergeCell ref="A60:B60"/>
    <mergeCell ref="C60:J60"/>
    <mergeCell ref="C61:G61"/>
    <mergeCell ref="A56:B56"/>
    <mergeCell ref="E57:F57"/>
    <mergeCell ref="G57:H57"/>
    <mergeCell ref="A58:B58"/>
    <mergeCell ref="C58:J58"/>
    <mergeCell ref="C56:J56"/>
    <mergeCell ref="A54:B54"/>
    <mergeCell ref="F54:G54"/>
    <mergeCell ref="H54:J54"/>
    <mergeCell ref="E55:F55"/>
    <mergeCell ref="G55:H55"/>
    <mergeCell ref="C51:D51"/>
    <mergeCell ref="E51:F51"/>
    <mergeCell ref="G51:I51"/>
    <mergeCell ref="A52:B52"/>
    <mergeCell ref="C53:I53"/>
    <mergeCell ref="C52:J52"/>
    <mergeCell ref="C54:E54"/>
    <mergeCell ref="E49:F49"/>
    <mergeCell ref="G49:H49"/>
    <mergeCell ref="A50:B50"/>
    <mergeCell ref="C50:D50"/>
    <mergeCell ref="E50:F50"/>
    <mergeCell ref="G50:J50"/>
    <mergeCell ref="E46:F46"/>
    <mergeCell ref="G46:H46"/>
    <mergeCell ref="A47:D47"/>
    <mergeCell ref="E47:I47"/>
    <mergeCell ref="E48:F48"/>
    <mergeCell ref="G48:H48"/>
    <mergeCell ref="A43:D43"/>
    <mergeCell ref="E43:I43"/>
    <mergeCell ref="C44:D44"/>
    <mergeCell ref="E44:F44"/>
    <mergeCell ref="G44:I44"/>
    <mergeCell ref="A45:D45"/>
    <mergeCell ref="E45:I45"/>
    <mergeCell ref="E40:F40"/>
    <mergeCell ref="G40:H40"/>
    <mergeCell ref="A41:D41"/>
    <mergeCell ref="E41:I41"/>
    <mergeCell ref="E42:F42"/>
    <mergeCell ref="G42:H42"/>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E30:F30"/>
    <mergeCell ref="G30:H30"/>
    <mergeCell ref="A31:B31"/>
    <mergeCell ref="D31:G31"/>
    <mergeCell ref="A32:B32"/>
    <mergeCell ref="E32:F32"/>
    <mergeCell ref="G32:H32"/>
    <mergeCell ref="E28:F28"/>
    <mergeCell ref="G28:H28"/>
    <mergeCell ref="A29:B29"/>
    <mergeCell ref="E29:F29"/>
    <mergeCell ref="G29:H29"/>
    <mergeCell ref="I29:J29"/>
    <mergeCell ref="A25:B25"/>
    <mergeCell ref="E26:F26"/>
    <mergeCell ref="G26:H26"/>
    <mergeCell ref="A27:B27"/>
    <mergeCell ref="E22:F22"/>
    <mergeCell ref="G22:H22"/>
    <mergeCell ref="A23:B23"/>
    <mergeCell ref="E24:F24"/>
    <mergeCell ref="G24:H24"/>
    <mergeCell ref="C23:J23"/>
    <mergeCell ref="C25:J25"/>
    <mergeCell ref="C27:J27"/>
    <mergeCell ref="A19:B19"/>
    <mergeCell ref="E20:F20"/>
    <mergeCell ref="G20:H20"/>
    <mergeCell ref="A21:B21"/>
    <mergeCell ref="E21:F21"/>
    <mergeCell ref="G21:J21"/>
    <mergeCell ref="E16:F16"/>
    <mergeCell ref="G16:H16"/>
    <mergeCell ref="A18:B18"/>
    <mergeCell ref="C18:D18"/>
    <mergeCell ref="E18:F18"/>
    <mergeCell ref="G18:H18"/>
    <mergeCell ref="C17:D17"/>
    <mergeCell ref="C19:J19"/>
    <mergeCell ref="C21:D21"/>
    <mergeCell ref="E14:F14"/>
    <mergeCell ref="G14:H14"/>
    <mergeCell ref="A15:B15"/>
    <mergeCell ref="E15:F15"/>
    <mergeCell ref="H15:I15"/>
    <mergeCell ref="E12:F12"/>
    <mergeCell ref="G12:H12"/>
    <mergeCell ref="A13:B13"/>
    <mergeCell ref="E13:F13"/>
    <mergeCell ref="G13:H13"/>
    <mergeCell ref="C13:D13"/>
    <mergeCell ref="C15:D15"/>
    <mergeCell ref="A8:B8"/>
    <mergeCell ref="A10:I10"/>
    <mergeCell ref="A11:B11"/>
    <mergeCell ref="F11:G11"/>
    <mergeCell ref="H11:I11"/>
    <mergeCell ref="A1:C1"/>
    <mergeCell ref="A2:J2"/>
    <mergeCell ref="A4:D4"/>
    <mergeCell ref="A5:J5"/>
    <mergeCell ref="E4:F4"/>
    <mergeCell ref="H4:I4"/>
    <mergeCell ref="C11:D11"/>
  </mergeCells>
  <dataValidations count="4">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00000000-0002-0000-0000-000002000000}">
      <formula1>$J$48:$J$49</formula1>
    </dataValidation>
    <dataValidation type="list" allowBlank="1" showInputMessage="1" showErrorMessage="1" sqref="E8" xr:uid="{00000000-0002-0000-0000-000003000000}">
      <formula1>$N$2:$N$3</formula1>
    </dataValidation>
  </dataValidations>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13" zoomScaleNormal="100" zoomScaleSheetLayoutView="100" workbookViewId="0">
      <selection activeCell="H140" sqref="H140"/>
    </sheetView>
  </sheetViews>
  <sheetFormatPr defaultColWidth="8.81640625" defaultRowHeight="12.5" x14ac:dyDescent="0.25"/>
  <cols>
    <col min="8" max="9" width="16.7265625" style="8" customWidth="1"/>
    <col min="10" max="10" width="10.26953125" bestFit="1" customWidth="1"/>
  </cols>
  <sheetData>
    <row r="1" spans="1:9" x14ac:dyDescent="0.25">
      <c r="A1" s="195" t="s">
        <v>42</v>
      </c>
      <c r="B1" s="196"/>
      <c r="C1" s="196"/>
      <c r="D1" s="196"/>
      <c r="E1" s="196"/>
      <c r="F1" s="196"/>
      <c r="G1" s="196"/>
      <c r="H1" s="196"/>
      <c r="I1" s="196"/>
    </row>
    <row r="2" spans="1:9" x14ac:dyDescent="0.25">
      <c r="A2" s="197" t="s">
        <v>460</v>
      </c>
      <c r="B2" s="198"/>
      <c r="C2" s="198"/>
      <c r="D2" s="198"/>
      <c r="E2" s="198"/>
      <c r="F2" s="198"/>
      <c r="G2" s="198"/>
      <c r="H2" s="198"/>
      <c r="I2" s="198"/>
    </row>
    <row r="3" spans="1:9" x14ac:dyDescent="0.25">
      <c r="A3" s="199" t="s">
        <v>43</v>
      </c>
      <c r="B3" s="199"/>
      <c r="C3" s="199"/>
      <c r="D3" s="199"/>
      <c r="E3" s="199"/>
      <c r="F3" s="199"/>
      <c r="G3" s="199"/>
      <c r="H3" s="199"/>
      <c r="I3" s="199"/>
    </row>
    <row r="4" spans="1:9" x14ac:dyDescent="0.25">
      <c r="A4" s="200" t="s">
        <v>461</v>
      </c>
      <c r="B4" s="201"/>
      <c r="C4" s="201"/>
      <c r="D4" s="201"/>
      <c r="E4" s="201"/>
      <c r="F4" s="201"/>
      <c r="G4" s="201"/>
      <c r="H4" s="201"/>
      <c r="I4" s="202"/>
    </row>
    <row r="5" spans="1:9" ht="31.5" x14ac:dyDescent="0.25">
      <c r="A5" s="205" t="s">
        <v>44</v>
      </c>
      <c r="B5" s="206"/>
      <c r="C5" s="206"/>
      <c r="D5" s="206"/>
      <c r="E5" s="206"/>
      <c r="F5" s="206"/>
      <c r="G5" s="9" t="s">
        <v>45</v>
      </c>
      <c r="H5" s="10" t="s">
        <v>46</v>
      </c>
      <c r="I5" s="10" t="s">
        <v>47</v>
      </c>
    </row>
    <row r="6" spans="1:9" x14ac:dyDescent="0.25">
      <c r="A6" s="203">
        <v>1</v>
      </c>
      <c r="B6" s="204"/>
      <c r="C6" s="204"/>
      <c r="D6" s="204"/>
      <c r="E6" s="204"/>
      <c r="F6" s="204"/>
      <c r="G6" s="11">
        <v>2</v>
      </c>
      <c r="H6" s="10">
        <v>3</v>
      </c>
      <c r="I6" s="10">
        <v>4</v>
      </c>
    </row>
    <row r="7" spans="1:9" x14ac:dyDescent="0.25">
      <c r="A7" s="207"/>
      <c r="B7" s="207"/>
      <c r="C7" s="207"/>
      <c r="D7" s="207"/>
      <c r="E7" s="207"/>
      <c r="F7" s="207"/>
      <c r="G7" s="207"/>
      <c r="H7" s="207"/>
      <c r="I7" s="207"/>
    </row>
    <row r="8" spans="1:9" ht="12.75" customHeight="1" x14ac:dyDescent="0.25">
      <c r="A8" s="189" t="s">
        <v>48</v>
      </c>
      <c r="B8" s="189"/>
      <c r="C8" s="189"/>
      <c r="D8" s="189"/>
      <c r="E8" s="189"/>
      <c r="F8" s="189"/>
      <c r="G8" s="12">
        <v>1</v>
      </c>
      <c r="H8" s="104">
        <v>0</v>
      </c>
      <c r="I8" s="104">
        <v>0</v>
      </c>
    </row>
    <row r="9" spans="1:9" ht="12.75" customHeight="1" x14ac:dyDescent="0.25">
      <c r="A9" s="190" t="s">
        <v>49</v>
      </c>
      <c r="B9" s="190"/>
      <c r="C9" s="190"/>
      <c r="D9" s="190"/>
      <c r="E9" s="190"/>
      <c r="F9" s="190"/>
      <c r="G9" s="13">
        <v>2</v>
      </c>
      <c r="H9" s="91">
        <f>H10+H17+H27+H38+H43</f>
        <v>158316978.05999997</v>
      </c>
      <c r="I9" s="91">
        <f>I10+I17+I27+I38+I43</f>
        <v>161725400.76000002</v>
      </c>
    </row>
    <row r="10" spans="1:9" ht="12.75" customHeight="1" x14ac:dyDescent="0.25">
      <c r="A10" s="192" t="s">
        <v>50</v>
      </c>
      <c r="B10" s="192"/>
      <c r="C10" s="192"/>
      <c r="D10" s="192"/>
      <c r="E10" s="192"/>
      <c r="F10" s="192"/>
      <c r="G10" s="13">
        <v>3</v>
      </c>
      <c r="H10" s="91">
        <f>H11+H12+H13+H14+H15+H16</f>
        <v>18564826.32</v>
      </c>
      <c r="I10" s="91">
        <f>I11+I12+I13+I14+I15+I16</f>
        <v>21580750.41</v>
      </c>
    </row>
    <row r="11" spans="1:9" ht="12.75" customHeight="1" x14ac:dyDescent="0.25">
      <c r="A11" s="188" t="s">
        <v>51</v>
      </c>
      <c r="B11" s="188"/>
      <c r="C11" s="188"/>
      <c r="D11" s="188"/>
      <c r="E11" s="188"/>
      <c r="F11" s="188"/>
      <c r="G11" s="12">
        <v>4</v>
      </c>
      <c r="H11" s="104">
        <v>3807332</v>
      </c>
      <c r="I11" s="105">
        <v>3598758</v>
      </c>
    </row>
    <row r="12" spans="1:9" ht="23.5" customHeight="1" x14ac:dyDescent="0.25">
      <c r="A12" s="188" t="s">
        <v>52</v>
      </c>
      <c r="B12" s="188"/>
      <c r="C12" s="188"/>
      <c r="D12" s="188"/>
      <c r="E12" s="188"/>
      <c r="F12" s="188"/>
      <c r="G12" s="12">
        <v>5</v>
      </c>
      <c r="H12" s="104">
        <v>3113200.6</v>
      </c>
      <c r="I12" s="105">
        <v>2765094.75</v>
      </c>
    </row>
    <row r="13" spans="1:9" ht="12.75" customHeight="1" x14ac:dyDescent="0.25">
      <c r="A13" s="188" t="s">
        <v>53</v>
      </c>
      <c r="B13" s="188"/>
      <c r="C13" s="188"/>
      <c r="D13" s="188"/>
      <c r="E13" s="188"/>
      <c r="F13" s="188"/>
      <c r="G13" s="12">
        <v>6</v>
      </c>
      <c r="H13" s="104">
        <v>0</v>
      </c>
      <c r="I13" s="104">
        <v>0</v>
      </c>
    </row>
    <row r="14" spans="1:9" ht="12.75" customHeight="1" x14ac:dyDescent="0.25">
      <c r="A14" s="188" t="s">
        <v>54</v>
      </c>
      <c r="B14" s="188"/>
      <c r="C14" s="188"/>
      <c r="D14" s="188"/>
      <c r="E14" s="188"/>
      <c r="F14" s="188"/>
      <c r="G14" s="12">
        <v>7</v>
      </c>
      <c r="H14" s="104">
        <v>0</v>
      </c>
      <c r="I14" s="104">
        <v>0</v>
      </c>
    </row>
    <row r="15" spans="1:9" ht="12.75" customHeight="1" x14ac:dyDescent="0.25">
      <c r="A15" s="188" t="s">
        <v>55</v>
      </c>
      <c r="B15" s="188"/>
      <c r="C15" s="188"/>
      <c r="D15" s="188"/>
      <c r="E15" s="188"/>
      <c r="F15" s="188"/>
      <c r="G15" s="12">
        <v>8</v>
      </c>
      <c r="H15" s="104">
        <v>10008281.060000001</v>
      </c>
      <c r="I15" s="105">
        <v>13720858.550000001</v>
      </c>
    </row>
    <row r="16" spans="1:9" ht="12.75" customHeight="1" x14ac:dyDescent="0.25">
      <c r="A16" s="188" t="s">
        <v>56</v>
      </c>
      <c r="B16" s="188"/>
      <c r="C16" s="188"/>
      <c r="D16" s="188"/>
      <c r="E16" s="188"/>
      <c r="F16" s="188"/>
      <c r="G16" s="12">
        <v>9</v>
      </c>
      <c r="H16" s="104">
        <v>1636012.66</v>
      </c>
      <c r="I16" s="105">
        <v>1496039.11</v>
      </c>
    </row>
    <row r="17" spans="1:9" ht="12.75" customHeight="1" x14ac:dyDescent="0.25">
      <c r="A17" s="192" t="s">
        <v>57</v>
      </c>
      <c r="B17" s="192"/>
      <c r="C17" s="192"/>
      <c r="D17" s="192"/>
      <c r="E17" s="192"/>
      <c r="F17" s="192"/>
      <c r="G17" s="13">
        <v>10</v>
      </c>
      <c r="H17" s="91">
        <f>H18+H19+H20+H21+H22+H23+H24+H25+H26</f>
        <v>109803072.13999999</v>
      </c>
      <c r="I17" s="91">
        <f>I18+I19+I20+I21+I22+I23+I24+I25+I26</f>
        <v>110195570.75000001</v>
      </c>
    </row>
    <row r="18" spans="1:9" ht="12.75" customHeight="1" x14ac:dyDescent="0.25">
      <c r="A18" s="188" t="s">
        <v>58</v>
      </c>
      <c r="B18" s="188"/>
      <c r="C18" s="188"/>
      <c r="D18" s="188"/>
      <c r="E18" s="188"/>
      <c r="F18" s="188"/>
      <c r="G18" s="12">
        <v>11</v>
      </c>
      <c r="H18" s="104">
        <v>5808044.5599999996</v>
      </c>
      <c r="I18" s="105">
        <v>5808530.5599999996</v>
      </c>
    </row>
    <row r="19" spans="1:9" ht="12.75" customHeight="1" x14ac:dyDescent="0.25">
      <c r="A19" s="188" t="s">
        <v>59</v>
      </c>
      <c r="B19" s="188"/>
      <c r="C19" s="188"/>
      <c r="D19" s="188"/>
      <c r="E19" s="188"/>
      <c r="F19" s="188"/>
      <c r="G19" s="12">
        <v>12</v>
      </c>
      <c r="H19" s="104">
        <v>45185445.590000004</v>
      </c>
      <c r="I19" s="105">
        <v>45245897.979999997</v>
      </c>
    </row>
    <row r="20" spans="1:9" ht="12.75" customHeight="1" x14ac:dyDescent="0.25">
      <c r="A20" s="188" t="s">
        <v>60</v>
      </c>
      <c r="B20" s="188"/>
      <c r="C20" s="188"/>
      <c r="D20" s="188"/>
      <c r="E20" s="188"/>
      <c r="F20" s="188"/>
      <c r="G20" s="12">
        <v>13</v>
      </c>
      <c r="H20" s="104">
        <v>44101610.009999998</v>
      </c>
      <c r="I20" s="105">
        <v>41740758.079999998</v>
      </c>
    </row>
    <row r="21" spans="1:9" ht="12.75" customHeight="1" x14ac:dyDescent="0.25">
      <c r="A21" s="188" t="s">
        <v>61</v>
      </c>
      <c r="B21" s="188"/>
      <c r="C21" s="188"/>
      <c r="D21" s="188"/>
      <c r="E21" s="188"/>
      <c r="F21" s="188"/>
      <c r="G21" s="12">
        <v>14</v>
      </c>
      <c r="H21" s="104">
        <v>3514836.74</v>
      </c>
      <c r="I21" s="105">
        <v>3906788.9</v>
      </c>
    </row>
    <row r="22" spans="1:9" ht="12.75" customHeight="1" x14ac:dyDescent="0.25">
      <c r="A22" s="188" t="s">
        <v>62</v>
      </c>
      <c r="B22" s="188"/>
      <c r="C22" s="188"/>
      <c r="D22" s="188"/>
      <c r="E22" s="188"/>
      <c r="F22" s="188"/>
      <c r="G22" s="12">
        <v>15</v>
      </c>
      <c r="H22" s="104">
        <v>0</v>
      </c>
      <c r="I22" s="104">
        <v>0</v>
      </c>
    </row>
    <row r="23" spans="1:9" ht="12.75" customHeight="1" x14ac:dyDescent="0.25">
      <c r="A23" s="188" t="s">
        <v>63</v>
      </c>
      <c r="B23" s="188"/>
      <c r="C23" s="188"/>
      <c r="D23" s="188"/>
      <c r="E23" s="188"/>
      <c r="F23" s="188"/>
      <c r="G23" s="12">
        <v>16</v>
      </c>
      <c r="H23" s="104">
        <v>0</v>
      </c>
      <c r="I23" s="104">
        <v>0</v>
      </c>
    </row>
    <row r="24" spans="1:9" ht="12.75" customHeight="1" x14ac:dyDescent="0.25">
      <c r="A24" s="188" t="s">
        <v>64</v>
      </c>
      <c r="B24" s="188"/>
      <c r="C24" s="188"/>
      <c r="D24" s="188"/>
      <c r="E24" s="188"/>
      <c r="F24" s="188"/>
      <c r="G24" s="12">
        <v>17</v>
      </c>
      <c r="H24" s="104">
        <v>8093164.3499999996</v>
      </c>
      <c r="I24" s="105">
        <v>10372277.869999999</v>
      </c>
    </row>
    <row r="25" spans="1:9" ht="12.75" customHeight="1" x14ac:dyDescent="0.25">
      <c r="A25" s="188" t="s">
        <v>65</v>
      </c>
      <c r="B25" s="188"/>
      <c r="C25" s="188"/>
      <c r="D25" s="188"/>
      <c r="E25" s="188"/>
      <c r="F25" s="188"/>
      <c r="G25" s="12">
        <v>18</v>
      </c>
      <c r="H25" s="104">
        <v>170900.47</v>
      </c>
      <c r="I25" s="105">
        <v>172375.94</v>
      </c>
    </row>
    <row r="26" spans="1:9" ht="12.75" customHeight="1" x14ac:dyDescent="0.25">
      <c r="A26" s="188" t="s">
        <v>66</v>
      </c>
      <c r="B26" s="188"/>
      <c r="C26" s="188"/>
      <c r="D26" s="188"/>
      <c r="E26" s="188"/>
      <c r="F26" s="188"/>
      <c r="G26" s="12">
        <v>19</v>
      </c>
      <c r="H26" s="104">
        <v>2929070.42</v>
      </c>
      <c r="I26" s="105">
        <v>2948941.42</v>
      </c>
    </row>
    <row r="27" spans="1:9" ht="12.75" customHeight="1" x14ac:dyDescent="0.25">
      <c r="A27" s="192" t="s">
        <v>67</v>
      </c>
      <c r="B27" s="192"/>
      <c r="C27" s="192"/>
      <c r="D27" s="192"/>
      <c r="E27" s="192"/>
      <c r="F27" s="192"/>
      <c r="G27" s="13">
        <v>20</v>
      </c>
      <c r="H27" s="91">
        <f>SUM(H28:H37)</f>
        <v>11256605.640000001</v>
      </c>
      <c r="I27" s="91">
        <f>SUM(I28:I37)</f>
        <v>11256605.640000001</v>
      </c>
    </row>
    <row r="28" spans="1:9" ht="12.75" customHeight="1" x14ac:dyDescent="0.25">
      <c r="A28" s="188" t="s">
        <v>68</v>
      </c>
      <c r="B28" s="188"/>
      <c r="C28" s="188"/>
      <c r="D28" s="188"/>
      <c r="E28" s="188"/>
      <c r="F28" s="188"/>
      <c r="G28" s="12">
        <v>21</v>
      </c>
      <c r="H28" s="104">
        <v>11093147.550000001</v>
      </c>
      <c r="I28" s="105">
        <v>11093147.550000001</v>
      </c>
    </row>
    <row r="29" spans="1:9" ht="12.75" customHeight="1" x14ac:dyDescent="0.25">
      <c r="A29" s="188" t="s">
        <v>69</v>
      </c>
      <c r="B29" s="188"/>
      <c r="C29" s="188"/>
      <c r="D29" s="188"/>
      <c r="E29" s="188"/>
      <c r="F29" s="188"/>
      <c r="G29" s="12">
        <v>22</v>
      </c>
      <c r="H29" s="104">
        <v>0</v>
      </c>
      <c r="I29" s="104">
        <v>0</v>
      </c>
    </row>
    <row r="30" spans="1:9" ht="12.75" customHeight="1" x14ac:dyDescent="0.25">
      <c r="A30" s="188" t="s">
        <v>70</v>
      </c>
      <c r="B30" s="188"/>
      <c r="C30" s="188"/>
      <c r="D30" s="188"/>
      <c r="E30" s="188"/>
      <c r="F30" s="188"/>
      <c r="G30" s="12">
        <v>23</v>
      </c>
      <c r="H30" s="104">
        <v>0</v>
      </c>
      <c r="I30" s="104">
        <v>0</v>
      </c>
    </row>
    <row r="31" spans="1:9" ht="24.65" customHeight="1" x14ac:dyDescent="0.25">
      <c r="A31" s="188" t="s">
        <v>71</v>
      </c>
      <c r="B31" s="188"/>
      <c r="C31" s="188"/>
      <c r="D31" s="188"/>
      <c r="E31" s="188"/>
      <c r="F31" s="188"/>
      <c r="G31" s="12">
        <v>24</v>
      </c>
      <c r="H31" s="104">
        <v>6503.42</v>
      </c>
      <c r="I31" s="105">
        <v>6503.42</v>
      </c>
    </row>
    <row r="32" spans="1:9" ht="24" customHeight="1" x14ac:dyDescent="0.25">
      <c r="A32" s="188" t="s">
        <v>72</v>
      </c>
      <c r="B32" s="188"/>
      <c r="C32" s="188"/>
      <c r="D32" s="188"/>
      <c r="E32" s="188"/>
      <c r="F32" s="188"/>
      <c r="G32" s="12">
        <v>25</v>
      </c>
      <c r="H32" s="104">
        <v>0</v>
      </c>
      <c r="I32" s="104">
        <v>0</v>
      </c>
    </row>
    <row r="33" spans="1:9" ht="26.5" customHeight="1" x14ac:dyDescent="0.25">
      <c r="A33" s="188" t="s">
        <v>73</v>
      </c>
      <c r="B33" s="188"/>
      <c r="C33" s="188"/>
      <c r="D33" s="188"/>
      <c r="E33" s="188"/>
      <c r="F33" s="188"/>
      <c r="G33" s="12">
        <v>26</v>
      </c>
      <c r="H33" s="104">
        <v>0</v>
      </c>
      <c r="I33" s="104">
        <v>0</v>
      </c>
    </row>
    <row r="34" spans="1:9" ht="12.75" customHeight="1" x14ac:dyDescent="0.25">
      <c r="A34" s="188" t="s">
        <v>74</v>
      </c>
      <c r="B34" s="188"/>
      <c r="C34" s="188"/>
      <c r="D34" s="188"/>
      <c r="E34" s="188"/>
      <c r="F34" s="188"/>
      <c r="G34" s="12">
        <v>27</v>
      </c>
      <c r="H34" s="104">
        <v>156954.67000000001</v>
      </c>
      <c r="I34" s="105">
        <v>156954.67000000001</v>
      </c>
    </row>
    <row r="35" spans="1:9" ht="12.75" customHeight="1" x14ac:dyDescent="0.25">
      <c r="A35" s="188" t="s">
        <v>75</v>
      </c>
      <c r="B35" s="188"/>
      <c r="C35" s="188"/>
      <c r="D35" s="188"/>
      <c r="E35" s="188"/>
      <c r="F35" s="188"/>
      <c r="G35" s="12">
        <v>28</v>
      </c>
      <c r="H35" s="104">
        <v>0</v>
      </c>
      <c r="I35" s="104">
        <v>0</v>
      </c>
    </row>
    <row r="36" spans="1:9" ht="12.75" customHeight="1" x14ac:dyDescent="0.25">
      <c r="A36" s="188" t="s">
        <v>76</v>
      </c>
      <c r="B36" s="188"/>
      <c r="C36" s="188"/>
      <c r="D36" s="188"/>
      <c r="E36" s="188"/>
      <c r="F36" s="188"/>
      <c r="G36" s="12">
        <v>29</v>
      </c>
      <c r="H36" s="104">
        <v>0</v>
      </c>
      <c r="I36" s="104">
        <v>0</v>
      </c>
    </row>
    <row r="37" spans="1:9" ht="12.75" customHeight="1" x14ac:dyDescent="0.25">
      <c r="A37" s="188" t="s">
        <v>77</v>
      </c>
      <c r="B37" s="188"/>
      <c r="C37" s="188"/>
      <c r="D37" s="188"/>
      <c r="E37" s="188"/>
      <c r="F37" s="188"/>
      <c r="G37" s="12">
        <v>30</v>
      </c>
      <c r="H37" s="104">
        <v>0</v>
      </c>
      <c r="I37" s="104">
        <v>0</v>
      </c>
    </row>
    <row r="38" spans="1:9" ht="12.75" customHeight="1" x14ac:dyDescent="0.25">
      <c r="A38" s="192" t="s">
        <v>78</v>
      </c>
      <c r="B38" s="192"/>
      <c r="C38" s="192"/>
      <c r="D38" s="192"/>
      <c r="E38" s="192"/>
      <c r="F38" s="192"/>
      <c r="G38" s="13">
        <v>31</v>
      </c>
      <c r="H38" s="91">
        <f>H39+H40+H41+H42</f>
        <v>0</v>
      </c>
      <c r="I38" s="91">
        <f>I39+I40+I41+I42</f>
        <v>0</v>
      </c>
    </row>
    <row r="39" spans="1:9" ht="12.75" customHeight="1" x14ac:dyDescent="0.25">
      <c r="A39" s="188" t="s">
        <v>79</v>
      </c>
      <c r="B39" s="188"/>
      <c r="C39" s="188"/>
      <c r="D39" s="188"/>
      <c r="E39" s="188"/>
      <c r="F39" s="188"/>
      <c r="G39" s="12">
        <v>32</v>
      </c>
      <c r="H39" s="104">
        <v>0</v>
      </c>
      <c r="I39" s="104">
        <v>0</v>
      </c>
    </row>
    <row r="40" spans="1:9" ht="12.75" customHeight="1" x14ac:dyDescent="0.25">
      <c r="A40" s="188" t="s">
        <v>80</v>
      </c>
      <c r="B40" s="188"/>
      <c r="C40" s="188"/>
      <c r="D40" s="188"/>
      <c r="E40" s="188"/>
      <c r="F40" s="188"/>
      <c r="G40" s="12">
        <v>33</v>
      </c>
      <c r="H40" s="104">
        <v>0</v>
      </c>
      <c r="I40" s="104">
        <v>0</v>
      </c>
    </row>
    <row r="41" spans="1:9" ht="12.75" customHeight="1" x14ac:dyDescent="0.25">
      <c r="A41" s="188" t="s">
        <v>81</v>
      </c>
      <c r="B41" s="188"/>
      <c r="C41" s="188"/>
      <c r="D41" s="188"/>
      <c r="E41" s="188"/>
      <c r="F41" s="188"/>
      <c r="G41" s="12">
        <v>34</v>
      </c>
      <c r="H41" s="104">
        <v>0</v>
      </c>
      <c r="I41" s="104">
        <v>0</v>
      </c>
    </row>
    <row r="42" spans="1:9" ht="12.75" customHeight="1" x14ac:dyDescent="0.25">
      <c r="A42" s="188" t="s">
        <v>82</v>
      </c>
      <c r="B42" s="188"/>
      <c r="C42" s="188"/>
      <c r="D42" s="188"/>
      <c r="E42" s="188"/>
      <c r="F42" s="188"/>
      <c r="G42" s="12">
        <v>35</v>
      </c>
      <c r="H42" s="104">
        <v>0</v>
      </c>
      <c r="I42" s="104">
        <v>0</v>
      </c>
    </row>
    <row r="43" spans="1:9" ht="12.75" customHeight="1" x14ac:dyDescent="0.25">
      <c r="A43" s="191" t="s">
        <v>83</v>
      </c>
      <c r="B43" s="191"/>
      <c r="C43" s="191"/>
      <c r="D43" s="191"/>
      <c r="E43" s="191"/>
      <c r="F43" s="191"/>
      <c r="G43" s="12">
        <v>36</v>
      </c>
      <c r="H43" s="104">
        <v>18692473.960000001</v>
      </c>
      <c r="I43" s="106">
        <v>18692473.960000001</v>
      </c>
    </row>
    <row r="44" spans="1:9" ht="12.75" customHeight="1" x14ac:dyDescent="0.25">
      <c r="A44" s="190" t="s">
        <v>84</v>
      </c>
      <c r="B44" s="190"/>
      <c r="C44" s="190"/>
      <c r="D44" s="190"/>
      <c r="E44" s="190"/>
      <c r="F44" s="190"/>
      <c r="G44" s="13">
        <v>37</v>
      </c>
      <c r="H44" s="91">
        <f>H45+H53+H60+H70</f>
        <v>197402681.82999998</v>
      </c>
      <c r="I44" s="91">
        <f>I45+I53+I60+I70</f>
        <v>220815245.02000001</v>
      </c>
    </row>
    <row r="45" spans="1:9" ht="12.75" customHeight="1" x14ac:dyDescent="0.25">
      <c r="A45" s="192" t="s">
        <v>85</v>
      </c>
      <c r="B45" s="192"/>
      <c r="C45" s="192"/>
      <c r="D45" s="192"/>
      <c r="E45" s="192"/>
      <c r="F45" s="192"/>
      <c r="G45" s="13">
        <v>38</v>
      </c>
      <c r="H45" s="91">
        <f>SUM(H46:H52)</f>
        <v>60622972.140000001</v>
      </c>
      <c r="I45" s="91">
        <f>SUM(I46:I52)</f>
        <v>69864808.230000004</v>
      </c>
    </row>
    <row r="46" spans="1:9" ht="12.75" customHeight="1" x14ac:dyDescent="0.25">
      <c r="A46" s="188" t="s">
        <v>86</v>
      </c>
      <c r="B46" s="188"/>
      <c r="C46" s="188"/>
      <c r="D46" s="188"/>
      <c r="E46" s="188"/>
      <c r="F46" s="188"/>
      <c r="G46" s="12">
        <v>39</v>
      </c>
      <c r="H46" s="104">
        <v>26897406.309999999</v>
      </c>
      <c r="I46" s="105">
        <v>26136983.23</v>
      </c>
    </row>
    <row r="47" spans="1:9" ht="12.75" customHeight="1" x14ac:dyDescent="0.25">
      <c r="A47" s="188" t="s">
        <v>87</v>
      </c>
      <c r="B47" s="188"/>
      <c r="C47" s="188"/>
      <c r="D47" s="188"/>
      <c r="E47" s="188"/>
      <c r="F47" s="188"/>
      <c r="G47" s="12">
        <v>40</v>
      </c>
      <c r="H47" s="104">
        <v>3715.37</v>
      </c>
      <c r="I47" s="105">
        <v>4087927.39</v>
      </c>
    </row>
    <row r="48" spans="1:9" ht="12.75" customHeight="1" x14ac:dyDescent="0.25">
      <c r="A48" s="188" t="s">
        <v>88</v>
      </c>
      <c r="B48" s="188"/>
      <c r="C48" s="188"/>
      <c r="D48" s="188"/>
      <c r="E48" s="188"/>
      <c r="F48" s="188"/>
      <c r="G48" s="12">
        <v>41</v>
      </c>
      <c r="H48" s="104">
        <v>24049912.379999999</v>
      </c>
      <c r="I48" s="105">
        <v>29951502.420000002</v>
      </c>
    </row>
    <row r="49" spans="1:9" ht="12.75" customHeight="1" x14ac:dyDescent="0.25">
      <c r="A49" s="188" t="s">
        <v>89</v>
      </c>
      <c r="B49" s="188"/>
      <c r="C49" s="188"/>
      <c r="D49" s="188"/>
      <c r="E49" s="188"/>
      <c r="F49" s="188"/>
      <c r="G49" s="12">
        <v>42</v>
      </c>
      <c r="H49" s="104">
        <v>9671938.0800000001</v>
      </c>
      <c r="I49" s="105">
        <v>9688395.1899999995</v>
      </c>
    </row>
    <row r="50" spans="1:9" ht="12.75" customHeight="1" x14ac:dyDescent="0.25">
      <c r="A50" s="188" t="s">
        <v>90</v>
      </c>
      <c r="B50" s="188"/>
      <c r="C50" s="188"/>
      <c r="D50" s="188"/>
      <c r="E50" s="188"/>
      <c r="F50" s="188"/>
      <c r="G50" s="12">
        <v>43</v>
      </c>
      <c r="H50" s="104">
        <v>0</v>
      </c>
      <c r="I50" s="104">
        <v>0</v>
      </c>
    </row>
    <row r="51" spans="1:9" ht="12.75" customHeight="1" x14ac:dyDescent="0.25">
      <c r="A51" s="188" t="s">
        <v>91</v>
      </c>
      <c r="B51" s="188"/>
      <c r="C51" s="188"/>
      <c r="D51" s="188"/>
      <c r="E51" s="188"/>
      <c r="F51" s="188"/>
      <c r="G51" s="12">
        <v>44</v>
      </c>
      <c r="H51" s="104">
        <v>0</v>
      </c>
      <c r="I51" s="104">
        <v>0</v>
      </c>
    </row>
    <row r="52" spans="1:9" ht="12.75" customHeight="1" x14ac:dyDescent="0.25">
      <c r="A52" s="188" t="s">
        <v>92</v>
      </c>
      <c r="B52" s="188"/>
      <c r="C52" s="188"/>
      <c r="D52" s="188"/>
      <c r="E52" s="188"/>
      <c r="F52" s="188"/>
      <c r="G52" s="12">
        <v>45</v>
      </c>
      <c r="H52" s="104">
        <v>0</v>
      </c>
      <c r="I52" s="104">
        <v>0</v>
      </c>
    </row>
    <row r="53" spans="1:9" ht="12.75" customHeight="1" x14ac:dyDescent="0.25">
      <c r="A53" s="192" t="s">
        <v>93</v>
      </c>
      <c r="B53" s="192"/>
      <c r="C53" s="192"/>
      <c r="D53" s="192"/>
      <c r="E53" s="192"/>
      <c r="F53" s="192"/>
      <c r="G53" s="13">
        <v>46</v>
      </c>
      <c r="H53" s="91">
        <f>SUM(H54:H59)</f>
        <v>82213902.75</v>
      </c>
      <c r="I53" s="91">
        <f>SUM(I54:I59)</f>
        <v>103229090.75000001</v>
      </c>
    </row>
    <row r="54" spans="1:9" ht="12.75" customHeight="1" x14ac:dyDescent="0.25">
      <c r="A54" s="188" t="s">
        <v>94</v>
      </c>
      <c r="B54" s="188"/>
      <c r="C54" s="188"/>
      <c r="D54" s="188"/>
      <c r="E54" s="188"/>
      <c r="F54" s="188"/>
      <c r="G54" s="12">
        <v>47</v>
      </c>
      <c r="H54" s="104">
        <v>55193911.189999998</v>
      </c>
      <c r="I54" s="105">
        <v>73372523.150000006</v>
      </c>
    </row>
    <row r="55" spans="1:9" ht="12.75" customHeight="1" x14ac:dyDescent="0.25">
      <c r="A55" s="188" t="s">
        <v>95</v>
      </c>
      <c r="B55" s="188"/>
      <c r="C55" s="188"/>
      <c r="D55" s="188"/>
      <c r="E55" s="188"/>
      <c r="F55" s="188"/>
      <c r="G55" s="12">
        <v>48</v>
      </c>
      <c r="H55" s="104">
        <v>0</v>
      </c>
      <c r="I55" s="104">
        <v>0</v>
      </c>
    </row>
    <row r="56" spans="1:9" ht="12.75" customHeight="1" x14ac:dyDescent="0.25">
      <c r="A56" s="188" t="s">
        <v>96</v>
      </c>
      <c r="B56" s="188"/>
      <c r="C56" s="188"/>
      <c r="D56" s="188"/>
      <c r="E56" s="188"/>
      <c r="F56" s="188"/>
      <c r="G56" s="12">
        <v>49</v>
      </c>
      <c r="H56" s="104">
        <v>22817041.350000001</v>
      </c>
      <c r="I56" s="105">
        <v>26956613.899999999</v>
      </c>
    </row>
    <row r="57" spans="1:9" ht="12.75" customHeight="1" x14ac:dyDescent="0.25">
      <c r="A57" s="188" t="s">
        <v>97</v>
      </c>
      <c r="B57" s="188"/>
      <c r="C57" s="188"/>
      <c r="D57" s="188"/>
      <c r="E57" s="188"/>
      <c r="F57" s="188"/>
      <c r="G57" s="12">
        <v>50</v>
      </c>
      <c r="H57" s="104">
        <v>33392.26</v>
      </c>
      <c r="I57" s="105">
        <v>48792.82</v>
      </c>
    </row>
    <row r="58" spans="1:9" ht="12.75" customHeight="1" x14ac:dyDescent="0.25">
      <c r="A58" s="188" t="s">
        <v>98</v>
      </c>
      <c r="B58" s="188"/>
      <c r="C58" s="188"/>
      <c r="D58" s="188"/>
      <c r="E58" s="188"/>
      <c r="F58" s="188"/>
      <c r="G58" s="12">
        <v>51</v>
      </c>
      <c r="H58" s="104">
        <v>2337062.5099999998</v>
      </c>
      <c r="I58" s="105">
        <v>2037720.95</v>
      </c>
    </row>
    <row r="59" spans="1:9" ht="12.75" customHeight="1" x14ac:dyDescent="0.25">
      <c r="A59" s="188" t="s">
        <v>99</v>
      </c>
      <c r="B59" s="188"/>
      <c r="C59" s="188"/>
      <c r="D59" s="188"/>
      <c r="E59" s="188"/>
      <c r="F59" s="188"/>
      <c r="G59" s="12">
        <v>52</v>
      </c>
      <c r="H59" s="104">
        <v>1832495.44</v>
      </c>
      <c r="I59" s="105">
        <v>813439.93</v>
      </c>
    </row>
    <row r="60" spans="1:9" ht="12.75" customHeight="1" x14ac:dyDescent="0.25">
      <c r="A60" s="192" t="s">
        <v>100</v>
      </c>
      <c r="B60" s="192"/>
      <c r="C60" s="192"/>
      <c r="D60" s="192"/>
      <c r="E60" s="192"/>
      <c r="F60" s="192"/>
      <c r="G60" s="13">
        <v>53</v>
      </c>
      <c r="H60" s="91">
        <f>SUM(H61:H69)</f>
        <v>3269767.87</v>
      </c>
      <c r="I60" s="91">
        <f>SUM(I61:I69)</f>
        <v>2992764.38</v>
      </c>
    </row>
    <row r="61" spans="1:9" ht="12.75" customHeight="1" x14ac:dyDescent="0.25">
      <c r="A61" s="188" t="s">
        <v>68</v>
      </c>
      <c r="B61" s="188"/>
      <c r="C61" s="188"/>
      <c r="D61" s="188"/>
      <c r="E61" s="188"/>
      <c r="F61" s="188"/>
      <c r="G61" s="12">
        <v>54</v>
      </c>
      <c r="H61" s="104">
        <v>0</v>
      </c>
      <c r="I61" s="104">
        <v>0</v>
      </c>
    </row>
    <row r="62" spans="1:9" ht="12.75" customHeight="1" x14ac:dyDescent="0.25">
      <c r="A62" s="188" t="s">
        <v>69</v>
      </c>
      <c r="B62" s="188"/>
      <c r="C62" s="188"/>
      <c r="D62" s="188"/>
      <c r="E62" s="188"/>
      <c r="F62" s="188"/>
      <c r="G62" s="12">
        <v>55</v>
      </c>
      <c r="H62" s="104">
        <v>0</v>
      </c>
      <c r="I62" s="104">
        <v>0</v>
      </c>
    </row>
    <row r="63" spans="1:9" ht="12.75" customHeight="1" x14ac:dyDescent="0.25">
      <c r="A63" s="188" t="s">
        <v>70</v>
      </c>
      <c r="B63" s="188"/>
      <c r="C63" s="188"/>
      <c r="D63" s="188"/>
      <c r="E63" s="188"/>
      <c r="F63" s="188"/>
      <c r="G63" s="12">
        <v>56</v>
      </c>
      <c r="H63" s="104">
        <v>257011.14</v>
      </c>
      <c r="I63" s="105">
        <v>0</v>
      </c>
    </row>
    <row r="64" spans="1:9" ht="23.5" customHeight="1" x14ac:dyDescent="0.25">
      <c r="A64" s="188" t="s">
        <v>101</v>
      </c>
      <c r="B64" s="188"/>
      <c r="C64" s="188"/>
      <c r="D64" s="188"/>
      <c r="E64" s="188"/>
      <c r="F64" s="188"/>
      <c r="G64" s="12">
        <v>57</v>
      </c>
      <c r="H64" s="104">
        <v>0</v>
      </c>
      <c r="I64" s="104">
        <v>0</v>
      </c>
    </row>
    <row r="65" spans="1:9" ht="21" customHeight="1" x14ac:dyDescent="0.25">
      <c r="A65" s="188" t="s">
        <v>72</v>
      </c>
      <c r="B65" s="188"/>
      <c r="C65" s="188"/>
      <c r="D65" s="188"/>
      <c r="E65" s="188"/>
      <c r="F65" s="188"/>
      <c r="G65" s="12">
        <v>58</v>
      </c>
      <c r="H65" s="104">
        <v>0</v>
      </c>
      <c r="I65" s="104">
        <v>0</v>
      </c>
    </row>
    <row r="66" spans="1:9" ht="22.9" customHeight="1" x14ac:dyDescent="0.25">
      <c r="A66" s="188" t="s">
        <v>73</v>
      </c>
      <c r="B66" s="188"/>
      <c r="C66" s="188"/>
      <c r="D66" s="188"/>
      <c r="E66" s="188"/>
      <c r="F66" s="188"/>
      <c r="G66" s="12">
        <v>59</v>
      </c>
      <c r="H66" s="104">
        <v>0</v>
      </c>
      <c r="I66" s="104">
        <v>0</v>
      </c>
    </row>
    <row r="67" spans="1:9" ht="12.75" customHeight="1" x14ac:dyDescent="0.25">
      <c r="A67" s="188" t="s">
        <v>74</v>
      </c>
      <c r="B67" s="188"/>
      <c r="C67" s="188"/>
      <c r="D67" s="188"/>
      <c r="E67" s="188"/>
      <c r="F67" s="188"/>
      <c r="G67" s="12">
        <v>60</v>
      </c>
      <c r="H67" s="104">
        <v>0</v>
      </c>
      <c r="I67" s="104">
        <v>0</v>
      </c>
    </row>
    <row r="68" spans="1:9" ht="12.75" customHeight="1" x14ac:dyDescent="0.25">
      <c r="A68" s="188" t="s">
        <v>75</v>
      </c>
      <c r="B68" s="188"/>
      <c r="C68" s="188"/>
      <c r="D68" s="188"/>
      <c r="E68" s="188"/>
      <c r="F68" s="188"/>
      <c r="G68" s="12">
        <v>61</v>
      </c>
      <c r="H68" s="104">
        <v>0</v>
      </c>
      <c r="I68" s="104">
        <v>0</v>
      </c>
    </row>
    <row r="69" spans="1:9" ht="12.75" customHeight="1" x14ac:dyDescent="0.25">
      <c r="A69" s="188" t="s">
        <v>102</v>
      </c>
      <c r="B69" s="188"/>
      <c r="C69" s="188"/>
      <c r="D69" s="188"/>
      <c r="E69" s="188"/>
      <c r="F69" s="188"/>
      <c r="G69" s="12">
        <v>62</v>
      </c>
      <c r="H69" s="104">
        <v>3012756.73</v>
      </c>
      <c r="I69" s="109">
        <v>2992764.38</v>
      </c>
    </row>
    <row r="70" spans="1:9" ht="12.75" customHeight="1" x14ac:dyDescent="0.25">
      <c r="A70" s="191" t="s">
        <v>103</v>
      </c>
      <c r="B70" s="191"/>
      <c r="C70" s="191"/>
      <c r="D70" s="191"/>
      <c r="E70" s="191"/>
      <c r="F70" s="191"/>
      <c r="G70" s="12">
        <v>63</v>
      </c>
      <c r="H70" s="104">
        <v>51296039.07</v>
      </c>
      <c r="I70" s="107">
        <v>44728581.659999996</v>
      </c>
    </row>
    <row r="71" spans="1:9" ht="12.75" customHeight="1" x14ac:dyDescent="0.25">
      <c r="A71" s="189" t="s">
        <v>104</v>
      </c>
      <c r="B71" s="189"/>
      <c r="C71" s="189"/>
      <c r="D71" s="189"/>
      <c r="E71" s="189"/>
      <c r="F71" s="189"/>
      <c r="G71" s="12">
        <v>64</v>
      </c>
      <c r="H71" s="104">
        <v>1049527.97</v>
      </c>
      <c r="I71" s="108">
        <v>842667.5</v>
      </c>
    </row>
    <row r="72" spans="1:9" ht="12.75" customHeight="1" x14ac:dyDescent="0.25">
      <c r="A72" s="190" t="s">
        <v>105</v>
      </c>
      <c r="B72" s="190"/>
      <c r="C72" s="190"/>
      <c r="D72" s="190"/>
      <c r="E72" s="190"/>
      <c r="F72" s="190"/>
      <c r="G72" s="13">
        <v>65</v>
      </c>
      <c r="H72" s="91">
        <f>H8+H9+H44+H71</f>
        <v>356769187.86000001</v>
      </c>
      <c r="I72" s="91">
        <f>I8+I9+I44+I71</f>
        <v>383383313.28000003</v>
      </c>
    </row>
    <row r="73" spans="1:9" ht="12.75" customHeight="1" x14ac:dyDescent="0.25">
      <c r="A73" s="189" t="s">
        <v>106</v>
      </c>
      <c r="B73" s="189"/>
      <c r="C73" s="189"/>
      <c r="D73" s="189"/>
      <c r="E73" s="189"/>
      <c r="F73" s="189"/>
      <c r="G73" s="12">
        <v>66</v>
      </c>
      <c r="H73" s="104">
        <v>28112807.789999999</v>
      </c>
      <c r="I73" s="110">
        <v>27783283.559999999</v>
      </c>
    </row>
    <row r="74" spans="1:9" x14ac:dyDescent="0.25">
      <c r="A74" s="193" t="s">
        <v>107</v>
      </c>
      <c r="B74" s="194"/>
      <c r="C74" s="194"/>
      <c r="D74" s="194"/>
      <c r="E74" s="194"/>
      <c r="F74" s="194"/>
      <c r="G74" s="194"/>
      <c r="H74" s="194"/>
      <c r="I74" s="194"/>
    </row>
    <row r="75" spans="1:9" ht="12.75" customHeight="1" x14ac:dyDescent="0.25">
      <c r="A75" s="190" t="s">
        <v>108</v>
      </c>
      <c r="B75" s="190"/>
      <c r="C75" s="190"/>
      <c r="D75" s="190"/>
      <c r="E75" s="190"/>
      <c r="F75" s="190"/>
      <c r="G75" s="13">
        <v>67</v>
      </c>
      <c r="H75" s="91">
        <f>H76+H77+H78+H84+H85+H92+H95+H98</f>
        <v>197676449.19999999</v>
      </c>
      <c r="I75" s="91">
        <f>I76+I77+I78+I84+I85+I92+I95+I98</f>
        <v>224580381.18000001</v>
      </c>
    </row>
    <row r="76" spans="1:9" ht="12.75" customHeight="1" x14ac:dyDescent="0.25">
      <c r="A76" s="191" t="s">
        <v>109</v>
      </c>
      <c r="B76" s="191"/>
      <c r="C76" s="191"/>
      <c r="D76" s="191"/>
      <c r="E76" s="191"/>
      <c r="F76" s="191"/>
      <c r="G76" s="12">
        <v>68</v>
      </c>
      <c r="H76" s="104">
        <v>16865524</v>
      </c>
      <c r="I76" s="110">
        <v>17156945</v>
      </c>
    </row>
    <row r="77" spans="1:9" ht="12.75" customHeight="1" x14ac:dyDescent="0.25">
      <c r="A77" s="191" t="s">
        <v>110</v>
      </c>
      <c r="B77" s="191"/>
      <c r="C77" s="191"/>
      <c r="D77" s="191"/>
      <c r="E77" s="191"/>
      <c r="F77" s="191"/>
      <c r="G77" s="12">
        <v>69</v>
      </c>
      <c r="H77" s="104">
        <v>13503270.74</v>
      </c>
      <c r="I77" s="110">
        <v>16403022.17</v>
      </c>
    </row>
    <row r="78" spans="1:9" ht="12.75" customHeight="1" x14ac:dyDescent="0.25">
      <c r="A78" s="192" t="s">
        <v>111</v>
      </c>
      <c r="B78" s="192"/>
      <c r="C78" s="192"/>
      <c r="D78" s="192"/>
      <c r="E78" s="192"/>
      <c r="F78" s="192"/>
      <c r="G78" s="13">
        <v>70</v>
      </c>
      <c r="H78" s="91">
        <f>SUM(H79:H83)</f>
        <v>12853985.559999999</v>
      </c>
      <c r="I78" s="91">
        <f>SUM(I79:I83)</f>
        <v>12368209.209999999</v>
      </c>
    </row>
    <row r="79" spans="1:9" ht="12.75" customHeight="1" x14ac:dyDescent="0.25">
      <c r="A79" s="188" t="s">
        <v>112</v>
      </c>
      <c r="B79" s="188"/>
      <c r="C79" s="188"/>
      <c r="D79" s="188"/>
      <c r="E79" s="188"/>
      <c r="F79" s="188"/>
      <c r="G79" s="12">
        <v>71</v>
      </c>
      <c r="H79" s="104">
        <v>13313032.01</v>
      </c>
      <c r="I79" s="105">
        <v>13593349.359999999</v>
      </c>
    </row>
    <row r="80" spans="1:9" ht="12.75" customHeight="1" x14ac:dyDescent="0.25">
      <c r="A80" s="188" t="s">
        <v>113</v>
      </c>
      <c r="B80" s="188"/>
      <c r="C80" s="188"/>
      <c r="D80" s="188"/>
      <c r="E80" s="188"/>
      <c r="F80" s="188"/>
      <c r="G80" s="12">
        <v>72</v>
      </c>
      <c r="H80" s="104">
        <v>1887613.2</v>
      </c>
      <c r="I80" s="105">
        <v>582063.57999999996</v>
      </c>
    </row>
    <row r="81" spans="1:9" ht="12.75" customHeight="1" x14ac:dyDescent="0.25">
      <c r="A81" s="188" t="s">
        <v>114</v>
      </c>
      <c r="B81" s="188"/>
      <c r="C81" s="188"/>
      <c r="D81" s="188"/>
      <c r="E81" s="188"/>
      <c r="F81" s="188"/>
      <c r="G81" s="12">
        <v>73</v>
      </c>
      <c r="H81" s="104">
        <v>-2624677.02</v>
      </c>
      <c r="I81" s="105">
        <v>-2085221.1</v>
      </c>
    </row>
    <row r="82" spans="1:9" ht="12.75" customHeight="1" x14ac:dyDescent="0.25">
      <c r="A82" s="188" t="s">
        <v>115</v>
      </c>
      <c r="B82" s="188"/>
      <c r="C82" s="188"/>
      <c r="D82" s="188"/>
      <c r="E82" s="188"/>
      <c r="F82" s="188"/>
      <c r="G82" s="12">
        <v>74</v>
      </c>
      <c r="H82" s="104">
        <v>0</v>
      </c>
      <c r="I82" s="104">
        <v>0</v>
      </c>
    </row>
    <row r="83" spans="1:9" ht="12.75" customHeight="1" x14ac:dyDescent="0.25">
      <c r="A83" s="188" t="s">
        <v>116</v>
      </c>
      <c r="B83" s="188"/>
      <c r="C83" s="188"/>
      <c r="D83" s="188"/>
      <c r="E83" s="188"/>
      <c r="F83" s="188"/>
      <c r="G83" s="12">
        <v>75</v>
      </c>
      <c r="H83" s="104">
        <v>278017.37</v>
      </c>
      <c r="I83" s="105">
        <v>278017.37</v>
      </c>
    </row>
    <row r="84" spans="1:9" ht="12.75" customHeight="1" x14ac:dyDescent="0.25">
      <c r="A84" s="191" t="s">
        <v>117</v>
      </c>
      <c r="B84" s="191"/>
      <c r="C84" s="191"/>
      <c r="D84" s="191"/>
      <c r="E84" s="191"/>
      <c r="F84" s="191"/>
      <c r="G84" s="12">
        <v>76</v>
      </c>
      <c r="H84" s="104">
        <v>0</v>
      </c>
      <c r="I84" s="104">
        <v>0</v>
      </c>
    </row>
    <row r="85" spans="1:9" ht="12.75" customHeight="1" x14ac:dyDescent="0.25">
      <c r="A85" s="191" t="s">
        <v>118</v>
      </c>
      <c r="B85" s="191"/>
      <c r="C85" s="191"/>
      <c r="D85" s="191"/>
      <c r="E85" s="191"/>
      <c r="F85" s="191"/>
      <c r="G85" s="13">
        <v>77</v>
      </c>
      <c r="H85" s="91">
        <f>H86+H87+H88+H89+H90+H91</f>
        <v>0</v>
      </c>
      <c r="I85" s="91">
        <f>I86+I87+I88+I89+I90+I91</f>
        <v>0</v>
      </c>
    </row>
    <row r="86" spans="1:9" ht="24.75" customHeight="1" x14ac:dyDescent="0.25">
      <c r="A86" s="188" t="s">
        <v>119</v>
      </c>
      <c r="B86" s="188"/>
      <c r="C86" s="188"/>
      <c r="D86" s="188"/>
      <c r="E86" s="188"/>
      <c r="F86" s="188"/>
      <c r="G86" s="74">
        <v>78</v>
      </c>
      <c r="H86" s="104">
        <v>0</v>
      </c>
      <c r="I86" s="104">
        <v>0</v>
      </c>
    </row>
    <row r="87" spans="1:9" ht="12.75" customHeight="1" x14ac:dyDescent="0.25">
      <c r="A87" s="188" t="s">
        <v>120</v>
      </c>
      <c r="B87" s="188"/>
      <c r="C87" s="188"/>
      <c r="D87" s="188"/>
      <c r="E87" s="188"/>
      <c r="F87" s="188"/>
      <c r="G87" s="12">
        <v>79</v>
      </c>
      <c r="H87" s="104">
        <v>0</v>
      </c>
      <c r="I87" s="104">
        <v>0</v>
      </c>
    </row>
    <row r="88" spans="1:9" ht="12.75" customHeight="1" x14ac:dyDescent="0.25">
      <c r="A88" s="208" t="s">
        <v>121</v>
      </c>
      <c r="B88" s="208"/>
      <c r="C88" s="208"/>
      <c r="D88" s="208"/>
      <c r="E88" s="208"/>
      <c r="F88" s="208"/>
      <c r="G88" s="12">
        <v>80</v>
      </c>
      <c r="H88" s="104">
        <v>0</v>
      </c>
      <c r="I88" s="104">
        <v>0</v>
      </c>
    </row>
    <row r="89" spans="1:9" ht="12.75" customHeight="1" x14ac:dyDescent="0.25">
      <c r="A89" s="188" t="s">
        <v>122</v>
      </c>
      <c r="B89" s="188"/>
      <c r="C89" s="188"/>
      <c r="D89" s="188"/>
      <c r="E89" s="188"/>
      <c r="F89" s="188"/>
      <c r="G89" s="12">
        <v>81</v>
      </c>
      <c r="H89" s="104">
        <v>0</v>
      </c>
      <c r="I89" s="104">
        <v>0</v>
      </c>
    </row>
    <row r="90" spans="1:9" ht="22.5" customHeight="1" x14ac:dyDescent="0.25">
      <c r="A90" s="209" t="s">
        <v>123</v>
      </c>
      <c r="B90" s="209"/>
      <c r="C90" s="209"/>
      <c r="D90" s="209"/>
      <c r="E90" s="209"/>
      <c r="F90" s="209"/>
      <c r="G90" s="6">
        <v>82</v>
      </c>
      <c r="H90" s="104">
        <v>0</v>
      </c>
      <c r="I90" s="104">
        <v>0</v>
      </c>
    </row>
    <row r="91" spans="1:9" ht="12.75" customHeight="1" x14ac:dyDescent="0.25">
      <c r="A91" s="188" t="s">
        <v>124</v>
      </c>
      <c r="B91" s="188"/>
      <c r="C91" s="188"/>
      <c r="D91" s="188"/>
      <c r="E91" s="188"/>
      <c r="F91" s="188"/>
      <c r="G91" s="12">
        <v>83</v>
      </c>
      <c r="H91" s="104">
        <v>0</v>
      </c>
      <c r="I91" s="104">
        <v>0</v>
      </c>
    </row>
    <row r="92" spans="1:9" ht="12.75" customHeight="1" x14ac:dyDescent="0.25">
      <c r="A92" s="192" t="s">
        <v>125</v>
      </c>
      <c r="B92" s="192"/>
      <c r="C92" s="192"/>
      <c r="D92" s="192"/>
      <c r="E92" s="192"/>
      <c r="F92" s="192"/>
      <c r="G92" s="13">
        <v>84</v>
      </c>
      <c r="H92" s="91">
        <f>H93-H94</f>
        <v>99052270.760000005</v>
      </c>
      <c r="I92" s="91">
        <f>I93-I94</f>
        <v>144941761.84</v>
      </c>
    </row>
    <row r="93" spans="1:9" ht="12.75" customHeight="1" x14ac:dyDescent="0.25">
      <c r="A93" s="188" t="s">
        <v>126</v>
      </c>
      <c r="B93" s="188"/>
      <c r="C93" s="188"/>
      <c r="D93" s="188"/>
      <c r="E93" s="188"/>
      <c r="F93" s="188"/>
      <c r="G93" s="12">
        <v>85</v>
      </c>
      <c r="H93" s="104">
        <v>99052270.760000005</v>
      </c>
      <c r="I93" s="105">
        <v>144941761.84</v>
      </c>
    </row>
    <row r="94" spans="1:9" ht="12.75" customHeight="1" x14ac:dyDescent="0.25">
      <c r="A94" s="188" t="s">
        <v>127</v>
      </c>
      <c r="B94" s="188"/>
      <c r="C94" s="188"/>
      <c r="D94" s="188"/>
      <c r="E94" s="188"/>
      <c r="F94" s="188"/>
      <c r="G94" s="12">
        <v>86</v>
      </c>
      <c r="H94" s="104">
        <v>0</v>
      </c>
      <c r="I94" s="104">
        <v>0</v>
      </c>
    </row>
    <row r="95" spans="1:9" ht="12.75" customHeight="1" x14ac:dyDescent="0.25">
      <c r="A95" s="192" t="s">
        <v>128</v>
      </c>
      <c r="B95" s="192"/>
      <c r="C95" s="192"/>
      <c r="D95" s="192"/>
      <c r="E95" s="192"/>
      <c r="F95" s="192"/>
      <c r="G95" s="13">
        <v>87</v>
      </c>
      <c r="H95" s="91">
        <f>H96-H97</f>
        <v>55401398.140000001</v>
      </c>
      <c r="I95" s="91">
        <f>I96-I97</f>
        <v>33710442.960000001</v>
      </c>
    </row>
    <row r="96" spans="1:9" ht="12.75" customHeight="1" x14ac:dyDescent="0.25">
      <c r="A96" s="188" t="s">
        <v>129</v>
      </c>
      <c r="B96" s="188"/>
      <c r="C96" s="188"/>
      <c r="D96" s="188"/>
      <c r="E96" s="188"/>
      <c r="F96" s="188"/>
      <c r="G96" s="12">
        <v>88</v>
      </c>
      <c r="H96" s="104">
        <v>55401398.140000001</v>
      </c>
      <c r="I96" s="105">
        <v>33710442.960000001</v>
      </c>
    </row>
    <row r="97" spans="1:9" ht="12.75" customHeight="1" x14ac:dyDescent="0.25">
      <c r="A97" s="188" t="s">
        <v>130</v>
      </c>
      <c r="B97" s="188"/>
      <c r="C97" s="188"/>
      <c r="D97" s="188"/>
      <c r="E97" s="188"/>
      <c r="F97" s="188"/>
      <c r="G97" s="12">
        <v>89</v>
      </c>
      <c r="H97" s="104">
        <v>0</v>
      </c>
      <c r="I97" s="104">
        <v>0</v>
      </c>
    </row>
    <row r="98" spans="1:9" ht="12.75" customHeight="1" x14ac:dyDescent="0.25">
      <c r="A98" s="191" t="s">
        <v>131</v>
      </c>
      <c r="B98" s="191"/>
      <c r="C98" s="191"/>
      <c r="D98" s="191"/>
      <c r="E98" s="191"/>
      <c r="F98" s="191"/>
      <c r="G98" s="12">
        <v>90</v>
      </c>
      <c r="H98" s="104">
        <v>0</v>
      </c>
      <c r="I98" s="104">
        <v>0</v>
      </c>
    </row>
    <row r="99" spans="1:9" ht="12.75" customHeight="1" x14ac:dyDescent="0.25">
      <c r="A99" s="190" t="s">
        <v>132</v>
      </c>
      <c r="B99" s="190"/>
      <c r="C99" s="190"/>
      <c r="D99" s="190"/>
      <c r="E99" s="190"/>
      <c r="F99" s="190"/>
      <c r="G99" s="13">
        <v>91</v>
      </c>
      <c r="H99" s="91">
        <f>SUM(H100:H105)</f>
        <v>1025370.5</v>
      </c>
      <c r="I99" s="91">
        <f>SUM(I100:I105)</f>
        <v>1025370.5</v>
      </c>
    </row>
    <row r="100" spans="1:9" ht="12.75" customHeight="1" x14ac:dyDescent="0.25">
      <c r="A100" s="188" t="s">
        <v>133</v>
      </c>
      <c r="B100" s="188"/>
      <c r="C100" s="188"/>
      <c r="D100" s="188"/>
      <c r="E100" s="188"/>
      <c r="F100" s="188"/>
      <c r="G100" s="12">
        <v>92</v>
      </c>
      <c r="H100" s="104">
        <v>426902.39</v>
      </c>
      <c r="I100" s="106">
        <v>426902.39</v>
      </c>
    </row>
    <row r="101" spans="1:9" ht="12.75" customHeight="1" x14ac:dyDescent="0.25">
      <c r="A101" s="188" t="s">
        <v>134</v>
      </c>
      <c r="B101" s="188"/>
      <c r="C101" s="188"/>
      <c r="D101" s="188"/>
      <c r="E101" s="188"/>
      <c r="F101" s="188"/>
      <c r="G101" s="12">
        <v>93</v>
      </c>
      <c r="H101" s="104">
        <v>0</v>
      </c>
      <c r="I101" s="104">
        <v>0</v>
      </c>
    </row>
    <row r="102" spans="1:9" ht="12.75" customHeight="1" x14ac:dyDescent="0.25">
      <c r="A102" s="188" t="s">
        <v>135</v>
      </c>
      <c r="B102" s="188"/>
      <c r="C102" s="188"/>
      <c r="D102" s="188"/>
      <c r="E102" s="188"/>
      <c r="F102" s="188"/>
      <c r="G102" s="12">
        <v>94</v>
      </c>
      <c r="H102" s="104">
        <v>598468.11</v>
      </c>
      <c r="I102" s="106">
        <v>598468.11</v>
      </c>
    </row>
    <row r="103" spans="1:9" ht="12.75" customHeight="1" x14ac:dyDescent="0.25">
      <c r="A103" s="188" t="s">
        <v>136</v>
      </c>
      <c r="B103" s="188"/>
      <c r="C103" s="188"/>
      <c r="D103" s="188"/>
      <c r="E103" s="188"/>
      <c r="F103" s="188"/>
      <c r="G103" s="12">
        <v>95</v>
      </c>
      <c r="H103" s="104">
        <v>0</v>
      </c>
      <c r="I103" s="104">
        <v>0</v>
      </c>
    </row>
    <row r="104" spans="1:9" ht="12.75" customHeight="1" x14ac:dyDescent="0.25">
      <c r="A104" s="188" t="s">
        <v>137</v>
      </c>
      <c r="B104" s="188"/>
      <c r="C104" s="188"/>
      <c r="D104" s="188"/>
      <c r="E104" s="188"/>
      <c r="F104" s="188"/>
      <c r="G104" s="12">
        <v>96</v>
      </c>
      <c r="H104" s="104">
        <v>0</v>
      </c>
      <c r="I104" s="104">
        <v>0</v>
      </c>
    </row>
    <row r="105" spans="1:9" ht="12.75" customHeight="1" x14ac:dyDescent="0.25">
      <c r="A105" s="188" t="s">
        <v>138</v>
      </c>
      <c r="B105" s="188"/>
      <c r="C105" s="188"/>
      <c r="D105" s="188"/>
      <c r="E105" s="188"/>
      <c r="F105" s="188"/>
      <c r="G105" s="12">
        <v>97</v>
      </c>
      <c r="H105" s="104">
        <v>0</v>
      </c>
      <c r="I105" s="104">
        <v>0</v>
      </c>
    </row>
    <row r="106" spans="1:9" ht="12.75" customHeight="1" x14ac:dyDescent="0.25">
      <c r="A106" s="190" t="s">
        <v>139</v>
      </c>
      <c r="B106" s="190"/>
      <c r="C106" s="190"/>
      <c r="D106" s="190"/>
      <c r="E106" s="190"/>
      <c r="F106" s="190"/>
      <c r="G106" s="13">
        <v>98</v>
      </c>
      <c r="H106" s="91">
        <f>SUM(H107:H117)</f>
        <v>105777322.34</v>
      </c>
      <c r="I106" s="91">
        <f>SUM(I107:I117)</f>
        <v>106937154.68000001</v>
      </c>
    </row>
    <row r="107" spans="1:9" ht="12.75" customHeight="1" x14ac:dyDescent="0.25">
      <c r="A107" s="188" t="s">
        <v>140</v>
      </c>
      <c r="B107" s="188"/>
      <c r="C107" s="188"/>
      <c r="D107" s="188"/>
      <c r="E107" s="188"/>
      <c r="F107" s="188"/>
      <c r="G107" s="12">
        <v>99</v>
      </c>
      <c r="H107" s="104">
        <v>0</v>
      </c>
      <c r="I107" s="104">
        <v>0</v>
      </c>
    </row>
    <row r="108" spans="1:9" ht="12.75" customHeight="1" x14ac:dyDescent="0.25">
      <c r="A108" s="188" t="s">
        <v>141</v>
      </c>
      <c r="B108" s="188"/>
      <c r="C108" s="188"/>
      <c r="D108" s="188"/>
      <c r="E108" s="188"/>
      <c r="F108" s="188"/>
      <c r="G108" s="12">
        <v>100</v>
      </c>
      <c r="H108" s="104">
        <v>0</v>
      </c>
      <c r="I108" s="104">
        <v>0</v>
      </c>
    </row>
    <row r="109" spans="1:9" ht="12.75" customHeight="1" x14ac:dyDescent="0.25">
      <c r="A109" s="188" t="s">
        <v>142</v>
      </c>
      <c r="B109" s="188"/>
      <c r="C109" s="188"/>
      <c r="D109" s="188"/>
      <c r="E109" s="188"/>
      <c r="F109" s="188"/>
      <c r="G109" s="12">
        <v>101</v>
      </c>
      <c r="H109" s="104">
        <v>0</v>
      </c>
      <c r="I109" s="104">
        <v>0</v>
      </c>
    </row>
    <row r="110" spans="1:9" ht="22.15" customHeight="1" x14ac:dyDescent="0.25">
      <c r="A110" s="188" t="s">
        <v>143</v>
      </c>
      <c r="B110" s="188"/>
      <c r="C110" s="188"/>
      <c r="D110" s="188"/>
      <c r="E110" s="188"/>
      <c r="F110" s="188"/>
      <c r="G110" s="12">
        <v>102</v>
      </c>
      <c r="H110" s="104">
        <v>0</v>
      </c>
      <c r="I110" s="104">
        <v>0</v>
      </c>
    </row>
    <row r="111" spans="1:9" ht="12.75" customHeight="1" x14ac:dyDescent="0.25">
      <c r="A111" s="188" t="s">
        <v>144</v>
      </c>
      <c r="B111" s="188"/>
      <c r="C111" s="188"/>
      <c r="D111" s="188"/>
      <c r="E111" s="188"/>
      <c r="F111" s="188"/>
      <c r="G111" s="12">
        <v>103</v>
      </c>
      <c r="H111" s="104">
        <v>0</v>
      </c>
      <c r="I111" s="104">
        <v>0</v>
      </c>
    </row>
    <row r="112" spans="1:9" ht="12.75" customHeight="1" x14ac:dyDescent="0.25">
      <c r="A112" s="188" t="s">
        <v>145</v>
      </c>
      <c r="B112" s="188"/>
      <c r="C112" s="188"/>
      <c r="D112" s="188"/>
      <c r="E112" s="188"/>
      <c r="F112" s="188"/>
      <c r="G112" s="12">
        <v>104</v>
      </c>
      <c r="H112" s="104">
        <v>46210178.240000002</v>
      </c>
      <c r="I112" s="110">
        <v>47314752.380000003</v>
      </c>
    </row>
    <row r="113" spans="1:9" ht="12.75" customHeight="1" x14ac:dyDescent="0.25">
      <c r="A113" s="188" t="s">
        <v>146</v>
      </c>
      <c r="B113" s="188"/>
      <c r="C113" s="188"/>
      <c r="D113" s="188"/>
      <c r="E113" s="188"/>
      <c r="F113" s="188"/>
      <c r="G113" s="12">
        <v>105</v>
      </c>
      <c r="H113" s="104">
        <v>0</v>
      </c>
      <c r="I113" s="104">
        <v>0</v>
      </c>
    </row>
    <row r="114" spans="1:9" ht="12.75" customHeight="1" x14ac:dyDescent="0.25">
      <c r="A114" s="188" t="s">
        <v>147</v>
      </c>
      <c r="B114" s="188"/>
      <c r="C114" s="188"/>
      <c r="D114" s="188"/>
      <c r="E114" s="188"/>
      <c r="F114" s="188"/>
      <c r="G114" s="12">
        <v>106</v>
      </c>
      <c r="H114" s="104">
        <v>0</v>
      </c>
      <c r="I114" s="104">
        <v>0</v>
      </c>
    </row>
    <row r="115" spans="1:9" ht="12.75" customHeight="1" x14ac:dyDescent="0.25">
      <c r="A115" s="188" t="s">
        <v>148</v>
      </c>
      <c r="B115" s="188"/>
      <c r="C115" s="188"/>
      <c r="D115" s="188"/>
      <c r="E115" s="188"/>
      <c r="F115" s="188"/>
      <c r="G115" s="12">
        <v>107</v>
      </c>
      <c r="H115" s="104">
        <v>59567144.100000001</v>
      </c>
      <c r="I115" s="110">
        <v>59622402.299999997</v>
      </c>
    </row>
    <row r="116" spans="1:9" ht="12.75" customHeight="1" x14ac:dyDescent="0.25">
      <c r="A116" s="188" t="s">
        <v>149</v>
      </c>
      <c r="B116" s="188"/>
      <c r="C116" s="188"/>
      <c r="D116" s="188"/>
      <c r="E116" s="188"/>
      <c r="F116" s="188"/>
      <c r="G116" s="12">
        <v>108</v>
      </c>
      <c r="H116" s="104">
        <v>0</v>
      </c>
      <c r="I116" s="104">
        <v>0</v>
      </c>
    </row>
    <row r="117" spans="1:9" ht="12.75" customHeight="1" x14ac:dyDescent="0.25">
      <c r="A117" s="188" t="s">
        <v>150</v>
      </c>
      <c r="B117" s="188"/>
      <c r="C117" s="188"/>
      <c r="D117" s="188"/>
      <c r="E117" s="188"/>
      <c r="F117" s="188"/>
      <c r="G117" s="12">
        <v>109</v>
      </c>
      <c r="H117" s="104">
        <v>0</v>
      </c>
      <c r="I117" s="104">
        <v>0</v>
      </c>
    </row>
    <row r="118" spans="1:9" ht="12.75" customHeight="1" x14ac:dyDescent="0.25">
      <c r="A118" s="190" t="s">
        <v>151</v>
      </c>
      <c r="B118" s="190"/>
      <c r="C118" s="190"/>
      <c r="D118" s="190"/>
      <c r="E118" s="190"/>
      <c r="F118" s="190"/>
      <c r="G118" s="13">
        <v>110</v>
      </c>
      <c r="H118" s="91">
        <f>SUM(H119:H132)</f>
        <v>50627372.460000001</v>
      </c>
      <c r="I118" s="91">
        <f>SUM(I119:I132)</f>
        <v>49026137.339999996</v>
      </c>
    </row>
    <row r="119" spans="1:9" ht="12.75" customHeight="1" x14ac:dyDescent="0.25">
      <c r="A119" s="188" t="s">
        <v>140</v>
      </c>
      <c r="B119" s="188"/>
      <c r="C119" s="188"/>
      <c r="D119" s="188"/>
      <c r="E119" s="188"/>
      <c r="F119" s="188"/>
      <c r="G119" s="12">
        <v>111</v>
      </c>
      <c r="H119" s="104">
        <v>1653508.21</v>
      </c>
      <c r="I119" s="110">
        <v>1252835.6499999999</v>
      </c>
    </row>
    <row r="120" spans="1:9" ht="12.75" customHeight="1" x14ac:dyDescent="0.25">
      <c r="A120" s="188" t="s">
        <v>141</v>
      </c>
      <c r="B120" s="188"/>
      <c r="C120" s="188"/>
      <c r="D120" s="188"/>
      <c r="E120" s="188"/>
      <c r="F120" s="188"/>
      <c r="G120" s="12">
        <v>112</v>
      </c>
      <c r="H120" s="104">
        <v>0</v>
      </c>
      <c r="I120" s="104">
        <v>0</v>
      </c>
    </row>
    <row r="121" spans="1:9" ht="12.75" customHeight="1" x14ac:dyDescent="0.25">
      <c r="A121" s="188" t="s">
        <v>142</v>
      </c>
      <c r="B121" s="188"/>
      <c r="C121" s="188"/>
      <c r="D121" s="188"/>
      <c r="E121" s="188"/>
      <c r="F121" s="188"/>
      <c r="G121" s="12">
        <v>113</v>
      </c>
      <c r="H121" s="104">
        <v>0</v>
      </c>
      <c r="I121" s="104">
        <v>0</v>
      </c>
    </row>
    <row r="122" spans="1:9" ht="25.9" customHeight="1" x14ac:dyDescent="0.25">
      <c r="A122" s="188" t="s">
        <v>143</v>
      </c>
      <c r="B122" s="188"/>
      <c r="C122" s="188"/>
      <c r="D122" s="188"/>
      <c r="E122" s="188"/>
      <c r="F122" s="188"/>
      <c r="G122" s="12">
        <v>114</v>
      </c>
      <c r="H122" s="104">
        <v>0</v>
      </c>
      <c r="I122" s="104">
        <v>0</v>
      </c>
    </row>
    <row r="123" spans="1:9" ht="12.75" customHeight="1" x14ac:dyDescent="0.25">
      <c r="A123" s="188" t="s">
        <v>144</v>
      </c>
      <c r="B123" s="188"/>
      <c r="C123" s="188"/>
      <c r="D123" s="188"/>
      <c r="E123" s="188"/>
      <c r="F123" s="188"/>
      <c r="G123" s="12">
        <v>115</v>
      </c>
      <c r="H123" s="104">
        <v>0</v>
      </c>
      <c r="I123" s="104">
        <v>0</v>
      </c>
    </row>
    <row r="124" spans="1:9" ht="12.75" customHeight="1" x14ac:dyDescent="0.25">
      <c r="A124" s="188" t="s">
        <v>145</v>
      </c>
      <c r="B124" s="188"/>
      <c r="C124" s="188"/>
      <c r="D124" s="188"/>
      <c r="E124" s="188"/>
      <c r="F124" s="188"/>
      <c r="G124" s="12">
        <v>116</v>
      </c>
      <c r="H124" s="104">
        <v>10004221.449999999</v>
      </c>
      <c r="I124" s="110">
        <v>6783890.3399999999</v>
      </c>
    </row>
    <row r="125" spans="1:9" ht="12.75" customHeight="1" x14ac:dyDescent="0.25">
      <c r="A125" s="188" t="s">
        <v>146</v>
      </c>
      <c r="B125" s="188"/>
      <c r="C125" s="188"/>
      <c r="D125" s="188"/>
      <c r="E125" s="188"/>
      <c r="F125" s="188"/>
      <c r="G125" s="12">
        <v>117</v>
      </c>
      <c r="H125" s="104">
        <v>510977.47</v>
      </c>
      <c r="I125" s="110">
        <v>370359.59</v>
      </c>
    </row>
    <row r="126" spans="1:9" ht="12.75" customHeight="1" x14ac:dyDescent="0.25">
      <c r="A126" s="188" t="s">
        <v>147</v>
      </c>
      <c r="B126" s="188"/>
      <c r="C126" s="188"/>
      <c r="D126" s="188"/>
      <c r="E126" s="188"/>
      <c r="F126" s="188"/>
      <c r="G126" s="12">
        <v>118</v>
      </c>
      <c r="H126" s="104">
        <v>27581162.48</v>
      </c>
      <c r="I126" s="110">
        <v>36443891.670000002</v>
      </c>
    </row>
    <row r="127" spans="1:9" x14ac:dyDescent="0.25">
      <c r="A127" s="188" t="s">
        <v>148</v>
      </c>
      <c r="B127" s="188"/>
      <c r="C127" s="188"/>
      <c r="D127" s="188"/>
      <c r="E127" s="188"/>
      <c r="F127" s="188"/>
      <c r="G127" s="12">
        <v>119</v>
      </c>
      <c r="H127" s="104">
        <v>0</v>
      </c>
      <c r="I127" s="104">
        <v>0</v>
      </c>
    </row>
    <row r="128" spans="1:9" x14ac:dyDescent="0.25">
      <c r="A128" s="188" t="s">
        <v>152</v>
      </c>
      <c r="B128" s="188"/>
      <c r="C128" s="188"/>
      <c r="D128" s="188"/>
      <c r="E128" s="188"/>
      <c r="F128" s="188"/>
      <c r="G128" s="12">
        <v>120</v>
      </c>
      <c r="H128" s="104">
        <v>4765823.97</v>
      </c>
      <c r="I128" s="110">
        <v>2154563.4</v>
      </c>
    </row>
    <row r="129" spans="1:9" x14ac:dyDescent="0.25">
      <c r="A129" s="188" t="s">
        <v>153</v>
      </c>
      <c r="B129" s="188"/>
      <c r="C129" s="188"/>
      <c r="D129" s="188"/>
      <c r="E129" s="188"/>
      <c r="F129" s="188"/>
      <c r="G129" s="12">
        <v>121</v>
      </c>
      <c r="H129" s="104">
        <v>5702686.6299999999</v>
      </c>
      <c r="I129" s="110">
        <v>1523155.16</v>
      </c>
    </row>
    <row r="130" spans="1:9" x14ac:dyDescent="0.25">
      <c r="A130" s="188" t="s">
        <v>154</v>
      </c>
      <c r="B130" s="188"/>
      <c r="C130" s="188"/>
      <c r="D130" s="188"/>
      <c r="E130" s="188"/>
      <c r="F130" s="188"/>
      <c r="G130" s="12">
        <v>122</v>
      </c>
      <c r="H130" s="104">
        <v>203698.44</v>
      </c>
      <c r="I130" s="110">
        <v>351992.28</v>
      </c>
    </row>
    <row r="131" spans="1:9" x14ac:dyDescent="0.25">
      <c r="A131" s="188" t="s">
        <v>155</v>
      </c>
      <c r="B131" s="188"/>
      <c r="C131" s="188"/>
      <c r="D131" s="188"/>
      <c r="E131" s="188"/>
      <c r="F131" s="188"/>
      <c r="G131" s="12">
        <v>123</v>
      </c>
      <c r="H131" s="104">
        <v>0</v>
      </c>
      <c r="I131" s="104">
        <v>0</v>
      </c>
    </row>
    <row r="132" spans="1:9" x14ac:dyDescent="0.25">
      <c r="A132" s="188" t="s">
        <v>156</v>
      </c>
      <c r="B132" s="188"/>
      <c r="C132" s="188"/>
      <c r="D132" s="188"/>
      <c r="E132" s="188"/>
      <c r="F132" s="188"/>
      <c r="G132" s="12">
        <v>124</v>
      </c>
      <c r="H132" s="104">
        <v>205293.81</v>
      </c>
      <c r="I132" s="110">
        <v>145449.25</v>
      </c>
    </row>
    <row r="133" spans="1:9" ht="22.15" customHeight="1" x14ac:dyDescent="0.25">
      <c r="A133" s="189" t="s">
        <v>157</v>
      </c>
      <c r="B133" s="189"/>
      <c r="C133" s="189"/>
      <c r="D133" s="189"/>
      <c r="E133" s="189"/>
      <c r="F133" s="189"/>
      <c r="G133" s="12">
        <v>125</v>
      </c>
      <c r="H133" s="104">
        <v>1662673.36</v>
      </c>
      <c r="I133" s="110">
        <v>1814269.58</v>
      </c>
    </row>
    <row r="134" spans="1:9" ht="12.75" customHeight="1" x14ac:dyDescent="0.25">
      <c r="A134" s="190" t="s">
        <v>158</v>
      </c>
      <c r="B134" s="190"/>
      <c r="C134" s="190"/>
      <c r="D134" s="190"/>
      <c r="E134" s="190"/>
      <c r="F134" s="190"/>
      <c r="G134" s="13">
        <v>126</v>
      </c>
      <c r="H134" s="91">
        <f>H75+H99+H106+H118+H133</f>
        <v>356769187.85999995</v>
      </c>
      <c r="I134" s="91">
        <f>I75+I99+I106+I118+I133</f>
        <v>383383313.27999997</v>
      </c>
    </row>
    <row r="135" spans="1:9" x14ac:dyDescent="0.25">
      <c r="A135" s="189" t="s">
        <v>159</v>
      </c>
      <c r="B135" s="189"/>
      <c r="C135" s="189"/>
      <c r="D135" s="189"/>
      <c r="E135" s="189"/>
      <c r="F135" s="189"/>
      <c r="G135" s="12">
        <v>127</v>
      </c>
      <c r="H135" s="104">
        <v>28112807.789999999</v>
      </c>
      <c r="I135" s="110">
        <v>27783283.559999999</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113"/>
  <sheetViews>
    <sheetView view="pageBreakPreview" topLeftCell="A99" zoomScaleNormal="100" zoomScaleSheetLayoutView="100" workbookViewId="0">
      <selection activeCell="K106" sqref="K106"/>
    </sheetView>
  </sheetViews>
  <sheetFormatPr defaultRowHeight="12.5" x14ac:dyDescent="0.25"/>
  <cols>
    <col min="1" max="7" width="9.1796875" style="2"/>
    <col min="8" max="9" width="17.81640625" style="14" customWidth="1"/>
    <col min="10" max="263" width="9.1796875" style="2"/>
    <col min="264" max="264" width="9.81640625" style="2" bestFit="1" customWidth="1"/>
    <col min="265" max="265" width="11.7265625" style="2" bestFit="1" customWidth="1"/>
    <col min="266" max="519" width="9.1796875" style="2"/>
    <col min="520" max="520" width="9.81640625" style="2" bestFit="1" customWidth="1"/>
    <col min="521" max="521" width="11.7265625" style="2" bestFit="1" customWidth="1"/>
    <col min="522" max="775" width="9.1796875" style="2"/>
    <col min="776" max="776" width="9.81640625" style="2" bestFit="1" customWidth="1"/>
    <col min="777" max="777" width="11.7265625" style="2" bestFit="1" customWidth="1"/>
    <col min="778" max="1031" width="9.1796875" style="2"/>
    <col min="1032" max="1032" width="9.81640625" style="2" bestFit="1" customWidth="1"/>
    <col min="1033" max="1033" width="11.7265625" style="2" bestFit="1" customWidth="1"/>
    <col min="1034" max="1287" width="9.1796875" style="2"/>
    <col min="1288" max="1288" width="9.81640625" style="2" bestFit="1" customWidth="1"/>
    <col min="1289" max="1289" width="11.7265625" style="2" bestFit="1" customWidth="1"/>
    <col min="1290" max="1543" width="9.1796875" style="2"/>
    <col min="1544" max="1544" width="9.81640625" style="2" bestFit="1" customWidth="1"/>
    <col min="1545" max="1545" width="11.7265625" style="2" bestFit="1" customWidth="1"/>
    <col min="1546" max="1799" width="9.1796875" style="2"/>
    <col min="1800" max="1800" width="9.81640625" style="2" bestFit="1" customWidth="1"/>
    <col min="1801" max="1801" width="11.7265625" style="2" bestFit="1" customWidth="1"/>
    <col min="1802" max="2055" width="9.1796875" style="2"/>
    <col min="2056" max="2056" width="9.81640625" style="2" bestFit="1" customWidth="1"/>
    <col min="2057" max="2057" width="11.7265625" style="2" bestFit="1" customWidth="1"/>
    <col min="2058" max="2311" width="9.1796875" style="2"/>
    <col min="2312" max="2312" width="9.81640625" style="2" bestFit="1" customWidth="1"/>
    <col min="2313" max="2313" width="11.7265625" style="2" bestFit="1" customWidth="1"/>
    <col min="2314" max="2567" width="9.1796875" style="2"/>
    <col min="2568" max="2568" width="9.81640625" style="2" bestFit="1" customWidth="1"/>
    <col min="2569" max="2569" width="11.7265625" style="2" bestFit="1" customWidth="1"/>
    <col min="2570" max="2823" width="9.1796875" style="2"/>
    <col min="2824" max="2824" width="9.81640625" style="2" bestFit="1" customWidth="1"/>
    <col min="2825" max="2825" width="11.7265625" style="2" bestFit="1" customWidth="1"/>
    <col min="2826" max="3079" width="9.1796875" style="2"/>
    <col min="3080" max="3080" width="9.81640625" style="2" bestFit="1" customWidth="1"/>
    <col min="3081" max="3081" width="11.7265625" style="2" bestFit="1" customWidth="1"/>
    <col min="3082" max="3335" width="9.1796875" style="2"/>
    <col min="3336" max="3336" width="9.81640625" style="2" bestFit="1" customWidth="1"/>
    <col min="3337" max="3337" width="11.7265625" style="2" bestFit="1" customWidth="1"/>
    <col min="3338" max="3591" width="9.1796875" style="2"/>
    <col min="3592" max="3592" width="9.81640625" style="2" bestFit="1" customWidth="1"/>
    <col min="3593" max="3593" width="11.7265625" style="2" bestFit="1" customWidth="1"/>
    <col min="3594" max="3847" width="9.1796875" style="2"/>
    <col min="3848" max="3848" width="9.81640625" style="2" bestFit="1" customWidth="1"/>
    <col min="3849" max="3849" width="11.7265625" style="2" bestFit="1" customWidth="1"/>
    <col min="3850" max="4103" width="9.1796875" style="2"/>
    <col min="4104" max="4104" width="9.81640625" style="2" bestFit="1" customWidth="1"/>
    <col min="4105" max="4105" width="11.7265625" style="2" bestFit="1" customWidth="1"/>
    <col min="4106" max="4359" width="9.1796875" style="2"/>
    <col min="4360" max="4360" width="9.81640625" style="2" bestFit="1" customWidth="1"/>
    <col min="4361" max="4361" width="11.7265625" style="2" bestFit="1" customWidth="1"/>
    <col min="4362" max="4615" width="9.1796875" style="2"/>
    <col min="4616" max="4616" width="9.81640625" style="2" bestFit="1" customWidth="1"/>
    <col min="4617" max="4617" width="11.7265625" style="2" bestFit="1" customWidth="1"/>
    <col min="4618" max="4871" width="9.1796875" style="2"/>
    <col min="4872" max="4872" width="9.81640625" style="2" bestFit="1" customWidth="1"/>
    <col min="4873" max="4873" width="11.7265625" style="2" bestFit="1" customWidth="1"/>
    <col min="4874" max="5127" width="9.1796875" style="2"/>
    <col min="5128" max="5128" width="9.81640625" style="2" bestFit="1" customWidth="1"/>
    <col min="5129" max="5129" width="11.7265625" style="2" bestFit="1" customWidth="1"/>
    <col min="5130" max="5383" width="9.1796875" style="2"/>
    <col min="5384" max="5384" width="9.81640625" style="2" bestFit="1" customWidth="1"/>
    <col min="5385" max="5385" width="11.7265625" style="2" bestFit="1" customWidth="1"/>
    <col min="5386" max="5639" width="9.1796875" style="2"/>
    <col min="5640" max="5640" width="9.81640625" style="2" bestFit="1" customWidth="1"/>
    <col min="5641" max="5641" width="11.7265625" style="2" bestFit="1" customWidth="1"/>
    <col min="5642" max="5895" width="9.1796875" style="2"/>
    <col min="5896" max="5896" width="9.81640625" style="2" bestFit="1" customWidth="1"/>
    <col min="5897" max="5897" width="11.7265625" style="2" bestFit="1" customWidth="1"/>
    <col min="5898" max="6151" width="9.1796875" style="2"/>
    <col min="6152" max="6152" width="9.81640625" style="2" bestFit="1" customWidth="1"/>
    <col min="6153" max="6153" width="11.7265625" style="2" bestFit="1" customWidth="1"/>
    <col min="6154" max="6407" width="9.1796875" style="2"/>
    <col min="6408" max="6408" width="9.81640625" style="2" bestFit="1" customWidth="1"/>
    <col min="6409" max="6409" width="11.7265625" style="2" bestFit="1" customWidth="1"/>
    <col min="6410" max="6663" width="9.1796875" style="2"/>
    <col min="6664" max="6664" width="9.81640625" style="2" bestFit="1" customWidth="1"/>
    <col min="6665" max="6665" width="11.7265625" style="2" bestFit="1" customWidth="1"/>
    <col min="6666" max="6919" width="9.1796875" style="2"/>
    <col min="6920" max="6920" width="9.81640625" style="2" bestFit="1" customWidth="1"/>
    <col min="6921" max="6921" width="11.7265625" style="2" bestFit="1" customWidth="1"/>
    <col min="6922" max="7175" width="9.1796875" style="2"/>
    <col min="7176" max="7176" width="9.81640625" style="2" bestFit="1" customWidth="1"/>
    <col min="7177" max="7177" width="11.7265625" style="2" bestFit="1" customWidth="1"/>
    <col min="7178" max="7431" width="9.1796875" style="2"/>
    <col min="7432" max="7432" width="9.81640625" style="2" bestFit="1" customWidth="1"/>
    <col min="7433" max="7433" width="11.7265625" style="2" bestFit="1" customWidth="1"/>
    <col min="7434" max="7687" width="9.1796875" style="2"/>
    <col min="7688" max="7688" width="9.81640625" style="2" bestFit="1" customWidth="1"/>
    <col min="7689" max="7689" width="11.7265625" style="2" bestFit="1" customWidth="1"/>
    <col min="7690" max="7943" width="9.1796875" style="2"/>
    <col min="7944" max="7944" width="9.81640625" style="2" bestFit="1" customWidth="1"/>
    <col min="7945" max="7945" width="11.7265625" style="2" bestFit="1" customWidth="1"/>
    <col min="7946" max="8199" width="9.1796875" style="2"/>
    <col min="8200" max="8200" width="9.81640625" style="2" bestFit="1" customWidth="1"/>
    <col min="8201" max="8201" width="11.7265625" style="2" bestFit="1" customWidth="1"/>
    <col min="8202" max="8455" width="9.1796875" style="2"/>
    <col min="8456" max="8456" width="9.81640625" style="2" bestFit="1" customWidth="1"/>
    <col min="8457" max="8457" width="11.7265625" style="2" bestFit="1" customWidth="1"/>
    <col min="8458" max="8711" width="9.1796875" style="2"/>
    <col min="8712" max="8712" width="9.81640625" style="2" bestFit="1" customWidth="1"/>
    <col min="8713" max="8713" width="11.7265625" style="2" bestFit="1" customWidth="1"/>
    <col min="8714" max="8967" width="9.1796875" style="2"/>
    <col min="8968" max="8968" width="9.81640625" style="2" bestFit="1" customWidth="1"/>
    <col min="8969" max="8969" width="11.7265625" style="2" bestFit="1" customWidth="1"/>
    <col min="8970" max="9223" width="9.1796875" style="2"/>
    <col min="9224" max="9224" width="9.81640625" style="2" bestFit="1" customWidth="1"/>
    <col min="9225" max="9225" width="11.7265625" style="2" bestFit="1" customWidth="1"/>
    <col min="9226" max="9479" width="9.1796875" style="2"/>
    <col min="9480" max="9480" width="9.81640625" style="2" bestFit="1" customWidth="1"/>
    <col min="9481" max="9481" width="11.7265625" style="2" bestFit="1" customWidth="1"/>
    <col min="9482" max="9735" width="9.1796875" style="2"/>
    <col min="9736" max="9736" width="9.81640625" style="2" bestFit="1" customWidth="1"/>
    <col min="9737" max="9737" width="11.7265625" style="2" bestFit="1" customWidth="1"/>
    <col min="9738" max="9991" width="9.1796875" style="2"/>
    <col min="9992" max="9992" width="9.81640625" style="2" bestFit="1" customWidth="1"/>
    <col min="9993" max="9993" width="11.7265625" style="2" bestFit="1" customWidth="1"/>
    <col min="9994" max="10247" width="9.1796875" style="2"/>
    <col min="10248" max="10248" width="9.81640625" style="2" bestFit="1" customWidth="1"/>
    <col min="10249" max="10249" width="11.7265625" style="2" bestFit="1" customWidth="1"/>
    <col min="10250" max="10503" width="9.1796875" style="2"/>
    <col min="10504" max="10504" width="9.81640625" style="2" bestFit="1" customWidth="1"/>
    <col min="10505" max="10505" width="11.7265625" style="2" bestFit="1" customWidth="1"/>
    <col min="10506" max="10759" width="9.1796875" style="2"/>
    <col min="10760" max="10760" width="9.81640625" style="2" bestFit="1" customWidth="1"/>
    <col min="10761" max="10761" width="11.7265625" style="2" bestFit="1" customWidth="1"/>
    <col min="10762" max="11015" width="9.1796875" style="2"/>
    <col min="11016" max="11016" width="9.81640625" style="2" bestFit="1" customWidth="1"/>
    <col min="11017" max="11017" width="11.7265625" style="2" bestFit="1" customWidth="1"/>
    <col min="11018" max="11271" width="9.1796875" style="2"/>
    <col min="11272" max="11272" width="9.81640625" style="2" bestFit="1" customWidth="1"/>
    <col min="11273" max="11273" width="11.7265625" style="2" bestFit="1" customWidth="1"/>
    <col min="11274" max="11527" width="9.1796875" style="2"/>
    <col min="11528" max="11528" width="9.81640625" style="2" bestFit="1" customWidth="1"/>
    <col min="11529" max="11529" width="11.7265625" style="2" bestFit="1" customWidth="1"/>
    <col min="11530" max="11783" width="9.1796875" style="2"/>
    <col min="11784" max="11784" width="9.81640625" style="2" bestFit="1" customWidth="1"/>
    <col min="11785" max="11785" width="11.7265625" style="2" bestFit="1" customWidth="1"/>
    <col min="11786" max="12039" width="9.1796875" style="2"/>
    <col min="12040" max="12040" width="9.81640625" style="2" bestFit="1" customWidth="1"/>
    <col min="12041" max="12041" width="11.7265625" style="2" bestFit="1" customWidth="1"/>
    <col min="12042" max="12295" width="9.1796875" style="2"/>
    <col min="12296" max="12296" width="9.81640625" style="2" bestFit="1" customWidth="1"/>
    <col min="12297" max="12297" width="11.7265625" style="2" bestFit="1" customWidth="1"/>
    <col min="12298" max="12551" width="9.1796875" style="2"/>
    <col min="12552" max="12552" width="9.81640625" style="2" bestFit="1" customWidth="1"/>
    <col min="12553" max="12553" width="11.7265625" style="2" bestFit="1" customWidth="1"/>
    <col min="12554" max="12807" width="9.1796875" style="2"/>
    <col min="12808" max="12808" width="9.81640625" style="2" bestFit="1" customWidth="1"/>
    <col min="12809" max="12809" width="11.7265625" style="2" bestFit="1" customWidth="1"/>
    <col min="12810" max="13063" width="9.1796875" style="2"/>
    <col min="13064" max="13064" width="9.81640625" style="2" bestFit="1" customWidth="1"/>
    <col min="13065" max="13065" width="11.7265625" style="2" bestFit="1" customWidth="1"/>
    <col min="13066" max="13319" width="9.1796875" style="2"/>
    <col min="13320" max="13320" width="9.81640625" style="2" bestFit="1" customWidth="1"/>
    <col min="13321" max="13321" width="11.7265625" style="2" bestFit="1" customWidth="1"/>
    <col min="13322" max="13575" width="9.1796875" style="2"/>
    <col min="13576" max="13576" width="9.81640625" style="2" bestFit="1" customWidth="1"/>
    <col min="13577" max="13577" width="11.7265625" style="2" bestFit="1" customWidth="1"/>
    <col min="13578" max="13831" width="9.1796875" style="2"/>
    <col min="13832" max="13832" width="9.81640625" style="2" bestFit="1" customWidth="1"/>
    <col min="13833" max="13833" width="11.7265625" style="2" bestFit="1" customWidth="1"/>
    <col min="13834" max="14087" width="9.1796875" style="2"/>
    <col min="14088" max="14088" width="9.81640625" style="2" bestFit="1" customWidth="1"/>
    <col min="14089" max="14089" width="11.7265625" style="2" bestFit="1" customWidth="1"/>
    <col min="14090" max="14343" width="9.1796875" style="2"/>
    <col min="14344" max="14344" width="9.81640625" style="2" bestFit="1" customWidth="1"/>
    <col min="14345" max="14345" width="11.7265625" style="2" bestFit="1" customWidth="1"/>
    <col min="14346" max="14599" width="9.1796875" style="2"/>
    <col min="14600" max="14600" width="9.81640625" style="2" bestFit="1" customWidth="1"/>
    <col min="14601" max="14601" width="11.7265625" style="2" bestFit="1" customWidth="1"/>
    <col min="14602" max="14855" width="9.1796875" style="2"/>
    <col min="14856" max="14856" width="9.81640625" style="2" bestFit="1" customWidth="1"/>
    <col min="14857" max="14857" width="11.7265625" style="2" bestFit="1" customWidth="1"/>
    <col min="14858" max="15111" width="9.1796875" style="2"/>
    <col min="15112" max="15112" width="9.81640625" style="2" bestFit="1" customWidth="1"/>
    <col min="15113" max="15113" width="11.7265625" style="2" bestFit="1" customWidth="1"/>
    <col min="15114" max="15367" width="9.1796875" style="2"/>
    <col min="15368" max="15368" width="9.81640625" style="2" bestFit="1" customWidth="1"/>
    <col min="15369" max="15369" width="11.7265625" style="2" bestFit="1" customWidth="1"/>
    <col min="15370" max="15623" width="9.1796875" style="2"/>
    <col min="15624" max="15624" width="9.81640625" style="2" bestFit="1" customWidth="1"/>
    <col min="15625" max="15625" width="11.7265625" style="2" bestFit="1" customWidth="1"/>
    <col min="15626" max="15879" width="9.1796875" style="2"/>
    <col min="15880" max="15880" width="9.81640625" style="2" bestFit="1" customWidth="1"/>
    <col min="15881" max="15881" width="11.7265625" style="2" bestFit="1" customWidth="1"/>
    <col min="15882" max="16135" width="9.1796875" style="2"/>
    <col min="16136" max="16136" width="9.81640625" style="2" bestFit="1" customWidth="1"/>
    <col min="16137" max="16137" width="11.7265625" style="2" bestFit="1" customWidth="1"/>
    <col min="16138" max="16384" width="9.1796875" style="2"/>
  </cols>
  <sheetData>
    <row r="1" spans="1:9" x14ac:dyDescent="0.25">
      <c r="A1" s="229" t="s">
        <v>160</v>
      </c>
      <c r="B1" s="196"/>
      <c r="C1" s="196"/>
      <c r="D1" s="196"/>
      <c r="E1" s="196"/>
      <c r="F1" s="196"/>
      <c r="G1" s="196"/>
      <c r="H1" s="196"/>
      <c r="I1" s="196"/>
    </row>
    <row r="2" spans="1:9" x14ac:dyDescent="0.25">
      <c r="A2" s="228" t="s">
        <v>462</v>
      </c>
      <c r="B2" s="198"/>
      <c r="C2" s="198"/>
      <c r="D2" s="198"/>
      <c r="E2" s="198"/>
      <c r="F2" s="198"/>
      <c r="G2" s="198"/>
      <c r="H2" s="198"/>
      <c r="I2" s="198"/>
    </row>
    <row r="3" spans="1:9" x14ac:dyDescent="0.25">
      <c r="A3" s="210" t="s">
        <v>43</v>
      </c>
      <c r="B3" s="211"/>
      <c r="C3" s="211"/>
      <c r="D3" s="211"/>
      <c r="E3" s="211"/>
      <c r="F3" s="211"/>
      <c r="G3" s="211"/>
      <c r="H3" s="211"/>
      <c r="I3" s="211"/>
    </row>
    <row r="4" spans="1:9" x14ac:dyDescent="0.25">
      <c r="A4" s="227" t="s">
        <v>463</v>
      </c>
      <c r="B4" s="201"/>
      <c r="C4" s="201"/>
      <c r="D4" s="201"/>
      <c r="E4" s="201"/>
      <c r="F4" s="201"/>
      <c r="G4" s="201"/>
      <c r="H4" s="201"/>
      <c r="I4" s="202"/>
    </row>
    <row r="5" spans="1:9" ht="22" x14ac:dyDescent="0.25">
      <c r="A5" s="225" t="s">
        <v>44</v>
      </c>
      <c r="B5" s="206"/>
      <c r="C5" s="206"/>
      <c r="D5" s="206"/>
      <c r="E5" s="206"/>
      <c r="F5" s="206"/>
      <c r="G5" s="15" t="s">
        <v>161</v>
      </c>
      <c r="H5" s="16" t="s">
        <v>162</v>
      </c>
      <c r="I5" s="16" t="s">
        <v>163</v>
      </c>
    </row>
    <row r="6" spans="1:9" x14ac:dyDescent="0.25">
      <c r="A6" s="226">
        <v>1</v>
      </c>
      <c r="B6" s="204"/>
      <c r="C6" s="204"/>
      <c r="D6" s="204"/>
      <c r="E6" s="204"/>
      <c r="F6" s="204"/>
      <c r="G6" s="73">
        <v>2</v>
      </c>
      <c r="H6" s="16">
        <v>3</v>
      </c>
      <c r="I6" s="16">
        <v>4</v>
      </c>
    </row>
    <row r="7" spans="1:9" ht="12.75" customHeight="1" x14ac:dyDescent="0.25">
      <c r="A7" s="190" t="s">
        <v>164</v>
      </c>
      <c r="B7" s="190"/>
      <c r="C7" s="190"/>
      <c r="D7" s="190"/>
      <c r="E7" s="190"/>
      <c r="F7" s="190"/>
      <c r="G7" s="13">
        <v>1</v>
      </c>
      <c r="H7" s="91">
        <f>SUM(H8:H12)</f>
        <v>93659524.419999987</v>
      </c>
      <c r="I7" s="91">
        <f>SUM(I8:I12)</f>
        <v>118009344.96000001</v>
      </c>
    </row>
    <row r="8" spans="1:9" ht="12.75" customHeight="1" x14ac:dyDescent="0.25">
      <c r="A8" s="188" t="s">
        <v>165</v>
      </c>
      <c r="B8" s="188"/>
      <c r="C8" s="188"/>
      <c r="D8" s="188"/>
      <c r="E8" s="188"/>
      <c r="F8" s="188"/>
      <c r="G8" s="12">
        <v>2</v>
      </c>
      <c r="H8" s="104">
        <v>34226282.759999998</v>
      </c>
      <c r="I8" s="110">
        <v>58602434.960000001</v>
      </c>
    </row>
    <row r="9" spans="1:9" ht="12.75" customHeight="1" x14ac:dyDescent="0.25">
      <c r="A9" s="188" t="s">
        <v>166</v>
      </c>
      <c r="B9" s="188"/>
      <c r="C9" s="188"/>
      <c r="D9" s="188"/>
      <c r="E9" s="188"/>
      <c r="F9" s="188"/>
      <c r="G9" s="12">
        <v>3</v>
      </c>
      <c r="H9" s="104">
        <v>59045008.659999996</v>
      </c>
      <c r="I9" s="110">
        <v>58734218.5</v>
      </c>
    </row>
    <row r="10" spans="1:9" ht="12.75" customHeight="1" x14ac:dyDescent="0.25">
      <c r="A10" s="188" t="s">
        <v>167</v>
      </c>
      <c r="B10" s="188"/>
      <c r="C10" s="188"/>
      <c r="D10" s="188"/>
      <c r="E10" s="188"/>
      <c r="F10" s="188"/>
      <c r="G10" s="12">
        <v>4</v>
      </c>
      <c r="H10" s="104">
        <v>0</v>
      </c>
      <c r="I10" s="104">
        <v>0</v>
      </c>
    </row>
    <row r="11" spans="1:9" ht="12.75" customHeight="1" x14ac:dyDescent="0.25">
      <c r="A11" s="188" t="s">
        <v>168</v>
      </c>
      <c r="B11" s="188"/>
      <c r="C11" s="188"/>
      <c r="D11" s="188"/>
      <c r="E11" s="188"/>
      <c r="F11" s="188"/>
      <c r="G11" s="12">
        <v>5</v>
      </c>
      <c r="H11" s="104">
        <v>0</v>
      </c>
      <c r="I11" s="104">
        <v>0</v>
      </c>
    </row>
    <row r="12" spans="1:9" ht="12.75" customHeight="1" x14ac:dyDescent="0.25">
      <c r="A12" s="188" t="s">
        <v>169</v>
      </c>
      <c r="B12" s="188"/>
      <c r="C12" s="188"/>
      <c r="D12" s="188"/>
      <c r="E12" s="188"/>
      <c r="F12" s="188"/>
      <c r="G12" s="12">
        <v>6</v>
      </c>
      <c r="H12" s="104">
        <v>388233</v>
      </c>
      <c r="I12" s="110">
        <v>672691.5</v>
      </c>
    </row>
    <row r="13" spans="1:9" ht="12.75" customHeight="1" x14ac:dyDescent="0.25">
      <c r="A13" s="190" t="s">
        <v>170</v>
      </c>
      <c r="B13" s="190"/>
      <c r="C13" s="190"/>
      <c r="D13" s="190"/>
      <c r="E13" s="190"/>
      <c r="F13" s="190"/>
      <c r="G13" s="13">
        <v>7</v>
      </c>
      <c r="H13" s="91">
        <f>H14+H15+H19+H23+H24+H25+H28+H35</f>
        <v>76809932.569999993</v>
      </c>
      <c r="I13" s="91">
        <f>I14+I15+I19+I23+I24+I25+I28+I35</f>
        <v>89258313.25999999</v>
      </c>
    </row>
    <row r="14" spans="1:9" ht="12.75" customHeight="1" x14ac:dyDescent="0.25">
      <c r="A14" s="188" t="s">
        <v>171</v>
      </c>
      <c r="B14" s="188"/>
      <c r="C14" s="188"/>
      <c r="D14" s="188"/>
      <c r="E14" s="188"/>
      <c r="F14" s="188"/>
      <c r="G14" s="12">
        <v>8</v>
      </c>
      <c r="H14" s="104">
        <v>-9464423.5199999996</v>
      </c>
      <c r="I14" s="110">
        <v>-10360762.210000001</v>
      </c>
    </row>
    <row r="15" spans="1:9" ht="12.75" customHeight="1" x14ac:dyDescent="0.25">
      <c r="A15" s="213" t="s">
        <v>172</v>
      </c>
      <c r="B15" s="213"/>
      <c r="C15" s="213"/>
      <c r="D15" s="213"/>
      <c r="E15" s="213"/>
      <c r="F15" s="213"/>
      <c r="G15" s="13">
        <v>9</v>
      </c>
      <c r="H15" s="91">
        <f>SUM(H16:H18)</f>
        <v>54549652.079999998</v>
      </c>
      <c r="I15" s="91">
        <f>SUM(I16:I18)</f>
        <v>66292459.229999997</v>
      </c>
    </row>
    <row r="16" spans="1:9" ht="12.75" customHeight="1" x14ac:dyDescent="0.25">
      <c r="A16" s="223" t="s">
        <v>173</v>
      </c>
      <c r="B16" s="223"/>
      <c r="C16" s="223"/>
      <c r="D16" s="223"/>
      <c r="E16" s="223"/>
      <c r="F16" s="223"/>
      <c r="G16" s="12">
        <v>10</v>
      </c>
      <c r="H16" s="104">
        <v>31656813.010000002</v>
      </c>
      <c r="I16" s="105">
        <v>39485668.399999999</v>
      </c>
    </row>
    <row r="17" spans="1:9" ht="12.75" customHeight="1" x14ac:dyDescent="0.25">
      <c r="A17" s="223" t="s">
        <v>174</v>
      </c>
      <c r="B17" s="223"/>
      <c r="C17" s="223"/>
      <c r="D17" s="223"/>
      <c r="E17" s="223"/>
      <c r="F17" s="223"/>
      <c r="G17" s="12">
        <v>11</v>
      </c>
      <c r="H17" s="104">
        <v>9499802.3800000008</v>
      </c>
      <c r="I17" s="105">
        <v>8924706.9000000004</v>
      </c>
    </row>
    <row r="18" spans="1:9" ht="12.75" customHeight="1" x14ac:dyDescent="0.25">
      <c r="A18" s="223" t="s">
        <v>175</v>
      </c>
      <c r="B18" s="223"/>
      <c r="C18" s="223"/>
      <c r="D18" s="223"/>
      <c r="E18" s="223"/>
      <c r="F18" s="223"/>
      <c r="G18" s="12">
        <v>12</v>
      </c>
      <c r="H18" s="104">
        <v>13393036.689999999</v>
      </c>
      <c r="I18" s="105">
        <v>17882083.93</v>
      </c>
    </row>
    <row r="19" spans="1:9" ht="12.75" customHeight="1" x14ac:dyDescent="0.25">
      <c r="A19" s="213" t="s">
        <v>176</v>
      </c>
      <c r="B19" s="213"/>
      <c r="C19" s="213"/>
      <c r="D19" s="213"/>
      <c r="E19" s="213"/>
      <c r="F19" s="213"/>
      <c r="G19" s="13">
        <v>13</v>
      </c>
      <c r="H19" s="91">
        <f>SUM(H20:H22)</f>
        <v>14052175.219999999</v>
      </c>
      <c r="I19" s="91">
        <f>SUM(I20:I22)</f>
        <v>17193418.550000001</v>
      </c>
    </row>
    <row r="20" spans="1:9" ht="12.75" customHeight="1" x14ac:dyDescent="0.25">
      <c r="A20" s="223" t="s">
        <v>177</v>
      </c>
      <c r="B20" s="223"/>
      <c r="C20" s="223"/>
      <c r="D20" s="223"/>
      <c r="E20" s="223"/>
      <c r="F20" s="223"/>
      <c r="G20" s="12">
        <v>14</v>
      </c>
      <c r="H20" s="104">
        <v>8536610.1899999995</v>
      </c>
      <c r="I20" s="105">
        <v>10390934.029999999</v>
      </c>
    </row>
    <row r="21" spans="1:9" ht="12.75" customHeight="1" x14ac:dyDescent="0.25">
      <c r="A21" s="223" t="s">
        <v>178</v>
      </c>
      <c r="B21" s="223"/>
      <c r="C21" s="223"/>
      <c r="D21" s="223"/>
      <c r="E21" s="223"/>
      <c r="F21" s="223"/>
      <c r="G21" s="12">
        <v>15</v>
      </c>
      <c r="H21" s="104">
        <v>3661087.46</v>
      </c>
      <c r="I21" s="105">
        <v>4497459.9800000004</v>
      </c>
    </row>
    <row r="22" spans="1:9" ht="12.75" customHeight="1" x14ac:dyDescent="0.25">
      <c r="A22" s="223" t="s">
        <v>179</v>
      </c>
      <c r="B22" s="223"/>
      <c r="C22" s="223"/>
      <c r="D22" s="223"/>
      <c r="E22" s="223"/>
      <c r="F22" s="223"/>
      <c r="G22" s="12">
        <v>16</v>
      </c>
      <c r="H22" s="104">
        <v>1854477.57</v>
      </c>
      <c r="I22" s="105">
        <v>2305024.54</v>
      </c>
    </row>
    <row r="23" spans="1:9" ht="12.75" customHeight="1" x14ac:dyDescent="0.25">
      <c r="A23" s="188" t="s">
        <v>180</v>
      </c>
      <c r="B23" s="188"/>
      <c r="C23" s="188"/>
      <c r="D23" s="188"/>
      <c r="E23" s="188"/>
      <c r="F23" s="188"/>
      <c r="G23" s="12">
        <v>17</v>
      </c>
      <c r="H23" s="104">
        <v>4869898.53</v>
      </c>
      <c r="I23" s="110">
        <v>5052300.37</v>
      </c>
    </row>
    <row r="24" spans="1:9" ht="12.75" customHeight="1" x14ac:dyDescent="0.25">
      <c r="A24" s="188" t="s">
        <v>181</v>
      </c>
      <c r="B24" s="188"/>
      <c r="C24" s="188"/>
      <c r="D24" s="188"/>
      <c r="E24" s="188"/>
      <c r="F24" s="188"/>
      <c r="G24" s="12">
        <v>18</v>
      </c>
      <c r="H24" s="104">
        <v>9186573.5700000003</v>
      </c>
      <c r="I24" s="110">
        <v>6647015.5300000003</v>
      </c>
    </row>
    <row r="25" spans="1:9" ht="12.75" customHeight="1" x14ac:dyDescent="0.25">
      <c r="A25" s="213" t="s">
        <v>182</v>
      </c>
      <c r="B25" s="213"/>
      <c r="C25" s="213"/>
      <c r="D25" s="213"/>
      <c r="E25" s="213"/>
      <c r="F25" s="213"/>
      <c r="G25" s="13">
        <v>19</v>
      </c>
      <c r="H25" s="91">
        <f>H26+H27</f>
        <v>0</v>
      </c>
      <c r="I25" s="91">
        <f>I26+I27</f>
        <v>0</v>
      </c>
    </row>
    <row r="26" spans="1:9" ht="12.75" customHeight="1" x14ac:dyDescent="0.25">
      <c r="A26" s="223" t="s">
        <v>183</v>
      </c>
      <c r="B26" s="223"/>
      <c r="C26" s="223"/>
      <c r="D26" s="223"/>
      <c r="E26" s="223"/>
      <c r="F26" s="223"/>
      <c r="G26" s="12">
        <v>20</v>
      </c>
      <c r="H26" s="104">
        <v>0</v>
      </c>
      <c r="I26" s="104">
        <v>0</v>
      </c>
    </row>
    <row r="27" spans="1:9" ht="12.75" customHeight="1" x14ac:dyDescent="0.25">
      <c r="A27" s="223" t="s">
        <v>184</v>
      </c>
      <c r="B27" s="223"/>
      <c r="C27" s="223"/>
      <c r="D27" s="223"/>
      <c r="E27" s="223"/>
      <c r="F27" s="223"/>
      <c r="G27" s="12">
        <v>21</v>
      </c>
      <c r="H27" s="104">
        <v>0</v>
      </c>
      <c r="I27" s="104">
        <v>0</v>
      </c>
    </row>
    <row r="28" spans="1:9" ht="12.75" customHeight="1" x14ac:dyDescent="0.25">
      <c r="A28" s="213" t="s">
        <v>185</v>
      </c>
      <c r="B28" s="213"/>
      <c r="C28" s="213"/>
      <c r="D28" s="213"/>
      <c r="E28" s="213"/>
      <c r="F28" s="213"/>
      <c r="G28" s="13">
        <v>22</v>
      </c>
      <c r="H28" s="91">
        <f>SUM(H29:H34)</f>
        <v>2383627.19</v>
      </c>
      <c r="I28" s="91">
        <f>SUM(I29:I34)</f>
        <v>2854465.97</v>
      </c>
    </row>
    <row r="29" spans="1:9" ht="12.75" customHeight="1" x14ac:dyDescent="0.25">
      <c r="A29" s="223" t="s">
        <v>186</v>
      </c>
      <c r="B29" s="223"/>
      <c r="C29" s="223"/>
      <c r="D29" s="223"/>
      <c r="E29" s="223"/>
      <c r="F29" s="223"/>
      <c r="G29" s="12">
        <v>23</v>
      </c>
      <c r="H29" s="104">
        <v>2383627.19</v>
      </c>
      <c r="I29" s="105">
        <v>2854465.97</v>
      </c>
    </row>
    <row r="30" spans="1:9" ht="12.75" customHeight="1" x14ac:dyDescent="0.25">
      <c r="A30" s="223" t="s">
        <v>187</v>
      </c>
      <c r="B30" s="223"/>
      <c r="C30" s="223"/>
      <c r="D30" s="223"/>
      <c r="E30" s="223"/>
      <c r="F30" s="223"/>
      <c r="G30" s="12">
        <v>24</v>
      </c>
      <c r="H30" s="104">
        <v>0</v>
      </c>
      <c r="I30" s="104">
        <v>0</v>
      </c>
    </row>
    <row r="31" spans="1:9" ht="12.75" customHeight="1" x14ac:dyDescent="0.25">
      <c r="A31" s="223" t="s">
        <v>188</v>
      </c>
      <c r="B31" s="223"/>
      <c r="C31" s="223"/>
      <c r="D31" s="223"/>
      <c r="E31" s="223"/>
      <c r="F31" s="223"/>
      <c r="G31" s="12">
        <v>25</v>
      </c>
      <c r="H31" s="104">
        <v>0</v>
      </c>
      <c r="I31" s="104">
        <v>0</v>
      </c>
    </row>
    <row r="32" spans="1:9" ht="12.75" customHeight="1" x14ac:dyDescent="0.25">
      <c r="A32" s="223" t="s">
        <v>189</v>
      </c>
      <c r="B32" s="223"/>
      <c r="C32" s="223"/>
      <c r="D32" s="223"/>
      <c r="E32" s="223"/>
      <c r="F32" s="223"/>
      <c r="G32" s="12">
        <v>26</v>
      </c>
      <c r="H32" s="104">
        <v>0</v>
      </c>
      <c r="I32" s="104">
        <v>0</v>
      </c>
    </row>
    <row r="33" spans="1:9" ht="12.75" customHeight="1" x14ac:dyDescent="0.25">
      <c r="A33" s="223" t="s">
        <v>190</v>
      </c>
      <c r="B33" s="223"/>
      <c r="C33" s="223"/>
      <c r="D33" s="223"/>
      <c r="E33" s="223"/>
      <c r="F33" s="223"/>
      <c r="G33" s="12">
        <v>27</v>
      </c>
      <c r="H33" s="104">
        <v>0</v>
      </c>
      <c r="I33" s="104">
        <v>0</v>
      </c>
    </row>
    <row r="34" spans="1:9" ht="12.75" customHeight="1" x14ac:dyDescent="0.25">
      <c r="A34" s="223" t="s">
        <v>191</v>
      </c>
      <c r="B34" s="223"/>
      <c r="C34" s="223"/>
      <c r="D34" s="223"/>
      <c r="E34" s="223"/>
      <c r="F34" s="223"/>
      <c r="G34" s="12">
        <v>28</v>
      </c>
      <c r="H34" s="104">
        <v>0</v>
      </c>
      <c r="I34" s="104">
        <v>0</v>
      </c>
    </row>
    <row r="35" spans="1:9" ht="12.75" customHeight="1" x14ac:dyDescent="0.25">
      <c r="A35" s="188" t="s">
        <v>192</v>
      </c>
      <c r="B35" s="188"/>
      <c r="C35" s="188"/>
      <c r="D35" s="188"/>
      <c r="E35" s="188"/>
      <c r="F35" s="188"/>
      <c r="G35" s="12">
        <v>29</v>
      </c>
      <c r="H35" s="104">
        <v>1232429.5</v>
      </c>
      <c r="I35" s="110">
        <v>1579415.82</v>
      </c>
    </row>
    <row r="36" spans="1:9" ht="12.75" customHeight="1" x14ac:dyDescent="0.25">
      <c r="A36" s="190" t="s">
        <v>193</v>
      </c>
      <c r="B36" s="190"/>
      <c r="C36" s="190"/>
      <c r="D36" s="190"/>
      <c r="E36" s="190"/>
      <c r="F36" s="190"/>
      <c r="G36" s="13">
        <v>30</v>
      </c>
      <c r="H36" s="91">
        <f>SUM(H37:H46)</f>
        <v>7724239.5899999989</v>
      </c>
      <c r="I36" s="91">
        <f>SUM(I37:I46)</f>
        <v>8241093.4899999993</v>
      </c>
    </row>
    <row r="37" spans="1:9" ht="12.75" customHeight="1" x14ac:dyDescent="0.25">
      <c r="A37" s="188" t="s">
        <v>194</v>
      </c>
      <c r="B37" s="188"/>
      <c r="C37" s="188"/>
      <c r="D37" s="188"/>
      <c r="E37" s="188"/>
      <c r="F37" s="188"/>
      <c r="G37" s="12">
        <v>31</v>
      </c>
      <c r="H37" s="104">
        <v>0</v>
      </c>
      <c r="I37" s="110">
        <v>1024643.34</v>
      </c>
    </row>
    <row r="38" spans="1:9" ht="25.15" customHeight="1" x14ac:dyDescent="0.25">
      <c r="A38" s="188" t="s">
        <v>195</v>
      </c>
      <c r="B38" s="188"/>
      <c r="C38" s="188"/>
      <c r="D38" s="188"/>
      <c r="E38" s="188"/>
      <c r="F38" s="188"/>
      <c r="G38" s="12">
        <v>32</v>
      </c>
      <c r="H38" s="104">
        <v>17150</v>
      </c>
      <c r="I38" s="104">
        <v>0</v>
      </c>
    </row>
    <row r="39" spans="1:9" ht="28.15" customHeight="1" x14ac:dyDescent="0.25">
      <c r="A39" s="188" t="s">
        <v>196</v>
      </c>
      <c r="B39" s="188"/>
      <c r="C39" s="188"/>
      <c r="D39" s="188"/>
      <c r="E39" s="188"/>
      <c r="F39" s="188"/>
      <c r="G39" s="12">
        <v>33</v>
      </c>
      <c r="H39" s="104">
        <v>0</v>
      </c>
      <c r="I39" s="104">
        <v>0</v>
      </c>
    </row>
    <row r="40" spans="1:9" ht="28.15" customHeight="1" x14ac:dyDescent="0.25">
      <c r="A40" s="188" t="s">
        <v>197</v>
      </c>
      <c r="B40" s="188"/>
      <c r="C40" s="188"/>
      <c r="D40" s="188"/>
      <c r="E40" s="188"/>
      <c r="F40" s="188"/>
      <c r="G40" s="12">
        <v>34</v>
      </c>
      <c r="H40" s="104">
        <v>0</v>
      </c>
      <c r="I40" s="110">
        <v>1568.21</v>
      </c>
    </row>
    <row r="41" spans="1:9" ht="22.9" customHeight="1" x14ac:dyDescent="0.25">
      <c r="A41" s="188" t="s">
        <v>198</v>
      </c>
      <c r="B41" s="188"/>
      <c r="C41" s="188"/>
      <c r="D41" s="188"/>
      <c r="E41" s="188"/>
      <c r="F41" s="188"/>
      <c r="G41" s="12">
        <v>35</v>
      </c>
      <c r="H41" s="104">
        <v>6288671.0099999998</v>
      </c>
      <c r="I41" s="110">
        <v>5865886.4199999999</v>
      </c>
    </row>
    <row r="42" spans="1:9" ht="12.75" customHeight="1" x14ac:dyDescent="0.25">
      <c r="A42" s="188" t="s">
        <v>199</v>
      </c>
      <c r="B42" s="188"/>
      <c r="C42" s="188"/>
      <c r="D42" s="188"/>
      <c r="E42" s="188"/>
      <c r="F42" s="188"/>
      <c r="G42" s="12">
        <v>36</v>
      </c>
      <c r="H42" s="104">
        <v>3593.58</v>
      </c>
      <c r="I42" s="110">
        <v>4309.91</v>
      </c>
    </row>
    <row r="43" spans="1:9" ht="12.75" customHeight="1" x14ac:dyDescent="0.25">
      <c r="A43" s="188" t="s">
        <v>200</v>
      </c>
      <c r="B43" s="188"/>
      <c r="C43" s="188"/>
      <c r="D43" s="188"/>
      <c r="E43" s="188"/>
      <c r="F43" s="188"/>
      <c r="G43" s="12">
        <v>37</v>
      </c>
      <c r="H43" s="104">
        <v>575724.35</v>
      </c>
      <c r="I43" s="110">
        <v>452756.81</v>
      </c>
    </row>
    <row r="44" spans="1:9" ht="12.75" customHeight="1" x14ac:dyDescent="0.25">
      <c r="A44" s="188" t="s">
        <v>201</v>
      </c>
      <c r="B44" s="188"/>
      <c r="C44" s="188"/>
      <c r="D44" s="188"/>
      <c r="E44" s="188"/>
      <c r="F44" s="188"/>
      <c r="G44" s="12">
        <v>38</v>
      </c>
      <c r="H44" s="104">
        <v>816343.21</v>
      </c>
      <c r="I44" s="110">
        <v>813577.59</v>
      </c>
    </row>
    <row r="45" spans="1:9" ht="12.75" customHeight="1" x14ac:dyDescent="0.25">
      <c r="A45" s="188" t="s">
        <v>202</v>
      </c>
      <c r="B45" s="188"/>
      <c r="C45" s="188"/>
      <c r="D45" s="188"/>
      <c r="E45" s="188"/>
      <c r="F45" s="188"/>
      <c r="G45" s="12">
        <v>39</v>
      </c>
      <c r="H45" s="104">
        <v>13231.13</v>
      </c>
      <c r="I45" s="110">
        <v>15667.08</v>
      </c>
    </row>
    <row r="46" spans="1:9" ht="12.75" customHeight="1" x14ac:dyDescent="0.25">
      <c r="A46" s="188" t="s">
        <v>203</v>
      </c>
      <c r="B46" s="188"/>
      <c r="C46" s="188"/>
      <c r="D46" s="188"/>
      <c r="E46" s="188"/>
      <c r="F46" s="188"/>
      <c r="G46" s="12">
        <v>40</v>
      </c>
      <c r="H46" s="104">
        <v>9526.31</v>
      </c>
      <c r="I46" s="110">
        <v>62684.13</v>
      </c>
    </row>
    <row r="47" spans="1:9" ht="12.75" customHeight="1" x14ac:dyDescent="0.25">
      <c r="A47" s="190" t="s">
        <v>204</v>
      </c>
      <c r="B47" s="190"/>
      <c r="C47" s="190"/>
      <c r="D47" s="190"/>
      <c r="E47" s="190"/>
      <c r="F47" s="190"/>
      <c r="G47" s="13">
        <v>41</v>
      </c>
      <c r="H47" s="91">
        <f>SUM(H48:H54)</f>
        <v>2606242.3199999998</v>
      </c>
      <c r="I47" s="91">
        <f>SUM(I48:I54)</f>
        <v>3281682.2300000004</v>
      </c>
    </row>
    <row r="48" spans="1:9" ht="23.5" customHeight="1" x14ac:dyDescent="0.25">
      <c r="A48" s="188" t="s">
        <v>205</v>
      </c>
      <c r="B48" s="188"/>
      <c r="C48" s="188"/>
      <c r="D48" s="188"/>
      <c r="E48" s="188"/>
      <c r="F48" s="188"/>
      <c r="G48" s="12">
        <v>42</v>
      </c>
      <c r="H48" s="104">
        <v>0</v>
      </c>
      <c r="I48" s="104">
        <v>0</v>
      </c>
    </row>
    <row r="49" spans="1:12" ht="12.75" customHeight="1" x14ac:dyDescent="0.25">
      <c r="A49" s="220" t="s">
        <v>206</v>
      </c>
      <c r="B49" s="220"/>
      <c r="C49" s="220"/>
      <c r="D49" s="220"/>
      <c r="E49" s="220"/>
      <c r="F49" s="220"/>
      <c r="G49" s="12">
        <v>43</v>
      </c>
      <c r="H49" s="104">
        <v>106553.96</v>
      </c>
      <c r="I49" s="110">
        <v>530223.25</v>
      </c>
    </row>
    <row r="50" spans="1:12" ht="12.75" customHeight="1" x14ac:dyDescent="0.25">
      <c r="A50" s="220" t="s">
        <v>207</v>
      </c>
      <c r="B50" s="220"/>
      <c r="C50" s="220"/>
      <c r="D50" s="220"/>
      <c r="E50" s="220"/>
      <c r="F50" s="220"/>
      <c r="G50" s="12">
        <v>44</v>
      </c>
      <c r="H50" s="104">
        <v>1766364.21</v>
      </c>
      <c r="I50" s="110">
        <v>1778793.41</v>
      </c>
    </row>
    <row r="51" spans="1:12" ht="12.75" customHeight="1" x14ac:dyDescent="0.25">
      <c r="A51" s="220" t="s">
        <v>208</v>
      </c>
      <c r="B51" s="220"/>
      <c r="C51" s="220"/>
      <c r="D51" s="220"/>
      <c r="E51" s="220"/>
      <c r="F51" s="220"/>
      <c r="G51" s="12">
        <v>45</v>
      </c>
      <c r="H51" s="104">
        <v>733324.15</v>
      </c>
      <c r="I51" s="110">
        <v>937006.14</v>
      </c>
    </row>
    <row r="52" spans="1:12" ht="12.75" customHeight="1" x14ac:dyDescent="0.25">
      <c r="A52" s="220" t="s">
        <v>209</v>
      </c>
      <c r="B52" s="220"/>
      <c r="C52" s="220"/>
      <c r="D52" s="220"/>
      <c r="E52" s="220"/>
      <c r="F52" s="220"/>
      <c r="G52" s="12">
        <v>46</v>
      </c>
      <c r="H52" s="104">
        <v>0</v>
      </c>
      <c r="I52" s="104">
        <v>0</v>
      </c>
    </row>
    <row r="53" spans="1:12" ht="12.75" customHeight="1" x14ac:dyDescent="0.25">
      <c r="A53" s="220" t="s">
        <v>210</v>
      </c>
      <c r="B53" s="220"/>
      <c r="C53" s="220"/>
      <c r="D53" s="220"/>
      <c r="E53" s="220"/>
      <c r="F53" s="220"/>
      <c r="G53" s="12">
        <v>47</v>
      </c>
      <c r="H53" s="104">
        <v>0</v>
      </c>
      <c r="I53" s="104">
        <v>0</v>
      </c>
    </row>
    <row r="54" spans="1:12" ht="12.75" customHeight="1" x14ac:dyDescent="0.25">
      <c r="A54" s="220" t="s">
        <v>211</v>
      </c>
      <c r="B54" s="220"/>
      <c r="C54" s="220"/>
      <c r="D54" s="220"/>
      <c r="E54" s="220"/>
      <c r="F54" s="220"/>
      <c r="G54" s="12">
        <v>48</v>
      </c>
      <c r="H54" s="104">
        <v>0</v>
      </c>
      <c r="I54" s="110">
        <v>35659.43</v>
      </c>
    </row>
    <row r="55" spans="1:12" ht="30.65" customHeight="1" x14ac:dyDescent="0.25">
      <c r="A55" s="189" t="s">
        <v>212</v>
      </c>
      <c r="B55" s="189"/>
      <c r="C55" s="189"/>
      <c r="D55" s="189"/>
      <c r="E55" s="189"/>
      <c r="F55" s="189"/>
      <c r="G55" s="12">
        <v>49</v>
      </c>
      <c r="H55" s="104">
        <v>0</v>
      </c>
      <c r="I55" s="104">
        <v>0</v>
      </c>
    </row>
    <row r="56" spans="1:12" ht="12.75" customHeight="1" x14ac:dyDescent="0.25">
      <c r="A56" s="189" t="s">
        <v>213</v>
      </c>
      <c r="B56" s="189"/>
      <c r="C56" s="189"/>
      <c r="D56" s="189"/>
      <c r="E56" s="189"/>
      <c r="F56" s="189"/>
      <c r="G56" s="12">
        <v>50</v>
      </c>
      <c r="H56" s="104">
        <v>0</v>
      </c>
      <c r="I56" s="104">
        <v>0</v>
      </c>
    </row>
    <row r="57" spans="1:12" ht="28.9" customHeight="1" x14ac:dyDescent="0.25">
      <c r="A57" s="189" t="s">
        <v>214</v>
      </c>
      <c r="B57" s="189"/>
      <c r="C57" s="189"/>
      <c r="D57" s="189"/>
      <c r="E57" s="189"/>
      <c r="F57" s="189"/>
      <c r="G57" s="12">
        <v>51</v>
      </c>
      <c r="H57" s="104">
        <v>0</v>
      </c>
      <c r="I57" s="104">
        <v>0</v>
      </c>
    </row>
    <row r="58" spans="1:12" ht="12.75" customHeight="1" x14ac:dyDescent="0.25">
      <c r="A58" s="189" t="s">
        <v>215</v>
      </c>
      <c r="B58" s="189"/>
      <c r="C58" s="189"/>
      <c r="D58" s="189"/>
      <c r="E58" s="189"/>
      <c r="F58" s="189"/>
      <c r="G58" s="12">
        <v>52</v>
      </c>
      <c r="H58" s="104">
        <v>0</v>
      </c>
      <c r="I58" s="104">
        <v>0</v>
      </c>
    </row>
    <row r="59" spans="1:12" ht="12.75" customHeight="1" x14ac:dyDescent="0.25">
      <c r="A59" s="190" t="s">
        <v>216</v>
      </c>
      <c r="B59" s="190"/>
      <c r="C59" s="190"/>
      <c r="D59" s="190"/>
      <c r="E59" s="190"/>
      <c r="F59" s="190"/>
      <c r="G59" s="13">
        <v>53</v>
      </c>
      <c r="H59" s="91">
        <f>H7+H36+H55+H56</f>
        <v>101383764.00999999</v>
      </c>
      <c r="I59" s="91">
        <f>I7+I36+I55+I56</f>
        <v>126250438.45</v>
      </c>
    </row>
    <row r="60" spans="1:12" ht="12.75" customHeight="1" x14ac:dyDescent="0.25">
      <c r="A60" s="190" t="s">
        <v>217</v>
      </c>
      <c r="B60" s="190"/>
      <c r="C60" s="190"/>
      <c r="D60" s="190"/>
      <c r="E60" s="190"/>
      <c r="F60" s="190"/>
      <c r="G60" s="13">
        <v>54</v>
      </c>
      <c r="H60" s="91">
        <f>H13+H47+H57+H58</f>
        <v>79416174.889999986</v>
      </c>
      <c r="I60" s="91">
        <f>I13+I47+I57+I58</f>
        <v>92539995.489999995</v>
      </c>
    </row>
    <row r="61" spans="1:12" ht="12.75" customHeight="1" x14ac:dyDescent="0.25">
      <c r="A61" s="190" t="s">
        <v>218</v>
      </c>
      <c r="B61" s="190"/>
      <c r="C61" s="190"/>
      <c r="D61" s="190"/>
      <c r="E61" s="190"/>
      <c r="F61" s="190"/>
      <c r="G61" s="13">
        <v>55</v>
      </c>
      <c r="H61" s="91">
        <f>H59-H60</f>
        <v>21967589.120000005</v>
      </c>
      <c r="I61" s="91">
        <f>I59-I60</f>
        <v>33710442.960000008</v>
      </c>
    </row>
    <row r="62" spans="1:12" ht="12.75" customHeight="1" x14ac:dyDescent="0.25">
      <c r="A62" s="222" t="s">
        <v>219</v>
      </c>
      <c r="B62" s="222"/>
      <c r="C62" s="222"/>
      <c r="D62" s="222"/>
      <c r="E62" s="222"/>
      <c r="F62" s="222"/>
      <c r="G62" s="13">
        <v>56</v>
      </c>
      <c r="H62" s="91">
        <f>+IF((H59-H60)&gt;0,(H59-H60),0)</f>
        <v>21967589.120000005</v>
      </c>
      <c r="I62" s="91">
        <f>+IF((I59-I60)&gt;0,(I59-I60),0)</f>
        <v>33710442.960000008</v>
      </c>
      <c r="L62" s="75"/>
    </row>
    <row r="63" spans="1:12" ht="12.75" customHeight="1" x14ac:dyDescent="0.25">
      <c r="A63" s="222" t="s">
        <v>220</v>
      </c>
      <c r="B63" s="222"/>
      <c r="C63" s="222"/>
      <c r="D63" s="222"/>
      <c r="E63" s="222"/>
      <c r="F63" s="222"/>
      <c r="G63" s="13">
        <v>57</v>
      </c>
      <c r="H63" s="91">
        <f>+IF((H59-H60)&lt;0,(H59-H60),0)</f>
        <v>0</v>
      </c>
      <c r="I63" s="91">
        <f>+IF((I59-I60)&lt;0,(I59-I60),0)</f>
        <v>0</v>
      </c>
    </row>
    <row r="64" spans="1:12" ht="12.75" customHeight="1" x14ac:dyDescent="0.25">
      <c r="A64" s="189" t="s">
        <v>221</v>
      </c>
      <c r="B64" s="189"/>
      <c r="C64" s="189"/>
      <c r="D64" s="189"/>
      <c r="E64" s="189"/>
      <c r="F64" s="189"/>
      <c r="G64" s="12">
        <v>58</v>
      </c>
      <c r="H64" s="104">
        <v>0</v>
      </c>
      <c r="I64" s="104">
        <v>0</v>
      </c>
      <c r="L64" s="75"/>
    </row>
    <row r="65" spans="1:12" ht="12.75" customHeight="1" x14ac:dyDescent="0.25">
      <c r="A65" s="190" t="s">
        <v>222</v>
      </c>
      <c r="B65" s="190"/>
      <c r="C65" s="190"/>
      <c r="D65" s="190"/>
      <c r="E65" s="190"/>
      <c r="F65" s="190"/>
      <c r="G65" s="13">
        <v>59</v>
      </c>
      <c r="H65" s="91">
        <f>H61-H64</f>
        <v>21967589.120000005</v>
      </c>
      <c r="I65" s="91">
        <f>I61-I64</f>
        <v>33710442.960000008</v>
      </c>
    </row>
    <row r="66" spans="1:12" ht="12.75" customHeight="1" x14ac:dyDescent="0.25">
      <c r="A66" s="222" t="s">
        <v>223</v>
      </c>
      <c r="B66" s="222"/>
      <c r="C66" s="222"/>
      <c r="D66" s="222"/>
      <c r="E66" s="222"/>
      <c r="F66" s="222"/>
      <c r="G66" s="13">
        <v>60</v>
      </c>
      <c r="H66" s="91">
        <f>+IF((H61-H64)&gt;0,(H61-H64),0)</f>
        <v>21967589.120000005</v>
      </c>
      <c r="I66" s="91">
        <f>+IF((I61-I64)&gt;0,(I61-I64),0)</f>
        <v>33710442.960000008</v>
      </c>
      <c r="L66" s="75"/>
    </row>
    <row r="67" spans="1:12" ht="12.75" customHeight="1" x14ac:dyDescent="0.25">
      <c r="A67" s="222" t="s">
        <v>224</v>
      </c>
      <c r="B67" s="222"/>
      <c r="C67" s="222"/>
      <c r="D67" s="222"/>
      <c r="E67" s="222"/>
      <c r="F67" s="222"/>
      <c r="G67" s="13">
        <v>61</v>
      </c>
      <c r="H67" s="91">
        <f>+IF((H61-H64)&lt;0,(H61-H64),0)</f>
        <v>0</v>
      </c>
      <c r="I67" s="91">
        <f>+IF((I61-I64)&lt;0,(I61-I64),0)</f>
        <v>0</v>
      </c>
    </row>
    <row r="68" spans="1:12" x14ac:dyDescent="0.25">
      <c r="A68" s="193" t="s">
        <v>225</v>
      </c>
      <c r="B68" s="193"/>
      <c r="C68" s="193"/>
      <c r="D68" s="193"/>
      <c r="E68" s="193"/>
      <c r="F68" s="193"/>
      <c r="G68" s="214"/>
      <c r="H68" s="214"/>
      <c r="I68" s="214"/>
    </row>
    <row r="69" spans="1:12" ht="25.9" customHeight="1" x14ac:dyDescent="0.25">
      <c r="A69" s="190" t="s">
        <v>226</v>
      </c>
      <c r="B69" s="190"/>
      <c r="C69" s="190"/>
      <c r="D69" s="190"/>
      <c r="E69" s="190"/>
      <c r="F69" s="190"/>
      <c r="G69" s="13">
        <v>62</v>
      </c>
      <c r="H69" s="91">
        <f>H70-H71</f>
        <v>0</v>
      </c>
      <c r="I69" s="91">
        <f>I70-I71</f>
        <v>0</v>
      </c>
    </row>
    <row r="70" spans="1:12" ht="12.75" customHeight="1" x14ac:dyDescent="0.25">
      <c r="A70" s="220" t="s">
        <v>227</v>
      </c>
      <c r="B70" s="220"/>
      <c r="C70" s="220"/>
      <c r="D70" s="220"/>
      <c r="E70" s="220"/>
      <c r="F70" s="220"/>
      <c r="G70" s="12">
        <v>63</v>
      </c>
      <c r="H70" s="104">
        <v>0</v>
      </c>
      <c r="I70" s="104">
        <v>0</v>
      </c>
    </row>
    <row r="71" spans="1:12" ht="12.75" customHeight="1" x14ac:dyDescent="0.25">
      <c r="A71" s="220" t="s">
        <v>228</v>
      </c>
      <c r="B71" s="220"/>
      <c r="C71" s="220"/>
      <c r="D71" s="220"/>
      <c r="E71" s="220"/>
      <c r="F71" s="220"/>
      <c r="G71" s="12">
        <v>64</v>
      </c>
      <c r="H71" s="104">
        <v>0</v>
      </c>
      <c r="I71" s="104">
        <v>0</v>
      </c>
    </row>
    <row r="72" spans="1:12" ht="12.75" customHeight="1" x14ac:dyDescent="0.25">
      <c r="A72" s="189" t="s">
        <v>229</v>
      </c>
      <c r="B72" s="189"/>
      <c r="C72" s="189"/>
      <c r="D72" s="189"/>
      <c r="E72" s="189"/>
      <c r="F72" s="189"/>
      <c r="G72" s="12">
        <v>65</v>
      </c>
      <c r="H72" s="104">
        <v>0</v>
      </c>
      <c r="I72" s="104">
        <v>0</v>
      </c>
    </row>
    <row r="73" spans="1:12" ht="12.75" customHeight="1" x14ac:dyDescent="0.25">
      <c r="A73" s="222" t="s">
        <v>230</v>
      </c>
      <c r="B73" s="222"/>
      <c r="C73" s="222"/>
      <c r="D73" s="222"/>
      <c r="E73" s="222"/>
      <c r="F73" s="222"/>
      <c r="G73" s="13">
        <v>66</v>
      </c>
      <c r="H73" s="91">
        <v>0</v>
      </c>
      <c r="I73" s="91">
        <v>0</v>
      </c>
    </row>
    <row r="74" spans="1:12" ht="12.75" customHeight="1" x14ac:dyDescent="0.25">
      <c r="A74" s="222" t="s">
        <v>231</v>
      </c>
      <c r="B74" s="222"/>
      <c r="C74" s="222"/>
      <c r="D74" s="222"/>
      <c r="E74" s="222"/>
      <c r="F74" s="222"/>
      <c r="G74" s="13">
        <v>67</v>
      </c>
      <c r="H74" s="91">
        <v>0</v>
      </c>
      <c r="I74" s="91">
        <v>0</v>
      </c>
    </row>
    <row r="75" spans="1:12" x14ac:dyDescent="0.25">
      <c r="A75" s="193" t="s">
        <v>232</v>
      </c>
      <c r="B75" s="193"/>
      <c r="C75" s="193"/>
      <c r="D75" s="193"/>
      <c r="E75" s="193"/>
      <c r="F75" s="193"/>
      <c r="G75" s="214"/>
      <c r="H75" s="214"/>
      <c r="I75" s="214"/>
    </row>
    <row r="76" spans="1:12" ht="12.75" customHeight="1" x14ac:dyDescent="0.25">
      <c r="A76" s="190" t="s">
        <v>233</v>
      </c>
      <c r="B76" s="190"/>
      <c r="C76" s="190"/>
      <c r="D76" s="190"/>
      <c r="E76" s="190"/>
      <c r="F76" s="190"/>
      <c r="G76" s="13">
        <v>68</v>
      </c>
      <c r="H76" s="91">
        <v>0</v>
      </c>
      <c r="I76" s="91">
        <v>0</v>
      </c>
    </row>
    <row r="77" spans="1:12" ht="12.75" customHeight="1" x14ac:dyDescent="0.25">
      <c r="A77" s="221" t="s">
        <v>234</v>
      </c>
      <c r="B77" s="221"/>
      <c r="C77" s="221"/>
      <c r="D77" s="221"/>
      <c r="E77" s="221"/>
      <c r="F77" s="221"/>
      <c r="G77" s="17">
        <v>69</v>
      </c>
      <c r="H77" s="111">
        <v>0</v>
      </c>
      <c r="I77" s="111">
        <v>0</v>
      </c>
    </row>
    <row r="78" spans="1:12" ht="12.75" customHeight="1" x14ac:dyDescent="0.25">
      <c r="A78" s="221" t="s">
        <v>235</v>
      </c>
      <c r="B78" s="221"/>
      <c r="C78" s="221"/>
      <c r="D78" s="221"/>
      <c r="E78" s="221"/>
      <c r="F78" s="221"/>
      <c r="G78" s="17">
        <v>70</v>
      </c>
      <c r="H78" s="111">
        <v>0</v>
      </c>
      <c r="I78" s="111">
        <v>0</v>
      </c>
    </row>
    <row r="79" spans="1:12" ht="12.75" customHeight="1" x14ac:dyDescent="0.25">
      <c r="A79" s="190" t="s">
        <v>236</v>
      </c>
      <c r="B79" s="190"/>
      <c r="C79" s="190"/>
      <c r="D79" s="190"/>
      <c r="E79" s="190"/>
      <c r="F79" s="190"/>
      <c r="G79" s="13">
        <v>71</v>
      </c>
      <c r="H79" s="91">
        <v>0</v>
      </c>
      <c r="I79" s="91">
        <v>0</v>
      </c>
    </row>
    <row r="80" spans="1:12" ht="12.75" customHeight="1" x14ac:dyDescent="0.25">
      <c r="A80" s="190" t="s">
        <v>237</v>
      </c>
      <c r="B80" s="190"/>
      <c r="C80" s="190"/>
      <c r="D80" s="190"/>
      <c r="E80" s="190"/>
      <c r="F80" s="190"/>
      <c r="G80" s="13">
        <v>72</v>
      </c>
      <c r="H80" s="91">
        <v>0</v>
      </c>
      <c r="I80" s="91">
        <v>0</v>
      </c>
    </row>
    <row r="81" spans="1:9" ht="12.75" customHeight="1" x14ac:dyDescent="0.25">
      <c r="A81" s="222" t="s">
        <v>238</v>
      </c>
      <c r="B81" s="222"/>
      <c r="C81" s="222"/>
      <c r="D81" s="222"/>
      <c r="E81" s="222"/>
      <c r="F81" s="222"/>
      <c r="G81" s="13">
        <v>73</v>
      </c>
      <c r="H81" s="91">
        <v>0</v>
      </c>
      <c r="I81" s="91">
        <v>0</v>
      </c>
    </row>
    <row r="82" spans="1:9" ht="12.75" customHeight="1" x14ac:dyDescent="0.25">
      <c r="A82" s="222" t="s">
        <v>239</v>
      </c>
      <c r="B82" s="222"/>
      <c r="C82" s="222"/>
      <c r="D82" s="222"/>
      <c r="E82" s="222"/>
      <c r="F82" s="222"/>
      <c r="G82" s="13">
        <v>74</v>
      </c>
      <c r="H82" s="91">
        <v>0</v>
      </c>
      <c r="I82" s="91">
        <v>0</v>
      </c>
    </row>
    <row r="83" spans="1:9" x14ac:dyDescent="0.25">
      <c r="A83" s="193" t="s">
        <v>240</v>
      </c>
      <c r="B83" s="193"/>
      <c r="C83" s="193"/>
      <c r="D83" s="193"/>
      <c r="E83" s="193"/>
      <c r="F83" s="193"/>
      <c r="G83" s="214"/>
      <c r="H83" s="214"/>
      <c r="I83" s="214"/>
    </row>
    <row r="84" spans="1:9" ht="12.75" customHeight="1" x14ac:dyDescent="0.25">
      <c r="A84" s="215" t="s">
        <v>241</v>
      </c>
      <c r="B84" s="215"/>
      <c r="C84" s="215"/>
      <c r="D84" s="215"/>
      <c r="E84" s="215"/>
      <c r="F84" s="215"/>
      <c r="G84" s="13">
        <v>75</v>
      </c>
      <c r="H84" s="92">
        <f>H85+H86</f>
        <v>0</v>
      </c>
      <c r="I84" s="92">
        <f>I85+I86</f>
        <v>0</v>
      </c>
    </row>
    <row r="85" spans="1:9" ht="12.75" customHeight="1" x14ac:dyDescent="0.25">
      <c r="A85" s="216" t="s">
        <v>242</v>
      </c>
      <c r="B85" s="216"/>
      <c r="C85" s="216"/>
      <c r="D85" s="216"/>
      <c r="E85" s="216"/>
      <c r="F85" s="216"/>
      <c r="G85" s="12">
        <v>76</v>
      </c>
      <c r="H85" s="93">
        <v>0</v>
      </c>
      <c r="I85" s="93">
        <v>0</v>
      </c>
    </row>
    <row r="86" spans="1:9" ht="12.75" customHeight="1" x14ac:dyDescent="0.25">
      <c r="A86" s="216" t="s">
        <v>243</v>
      </c>
      <c r="B86" s="216"/>
      <c r="C86" s="216"/>
      <c r="D86" s="216"/>
      <c r="E86" s="216"/>
      <c r="F86" s="216"/>
      <c r="G86" s="12">
        <v>77</v>
      </c>
      <c r="H86" s="93">
        <v>0</v>
      </c>
      <c r="I86" s="93">
        <v>0</v>
      </c>
    </row>
    <row r="87" spans="1:9" x14ac:dyDescent="0.25">
      <c r="A87" s="217" t="s">
        <v>244</v>
      </c>
      <c r="B87" s="217"/>
      <c r="C87" s="217"/>
      <c r="D87" s="217"/>
      <c r="E87" s="217"/>
      <c r="F87" s="217"/>
      <c r="G87" s="218"/>
      <c r="H87" s="218"/>
      <c r="I87" s="218"/>
    </row>
    <row r="88" spans="1:9" ht="12.75" customHeight="1" x14ac:dyDescent="0.25">
      <c r="A88" s="219" t="s">
        <v>245</v>
      </c>
      <c r="B88" s="219"/>
      <c r="C88" s="219"/>
      <c r="D88" s="219"/>
      <c r="E88" s="219"/>
      <c r="F88" s="219"/>
      <c r="G88" s="12">
        <v>78</v>
      </c>
      <c r="H88" s="93">
        <v>21967589.120000001</v>
      </c>
      <c r="I88" s="112">
        <v>33710442.960000001</v>
      </c>
    </row>
    <row r="89" spans="1:9" ht="24.65" customHeight="1" x14ac:dyDescent="0.25">
      <c r="A89" s="212" t="s">
        <v>246</v>
      </c>
      <c r="B89" s="212"/>
      <c r="C89" s="212"/>
      <c r="D89" s="212"/>
      <c r="E89" s="212"/>
      <c r="F89" s="212"/>
      <c r="G89" s="13">
        <v>79</v>
      </c>
      <c r="H89" s="92">
        <f>H90+H97</f>
        <v>0</v>
      </c>
      <c r="I89" s="92">
        <f>I90+I97</f>
        <v>0</v>
      </c>
    </row>
    <row r="90" spans="1:9" ht="24.65" customHeight="1" x14ac:dyDescent="0.25">
      <c r="A90" s="224" t="s">
        <v>247</v>
      </c>
      <c r="B90" s="224"/>
      <c r="C90" s="224"/>
      <c r="D90" s="224"/>
      <c r="E90" s="224"/>
      <c r="F90" s="224"/>
      <c r="G90" s="13">
        <v>80</v>
      </c>
      <c r="H90" s="92">
        <f>SUM(H91:H95)</f>
        <v>0</v>
      </c>
      <c r="I90" s="92">
        <f>SUM(I91:I95)</f>
        <v>0</v>
      </c>
    </row>
    <row r="91" spans="1:9" ht="25.5" customHeight="1" x14ac:dyDescent="0.25">
      <c r="A91" s="220" t="s">
        <v>248</v>
      </c>
      <c r="B91" s="220"/>
      <c r="C91" s="220"/>
      <c r="D91" s="220"/>
      <c r="E91" s="220"/>
      <c r="F91" s="220"/>
      <c r="G91" s="13">
        <v>81</v>
      </c>
      <c r="H91" s="93">
        <v>0</v>
      </c>
      <c r="I91" s="93">
        <v>0</v>
      </c>
    </row>
    <row r="92" spans="1:9" ht="39.75" customHeight="1" x14ac:dyDescent="0.25">
      <c r="A92" s="220" t="s">
        <v>249</v>
      </c>
      <c r="B92" s="220"/>
      <c r="C92" s="220"/>
      <c r="D92" s="220"/>
      <c r="E92" s="220"/>
      <c r="F92" s="220"/>
      <c r="G92" s="13">
        <v>82</v>
      </c>
      <c r="H92" s="93">
        <v>0</v>
      </c>
      <c r="I92" s="93">
        <v>0</v>
      </c>
    </row>
    <row r="93" spans="1:9" ht="40.5" customHeight="1" x14ac:dyDescent="0.25">
      <c r="A93" s="220" t="s">
        <v>250</v>
      </c>
      <c r="B93" s="220"/>
      <c r="C93" s="220"/>
      <c r="D93" s="220"/>
      <c r="E93" s="220"/>
      <c r="F93" s="220"/>
      <c r="G93" s="13">
        <v>83</v>
      </c>
      <c r="H93" s="93">
        <v>0</v>
      </c>
      <c r="I93" s="93">
        <v>0</v>
      </c>
    </row>
    <row r="94" spans="1:9" x14ac:dyDescent="0.25">
      <c r="A94" s="220" t="s">
        <v>251</v>
      </c>
      <c r="B94" s="220"/>
      <c r="C94" s="220"/>
      <c r="D94" s="220"/>
      <c r="E94" s="220"/>
      <c r="F94" s="220"/>
      <c r="G94" s="13">
        <v>84</v>
      </c>
      <c r="H94" s="93">
        <v>0</v>
      </c>
      <c r="I94" s="93">
        <v>0</v>
      </c>
    </row>
    <row r="95" spans="1:9" x14ac:dyDescent="0.25">
      <c r="A95" s="220" t="s">
        <v>252</v>
      </c>
      <c r="B95" s="220"/>
      <c r="C95" s="220"/>
      <c r="D95" s="220"/>
      <c r="E95" s="220"/>
      <c r="F95" s="220"/>
      <c r="G95" s="13">
        <v>85</v>
      </c>
      <c r="H95" s="93">
        <v>0</v>
      </c>
      <c r="I95" s="93">
        <v>0</v>
      </c>
    </row>
    <row r="96" spans="1:9" x14ac:dyDescent="0.25">
      <c r="A96" s="220" t="s">
        <v>253</v>
      </c>
      <c r="B96" s="220"/>
      <c r="C96" s="220"/>
      <c r="D96" s="220"/>
      <c r="E96" s="220"/>
      <c r="F96" s="220"/>
      <c r="G96" s="13">
        <v>86</v>
      </c>
      <c r="H96" s="93">
        <v>0</v>
      </c>
      <c r="I96" s="93">
        <v>0</v>
      </c>
    </row>
    <row r="97" spans="1:9" ht="25.5" customHeight="1" x14ac:dyDescent="0.25">
      <c r="A97" s="224" t="s">
        <v>254</v>
      </c>
      <c r="B97" s="224"/>
      <c r="C97" s="224"/>
      <c r="D97" s="224"/>
      <c r="E97" s="224"/>
      <c r="F97" s="224"/>
      <c r="G97" s="13">
        <v>87</v>
      </c>
      <c r="H97" s="92">
        <f>SUM(H98:H106)</f>
        <v>0</v>
      </c>
      <c r="I97" s="92">
        <f>SUM(I98:I106)</f>
        <v>0</v>
      </c>
    </row>
    <row r="98" spans="1:9" ht="14.25" customHeight="1" x14ac:dyDescent="0.25">
      <c r="A98" s="220" t="s">
        <v>255</v>
      </c>
      <c r="B98" s="220"/>
      <c r="C98" s="220"/>
      <c r="D98" s="220"/>
      <c r="E98" s="220"/>
      <c r="F98" s="220"/>
      <c r="G98" s="12">
        <v>88</v>
      </c>
      <c r="H98" s="93">
        <v>0</v>
      </c>
      <c r="I98" s="93">
        <v>0</v>
      </c>
    </row>
    <row r="99" spans="1:9" ht="40.5" customHeight="1" x14ac:dyDescent="0.25">
      <c r="A99" s="220" t="s">
        <v>438</v>
      </c>
      <c r="B99" s="220"/>
      <c r="C99" s="220"/>
      <c r="D99" s="220"/>
      <c r="E99" s="220"/>
      <c r="F99" s="220"/>
      <c r="G99" s="12">
        <v>89</v>
      </c>
      <c r="H99" s="93">
        <v>0</v>
      </c>
      <c r="I99" s="93">
        <v>0</v>
      </c>
    </row>
    <row r="100" spans="1:9" ht="40.5" customHeight="1" x14ac:dyDescent="0.25">
      <c r="A100" s="220" t="s">
        <v>439</v>
      </c>
      <c r="B100" s="220"/>
      <c r="C100" s="220"/>
      <c r="D100" s="220"/>
      <c r="E100" s="220"/>
      <c r="F100" s="220"/>
      <c r="G100" s="12">
        <v>90</v>
      </c>
      <c r="H100" s="93">
        <v>0</v>
      </c>
      <c r="I100" s="93">
        <v>0</v>
      </c>
    </row>
    <row r="101" spans="1:9" ht="12.75" customHeight="1" x14ac:dyDescent="0.25">
      <c r="A101" s="220" t="s">
        <v>256</v>
      </c>
      <c r="B101" s="220"/>
      <c r="C101" s="220"/>
      <c r="D101" s="220"/>
      <c r="E101" s="220"/>
      <c r="F101" s="220"/>
      <c r="G101" s="12">
        <v>91</v>
      </c>
      <c r="H101" s="93">
        <v>0</v>
      </c>
      <c r="I101" s="93">
        <v>0</v>
      </c>
    </row>
    <row r="102" spans="1:9" ht="24" customHeight="1" x14ac:dyDescent="0.25">
      <c r="A102" s="220" t="s">
        <v>257</v>
      </c>
      <c r="B102" s="220"/>
      <c r="C102" s="220"/>
      <c r="D102" s="220"/>
      <c r="E102" s="220"/>
      <c r="F102" s="220"/>
      <c r="G102" s="12">
        <v>92</v>
      </c>
      <c r="H102" s="93">
        <v>0</v>
      </c>
      <c r="I102" s="93">
        <v>0</v>
      </c>
    </row>
    <row r="103" spans="1:9" ht="25.5" customHeight="1" x14ac:dyDescent="0.25">
      <c r="A103" s="220" t="s">
        <v>258</v>
      </c>
      <c r="B103" s="220"/>
      <c r="C103" s="220"/>
      <c r="D103" s="220"/>
      <c r="E103" s="220"/>
      <c r="F103" s="220"/>
      <c r="G103" s="12">
        <v>93</v>
      </c>
      <c r="H103" s="93">
        <v>0</v>
      </c>
      <c r="I103" s="93">
        <v>0</v>
      </c>
    </row>
    <row r="104" spans="1:9" ht="12.75" customHeight="1" x14ac:dyDescent="0.25">
      <c r="A104" s="220" t="s">
        <v>440</v>
      </c>
      <c r="B104" s="220"/>
      <c r="C104" s="220"/>
      <c r="D104" s="220"/>
      <c r="E104" s="220"/>
      <c r="F104" s="220"/>
      <c r="G104" s="12">
        <v>94</v>
      </c>
      <c r="H104" s="93">
        <v>0</v>
      </c>
      <c r="I104" s="93">
        <v>0</v>
      </c>
    </row>
    <row r="105" spans="1:9" ht="24.75" customHeight="1" x14ac:dyDescent="0.25">
      <c r="A105" s="220" t="s">
        <v>441</v>
      </c>
      <c r="B105" s="220"/>
      <c r="C105" s="220"/>
      <c r="D105" s="220"/>
      <c r="E105" s="220"/>
      <c r="F105" s="220"/>
      <c r="G105" s="12">
        <v>95</v>
      </c>
      <c r="H105" s="93">
        <v>0</v>
      </c>
      <c r="I105" s="93">
        <v>0</v>
      </c>
    </row>
    <row r="106" spans="1:9" x14ac:dyDescent="0.25">
      <c r="A106" s="220" t="s">
        <v>442</v>
      </c>
      <c r="B106" s="220"/>
      <c r="C106" s="220"/>
      <c r="D106" s="220"/>
      <c r="E106" s="220"/>
      <c r="F106" s="220"/>
      <c r="G106" s="12">
        <v>96</v>
      </c>
      <c r="H106" s="93">
        <v>0</v>
      </c>
      <c r="I106" s="93">
        <v>0</v>
      </c>
    </row>
    <row r="107" spans="1:9" ht="22.5" customHeight="1" x14ac:dyDescent="0.25">
      <c r="A107" s="220" t="s">
        <v>443</v>
      </c>
      <c r="B107" s="220"/>
      <c r="C107" s="220"/>
      <c r="D107" s="220"/>
      <c r="E107" s="220"/>
      <c r="F107" s="220"/>
      <c r="G107" s="12">
        <v>97</v>
      </c>
      <c r="H107" s="93">
        <v>0</v>
      </c>
      <c r="I107" s="93">
        <v>0</v>
      </c>
    </row>
    <row r="108" spans="1:9" ht="27" customHeight="1" x14ac:dyDescent="0.25">
      <c r="A108" s="212" t="s">
        <v>444</v>
      </c>
      <c r="B108" s="212"/>
      <c r="C108" s="212"/>
      <c r="D108" s="212"/>
      <c r="E108" s="212"/>
      <c r="F108" s="212"/>
      <c r="G108" s="13">
        <v>98</v>
      </c>
      <c r="H108" s="92">
        <f>H90+H97-H107-H96</f>
        <v>0</v>
      </c>
      <c r="I108" s="92">
        <f>I90+I97-I107-I96</f>
        <v>0</v>
      </c>
    </row>
    <row r="109" spans="1:9" ht="25.9" customHeight="1" x14ac:dyDescent="0.25">
      <c r="A109" s="213" t="s">
        <v>445</v>
      </c>
      <c r="B109" s="213"/>
      <c r="C109" s="213"/>
      <c r="D109" s="213"/>
      <c r="E109" s="213"/>
      <c r="F109" s="213"/>
      <c r="G109" s="13">
        <v>99</v>
      </c>
      <c r="H109" s="92">
        <f>H88+H108</f>
        <v>21967589.120000001</v>
      </c>
      <c r="I109" s="92">
        <f>I88+I108</f>
        <v>33710442.960000001</v>
      </c>
    </row>
    <row r="110" spans="1:9" x14ac:dyDescent="0.25">
      <c r="A110" s="193" t="s">
        <v>259</v>
      </c>
      <c r="B110" s="193"/>
      <c r="C110" s="193"/>
      <c r="D110" s="193"/>
      <c r="E110" s="193"/>
      <c r="F110" s="193"/>
      <c r="G110" s="214"/>
      <c r="H110" s="214"/>
      <c r="I110" s="214"/>
    </row>
    <row r="111" spans="1:9" ht="26.5" customHeight="1" x14ac:dyDescent="0.25">
      <c r="A111" s="215" t="s">
        <v>446</v>
      </c>
      <c r="B111" s="215"/>
      <c r="C111" s="215"/>
      <c r="D111" s="215"/>
      <c r="E111" s="215"/>
      <c r="F111" s="215"/>
      <c r="G111" s="13">
        <v>100</v>
      </c>
      <c r="H111" s="92">
        <f>H112+H113</f>
        <v>0</v>
      </c>
      <c r="I111" s="92">
        <f>I112+I113</f>
        <v>0</v>
      </c>
    </row>
    <row r="112" spans="1:9" ht="12.75" customHeight="1" x14ac:dyDescent="0.25">
      <c r="A112" s="216" t="s">
        <v>260</v>
      </c>
      <c r="B112" s="216"/>
      <c r="C112" s="216"/>
      <c r="D112" s="216"/>
      <c r="E112" s="216"/>
      <c r="F112" s="216"/>
      <c r="G112" s="12">
        <v>101</v>
      </c>
      <c r="H112" s="93">
        <v>0</v>
      </c>
      <c r="I112" s="93">
        <v>0</v>
      </c>
    </row>
    <row r="113" spans="1:9" ht="12.75" customHeight="1" x14ac:dyDescent="0.25">
      <c r="A113" s="216" t="s">
        <v>261</v>
      </c>
      <c r="B113" s="216"/>
      <c r="C113" s="216"/>
      <c r="D113" s="216"/>
      <c r="E113" s="216"/>
      <c r="F113" s="216"/>
      <c r="G113" s="12">
        <v>102</v>
      </c>
      <c r="H113" s="93">
        <v>0</v>
      </c>
      <c r="I113" s="93">
        <v>0</v>
      </c>
    </row>
  </sheetData>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8:F98"/>
    <mergeCell ref="A93:F93"/>
    <mergeCell ref="A92:F92"/>
    <mergeCell ref="A94:F94"/>
    <mergeCell ref="A95:F95"/>
    <mergeCell ref="A96:F96"/>
    <mergeCell ref="A97:F97"/>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100:F100"/>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Incorrect entry" error="You can enter only positive whole numbers." sqref="GEJ982990:GEK982993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GOF982990:GOG982993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GYB982990:GYC982993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HX982990:HHY98299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RT982990:HRU982993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IBP982990:IBQ982993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ILL982990:ILM982993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IVH982990:IVI982993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JFD982990:JFE98299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JOZ982990:JPA982993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JYV982990:JYW982993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KIR982990:KIS982993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KSN982990:KSO982993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LCJ982990:LCK9829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LMF982990:LMG982993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LWB982990:LWC982993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MFX982990:MFY982993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MPT982990:MPU982993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MZP982990:MZQ982993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NJL982990:NJM98299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NTH982990:NTI982993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ODD982990:ODE982993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OMZ982990:ONA982993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OWV982990:OWW982993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PGR982990:PGS98299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PQN982990:PQO982993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QAJ982990:QAK982993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QKF982990:QKG982993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QUB982990:QUC982993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RDX982990:RDY98299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RNT982990:RNU982993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RXP982990:RXQ982993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SHL982990:SHM982993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SRH982990:SRI982993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TBD982990:TBE98299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TKZ982990:TLA982993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TUV982990:TUW982993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UER982990:UES982993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UON982990:UOO982993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UYJ982990:UYK98299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VIF982990:VIG982993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VSB982990:VSC982993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WBX982990:WBY982993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WLT982990:WLU982993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WVP982990:WVQ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xr:uid="{00000000-0002-0000-0200-000000000000}">
      <formula1>0</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200-000001000000}">
      <formula1>999999999999</formula1>
    </dataValidation>
    <dataValidation type="whole" operator="notEqual" allowBlank="1" showInputMessage="1" showErrorMessage="1" errorTitle="Incorrect entry" error="You can enter only whole numbers." sqref="AMR983030:AMS983030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AWN983030:AWO983030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BGJ983030:BGK983030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BQF983030:BQG983030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CAB983030:CAC98303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CJX983030:CJY983030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CTT983030:CTU983030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DDP983030:DDQ983030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DNL983030:DNM983030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DXH983030:DXI98303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EHD983030:EHE983030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EQZ983030:ERA983030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FAV983030:FAW983030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FKR983030:FKS983030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FUN983030:FUO98303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GEJ983030:GEK98303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GOF983030:GOG983030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GYB983030:GYC983030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HX983030:HHY983030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RT983030:HRU983030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IBP983030:IBQ9830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ILL983030:ILM983030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IVH983030:IVI983030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JFD983030:JFE983030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JOZ983030:JPA983030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JYV983030:JYW98303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KIR983030:KIS983030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KSN983030:KSO983030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LCJ983030:LCK983030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LMF983030:LMG983030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LWB983030:LWC983030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MFX983030:MFY983030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MPT983030:MPU983030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MZP983030:MZQ983030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NJL983030:NJM983030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NTH983030:NTI983030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ODD983030:ODE983030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OMZ983030:ONA983030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OWV983030:OWW983030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PGR983030:PGS983030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PQN983030:PQO983030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QAJ983030:QAK983030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QKF983030:QKG983030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QUB983030:QUC983030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RDX983030:RDY983030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RNT983030:RNU983030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RXP983030:RXQ983030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SHL983030:SHM983030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SRH983030:SRI983030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TBD983030:TBE98303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TKZ983030:TLA983030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TUV983030:TUW983030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UER983030:UES983030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UON983030:UOO983030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UYJ983030:UYK98303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VIF983030:VIG983030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VSB983030:VSC983030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WBX983030:WBY983030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WLT983030:WLU983030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WVP983030:WVQ983030 JD983030:JE983030 SZ983030:TA983030 ACV983030:ACW983030"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N17" sqref="N17"/>
    </sheetView>
  </sheetViews>
  <sheetFormatPr defaultColWidth="9.1796875" defaultRowHeight="12.5" x14ac:dyDescent="0.25"/>
  <cols>
    <col min="1" max="6" width="9.1796875" style="2"/>
    <col min="7" max="7" width="9.1796875" style="7"/>
    <col min="8" max="9" width="17.81640625" style="14" customWidth="1"/>
    <col min="10" max="16384" width="9.1796875" style="2"/>
  </cols>
  <sheetData>
    <row r="1" spans="1:9" x14ac:dyDescent="0.25">
      <c r="A1" s="229" t="s">
        <v>262</v>
      </c>
      <c r="B1" s="233"/>
      <c r="C1" s="233"/>
      <c r="D1" s="233"/>
      <c r="E1" s="233"/>
      <c r="F1" s="233"/>
      <c r="G1" s="233"/>
      <c r="H1" s="233"/>
      <c r="I1" s="233"/>
    </row>
    <row r="2" spans="1:9" x14ac:dyDescent="0.25">
      <c r="A2" s="228" t="s">
        <v>263</v>
      </c>
      <c r="B2" s="198"/>
      <c r="C2" s="198"/>
      <c r="D2" s="198"/>
      <c r="E2" s="198"/>
      <c r="F2" s="198"/>
      <c r="G2" s="198"/>
      <c r="H2" s="198"/>
      <c r="I2" s="198"/>
    </row>
    <row r="3" spans="1:9" x14ac:dyDescent="0.25">
      <c r="A3" s="210" t="s">
        <v>43</v>
      </c>
      <c r="B3" s="235"/>
      <c r="C3" s="235"/>
      <c r="D3" s="235"/>
      <c r="E3" s="235"/>
      <c r="F3" s="235"/>
      <c r="G3" s="235"/>
      <c r="H3" s="235"/>
      <c r="I3" s="235"/>
    </row>
    <row r="4" spans="1:9" x14ac:dyDescent="0.25">
      <c r="A4" s="234" t="s">
        <v>264</v>
      </c>
      <c r="B4" s="201"/>
      <c r="C4" s="201"/>
      <c r="D4" s="201"/>
      <c r="E4" s="201"/>
      <c r="F4" s="201"/>
      <c r="G4" s="201"/>
      <c r="H4" s="201"/>
      <c r="I4" s="202"/>
    </row>
    <row r="5" spans="1:9" ht="21" x14ac:dyDescent="0.25">
      <c r="A5" s="225" t="s">
        <v>44</v>
      </c>
      <c r="B5" s="206"/>
      <c r="C5" s="206"/>
      <c r="D5" s="206"/>
      <c r="E5" s="206"/>
      <c r="F5" s="206"/>
      <c r="G5" s="76" t="s">
        <v>265</v>
      </c>
      <c r="H5" s="16" t="s">
        <v>162</v>
      </c>
      <c r="I5" s="16" t="s">
        <v>163</v>
      </c>
    </row>
    <row r="6" spans="1:9" x14ac:dyDescent="0.25">
      <c r="A6" s="236">
        <v>1</v>
      </c>
      <c r="B6" s="206"/>
      <c r="C6" s="206"/>
      <c r="D6" s="206"/>
      <c r="E6" s="206"/>
      <c r="F6" s="206"/>
      <c r="G6" s="16">
        <v>2</v>
      </c>
      <c r="H6" s="16" t="s">
        <v>266</v>
      </c>
      <c r="I6" s="16" t="s">
        <v>267</v>
      </c>
    </row>
    <row r="7" spans="1:9" x14ac:dyDescent="0.25">
      <c r="A7" s="230" t="s">
        <v>268</v>
      </c>
      <c r="B7" s="230"/>
      <c r="C7" s="230"/>
      <c r="D7" s="230"/>
      <c r="E7" s="230"/>
      <c r="F7" s="230"/>
      <c r="G7" s="230"/>
      <c r="H7" s="230"/>
      <c r="I7" s="230"/>
    </row>
    <row r="8" spans="1:9" ht="12.75" customHeight="1" x14ac:dyDescent="0.25">
      <c r="A8" s="220" t="s">
        <v>269</v>
      </c>
      <c r="B8" s="220"/>
      <c r="C8" s="220"/>
      <c r="D8" s="220"/>
      <c r="E8" s="220"/>
      <c r="F8" s="220"/>
      <c r="G8" s="17">
        <v>1</v>
      </c>
      <c r="H8" s="94"/>
      <c r="I8" s="94"/>
    </row>
    <row r="9" spans="1:9" ht="12.75" customHeight="1" x14ac:dyDescent="0.25">
      <c r="A9" s="222" t="s">
        <v>270</v>
      </c>
      <c r="B9" s="222"/>
      <c r="C9" s="222"/>
      <c r="D9" s="222"/>
      <c r="E9" s="222"/>
      <c r="F9" s="222"/>
      <c r="G9" s="13">
        <v>2</v>
      </c>
      <c r="H9" s="95">
        <f>H10+H11+H12+H13+H14+H15+H16+H17</f>
        <v>0</v>
      </c>
      <c r="I9" s="95">
        <f>I10+I11+I12+I13+I14+I15+I16+I17</f>
        <v>0</v>
      </c>
    </row>
    <row r="10" spans="1:9" ht="12.75" customHeight="1" x14ac:dyDescent="0.25">
      <c r="A10" s="232" t="s">
        <v>271</v>
      </c>
      <c r="B10" s="232"/>
      <c r="C10" s="232"/>
      <c r="D10" s="232"/>
      <c r="E10" s="232"/>
      <c r="F10" s="232"/>
      <c r="G10" s="17">
        <v>3</v>
      </c>
      <c r="H10" s="94"/>
      <c r="I10" s="94"/>
    </row>
    <row r="11" spans="1:9" ht="31.15" customHeight="1" x14ac:dyDescent="0.25">
      <c r="A11" s="232" t="s">
        <v>272</v>
      </c>
      <c r="B11" s="232"/>
      <c r="C11" s="232"/>
      <c r="D11" s="232"/>
      <c r="E11" s="232"/>
      <c r="F11" s="232"/>
      <c r="G11" s="17">
        <v>4</v>
      </c>
      <c r="H11" s="94"/>
      <c r="I11" s="94"/>
    </row>
    <row r="12" spans="1:9" ht="28.15" customHeight="1" x14ac:dyDescent="0.25">
      <c r="A12" s="232" t="s">
        <v>273</v>
      </c>
      <c r="B12" s="232"/>
      <c r="C12" s="232"/>
      <c r="D12" s="232"/>
      <c r="E12" s="232"/>
      <c r="F12" s="232"/>
      <c r="G12" s="17">
        <v>5</v>
      </c>
      <c r="H12" s="94"/>
      <c r="I12" s="94"/>
    </row>
    <row r="13" spans="1:9" ht="12.75" customHeight="1" x14ac:dyDescent="0.25">
      <c r="A13" s="232" t="s">
        <v>274</v>
      </c>
      <c r="B13" s="232"/>
      <c r="C13" s="232"/>
      <c r="D13" s="232"/>
      <c r="E13" s="232"/>
      <c r="F13" s="232"/>
      <c r="G13" s="17">
        <v>6</v>
      </c>
      <c r="H13" s="94"/>
      <c r="I13" s="94"/>
    </row>
    <row r="14" spans="1:9" ht="12.75" customHeight="1" x14ac:dyDescent="0.25">
      <c r="A14" s="232" t="s">
        <v>275</v>
      </c>
      <c r="B14" s="232"/>
      <c r="C14" s="232"/>
      <c r="D14" s="232"/>
      <c r="E14" s="232"/>
      <c r="F14" s="232"/>
      <c r="G14" s="17">
        <v>7</v>
      </c>
      <c r="H14" s="94"/>
      <c r="I14" s="94"/>
    </row>
    <row r="15" spans="1:9" ht="12.75" customHeight="1" x14ac:dyDescent="0.25">
      <c r="A15" s="232" t="s">
        <v>276</v>
      </c>
      <c r="B15" s="232"/>
      <c r="C15" s="232"/>
      <c r="D15" s="232"/>
      <c r="E15" s="232"/>
      <c r="F15" s="232"/>
      <c r="G15" s="17">
        <v>8</v>
      </c>
      <c r="H15" s="94"/>
      <c r="I15" s="94"/>
    </row>
    <row r="16" spans="1:9" ht="12.75" customHeight="1" x14ac:dyDescent="0.25">
      <c r="A16" s="232" t="s">
        <v>277</v>
      </c>
      <c r="B16" s="232"/>
      <c r="C16" s="232"/>
      <c r="D16" s="232"/>
      <c r="E16" s="232"/>
      <c r="F16" s="232"/>
      <c r="G16" s="17">
        <v>9</v>
      </c>
      <c r="H16" s="94"/>
      <c r="I16" s="94"/>
    </row>
    <row r="17" spans="1:9" ht="27.65" customHeight="1" x14ac:dyDescent="0.25">
      <c r="A17" s="232" t="s">
        <v>278</v>
      </c>
      <c r="B17" s="232"/>
      <c r="C17" s="232"/>
      <c r="D17" s="232"/>
      <c r="E17" s="232"/>
      <c r="F17" s="232"/>
      <c r="G17" s="17">
        <v>10</v>
      </c>
      <c r="H17" s="94"/>
      <c r="I17" s="94"/>
    </row>
    <row r="18" spans="1:9" ht="29.5" customHeight="1" x14ac:dyDescent="0.25">
      <c r="A18" s="212" t="s">
        <v>279</v>
      </c>
      <c r="B18" s="212"/>
      <c r="C18" s="212"/>
      <c r="D18" s="212"/>
      <c r="E18" s="212"/>
      <c r="F18" s="212"/>
      <c r="G18" s="13">
        <v>11</v>
      </c>
      <c r="H18" s="95">
        <f>H8+H9</f>
        <v>0</v>
      </c>
      <c r="I18" s="95">
        <f>I8+I9</f>
        <v>0</v>
      </c>
    </row>
    <row r="19" spans="1:9" ht="12.75" customHeight="1" x14ac:dyDescent="0.25">
      <c r="A19" s="222" t="s">
        <v>280</v>
      </c>
      <c r="B19" s="222"/>
      <c r="C19" s="222"/>
      <c r="D19" s="222"/>
      <c r="E19" s="222"/>
      <c r="F19" s="222"/>
      <c r="G19" s="13">
        <v>12</v>
      </c>
      <c r="H19" s="95">
        <f>H20+H21+H22+H23</f>
        <v>0</v>
      </c>
      <c r="I19" s="95">
        <f>I20+I21+I22+I23</f>
        <v>0</v>
      </c>
    </row>
    <row r="20" spans="1:9" ht="12.75" customHeight="1" x14ac:dyDescent="0.25">
      <c r="A20" s="232" t="s">
        <v>281</v>
      </c>
      <c r="B20" s="232"/>
      <c r="C20" s="232"/>
      <c r="D20" s="232"/>
      <c r="E20" s="232"/>
      <c r="F20" s="232"/>
      <c r="G20" s="17">
        <v>13</v>
      </c>
      <c r="H20" s="94"/>
      <c r="I20" s="94"/>
    </row>
    <row r="21" spans="1:9" ht="12.75" customHeight="1" x14ac:dyDescent="0.25">
      <c r="A21" s="232" t="s">
        <v>282</v>
      </c>
      <c r="B21" s="232"/>
      <c r="C21" s="232"/>
      <c r="D21" s="232"/>
      <c r="E21" s="232"/>
      <c r="F21" s="232"/>
      <c r="G21" s="17">
        <v>14</v>
      </c>
      <c r="H21" s="94"/>
      <c r="I21" s="94"/>
    </row>
    <row r="22" spans="1:9" ht="12.75" customHeight="1" x14ac:dyDescent="0.25">
      <c r="A22" s="232" t="s">
        <v>283</v>
      </c>
      <c r="B22" s="232"/>
      <c r="C22" s="232"/>
      <c r="D22" s="232"/>
      <c r="E22" s="232"/>
      <c r="F22" s="232"/>
      <c r="G22" s="17">
        <v>15</v>
      </c>
      <c r="H22" s="94"/>
      <c r="I22" s="94"/>
    </row>
    <row r="23" spans="1:9" ht="12.75" customHeight="1" x14ac:dyDescent="0.25">
      <c r="A23" s="232" t="s">
        <v>284</v>
      </c>
      <c r="B23" s="232"/>
      <c r="C23" s="232"/>
      <c r="D23" s="232"/>
      <c r="E23" s="232"/>
      <c r="F23" s="232"/>
      <c r="G23" s="17">
        <v>16</v>
      </c>
      <c r="H23" s="94"/>
      <c r="I23" s="94"/>
    </row>
    <row r="24" spans="1:9" ht="12.75" customHeight="1" x14ac:dyDescent="0.25">
      <c r="A24" s="212" t="s">
        <v>285</v>
      </c>
      <c r="B24" s="212"/>
      <c r="C24" s="212"/>
      <c r="D24" s="212"/>
      <c r="E24" s="212"/>
      <c r="F24" s="212"/>
      <c r="G24" s="13">
        <v>17</v>
      </c>
      <c r="H24" s="95">
        <f>H18+H19</f>
        <v>0</v>
      </c>
      <c r="I24" s="95">
        <f>I18+I19</f>
        <v>0</v>
      </c>
    </row>
    <row r="25" spans="1:9" ht="12.75" customHeight="1" x14ac:dyDescent="0.25">
      <c r="A25" s="220" t="s">
        <v>286</v>
      </c>
      <c r="B25" s="220"/>
      <c r="C25" s="220"/>
      <c r="D25" s="220"/>
      <c r="E25" s="220"/>
      <c r="F25" s="220"/>
      <c r="G25" s="17">
        <v>18</v>
      </c>
      <c r="H25" s="94"/>
      <c r="I25" s="94"/>
    </row>
    <row r="26" spans="1:9" ht="12.75" customHeight="1" x14ac:dyDescent="0.25">
      <c r="A26" s="220" t="s">
        <v>287</v>
      </c>
      <c r="B26" s="220"/>
      <c r="C26" s="220"/>
      <c r="D26" s="220"/>
      <c r="E26" s="220"/>
      <c r="F26" s="220"/>
      <c r="G26" s="17">
        <v>19</v>
      </c>
      <c r="H26" s="94"/>
      <c r="I26" s="94"/>
    </row>
    <row r="27" spans="1:9" ht="28.9" customHeight="1" x14ac:dyDescent="0.25">
      <c r="A27" s="215" t="s">
        <v>288</v>
      </c>
      <c r="B27" s="215"/>
      <c r="C27" s="215"/>
      <c r="D27" s="215"/>
      <c r="E27" s="215"/>
      <c r="F27" s="215"/>
      <c r="G27" s="13">
        <v>20</v>
      </c>
      <c r="H27" s="95">
        <f>H24+H25+H26</f>
        <v>0</v>
      </c>
      <c r="I27" s="95">
        <f>I24+I25+I26</f>
        <v>0</v>
      </c>
    </row>
    <row r="28" spans="1:9" x14ac:dyDescent="0.25">
      <c r="A28" s="230" t="s">
        <v>289</v>
      </c>
      <c r="B28" s="230"/>
      <c r="C28" s="230"/>
      <c r="D28" s="230"/>
      <c r="E28" s="230"/>
      <c r="F28" s="230"/>
      <c r="G28" s="230"/>
      <c r="H28" s="230"/>
      <c r="I28" s="230"/>
    </row>
    <row r="29" spans="1:9" ht="23.5" customHeight="1" x14ac:dyDescent="0.25">
      <c r="A29" s="220" t="s">
        <v>290</v>
      </c>
      <c r="B29" s="220"/>
      <c r="C29" s="220"/>
      <c r="D29" s="220"/>
      <c r="E29" s="220"/>
      <c r="F29" s="220"/>
      <c r="G29" s="17">
        <v>21</v>
      </c>
      <c r="H29" s="93"/>
      <c r="I29" s="93"/>
    </row>
    <row r="30" spans="1:9" ht="12.75" customHeight="1" x14ac:dyDescent="0.25">
      <c r="A30" s="220" t="s">
        <v>291</v>
      </c>
      <c r="B30" s="220"/>
      <c r="C30" s="220"/>
      <c r="D30" s="220"/>
      <c r="E30" s="220"/>
      <c r="F30" s="220"/>
      <c r="G30" s="17">
        <v>22</v>
      </c>
      <c r="H30" s="93"/>
      <c r="I30" s="93"/>
    </row>
    <row r="31" spans="1:9" ht="12.75" customHeight="1" x14ac:dyDescent="0.25">
      <c r="A31" s="220" t="s">
        <v>292</v>
      </c>
      <c r="B31" s="220"/>
      <c r="C31" s="220"/>
      <c r="D31" s="220"/>
      <c r="E31" s="220"/>
      <c r="F31" s="220"/>
      <c r="G31" s="17">
        <v>23</v>
      </c>
      <c r="H31" s="93"/>
      <c r="I31" s="93"/>
    </row>
    <row r="32" spans="1:9" ht="12.75" customHeight="1" x14ac:dyDescent="0.25">
      <c r="A32" s="220" t="s">
        <v>293</v>
      </c>
      <c r="B32" s="220"/>
      <c r="C32" s="220"/>
      <c r="D32" s="220"/>
      <c r="E32" s="220"/>
      <c r="F32" s="220"/>
      <c r="G32" s="17">
        <v>24</v>
      </c>
      <c r="H32" s="93"/>
      <c r="I32" s="93"/>
    </row>
    <row r="33" spans="1:9" ht="12.75" customHeight="1" x14ac:dyDescent="0.25">
      <c r="A33" s="220" t="s">
        <v>294</v>
      </c>
      <c r="B33" s="220"/>
      <c r="C33" s="220"/>
      <c r="D33" s="220"/>
      <c r="E33" s="220"/>
      <c r="F33" s="220"/>
      <c r="G33" s="17">
        <v>25</v>
      </c>
      <c r="H33" s="93"/>
      <c r="I33" s="93"/>
    </row>
    <row r="34" spans="1:9" ht="12.75" customHeight="1" x14ac:dyDescent="0.25">
      <c r="A34" s="220" t="s">
        <v>295</v>
      </c>
      <c r="B34" s="220"/>
      <c r="C34" s="220"/>
      <c r="D34" s="220"/>
      <c r="E34" s="220"/>
      <c r="F34" s="220"/>
      <c r="G34" s="17">
        <v>26</v>
      </c>
      <c r="H34" s="93"/>
      <c r="I34" s="93"/>
    </row>
    <row r="35" spans="1:9" ht="27.65" customHeight="1" x14ac:dyDescent="0.25">
      <c r="A35" s="212" t="s">
        <v>296</v>
      </c>
      <c r="B35" s="212"/>
      <c r="C35" s="212"/>
      <c r="D35" s="212"/>
      <c r="E35" s="212"/>
      <c r="F35" s="212"/>
      <c r="G35" s="13">
        <v>27</v>
      </c>
      <c r="H35" s="96">
        <f>H29+H30+H31+H32+H33+H34</f>
        <v>0</v>
      </c>
      <c r="I35" s="96">
        <f>I29+I30+I31+I32+I33+I34</f>
        <v>0</v>
      </c>
    </row>
    <row r="36" spans="1:9" ht="26.5" customHeight="1" x14ac:dyDescent="0.25">
      <c r="A36" s="220" t="s">
        <v>297</v>
      </c>
      <c r="B36" s="220"/>
      <c r="C36" s="220"/>
      <c r="D36" s="220"/>
      <c r="E36" s="220"/>
      <c r="F36" s="220"/>
      <c r="G36" s="17">
        <v>28</v>
      </c>
      <c r="H36" s="93"/>
      <c r="I36" s="93"/>
    </row>
    <row r="37" spans="1:9" ht="12.75" customHeight="1" x14ac:dyDescent="0.25">
      <c r="A37" s="220" t="s">
        <v>298</v>
      </c>
      <c r="B37" s="220"/>
      <c r="C37" s="220"/>
      <c r="D37" s="220"/>
      <c r="E37" s="220"/>
      <c r="F37" s="220"/>
      <c r="G37" s="17">
        <v>29</v>
      </c>
      <c r="H37" s="93"/>
      <c r="I37" s="93"/>
    </row>
    <row r="38" spans="1:9" ht="12.75" customHeight="1" x14ac:dyDescent="0.25">
      <c r="A38" s="220" t="s">
        <v>299</v>
      </c>
      <c r="B38" s="220"/>
      <c r="C38" s="220"/>
      <c r="D38" s="220"/>
      <c r="E38" s="220"/>
      <c r="F38" s="220"/>
      <c r="G38" s="17">
        <v>30</v>
      </c>
      <c r="H38" s="93"/>
      <c r="I38" s="93"/>
    </row>
    <row r="39" spans="1:9" ht="12.75" customHeight="1" x14ac:dyDescent="0.25">
      <c r="A39" s="220" t="s">
        <v>300</v>
      </c>
      <c r="B39" s="220"/>
      <c r="C39" s="220"/>
      <c r="D39" s="220"/>
      <c r="E39" s="220"/>
      <c r="F39" s="220"/>
      <c r="G39" s="17">
        <v>31</v>
      </c>
      <c r="H39" s="93"/>
      <c r="I39" s="93"/>
    </row>
    <row r="40" spans="1:9" ht="12.75" customHeight="1" x14ac:dyDescent="0.25">
      <c r="A40" s="220" t="s">
        <v>301</v>
      </c>
      <c r="B40" s="220"/>
      <c r="C40" s="220"/>
      <c r="D40" s="220"/>
      <c r="E40" s="220"/>
      <c r="F40" s="220"/>
      <c r="G40" s="17">
        <v>32</v>
      </c>
      <c r="H40" s="93"/>
      <c r="I40" s="93"/>
    </row>
    <row r="41" spans="1:9" ht="22.9" customHeight="1" x14ac:dyDescent="0.25">
      <c r="A41" s="212" t="s">
        <v>302</v>
      </c>
      <c r="B41" s="212"/>
      <c r="C41" s="212"/>
      <c r="D41" s="212"/>
      <c r="E41" s="212"/>
      <c r="F41" s="212"/>
      <c r="G41" s="13">
        <v>33</v>
      </c>
      <c r="H41" s="96">
        <f>H36+H37+H38+H39+H40</f>
        <v>0</v>
      </c>
      <c r="I41" s="96">
        <f>I36+I37+I38+I39+I40</f>
        <v>0</v>
      </c>
    </row>
    <row r="42" spans="1:9" ht="30.65" customHeight="1" x14ac:dyDescent="0.25">
      <c r="A42" s="215" t="s">
        <v>303</v>
      </c>
      <c r="B42" s="215"/>
      <c r="C42" s="215"/>
      <c r="D42" s="215"/>
      <c r="E42" s="215"/>
      <c r="F42" s="215"/>
      <c r="G42" s="13">
        <v>34</v>
      </c>
      <c r="H42" s="96">
        <f>H35+H41</f>
        <v>0</v>
      </c>
      <c r="I42" s="96">
        <f>I35+I41</f>
        <v>0</v>
      </c>
    </row>
    <row r="43" spans="1:9" x14ac:dyDescent="0.25">
      <c r="A43" s="230" t="s">
        <v>304</v>
      </c>
      <c r="B43" s="230"/>
      <c r="C43" s="230"/>
      <c r="D43" s="230"/>
      <c r="E43" s="230"/>
      <c r="F43" s="230"/>
      <c r="G43" s="230"/>
      <c r="H43" s="230"/>
      <c r="I43" s="230"/>
    </row>
    <row r="44" spans="1:9" ht="12.75" customHeight="1" x14ac:dyDescent="0.25">
      <c r="A44" s="220" t="s">
        <v>305</v>
      </c>
      <c r="B44" s="220"/>
      <c r="C44" s="220"/>
      <c r="D44" s="220"/>
      <c r="E44" s="220"/>
      <c r="F44" s="220"/>
      <c r="G44" s="17">
        <v>35</v>
      </c>
      <c r="H44" s="93"/>
      <c r="I44" s="93"/>
    </row>
    <row r="45" spans="1:9" ht="27.65" customHeight="1" x14ac:dyDescent="0.25">
      <c r="A45" s="220" t="s">
        <v>306</v>
      </c>
      <c r="B45" s="220"/>
      <c r="C45" s="220"/>
      <c r="D45" s="220"/>
      <c r="E45" s="220"/>
      <c r="F45" s="220"/>
      <c r="G45" s="17">
        <v>36</v>
      </c>
      <c r="H45" s="93"/>
      <c r="I45" s="93"/>
    </row>
    <row r="46" spans="1:9" ht="12.75" customHeight="1" x14ac:dyDescent="0.25">
      <c r="A46" s="220" t="s">
        <v>307</v>
      </c>
      <c r="B46" s="220"/>
      <c r="C46" s="220"/>
      <c r="D46" s="220"/>
      <c r="E46" s="220"/>
      <c r="F46" s="220"/>
      <c r="G46" s="17">
        <v>37</v>
      </c>
      <c r="H46" s="93"/>
      <c r="I46" s="93"/>
    </row>
    <row r="47" spans="1:9" ht="12.75" customHeight="1" x14ac:dyDescent="0.25">
      <c r="A47" s="220" t="s">
        <v>308</v>
      </c>
      <c r="B47" s="220"/>
      <c r="C47" s="220"/>
      <c r="D47" s="220"/>
      <c r="E47" s="220"/>
      <c r="F47" s="220"/>
      <c r="G47" s="17">
        <v>38</v>
      </c>
      <c r="H47" s="93"/>
      <c r="I47" s="93"/>
    </row>
    <row r="48" spans="1:9" ht="25.9" customHeight="1" x14ac:dyDescent="0.25">
      <c r="A48" s="212" t="s">
        <v>309</v>
      </c>
      <c r="B48" s="212"/>
      <c r="C48" s="212"/>
      <c r="D48" s="212"/>
      <c r="E48" s="212"/>
      <c r="F48" s="212"/>
      <c r="G48" s="13">
        <v>39</v>
      </c>
      <c r="H48" s="96">
        <f>H44+H45+H46+H47</f>
        <v>0</v>
      </c>
      <c r="I48" s="96">
        <f>I44+I45+I46+I47</f>
        <v>0</v>
      </c>
    </row>
    <row r="49" spans="1:9" ht="24.65" customHeight="1" x14ac:dyDescent="0.25">
      <c r="A49" s="220" t="s">
        <v>310</v>
      </c>
      <c r="B49" s="220"/>
      <c r="C49" s="220"/>
      <c r="D49" s="220"/>
      <c r="E49" s="220"/>
      <c r="F49" s="220"/>
      <c r="G49" s="17">
        <v>40</v>
      </c>
      <c r="H49" s="93"/>
      <c r="I49" s="93"/>
    </row>
    <row r="50" spans="1:9" ht="12.75" customHeight="1" x14ac:dyDescent="0.25">
      <c r="A50" s="220" t="s">
        <v>311</v>
      </c>
      <c r="B50" s="220"/>
      <c r="C50" s="220"/>
      <c r="D50" s="220"/>
      <c r="E50" s="220"/>
      <c r="F50" s="220"/>
      <c r="G50" s="17">
        <v>41</v>
      </c>
      <c r="H50" s="93"/>
      <c r="I50" s="93"/>
    </row>
    <row r="51" spans="1:9" ht="12.75" customHeight="1" x14ac:dyDescent="0.25">
      <c r="A51" s="220" t="s">
        <v>312</v>
      </c>
      <c r="B51" s="220"/>
      <c r="C51" s="220"/>
      <c r="D51" s="220"/>
      <c r="E51" s="220"/>
      <c r="F51" s="220"/>
      <c r="G51" s="17">
        <v>42</v>
      </c>
      <c r="H51" s="93"/>
      <c r="I51" s="93"/>
    </row>
    <row r="52" spans="1:9" ht="26.5" customHeight="1" x14ac:dyDescent="0.25">
      <c r="A52" s="220" t="s">
        <v>313</v>
      </c>
      <c r="B52" s="220"/>
      <c r="C52" s="220"/>
      <c r="D52" s="220"/>
      <c r="E52" s="220"/>
      <c r="F52" s="220"/>
      <c r="G52" s="17">
        <v>43</v>
      </c>
      <c r="H52" s="93"/>
      <c r="I52" s="93"/>
    </row>
    <row r="53" spans="1:9" ht="12.75" customHeight="1" x14ac:dyDescent="0.25">
      <c r="A53" s="220" t="s">
        <v>314</v>
      </c>
      <c r="B53" s="220"/>
      <c r="C53" s="220"/>
      <c r="D53" s="220"/>
      <c r="E53" s="220"/>
      <c r="F53" s="220"/>
      <c r="G53" s="17">
        <v>44</v>
      </c>
      <c r="H53" s="93"/>
      <c r="I53" s="93"/>
    </row>
    <row r="54" spans="1:9" ht="27.65" customHeight="1" x14ac:dyDescent="0.25">
      <c r="A54" s="212" t="s">
        <v>315</v>
      </c>
      <c r="B54" s="212"/>
      <c r="C54" s="212"/>
      <c r="D54" s="212"/>
      <c r="E54" s="212"/>
      <c r="F54" s="212"/>
      <c r="G54" s="13">
        <v>45</v>
      </c>
      <c r="H54" s="96">
        <f>H49+H50+H51+H52+H53</f>
        <v>0</v>
      </c>
      <c r="I54" s="96">
        <f>I49+I50+I51+I52+I53</f>
        <v>0</v>
      </c>
    </row>
    <row r="55" spans="1:9" ht="27.65" customHeight="1" x14ac:dyDescent="0.25">
      <c r="A55" s="215" t="s">
        <v>316</v>
      </c>
      <c r="B55" s="215"/>
      <c r="C55" s="215"/>
      <c r="D55" s="215"/>
      <c r="E55" s="215"/>
      <c r="F55" s="215"/>
      <c r="G55" s="13">
        <v>46</v>
      </c>
      <c r="H55" s="96">
        <f>H48+H54</f>
        <v>0</v>
      </c>
      <c r="I55" s="96">
        <f>I48+I54</f>
        <v>0</v>
      </c>
    </row>
    <row r="56" spans="1:9" x14ac:dyDescent="0.25">
      <c r="A56" s="188" t="s">
        <v>317</v>
      </c>
      <c r="B56" s="188"/>
      <c r="C56" s="188"/>
      <c r="D56" s="188"/>
      <c r="E56" s="188"/>
      <c r="F56" s="188"/>
      <c r="G56" s="17">
        <v>47</v>
      </c>
      <c r="H56" s="93"/>
      <c r="I56" s="93"/>
    </row>
    <row r="57" spans="1:9" ht="27" customHeight="1" x14ac:dyDescent="0.25">
      <c r="A57" s="215" t="s">
        <v>318</v>
      </c>
      <c r="B57" s="215"/>
      <c r="C57" s="215"/>
      <c r="D57" s="215"/>
      <c r="E57" s="215"/>
      <c r="F57" s="215"/>
      <c r="G57" s="13">
        <v>48</v>
      </c>
      <c r="H57" s="96">
        <f>H27+H42+H55+H56</f>
        <v>0</v>
      </c>
      <c r="I57" s="96">
        <f>I27+I42+I55+I56</f>
        <v>0</v>
      </c>
    </row>
    <row r="58" spans="1:9" ht="15.65" customHeight="1" x14ac:dyDescent="0.25">
      <c r="A58" s="231" t="s">
        <v>319</v>
      </c>
      <c r="B58" s="231"/>
      <c r="C58" s="231"/>
      <c r="D58" s="231"/>
      <c r="E58" s="231"/>
      <c r="F58" s="231"/>
      <c r="G58" s="17">
        <v>49</v>
      </c>
      <c r="H58" s="93"/>
      <c r="I58" s="93"/>
    </row>
    <row r="59" spans="1:9" ht="28.9" customHeight="1" x14ac:dyDescent="0.25">
      <c r="A59" s="215" t="s">
        <v>320</v>
      </c>
      <c r="B59" s="215"/>
      <c r="C59" s="215"/>
      <c r="D59" s="215"/>
      <c r="E59" s="215"/>
      <c r="F59" s="215"/>
      <c r="G59" s="13">
        <v>50</v>
      </c>
      <c r="H59" s="96">
        <f>H57+H58</f>
        <v>0</v>
      </c>
      <c r="I59" s="96">
        <f>I57+I58</f>
        <v>0</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6" zoomScaleNormal="100" zoomScaleSheetLayoutView="100" workbookViewId="0">
      <selection activeCell="K53" sqref="K53"/>
    </sheetView>
  </sheetViews>
  <sheetFormatPr defaultRowHeight="12.5" x14ac:dyDescent="0.25"/>
  <cols>
    <col min="1" max="7" width="9.1796875" style="2"/>
    <col min="8" max="9" width="16.26953125" style="14" customWidth="1"/>
    <col min="10" max="10" width="12" style="2" bestFit="1" customWidth="1"/>
    <col min="11" max="11" width="10.26953125" style="2" bestFit="1" customWidth="1"/>
    <col min="12" max="12" width="12.26953125" style="2" bestFit="1" customWidth="1"/>
    <col min="13" max="263" width="9.1796875" style="2"/>
    <col min="264" max="265" width="9.81640625" style="2" bestFit="1" customWidth="1"/>
    <col min="266" max="266" width="12" style="2" bestFit="1" customWidth="1"/>
    <col min="267" max="267" width="10.26953125" style="2" bestFit="1" customWidth="1"/>
    <col min="268" max="268" width="12.26953125" style="2" bestFit="1" customWidth="1"/>
    <col min="269" max="519" width="9.1796875" style="2"/>
    <col min="520" max="521" width="9.81640625" style="2" bestFit="1" customWidth="1"/>
    <col min="522" max="522" width="12" style="2" bestFit="1" customWidth="1"/>
    <col min="523" max="523" width="10.26953125" style="2" bestFit="1" customWidth="1"/>
    <col min="524" max="524" width="12.26953125" style="2" bestFit="1" customWidth="1"/>
    <col min="525" max="775" width="9.1796875" style="2"/>
    <col min="776" max="777" width="9.81640625" style="2" bestFit="1" customWidth="1"/>
    <col min="778" max="778" width="12" style="2" bestFit="1" customWidth="1"/>
    <col min="779" max="779" width="10.26953125" style="2" bestFit="1" customWidth="1"/>
    <col min="780" max="780" width="12.26953125" style="2" bestFit="1" customWidth="1"/>
    <col min="781" max="1031" width="9.1796875" style="2"/>
    <col min="1032" max="1033" width="9.81640625" style="2" bestFit="1" customWidth="1"/>
    <col min="1034" max="1034" width="12" style="2" bestFit="1" customWidth="1"/>
    <col min="1035" max="1035" width="10.26953125" style="2" bestFit="1" customWidth="1"/>
    <col min="1036" max="1036" width="12.26953125" style="2" bestFit="1" customWidth="1"/>
    <col min="1037" max="1287" width="9.1796875" style="2"/>
    <col min="1288" max="1289" width="9.81640625" style="2" bestFit="1" customWidth="1"/>
    <col min="1290" max="1290" width="12" style="2" bestFit="1" customWidth="1"/>
    <col min="1291" max="1291" width="10.26953125" style="2" bestFit="1" customWidth="1"/>
    <col min="1292" max="1292" width="12.26953125" style="2" bestFit="1" customWidth="1"/>
    <col min="1293" max="1543" width="9.1796875" style="2"/>
    <col min="1544" max="1545" width="9.81640625" style="2" bestFit="1" customWidth="1"/>
    <col min="1546" max="1546" width="12" style="2" bestFit="1" customWidth="1"/>
    <col min="1547" max="1547" width="10.26953125" style="2" bestFit="1" customWidth="1"/>
    <col min="1548" max="1548" width="12.26953125" style="2" bestFit="1" customWidth="1"/>
    <col min="1549" max="1799" width="9.1796875" style="2"/>
    <col min="1800" max="1801" width="9.81640625" style="2" bestFit="1" customWidth="1"/>
    <col min="1802" max="1802" width="12" style="2" bestFit="1" customWidth="1"/>
    <col min="1803" max="1803" width="10.26953125" style="2" bestFit="1" customWidth="1"/>
    <col min="1804" max="1804" width="12.26953125" style="2" bestFit="1" customWidth="1"/>
    <col min="1805" max="2055" width="9.1796875" style="2"/>
    <col min="2056" max="2057" width="9.81640625" style="2" bestFit="1" customWidth="1"/>
    <col min="2058" max="2058" width="12" style="2" bestFit="1" customWidth="1"/>
    <col min="2059" max="2059" width="10.26953125" style="2" bestFit="1" customWidth="1"/>
    <col min="2060" max="2060" width="12.26953125" style="2" bestFit="1" customWidth="1"/>
    <col min="2061" max="2311" width="9.1796875" style="2"/>
    <col min="2312" max="2313" width="9.81640625" style="2" bestFit="1" customWidth="1"/>
    <col min="2314" max="2314" width="12" style="2" bestFit="1" customWidth="1"/>
    <col min="2315" max="2315" width="10.26953125" style="2" bestFit="1" customWidth="1"/>
    <col min="2316" max="2316" width="12.26953125" style="2" bestFit="1" customWidth="1"/>
    <col min="2317" max="2567" width="9.1796875" style="2"/>
    <col min="2568" max="2569" width="9.81640625" style="2" bestFit="1" customWidth="1"/>
    <col min="2570" max="2570" width="12" style="2" bestFit="1" customWidth="1"/>
    <col min="2571" max="2571" width="10.26953125" style="2" bestFit="1" customWidth="1"/>
    <col min="2572" max="2572" width="12.26953125" style="2" bestFit="1" customWidth="1"/>
    <col min="2573" max="2823" width="9.1796875" style="2"/>
    <col min="2824" max="2825" width="9.81640625" style="2" bestFit="1" customWidth="1"/>
    <col min="2826" max="2826" width="12" style="2" bestFit="1" customWidth="1"/>
    <col min="2827" max="2827" width="10.26953125" style="2" bestFit="1" customWidth="1"/>
    <col min="2828" max="2828" width="12.26953125" style="2" bestFit="1" customWidth="1"/>
    <col min="2829" max="3079" width="9.1796875" style="2"/>
    <col min="3080" max="3081" width="9.81640625" style="2" bestFit="1" customWidth="1"/>
    <col min="3082" max="3082" width="12" style="2" bestFit="1" customWidth="1"/>
    <col min="3083" max="3083" width="10.26953125" style="2" bestFit="1" customWidth="1"/>
    <col min="3084" max="3084" width="12.26953125" style="2" bestFit="1" customWidth="1"/>
    <col min="3085" max="3335" width="9.1796875" style="2"/>
    <col min="3336" max="3337" width="9.81640625" style="2" bestFit="1" customWidth="1"/>
    <col min="3338" max="3338" width="12" style="2" bestFit="1" customWidth="1"/>
    <col min="3339" max="3339" width="10.26953125" style="2" bestFit="1" customWidth="1"/>
    <col min="3340" max="3340" width="12.26953125" style="2" bestFit="1" customWidth="1"/>
    <col min="3341" max="3591" width="9.1796875" style="2"/>
    <col min="3592" max="3593" width="9.81640625" style="2" bestFit="1" customWidth="1"/>
    <col min="3594" max="3594" width="12" style="2" bestFit="1" customWidth="1"/>
    <col min="3595" max="3595" width="10.26953125" style="2" bestFit="1" customWidth="1"/>
    <col min="3596" max="3596" width="12.26953125" style="2" bestFit="1" customWidth="1"/>
    <col min="3597" max="3847" width="9.1796875" style="2"/>
    <col min="3848" max="3849" width="9.81640625" style="2" bestFit="1" customWidth="1"/>
    <col min="3850" max="3850" width="12" style="2" bestFit="1" customWidth="1"/>
    <col min="3851" max="3851" width="10.26953125" style="2" bestFit="1" customWidth="1"/>
    <col min="3852" max="3852" width="12.26953125" style="2" bestFit="1" customWidth="1"/>
    <col min="3853" max="4103" width="9.1796875" style="2"/>
    <col min="4104" max="4105" width="9.81640625" style="2" bestFit="1" customWidth="1"/>
    <col min="4106" max="4106" width="12" style="2" bestFit="1" customWidth="1"/>
    <col min="4107" max="4107" width="10.26953125" style="2" bestFit="1" customWidth="1"/>
    <col min="4108" max="4108" width="12.26953125" style="2" bestFit="1" customWidth="1"/>
    <col min="4109" max="4359" width="9.1796875" style="2"/>
    <col min="4360" max="4361" width="9.81640625" style="2" bestFit="1" customWidth="1"/>
    <col min="4362" max="4362" width="12" style="2" bestFit="1" customWidth="1"/>
    <col min="4363" max="4363" width="10.26953125" style="2" bestFit="1" customWidth="1"/>
    <col min="4364" max="4364" width="12.26953125" style="2" bestFit="1" customWidth="1"/>
    <col min="4365" max="4615" width="9.1796875" style="2"/>
    <col min="4616" max="4617" width="9.81640625" style="2" bestFit="1" customWidth="1"/>
    <col min="4618" max="4618" width="12" style="2" bestFit="1" customWidth="1"/>
    <col min="4619" max="4619" width="10.26953125" style="2" bestFit="1" customWidth="1"/>
    <col min="4620" max="4620" width="12.26953125" style="2" bestFit="1" customWidth="1"/>
    <col min="4621" max="4871" width="9.1796875" style="2"/>
    <col min="4872" max="4873" width="9.81640625" style="2" bestFit="1" customWidth="1"/>
    <col min="4874" max="4874" width="12" style="2" bestFit="1" customWidth="1"/>
    <col min="4875" max="4875" width="10.26953125" style="2" bestFit="1" customWidth="1"/>
    <col min="4876" max="4876" width="12.26953125" style="2" bestFit="1" customWidth="1"/>
    <col min="4877" max="5127" width="9.1796875" style="2"/>
    <col min="5128" max="5129" width="9.81640625" style="2" bestFit="1" customWidth="1"/>
    <col min="5130" max="5130" width="12" style="2" bestFit="1" customWidth="1"/>
    <col min="5131" max="5131" width="10.26953125" style="2" bestFit="1" customWidth="1"/>
    <col min="5132" max="5132" width="12.26953125" style="2" bestFit="1" customWidth="1"/>
    <col min="5133" max="5383" width="9.1796875" style="2"/>
    <col min="5384" max="5385" width="9.81640625" style="2" bestFit="1" customWidth="1"/>
    <col min="5386" max="5386" width="12" style="2" bestFit="1" customWidth="1"/>
    <col min="5387" max="5387" width="10.26953125" style="2" bestFit="1" customWidth="1"/>
    <col min="5388" max="5388" width="12.26953125" style="2" bestFit="1" customWidth="1"/>
    <col min="5389" max="5639" width="9.1796875" style="2"/>
    <col min="5640" max="5641" width="9.81640625" style="2" bestFit="1" customWidth="1"/>
    <col min="5642" max="5642" width="12" style="2" bestFit="1" customWidth="1"/>
    <col min="5643" max="5643" width="10.26953125" style="2" bestFit="1" customWidth="1"/>
    <col min="5644" max="5644" width="12.26953125" style="2" bestFit="1" customWidth="1"/>
    <col min="5645" max="5895" width="9.1796875" style="2"/>
    <col min="5896" max="5897" width="9.81640625" style="2" bestFit="1" customWidth="1"/>
    <col min="5898" max="5898" width="12" style="2" bestFit="1" customWidth="1"/>
    <col min="5899" max="5899" width="10.26953125" style="2" bestFit="1" customWidth="1"/>
    <col min="5900" max="5900" width="12.26953125" style="2" bestFit="1" customWidth="1"/>
    <col min="5901" max="6151" width="9.1796875" style="2"/>
    <col min="6152" max="6153" width="9.81640625" style="2" bestFit="1" customWidth="1"/>
    <col min="6154" max="6154" width="12" style="2" bestFit="1" customWidth="1"/>
    <col min="6155" max="6155" width="10.26953125" style="2" bestFit="1" customWidth="1"/>
    <col min="6156" max="6156" width="12.26953125" style="2" bestFit="1" customWidth="1"/>
    <col min="6157" max="6407" width="9.1796875" style="2"/>
    <col min="6408" max="6409" width="9.81640625" style="2" bestFit="1" customWidth="1"/>
    <col min="6410" max="6410" width="12" style="2" bestFit="1" customWidth="1"/>
    <col min="6411" max="6411" width="10.26953125" style="2" bestFit="1" customWidth="1"/>
    <col min="6412" max="6412" width="12.26953125" style="2" bestFit="1" customWidth="1"/>
    <col min="6413" max="6663" width="9.1796875" style="2"/>
    <col min="6664" max="6665" width="9.81640625" style="2" bestFit="1" customWidth="1"/>
    <col min="6666" max="6666" width="12" style="2" bestFit="1" customWidth="1"/>
    <col min="6667" max="6667" width="10.26953125" style="2" bestFit="1" customWidth="1"/>
    <col min="6668" max="6668" width="12.26953125" style="2" bestFit="1" customWidth="1"/>
    <col min="6669" max="6919" width="9.1796875" style="2"/>
    <col min="6920" max="6921" width="9.81640625" style="2" bestFit="1" customWidth="1"/>
    <col min="6922" max="6922" width="12" style="2" bestFit="1" customWidth="1"/>
    <col min="6923" max="6923" width="10.26953125" style="2" bestFit="1" customWidth="1"/>
    <col min="6924" max="6924" width="12.26953125" style="2" bestFit="1" customWidth="1"/>
    <col min="6925" max="7175" width="9.1796875" style="2"/>
    <col min="7176" max="7177" width="9.81640625" style="2" bestFit="1" customWidth="1"/>
    <col min="7178" max="7178" width="12" style="2" bestFit="1" customWidth="1"/>
    <col min="7179" max="7179" width="10.26953125" style="2" bestFit="1" customWidth="1"/>
    <col min="7180" max="7180" width="12.26953125" style="2" bestFit="1" customWidth="1"/>
    <col min="7181" max="7431" width="9.1796875" style="2"/>
    <col min="7432" max="7433" width="9.81640625" style="2" bestFit="1" customWidth="1"/>
    <col min="7434" max="7434" width="12" style="2" bestFit="1" customWidth="1"/>
    <col min="7435" max="7435" width="10.26953125" style="2" bestFit="1" customWidth="1"/>
    <col min="7436" max="7436" width="12.26953125" style="2" bestFit="1" customWidth="1"/>
    <col min="7437" max="7687" width="9.1796875" style="2"/>
    <col min="7688" max="7689" width="9.81640625" style="2" bestFit="1" customWidth="1"/>
    <col min="7690" max="7690" width="12" style="2" bestFit="1" customWidth="1"/>
    <col min="7691" max="7691" width="10.26953125" style="2" bestFit="1" customWidth="1"/>
    <col min="7692" max="7692" width="12.26953125" style="2" bestFit="1" customWidth="1"/>
    <col min="7693" max="7943" width="9.1796875" style="2"/>
    <col min="7944" max="7945" width="9.81640625" style="2" bestFit="1" customWidth="1"/>
    <col min="7946" max="7946" width="12" style="2" bestFit="1" customWidth="1"/>
    <col min="7947" max="7947" width="10.26953125" style="2" bestFit="1" customWidth="1"/>
    <col min="7948" max="7948" width="12.26953125" style="2" bestFit="1" customWidth="1"/>
    <col min="7949" max="8199" width="9.1796875" style="2"/>
    <col min="8200" max="8201" width="9.81640625" style="2" bestFit="1" customWidth="1"/>
    <col min="8202" max="8202" width="12" style="2" bestFit="1" customWidth="1"/>
    <col min="8203" max="8203" width="10.26953125" style="2" bestFit="1" customWidth="1"/>
    <col min="8204" max="8204" width="12.26953125" style="2" bestFit="1" customWidth="1"/>
    <col min="8205" max="8455" width="9.1796875" style="2"/>
    <col min="8456" max="8457" width="9.81640625" style="2" bestFit="1" customWidth="1"/>
    <col min="8458" max="8458" width="12" style="2" bestFit="1" customWidth="1"/>
    <col min="8459" max="8459" width="10.26953125" style="2" bestFit="1" customWidth="1"/>
    <col min="8460" max="8460" width="12.26953125" style="2" bestFit="1" customWidth="1"/>
    <col min="8461" max="8711" width="9.1796875" style="2"/>
    <col min="8712" max="8713" width="9.81640625" style="2" bestFit="1" customWidth="1"/>
    <col min="8714" max="8714" width="12" style="2" bestFit="1" customWidth="1"/>
    <col min="8715" max="8715" width="10.26953125" style="2" bestFit="1" customWidth="1"/>
    <col min="8716" max="8716" width="12.26953125" style="2" bestFit="1" customWidth="1"/>
    <col min="8717" max="8967" width="9.1796875" style="2"/>
    <col min="8968" max="8969" width="9.81640625" style="2" bestFit="1" customWidth="1"/>
    <col min="8970" max="8970" width="12" style="2" bestFit="1" customWidth="1"/>
    <col min="8971" max="8971" width="10.26953125" style="2" bestFit="1" customWidth="1"/>
    <col min="8972" max="8972" width="12.26953125" style="2" bestFit="1" customWidth="1"/>
    <col min="8973" max="9223" width="9.1796875" style="2"/>
    <col min="9224" max="9225" width="9.81640625" style="2" bestFit="1" customWidth="1"/>
    <col min="9226" max="9226" width="12" style="2" bestFit="1" customWidth="1"/>
    <col min="9227" max="9227" width="10.26953125" style="2" bestFit="1" customWidth="1"/>
    <col min="9228" max="9228" width="12.26953125" style="2" bestFit="1" customWidth="1"/>
    <col min="9229" max="9479" width="9.1796875" style="2"/>
    <col min="9480" max="9481" width="9.81640625" style="2" bestFit="1" customWidth="1"/>
    <col min="9482" max="9482" width="12" style="2" bestFit="1" customWidth="1"/>
    <col min="9483" max="9483" width="10.26953125" style="2" bestFit="1" customWidth="1"/>
    <col min="9484" max="9484" width="12.26953125" style="2" bestFit="1" customWidth="1"/>
    <col min="9485" max="9735" width="9.1796875" style="2"/>
    <col min="9736" max="9737" width="9.81640625" style="2" bestFit="1" customWidth="1"/>
    <col min="9738" max="9738" width="12" style="2" bestFit="1" customWidth="1"/>
    <col min="9739" max="9739" width="10.26953125" style="2" bestFit="1" customWidth="1"/>
    <col min="9740" max="9740" width="12.26953125" style="2" bestFit="1" customWidth="1"/>
    <col min="9741" max="9991" width="9.1796875" style="2"/>
    <col min="9992" max="9993" width="9.81640625" style="2" bestFit="1" customWidth="1"/>
    <col min="9994" max="9994" width="12" style="2" bestFit="1" customWidth="1"/>
    <col min="9995" max="9995" width="10.26953125" style="2" bestFit="1" customWidth="1"/>
    <col min="9996" max="9996" width="12.26953125" style="2" bestFit="1" customWidth="1"/>
    <col min="9997" max="10247" width="9.1796875" style="2"/>
    <col min="10248" max="10249" width="9.81640625" style="2" bestFit="1" customWidth="1"/>
    <col min="10250" max="10250" width="12" style="2" bestFit="1" customWidth="1"/>
    <col min="10251" max="10251" width="10.26953125" style="2" bestFit="1" customWidth="1"/>
    <col min="10252" max="10252" width="12.26953125" style="2" bestFit="1" customWidth="1"/>
    <col min="10253" max="10503" width="9.1796875" style="2"/>
    <col min="10504" max="10505" width="9.81640625" style="2" bestFit="1" customWidth="1"/>
    <col min="10506" max="10506" width="12" style="2" bestFit="1" customWidth="1"/>
    <col min="10507" max="10507" width="10.26953125" style="2" bestFit="1" customWidth="1"/>
    <col min="10508" max="10508" width="12.26953125" style="2" bestFit="1" customWidth="1"/>
    <col min="10509" max="10759" width="9.1796875" style="2"/>
    <col min="10760" max="10761" width="9.81640625" style="2" bestFit="1" customWidth="1"/>
    <col min="10762" max="10762" width="12" style="2" bestFit="1" customWidth="1"/>
    <col min="10763" max="10763" width="10.26953125" style="2" bestFit="1" customWidth="1"/>
    <col min="10764" max="10764" width="12.26953125" style="2" bestFit="1" customWidth="1"/>
    <col min="10765" max="11015" width="9.1796875" style="2"/>
    <col min="11016" max="11017" width="9.81640625" style="2" bestFit="1" customWidth="1"/>
    <col min="11018" max="11018" width="12" style="2" bestFit="1" customWidth="1"/>
    <col min="11019" max="11019" width="10.26953125" style="2" bestFit="1" customWidth="1"/>
    <col min="11020" max="11020" width="12.26953125" style="2" bestFit="1" customWidth="1"/>
    <col min="11021" max="11271" width="9.1796875" style="2"/>
    <col min="11272" max="11273" width="9.81640625" style="2" bestFit="1" customWidth="1"/>
    <col min="11274" max="11274" width="12" style="2" bestFit="1" customWidth="1"/>
    <col min="11275" max="11275" width="10.26953125" style="2" bestFit="1" customWidth="1"/>
    <col min="11276" max="11276" width="12.26953125" style="2" bestFit="1" customWidth="1"/>
    <col min="11277" max="11527" width="9.1796875" style="2"/>
    <col min="11528" max="11529" width="9.81640625" style="2" bestFit="1" customWidth="1"/>
    <col min="11530" max="11530" width="12" style="2" bestFit="1" customWidth="1"/>
    <col min="11531" max="11531" width="10.26953125" style="2" bestFit="1" customWidth="1"/>
    <col min="11532" max="11532" width="12.26953125" style="2" bestFit="1" customWidth="1"/>
    <col min="11533" max="11783" width="9.1796875" style="2"/>
    <col min="11784" max="11785" width="9.81640625" style="2" bestFit="1" customWidth="1"/>
    <col min="11786" max="11786" width="12" style="2" bestFit="1" customWidth="1"/>
    <col min="11787" max="11787" width="10.26953125" style="2" bestFit="1" customWidth="1"/>
    <col min="11788" max="11788" width="12.26953125" style="2" bestFit="1" customWidth="1"/>
    <col min="11789" max="12039" width="9.1796875" style="2"/>
    <col min="12040" max="12041" width="9.81640625" style="2" bestFit="1" customWidth="1"/>
    <col min="12042" max="12042" width="12" style="2" bestFit="1" customWidth="1"/>
    <col min="12043" max="12043" width="10.26953125" style="2" bestFit="1" customWidth="1"/>
    <col min="12044" max="12044" width="12.26953125" style="2" bestFit="1" customWidth="1"/>
    <col min="12045" max="12295" width="9.1796875" style="2"/>
    <col min="12296" max="12297" width="9.81640625" style="2" bestFit="1" customWidth="1"/>
    <col min="12298" max="12298" width="12" style="2" bestFit="1" customWidth="1"/>
    <col min="12299" max="12299" width="10.26953125" style="2" bestFit="1" customWidth="1"/>
    <col min="12300" max="12300" width="12.26953125" style="2" bestFit="1" customWidth="1"/>
    <col min="12301" max="12551" width="9.1796875" style="2"/>
    <col min="12552" max="12553" width="9.81640625" style="2" bestFit="1" customWidth="1"/>
    <col min="12554" max="12554" width="12" style="2" bestFit="1" customWidth="1"/>
    <col min="12555" max="12555" width="10.26953125" style="2" bestFit="1" customWidth="1"/>
    <col min="12556" max="12556" width="12.26953125" style="2" bestFit="1" customWidth="1"/>
    <col min="12557" max="12807" width="9.1796875" style="2"/>
    <col min="12808" max="12809" width="9.81640625" style="2" bestFit="1" customWidth="1"/>
    <col min="12810" max="12810" width="12" style="2" bestFit="1" customWidth="1"/>
    <col min="12811" max="12811" width="10.26953125" style="2" bestFit="1" customWidth="1"/>
    <col min="12812" max="12812" width="12.26953125" style="2" bestFit="1" customWidth="1"/>
    <col min="12813" max="13063" width="9.1796875" style="2"/>
    <col min="13064" max="13065" width="9.81640625" style="2" bestFit="1" customWidth="1"/>
    <col min="13066" max="13066" width="12" style="2" bestFit="1" customWidth="1"/>
    <col min="13067" max="13067" width="10.26953125" style="2" bestFit="1" customWidth="1"/>
    <col min="13068" max="13068" width="12.26953125" style="2" bestFit="1" customWidth="1"/>
    <col min="13069" max="13319" width="9.1796875" style="2"/>
    <col min="13320" max="13321" width="9.81640625" style="2" bestFit="1" customWidth="1"/>
    <col min="13322" max="13322" width="12" style="2" bestFit="1" customWidth="1"/>
    <col min="13323" max="13323" width="10.26953125" style="2" bestFit="1" customWidth="1"/>
    <col min="13324" max="13324" width="12.26953125" style="2" bestFit="1" customWidth="1"/>
    <col min="13325" max="13575" width="9.1796875" style="2"/>
    <col min="13576" max="13577" width="9.81640625" style="2" bestFit="1" customWidth="1"/>
    <col min="13578" max="13578" width="12" style="2" bestFit="1" customWidth="1"/>
    <col min="13579" max="13579" width="10.26953125" style="2" bestFit="1" customWidth="1"/>
    <col min="13580" max="13580" width="12.26953125" style="2" bestFit="1" customWidth="1"/>
    <col min="13581" max="13831" width="9.1796875" style="2"/>
    <col min="13832" max="13833" width="9.81640625" style="2" bestFit="1" customWidth="1"/>
    <col min="13834" max="13834" width="12" style="2" bestFit="1" customWidth="1"/>
    <col min="13835" max="13835" width="10.26953125" style="2" bestFit="1" customWidth="1"/>
    <col min="13836" max="13836" width="12.26953125" style="2" bestFit="1" customWidth="1"/>
    <col min="13837" max="14087" width="9.1796875" style="2"/>
    <col min="14088" max="14089" width="9.81640625" style="2" bestFit="1" customWidth="1"/>
    <col min="14090" max="14090" width="12" style="2" bestFit="1" customWidth="1"/>
    <col min="14091" max="14091" width="10.26953125" style="2" bestFit="1" customWidth="1"/>
    <col min="14092" max="14092" width="12.26953125" style="2" bestFit="1" customWidth="1"/>
    <col min="14093" max="14343" width="9.1796875" style="2"/>
    <col min="14344" max="14345" width="9.81640625" style="2" bestFit="1" customWidth="1"/>
    <col min="14346" max="14346" width="12" style="2" bestFit="1" customWidth="1"/>
    <col min="14347" max="14347" width="10.26953125" style="2" bestFit="1" customWidth="1"/>
    <col min="14348" max="14348" width="12.26953125" style="2" bestFit="1" customWidth="1"/>
    <col min="14349" max="14599" width="9.1796875" style="2"/>
    <col min="14600" max="14601" width="9.81640625" style="2" bestFit="1" customWidth="1"/>
    <col min="14602" max="14602" width="12" style="2" bestFit="1" customWidth="1"/>
    <col min="14603" max="14603" width="10.26953125" style="2" bestFit="1" customWidth="1"/>
    <col min="14604" max="14604" width="12.26953125" style="2" bestFit="1" customWidth="1"/>
    <col min="14605" max="14855" width="9.1796875" style="2"/>
    <col min="14856" max="14857" width="9.81640625" style="2" bestFit="1" customWidth="1"/>
    <col min="14858" max="14858" width="12" style="2" bestFit="1" customWidth="1"/>
    <col min="14859" max="14859" width="10.26953125" style="2" bestFit="1" customWidth="1"/>
    <col min="14860" max="14860" width="12.26953125" style="2" bestFit="1" customWidth="1"/>
    <col min="14861" max="15111" width="9.1796875" style="2"/>
    <col min="15112" max="15113" width="9.81640625" style="2" bestFit="1" customWidth="1"/>
    <col min="15114" max="15114" width="12" style="2" bestFit="1" customWidth="1"/>
    <col min="15115" max="15115" width="10.26953125" style="2" bestFit="1" customWidth="1"/>
    <col min="15116" max="15116" width="12.26953125" style="2" bestFit="1" customWidth="1"/>
    <col min="15117" max="15367" width="9.1796875" style="2"/>
    <col min="15368" max="15369" width="9.81640625" style="2" bestFit="1" customWidth="1"/>
    <col min="15370" max="15370" width="12" style="2" bestFit="1" customWidth="1"/>
    <col min="15371" max="15371" width="10.26953125" style="2" bestFit="1" customWidth="1"/>
    <col min="15372" max="15372" width="12.26953125" style="2" bestFit="1" customWidth="1"/>
    <col min="15373" max="15623" width="9.1796875" style="2"/>
    <col min="15624" max="15625" width="9.81640625" style="2" bestFit="1" customWidth="1"/>
    <col min="15626" max="15626" width="12" style="2" bestFit="1" customWidth="1"/>
    <col min="15627" max="15627" width="10.26953125" style="2" bestFit="1" customWidth="1"/>
    <col min="15628" max="15628" width="12.26953125" style="2" bestFit="1" customWidth="1"/>
    <col min="15629" max="15879" width="9.1796875" style="2"/>
    <col min="15880" max="15881" width="9.81640625" style="2" bestFit="1" customWidth="1"/>
    <col min="15882" max="15882" width="12" style="2" bestFit="1" customWidth="1"/>
    <col min="15883" max="15883" width="10.26953125" style="2" bestFit="1" customWidth="1"/>
    <col min="15884" max="15884" width="12.26953125" style="2" bestFit="1" customWidth="1"/>
    <col min="15885" max="16135" width="9.1796875" style="2"/>
    <col min="16136" max="16137" width="9.81640625" style="2" bestFit="1" customWidth="1"/>
    <col min="16138" max="16138" width="12" style="2" bestFit="1" customWidth="1"/>
    <col min="16139" max="16139" width="10.26953125" style="2" bestFit="1" customWidth="1"/>
    <col min="16140" max="16140" width="12.26953125" style="2" bestFit="1" customWidth="1"/>
    <col min="16141" max="16384" width="9.1796875" style="2"/>
  </cols>
  <sheetData>
    <row r="1" spans="1:9" ht="12.75" customHeight="1" x14ac:dyDescent="0.25">
      <c r="A1" s="229" t="s">
        <v>321</v>
      </c>
      <c r="B1" s="233"/>
      <c r="C1" s="233"/>
      <c r="D1" s="233"/>
      <c r="E1" s="233"/>
      <c r="F1" s="233"/>
      <c r="G1" s="233"/>
      <c r="H1" s="233"/>
      <c r="I1" s="233"/>
    </row>
    <row r="2" spans="1:9" ht="12.75" customHeight="1" x14ac:dyDescent="0.25">
      <c r="A2" s="228" t="s">
        <v>462</v>
      </c>
      <c r="B2" s="198"/>
      <c r="C2" s="198"/>
      <c r="D2" s="198"/>
      <c r="E2" s="198"/>
      <c r="F2" s="198"/>
      <c r="G2" s="198"/>
      <c r="H2" s="198"/>
      <c r="I2" s="198"/>
    </row>
    <row r="3" spans="1:9" x14ac:dyDescent="0.25">
      <c r="A3" s="210" t="s">
        <v>43</v>
      </c>
      <c r="B3" s="238"/>
      <c r="C3" s="238"/>
      <c r="D3" s="238"/>
      <c r="E3" s="238"/>
      <c r="F3" s="238"/>
      <c r="G3" s="238"/>
      <c r="H3" s="238"/>
      <c r="I3" s="238"/>
    </row>
    <row r="4" spans="1:9" x14ac:dyDescent="0.25">
      <c r="A4" s="234" t="s">
        <v>463</v>
      </c>
      <c r="B4" s="201"/>
      <c r="C4" s="201"/>
      <c r="D4" s="201"/>
      <c r="E4" s="201"/>
      <c r="F4" s="201"/>
      <c r="G4" s="201"/>
      <c r="H4" s="201"/>
      <c r="I4" s="202"/>
    </row>
    <row r="5" spans="1:9" ht="22" x14ac:dyDescent="0.25">
      <c r="A5" s="225" t="s">
        <v>44</v>
      </c>
      <c r="B5" s="206"/>
      <c r="C5" s="206"/>
      <c r="D5" s="206"/>
      <c r="E5" s="206"/>
      <c r="F5" s="206"/>
      <c r="G5" s="15" t="s">
        <v>161</v>
      </c>
      <c r="H5" s="16" t="s">
        <v>162</v>
      </c>
      <c r="I5" s="16" t="s">
        <v>163</v>
      </c>
    </row>
    <row r="6" spans="1:9" x14ac:dyDescent="0.25">
      <c r="A6" s="236">
        <v>1</v>
      </c>
      <c r="B6" s="206"/>
      <c r="C6" s="206"/>
      <c r="D6" s="206"/>
      <c r="E6" s="206"/>
      <c r="F6" s="206"/>
      <c r="G6" s="73">
        <v>2</v>
      </c>
      <c r="H6" s="16" t="s">
        <v>266</v>
      </c>
      <c r="I6" s="16" t="s">
        <v>267</v>
      </c>
    </row>
    <row r="7" spans="1:9" x14ac:dyDescent="0.25">
      <c r="A7" s="230" t="s">
        <v>268</v>
      </c>
      <c r="B7" s="237"/>
      <c r="C7" s="237"/>
      <c r="D7" s="237"/>
      <c r="E7" s="237"/>
      <c r="F7" s="237"/>
      <c r="G7" s="237"/>
      <c r="H7" s="237"/>
      <c r="I7" s="237"/>
    </row>
    <row r="8" spans="1:9" x14ac:dyDescent="0.25">
      <c r="A8" s="220" t="s">
        <v>322</v>
      </c>
      <c r="B8" s="220"/>
      <c r="C8" s="220"/>
      <c r="D8" s="220"/>
      <c r="E8" s="220"/>
      <c r="F8" s="220"/>
      <c r="G8" s="12">
        <v>1</v>
      </c>
      <c r="H8" s="93">
        <v>86041216.269999996</v>
      </c>
      <c r="I8" s="93">
        <v>102589307.54000001</v>
      </c>
    </row>
    <row r="9" spans="1:9" x14ac:dyDescent="0.25">
      <c r="A9" s="220" t="s">
        <v>323</v>
      </c>
      <c r="B9" s="220"/>
      <c r="C9" s="220"/>
      <c r="D9" s="220"/>
      <c r="E9" s="220"/>
      <c r="F9" s="220"/>
      <c r="G9" s="12">
        <v>2</v>
      </c>
      <c r="H9" s="93">
        <v>0</v>
      </c>
      <c r="I9" s="93">
        <v>0</v>
      </c>
    </row>
    <row r="10" spans="1:9" x14ac:dyDescent="0.25">
      <c r="A10" s="220" t="s">
        <v>324</v>
      </c>
      <c r="B10" s="220"/>
      <c r="C10" s="220"/>
      <c r="D10" s="220"/>
      <c r="E10" s="220"/>
      <c r="F10" s="220"/>
      <c r="G10" s="12">
        <v>3</v>
      </c>
      <c r="H10" s="93">
        <v>4996.8</v>
      </c>
      <c r="I10" s="93">
        <v>1225245.51</v>
      </c>
    </row>
    <row r="11" spans="1:9" x14ac:dyDescent="0.25">
      <c r="A11" s="220" t="s">
        <v>325</v>
      </c>
      <c r="B11" s="220"/>
      <c r="C11" s="220"/>
      <c r="D11" s="220"/>
      <c r="E11" s="220"/>
      <c r="F11" s="220"/>
      <c r="G11" s="12">
        <v>4</v>
      </c>
      <c r="H11" s="93">
        <v>1655115.03</v>
      </c>
      <c r="I11" s="93">
        <v>1940470.09</v>
      </c>
    </row>
    <row r="12" spans="1:9" x14ac:dyDescent="0.25">
      <c r="A12" s="220" t="s">
        <v>326</v>
      </c>
      <c r="B12" s="220"/>
      <c r="C12" s="220"/>
      <c r="D12" s="220"/>
      <c r="E12" s="220"/>
      <c r="F12" s="220"/>
      <c r="G12" s="12">
        <v>5</v>
      </c>
      <c r="H12" s="93">
        <v>203478.29</v>
      </c>
      <c r="I12" s="93">
        <v>805110.34</v>
      </c>
    </row>
    <row r="13" spans="1:9" ht="24.75" customHeight="1" x14ac:dyDescent="0.25">
      <c r="A13" s="224" t="s">
        <v>327</v>
      </c>
      <c r="B13" s="224"/>
      <c r="C13" s="224"/>
      <c r="D13" s="224"/>
      <c r="E13" s="224"/>
      <c r="F13" s="224"/>
      <c r="G13" s="13">
        <v>6</v>
      </c>
      <c r="H13" s="97">
        <f>SUM(H8:H12)</f>
        <v>87904806.390000001</v>
      </c>
      <c r="I13" s="97">
        <f>SUM(I8:I12)</f>
        <v>106560133.48000002</v>
      </c>
    </row>
    <row r="14" spans="1:9" ht="12.75" customHeight="1" x14ac:dyDescent="0.25">
      <c r="A14" s="220" t="s">
        <v>328</v>
      </c>
      <c r="B14" s="220"/>
      <c r="C14" s="220"/>
      <c r="D14" s="220"/>
      <c r="E14" s="220"/>
      <c r="F14" s="220"/>
      <c r="G14" s="12">
        <v>7</v>
      </c>
      <c r="H14" s="93">
        <v>-58738764.359999999</v>
      </c>
      <c r="I14" s="93">
        <v>-71745275.310000002</v>
      </c>
    </row>
    <row r="15" spans="1:9" ht="12.75" customHeight="1" x14ac:dyDescent="0.25">
      <c r="A15" s="220" t="s">
        <v>329</v>
      </c>
      <c r="B15" s="220"/>
      <c r="C15" s="220"/>
      <c r="D15" s="220"/>
      <c r="E15" s="220"/>
      <c r="F15" s="220"/>
      <c r="G15" s="12">
        <v>8</v>
      </c>
      <c r="H15" s="93">
        <v>-11556503.65</v>
      </c>
      <c r="I15" s="93">
        <v>-13823292.68</v>
      </c>
    </row>
    <row r="16" spans="1:9" ht="12.75" customHeight="1" x14ac:dyDescent="0.25">
      <c r="A16" s="220" t="s">
        <v>330</v>
      </c>
      <c r="B16" s="220"/>
      <c r="C16" s="220"/>
      <c r="D16" s="220"/>
      <c r="E16" s="220"/>
      <c r="F16" s="220"/>
      <c r="G16" s="12">
        <v>9</v>
      </c>
      <c r="H16" s="93">
        <v>-231504.92</v>
      </c>
      <c r="I16" s="93">
        <v>-391952.31</v>
      </c>
    </row>
    <row r="17" spans="1:9" ht="12.75" customHeight="1" x14ac:dyDescent="0.25">
      <c r="A17" s="220" t="s">
        <v>331</v>
      </c>
      <c r="B17" s="220"/>
      <c r="C17" s="220"/>
      <c r="D17" s="220"/>
      <c r="E17" s="220"/>
      <c r="F17" s="220"/>
      <c r="G17" s="12">
        <v>10</v>
      </c>
      <c r="H17" s="93">
        <v>-1644544.63</v>
      </c>
      <c r="I17" s="93">
        <v>-1602248.91</v>
      </c>
    </row>
    <row r="18" spans="1:9" ht="12.75" customHeight="1" x14ac:dyDescent="0.25">
      <c r="A18" s="220" t="s">
        <v>332</v>
      </c>
      <c r="B18" s="220"/>
      <c r="C18" s="220"/>
      <c r="D18" s="220"/>
      <c r="E18" s="220"/>
      <c r="F18" s="220"/>
      <c r="G18" s="12">
        <v>11</v>
      </c>
      <c r="H18" s="93">
        <v>-5979.31</v>
      </c>
      <c r="I18" s="93">
        <v>-178662.88</v>
      </c>
    </row>
    <row r="19" spans="1:9" ht="12.75" customHeight="1" x14ac:dyDescent="0.25">
      <c r="A19" s="220" t="s">
        <v>333</v>
      </c>
      <c r="B19" s="220"/>
      <c r="C19" s="220"/>
      <c r="D19" s="220"/>
      <c r="E19" s="220"/>
      <c r="F19" s="220"/>
      <c r="G19" s="12">
        <v>12</v>
      </c>
      <c r="H19" s="93">
        <v>-9005328.3599999994</v>
      </c>
      <c r="I19" s="93">
        <v>-11723163.52</v>
      </c>
    </row>
    <row r="20" spans="1:9" ht="26.25" customHeight="1" x14ac:dyDescent="0.25">
      <c r="A20" s="224" t="s">
        <v>334</v>
      </c>
      <c r="B20" s="224"/>
      <c r="C20" s="224"/>
      <c r="D20" s="224"/>
      <c r="E20" s="224"/>
      <c r="F20" s="224"/>
      <c r="G20" s="13">
        <v>13</v>
      </c>
      <c r="H20" s="97">
        <f>SUM(H14:H19)</f>
        <v>-81182625.230000004</v>
      </c>
      <c r="I20" s="97">
        <f>SUM(I14:I19)</f>
        <v>-99464595.609999999</v>
      </c>
    </row>
    <row r="21" spans="1:9" ht="25.9" customHeight="1" x14ac:dyDescent="0.25">
      <c r="A21" s="215" t="s">
        <v>335</v>
      </c>
      <c r="B21" s="215"/>
      <c r="C21" s="215"/>
      <c r="D21" s="215"/>
      <c r="E21" s="215"/>
      <c r="F21" s="215"/>
      <c r="G21" s="13">
        <v>14</v>
      </c>
      <c r="H21" s="96">
        <f>H13+H20</f>
        <v>6722181.1599999964</v>
      </c>
      <c r="I21" s="96">
        <f>I13+I20</f>
        <v>7095537.8700000197</v>
      </c>
    </row>
    <row r="22" spans="1:9" x14ac:dyDescent="0.25">
      <c r="A22" s="230" t="s">
        <v>289</v>
      </c>
      <c r="B22" s="237"/>
      <c r="C22" s="237"/>
      <c r="D22" s="237"/>
      <c r="E22" s="237"/>
      <c r="F22" s="237"/>
      <c r="G22" s="237"/>
      <c r="H22" s="237"/>
      <c r="I22" s="237"/>
    </row>
    <row r="23" spans="1:9" ht="26.5" customHeight="1" x14ac:dyDescent="0.25">
      <c r="A23" s="220" t="s">
        <v>336</v>
      </c>
      <c r="B23" s="220"/>
      <c r="C23" s="220"/>
      <c r="D23" s="220"/>
      <c r="E23" s="220"/>
      <c r="F23" s="220"/>
      <c r="G23" s="12">
        <v>15</v>
      </c>
      <c r="H23" s="93">
        <v>91589.96</v>
      </c>
      <c r="I23" s="93">
        <v>54317.79</v>
      </c>
    </row>
    <row r="24" spans="1:9" ht="12.75" customHeight="1" x14ac:dyDescent="0.25">
      <c r="A24" s="220" t="s">
        <v>337</v>
      </c>
      <c r="B24" s="220"/>
      <c r="C24" s="220"/>
      <c r="D24" s="220"/>
      <c r="E24" s="220"/>
      <c r="F24" s="220"/>
      <c r="G24" s="12">
        <v>16</v>
      </c>
      <c r="H24" s="93">
        <v>0</v>
      </c>
      <c r="I24" s="93">
        <v>0</v>
      </c>
    </row>
    <row r="25" spans="1:9" ht="12.75" customHeight="1" x14ac:dyDescent="0.25">
      <c r="A25" s="220" t="s">
        <v>338</v>
      </c>
      <c r="B25" s="220"/>
      <c r="C25" s="220"/>
      <c r="D25" s="220"/>
      <c r="E25" s="220"/>
      <c r="F25" s="220"/>
      <c r="G25" s="12">
        <v>17</v>
      </c>
      <c r="H25" s="93">
        <v>689482.17</v>
      </c>
      <c r="I25" s="93">
        <v>552362.72</v>
      </c>
    </row>
    <row r="26" spans="1:9" ht="12.75" customHeight="1" x14ac:dyDescent="0.25">
      <c r="A26" s="220" t="s">
        <v>339</v>
      </c>
      <c r="B26" s="220"/>
      <c r="C26" s="220"/>
      <c r="D26" s="220"/>
      <c r="E26" s="220"/>
      <c r="F26" s="220"/>
      <c r="G26" s="12">
        <v>18</v>
      </c>
      <c r="H26" s="93">
        <v>3593.58</v>
      </c>
      <c r="I26" s="93">
        <v>966086.33</v>
      </c>
    </row>
    <row r="27" spans="1:9" ht="12.75" customHeight="1" x14ac:dyDescent="0.25">
      <c r="A27" s="220" t="s">
        <v>340</v>
      </c>
      <c r="B27" s="220"/>
      <c r="C27" s="220"/>
      <c r="D27" s="220"/>
      <c r="E27" s="220"/>
      <c r="F27" s="220"/>
      <c r="G27" s="12">
        <v>19</v>
      </c>
      <c r="H27" s="93">
        <v>17800</v>
      </c>
      <c r="I27" s="93">
        <v>240000</v>
      </c>
    </row>
    <row r="28" spans="1:9" ht="12.75" customHeight="1" x14ac:dyDescent="0.25">
      <c r="A28" s="220" t="s">
        <v>341</v>
      </c>
      <c r="B28" s="220"/>
      <c r="C28" s="220"/>
      <c r="D28" s="220"/>
      <c r="E28" s="220"/>
      <c r="F28" s="220"/>
      <c r="G28" s="12">
        <v>20</v>
      </c>
      <c r="H28" s="93">
        <v>9526.31</v>
      </c>
      <c r="I28" s="93">
        <v>5503.43</v>
      </c>
    </row>
    <row r="29" spans="1:9" ht="25.15" customHeight="1" x14ac:dyDescent="0.25">
      <c r="A29" s="212" t="s">
        <v>342</v>
      </c>
      <c r="B29" s="212"/>
      <c r="C29" s="212"/>
      <c r="D29" s="212"/>
      <c r="E29" s="212"/>
      <c r="F29" s="212"/>
      <c r="G29" s="13">
        <v>21</v>
      </c>
      <c r="H29" s="96">
        <f>SUM(H23:H28)</f>
        <v>811992.02</v>
      </c>
      <c r="I29" s="96">
        <f>SUM(I23:I28)</f>
        <v>1818270.2699999998</v>
      </c>
    </row>
    <row r="30" spans="1:9" ht="21" customHeight="1" x14ac:dyDescent="0.25">
      <c r="A30" s="220" t="s">
        <v>343</v>
      </c>
      <c r="B30" s="220"/>
      <c r="C30" s="220"/>
      <c r="D30" s="220"/>
      <c r="E30" s="220"/>
      <c r="F30" s="220"/>
      <c r="G30" s="12">
        <v>22</v>
      </c>
      <c r="H30" s="93">
        <v>-3976052.38</v>
      </c>
      <c r="I30" s="93">
        <v>-5075381.8600000003</v>
      </c>
    </row>
    <row r="31" spans="1:9" ht="12.75" customHeight="1" x14ac:dyDescent="0.25">
      <c r="A31" s="220" t="s">
        <v>344</v>
      </c>
      <c r="B31" s="220"/>
      <c r="C31" s="220"/>
      <c r="D31" s="220"/>
      <c r="E31" s="220"/>
      <c r="F31" s="220"/>
      <c r="G31" s="12">
        <v>23</v>
      </c>
      <c r="H31" s="93">
        <v>0</v>
      </c>
      <c r="I31" s="93">
        <v>0</v>
      </c>
    </row>
    <row r="32" spans="1:9" ht="12.75" customHeight="1" x14ac:dyDescent="0.25">
      <c r="A32" s="220" t="s">
        <v>345</v>
      </c>
      <c r="B32" s="220"/>
      <c r="C32" s="220"/>
      <c r="D32" s="220"/>
      <c r="E32" s="220"/>
      <c r="F32" s="220"/>
      <c r="G32" s="12">
        <v>24</v>
      </c>
      <c r="H32" s="93">
        <v>-17611.84</v>
      </c>
      <c r="I32" s="93">
        <v>0</v>
      </c>
    </row>
    <row r="33" spans="1:9" ht="12.75" customHeight="1" x14ac:dyDescent="0.25">
      <c r="A33" s="220" t="s">
        <v>346</v>
      </c>
      <c r="B33" s="220"/>
      <c r="C33" s="220"/>
      <c r="D33" s="220"/>
      <c r="E33" s="220"/>
      <c r="F33" s="220"/>
      <c r="G33" s="12">
        <v>25</v>
      </c>
      <c r="H33" s="93">
        <v>-19815</v>
      </c>
      <c r="I33" s="93">
        <v>0</v>
      </c>
    </row>
    <row r="34" spans="1:9" ht="12.75" customHeight="1" x14ac:dyDescent="0.25">
      <c r="A34" s="220" t="s">
        <v>347</v>
      </c>
      <c r="B34" s="220"/>
      <c r="C34" s="220"/>
      <c r="D34" s="220"/>
      <c r="E34" s="220"/>
      <c r="F34" s="220"/>
      <c r="G34" s="12">
        <v>26</v>
      </c>
      <c r="H34" s="93">
        <v>0</v>
      </c>
      <c r="I34" s="93">
        <v>0</v>
      </c>
    </row>
    <row r="35" spans="1:9" ht="28.9" customHeight="1" x14ac:dyDescent="0.25">
      <c r="A35" s="212" t="s">
        <v>348</v>
      </c>
      <c r="B35" s="212"/>
      <c r="C35" s="212"/>
      <c r="D35" s="212"/>
      <c r="E35" s="212"/>
      <c r="F35" s="212"/>
      <c r="G35" s="13">
        <v>27</v>
      </c>
      <c r="H35" s="96">
        <f>SUM(H30:H34)</f>
        <v>-4013479.2199999997</v>
      </c>
      <c r="I35" s="96">
        <f>SUM(I30:I34)</f>
        <v>-5075381.8600000003</v>
      </c>
    </row>
    <row r="36" spans="1:9" ht="26.5" customHeight="1" x14ac:dyDescent="0.25">
      <c r="A36" s="215" t="s">
        <v>349</v>
      </c>
      <c r="B36" s="215"/>
      <c r="C36" s="215"/>
      <c r="D36" s="215"/>
      <c r="E36" s="215"/>
      <c r="F36" s="215"/>
      <c r="G36" s="13">
        <v>28</v>
      </c>
      <c r="H36" s="96">
        <f>H29+H35</f>
        <v>-3201487.1999999997</v>
      </c>
      <c r="I36" s="96">
        <f>I29+I35</f>
        <v>-3257111.5900000008</v>
      </c>
    </row>
    <row r="37" spans="1:9" x14ac:dyDescent="0.25">
      <c r="A37" s="230" t="s">
        <v>304</v>
      </c>
      <c r="B37" s="237"/>
      <c r="C37" s="237"/>
      <c r="D37" s="237"/>
      <c r="E37" s="237"/>
      <c r="F37" s="237"/>
      <c r="G37" s="237">
        <v>0</v>
      </c>
      <c r="H37" s="237"/>
      <c r="I37" s="237"/>
    </row>
    <row r="38" spans="1:9" ht="12.75" customHeight="1" x14ac:dyDescent="0.25">
      <c r="A38" s="188" t="s">
        <v>350</v>
      </c>
      <c r="B38" s="188"/>
      <c r="C38" s="188"/>
      <c r="D38" s="188"/>
      <c r="E38" s="188"/>
      <c r="F38" s="188"/>
      <c r="G38" s="12">
        <v>29</v>
      </c>
      <c r="H38" s="93">
        <v>275847</v>
      </c>
      <c r="I38" s="93">
        <v>291421</v>
      </c>
    </row>
    <row r="39" spans="1:9" ht="21.65" customHeight="1" x14ac:dyDescent="0.25">
      <c r="A39" s="188" t="s">
        <v>351</v>
      </c>
      <c r="B39" s="188"/>
      <c r="C39" s="188"/>
      <c r="D39" s="188"/>
      <c r="E39" s="188"/>
      <c r="F39" s="188"/>
      <c r="G39" s="12">
        <v>30</v>
      </c>
      <c r="H39" s="93">
        <v>2161155.15</v>
      </c>
      <c r="I39" s="93">
        <v>2634221.67</v>
      </c>
    </row>
    <row r="40" spans="1:9" ht="12.75" customHeight="1" x14ac:dyDescent="0.25">
      <c r="A40" s="188" t="s">
        <v>352</v>
      </c>
      <c r="B40" s="188"/>
      <c r="C40" s="188"/>
      <c r="D40" s="188"/>
      <c r="E40" s="188"/>
      <c r="F40" s="188"/>
      <c r="G40" s="12">
        <v>31</v>
      </c>
      <c r="H40" s="93">
        <v>0</v>
      </c>
      <c r="I40" s="93">
        <v>0</v>
      </c>
    </row>
    <row r="41" spans="1:9" ht="12.75" customHeight="1" x14ac:dyDescent="0.25">
      <c r="A41" s="188" t="s">
        <v>353</v>
      </c>
      <c r="B41" s="188"/>
      <c r="C41" s="188"/>
      <c r="D41" s="188"/>
      <c r="E41" s="188"/>
      <c r="F41" s="188"/>
      <c r="G41" s="12">
        <v>32</v>
      </c>
      <c r="H41" s="93">
        <v>0</v>
      </c>
      <c r="I41" s="93">
        <v>0</v>
      </c>
    </row>
    <row r="42" spans="1:9" ht="26.5" customHeight="1" x14ac:dyDescent="0.25">
      <c r="A42" s="212" t="s">
        <v>354</v>
      </c>
      <c r="B42" s="212"/>
      <c r="C42" s="212"/>
      <c r="D42" s="212"/>
      <c r="E42" s="212"/>
      <c r="F42" s="212"/>
      <c r="G42" s="13">
        <v>33</v>
      </c>
      <c r="H42" s="96">
        <f>H41+H40+H39+H38</f>
        <v>2437002.15</v>
      </c>
      <c r="I42" s="96">
        <f>I41+I40+I39+I38</f>
        <v>2925642.67</v>
      </c>
    </row>
    <row r="43" spans="1:9" ht="22.9" customHeight="1" x14ac:dyDescent="0.25">
      <c r="A43" s="188" t="s">
        <v>355</v>
      </c>
      <c r="B43" s="188"/>
      <c r="C43" s="188"/>
      <c r="D43" s="188"/>
      <c r="E43" s="188"/>
      <c r="F43" s="188"/>
      <c r="G43" s="12">
        <v>34</v>
      </c>
      <c r="H43" s="93">
        <v>-3423496.88</v>
      </c>
      <c r="I43" s="93">
        <v>-3423496.88</v>
      </c>
    </row>
    <row r="44" spans="1:9" ht="12.75" customHeight="1" x14ac:dyDescent="0.25">
      <c r="A44" s="188" t="s">
        <v>356</v>
      </c>
      <c r="B44" s="188"/>
      <c r="C44" s="188"/>
      <c r="D44" s="188"/>
      <c r="E44" s="188"/>
      <c r="F44" s="188"/>
      <c r="G44" s="12">
        <v>35</v>
      </c>
      <c r="H44" s="93">
        <v>-6119175.7800000003</v>
      </c>
      <c r="I44" s="93">
        <v>-9648146.6799999997</v>
      </c>
    </row>
    <row r="45" spans="1:9" ht="12.75" customHeight="1" x14ac:dyDescent="0.25">
      <c r="A45" s="188" t="s">
        <v>357</v>
      </c>
      <c r="B45" s="188"/>
      <c r="C45" s="188"/>
      <c r="D45" s="188"/>
      <c r="E45" s="188"/>
      <c r="F45" s="188"/>
      <c r="G45" s="12">
        <v>36</v>
      </c>
      <c r="H45" s="93">
        <v>-249336.2</v>
      </c>
      <c r="I45" s="93">
        <v>-284941.53999999998</v>
      </c>
    </row>
    <row r="46" spans="1:9" ht="25.15" customHeight="1" x14ac:dyDescent="0.25">
      <c r="A46" s="188" t="s">
        <v>358</v>
      </c>
      <c r="B46" s="188"/>
      <c r="C46" s="188"/>
      <c r="D46" s="188"/>
      <c r="E46" s="188"/>
      <c r="F46" s="188"/>
      <c r="G46" s="12">
        <v>37</v>
      </c>
      <c r="H46" s="93">
        <v>0</v>
      </c>
      <c r="I46" s="93">
        <v>0</v>
      </c>
    </row>
    <row r="47" spans="1:9" ht="12.75" customHeight="1" x14ac:dyDescent="0.25">
      <c r="A47" s="188" t="s">
        <v>359</v>
      </c>
      <c r="B47" s="188"/>
      <c r="C47" s="188"/>
      <c r="D47" s="188"/>
      <c r="E47" s="188"/>
      <c r="F47" s="188"/>
      <c r="G47" s="12">
        <v>38</v>
      </c>
      <c r="H47" s="93">
        <v>0</v>
      </c>
      <c r="I47" s="93">
        <v>0</v>
      </c>
    </row>
    <row r="48" spans="1:9" ht="25.15" customHeight="1" x14ac:dyDescent="0.25">
      <c r="A48" s="212" t="s">
        <v>360</v>
      </c>
      <c r="B48" s="212"/>
      <c r="C48" s="212"/>
      <c r="D48" s="212"/>
      <c r="E48" s="212"/>
      <c r="F48" s="212"/>
      <c r="G48" s="13">
        <v>39</v>
      </c>
      <c r="H48" s="96">
        <f>H47+H46+H45+H44+H43</f>
        <v>-9792008.8599999994</v>
      </c>
      <c r="I48" s="96">
        <f>I47+I46+I45+I44+I43</f>
        <v>-13356585.099999998</v>
      </c>
    </row>
    <row r="49" spans="1:9" ht="28.15" customHeight="1" x14ac:dyDescent="0.25">
      <c r="A49" s="215" t="s">
        <v>361</v>
      </c>
      <c r="B49" s="215"/>
      <c r="C49" s="215"/>
      <c r="D49" s="215"/>
      <c r="E49" s="215"/>
      <c r="F49" s="215"/>
      <c r="G49" s="13">
        <v>40</v>
      </c>
      <c r="H49" s="96">
        <f>H48+H42</f>
        <v>-7355006.709999999</v>
      </c>
      <c r="I49" s="96">
        <f>I48+I42</f>
        <v>-10430942.429999998</v>
      </c>
    </row>
    <row r="50" spans="1:9" ht="12.75" customHeight="1" x14ac:dyDescent="0.25">
      <c r="A50" s="220" t="s">
        <v>362</v>
      </c>
      <c r="B50" s="220"/>
      <c r="C50" s="220"/>
      <c r="D50" s="220"/>
      <c r="E50" s="220"/>
      <c r="F50" s="220"/>
      <c r="G50" s="12">
        <v>41</v>
      </c>
      <c r="H50" s="93">
        <v>-74604.83</v>
      </c>
      <c r="I50" s="93">
        <v>25058.74</v>
      </c>
    </row>
    <row r="51" spans="1:9" ht="24.65" customHeight="1" x14ac:dyDescent="0.25">
      <c r="A51" s="215" t="s">
        <v>363</v>
      </c>
      <c r="B51" s="215"/>
      <c r="C51" s="215"/>
      <c r="D51" s="215"/>
      <c r="E51" s="215"/>
      <c r="F51" s="215"/>
      <c r="G51" s="13">
        <v>42</v>
      </c>
      <c r="H51" s="96">
        <f>H21+H36+H49+H50</f>
        <v>-3908917.5800000024</v>
      </c>
      <c r="I51" s="96">
        <f>I21+I36+I49+I50</f>
        <v>-6567457.4099999787</v>
      </c>
    </row>
    <row r="52" spans="1:9" ht="12.75" customHeight="1" x14ac:dyDescent="0.25">
      <c r="A52" s="231" t="s">
        <v>319</v>
      </c>
      <c r="B52" s="231"/>
      <c r="C52" s="231"/>
      <c r="D52" s="231"/>
      <c r="E52" s="231"/>
      <c r="F52" s="231"/>
      <c r="G52" s="12">
        <v>43</v>
      </c>
      <c r="H52" s="93">
        <v>55753504.950000003</v>
      </c>
      <c r="I52" s="93">
        <v>51296039.07</v>
      </c>
    </row>
    <row r="53" spans="1:9" ht="28.9" customHeight="1" x14ac:dyDescent="0.25">
      <c r="A53" s="231" t="s">
        <v>364</v>
      </c>
      <c r="B53" s="231"/>
      <c r="C53" s="231"/>
      <c r="D53" s="231"/>
      <c r="E53" s="231"/>
      <c r="F53" s="231"/>
      <c r="G53" s="12">
        <v>44</v>
      </c>
      <c r="H53" s="98">
        <f>H52+H51</f>
        <v>51844587.369999997</v>
      </c>
      <c r="I53" s="98">
        <f>I52+I51</f>
        <v>44728581.660000019</v>
      </c>
    </row>
  </sheetData>
  <mergeCells count="53">
    <mergeCell ref="A6:F6"/>
    <mergeCell ref="A18:F18"/>
    <mergeCell ref="A14:F14"/>
    <mergeCell ref="A15:F15"/>
    <mergeCell ref="A16:F16"/>
    <mergeCell ref="A17:F17"/>
    <mergeCell ref="A7:I7"/>
    <mergeCell ref="A8:F8"/>
    <mergeCell ref="A9:F9"/>
    <mergeCell ref="A10:F10"/>
    <mergeCell ref="A11:F11"/>
    <mergeCell ref="A2:I2"/>
    <mergeCell ref="A1:I1"/>
    <mergeCell ref="A4:I4"/>
    <mergeCell ref="A5:F5"/>
    <mergeCell ref="A3:I3"/>
    <mergeCell ref="A37:I37"/>
    <mergeCell ref="A35:F35"/>
    <mergeCell ref="A36:F36"/>
    <mergeCell ref="A33:F33"/>
    <mergeCell ref="A34:F34"/>
    <mergeCell ref="A20:F20"/>
    <mergeCell ref="A21:F21"/>
    <mergeCell ref="A12:F12"/>
    <mergeCell ref="A13:F13"/>
    <mergeCell ref="A19:F19"/>
    <mergeCell ref="A22:I22"/>
    <mergeCell ref="A23:F23"/>
    <mergeCell ref="A24:F24"/>
    <mergeCell ref="A25:F25"/>
    <mergeCell ref="A32:F32"/>
    <mergeCell ref="A26:F26"/>
    <mergeCell ref="A27:F27"/>
    <mergeCell ref="A28:F28"/>
    <mergeCell ref="A30:F30"/>
    <mergeCell ref="A31:F31"/>
    <mergeCell ref="A29:F29"/>
    <mergeCell ref="A43:F43"/>
    <mergeCell ref="A42:F42"/>
    <mergeCell ref="A38:F38"/>
    <mergeCell ref="A39:F39"/>
    <mergeCell ref="A53:F53"/>
    <mergeCell ref="A44:F44"/>
    <mergeCell ref="A45:F45"/>
    <mergeCell ref="A46:F46"/>
    <mergeCell ref="A47:F47"/>
    <mergeCell ref="A48:F48"/>
    <mergeCell ref="A49:F49"/>
    <mergeCell ref="A50:F50"/>
    <mergeCell ref="A51:F51"/>
    <mergeCell ref="A52:F52"/>
    <mergeCell ref="A40:F40"/>
    <mergeCell ref="A41:F41"/>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D63"/>
  <sheetViews>
    <sheetView view="pageBreakPreview" topLeftCell="M40" zoomScale="95" zoomScaleNormal="100" zoomScaleSheetLayoutView="95" workbookViewId="0">
      <selection activeCell="Z9" sqref="Z9"/>
    </sheetView>
  </sheetViews>
  <sheetFormatPr defaultRowHeight="12.5" x14ac:dyDescent="0.25"/>
  <cols>
    <col min="1" max="4" width="9.1796875" style="2"/>
    <col min="5" max="5" width="10.1796875" style="2" bestFit="1" customWidth="1"/>
    <col min="6" max="7" width="9.1796875" style="2"/>
    <col min="8" max="26" width="13.453125" style="14" customWidth="1"/>
    <col min="27" max="27" width="13.453125" style="1" customWidth="1"/>
    <col min="28" max="30" width="9.1796875" style="1"/>
    <col min="31" max="262" width="9.1796875" style="2"/>
    <col min="263" max="263" width="10.1796875" style="2" bestFit="1" customWidth="1"/>
    <col min="264" max="267" width="9.1796875" style="2"/>
    <col min="268" max="269" width="9.81640625" style="2" bestFit="1" customWidth="1"/>
    <col min="270" max="518" width="9.1796875" style="2"/>
    <col min="519" max="519" width="10.1796875" style="2" bestFit="1" customWidth="1"/>
    <col min="520" max="523" width="9.1796875" style="2"/>
    <col min="524" max="525" width="9.81640625" style="2" bestFit="1" customWidth="1"/>
    <col min="526" max="774" width="9.1796875" style="2"/>
    <col min="775" max="775" width="10.1796875" style="2" bestFit="1" customWidth="1"/>
    <col min="776" max="779" width="9.1796875" style="2"/>
    <col min="780" max="781" width="9.81640625" style="2" bestFit="1" customWidth="1"/>
    <col min="782" max="1030" width="9.1796875" style="2"/>
    <col min="1031" max="1031" width="10.1796875" style="2" bestFit="1" customWidth="1"/>
    <col min="1032" max="1035" width="9.1796875" style="2"/>
    <col min="1036" max="1037" width="9.81640625" style="2" bestFit="1" customWidth="1"/>
    <col min="1038" max="1286" width="9.1796875" style="2"/>
    <col min="1287" max="1287" width="10.1796875" style="2" bestFit="1" customWidth="1"/>
    <col min="1288" max="1291" width="9.1796875" style="2"/>
    <col min="1292" max="1293" width="9.81640625" style="2" bestFit="1" customWidth="1"/>
    <col min="1294" max="1542" width="9.1796875" style="2"/>
    <col min="1543" max="1543" width="10.1796875" style="2" bestFit="1" customWidth="1"/>
    <col min="1544" max="1547" width="9.1796875" style="2"/>
    <col min="1548" max="1549" width="9.81640625" style="2" bestFit="1" customWidth="1"/>
    <col min="1550" max="1798" width="9.1796875" style="2"/>
    <col min="1799" max="1799" width="10.1796875" style="2" bestFit="1" customWidth="1"/>
    <col min="1800" max="1803" width="9.1796875" style="2"/>
    <col min="1804" max="1805" width="9.81640625" style="2" bestFit="1" customWidth="1"/>
    <col min="1806" max="2054" width="9.1796875" style="2"/>
    <col min="2055" max="2055" width="10.1796875" style="2" bestFit="1" customWidth="1"/>
    <col min="2056" max="2059" width="9.1796875" style="2"/>
    <col min="2060" max="2061" width="9.81640625" style="2" bestFit="1" customWidth="1"/>
    <col min="2062" max="2310" width="9.1796875" style="2"/>
    <col min="2311" max="2311" width="10.1796875" style="2" bestFit="1" customWidth="1"/>
    <col min="2312" max="2315" width="9.1796875" style="2"/>
    <col min="2316" max="2317" width="9.81640625" style="2" bestFit="1" customWidth="1"/>
    <col min="2318" max="2566" width="9.1796875" style="2"/>
    <col min="2567" max="2567" width="10.1796875" style="2" bestFit="1" customWidth="1"/>
    <col min="2568" max="2571" width="9.1796875" style="2"/>
    <col min="2572" max="2573" width="9.81640625" style="2" bestFit="1" customWidth="1"/>
    <col min="2574" max="2822" width="9.1796875" style="2"/>
    <col min="2823" max="2823" width="10.1796875" style="2" bestFit="1" customWidth="1"/>
    <col min="2824" max="2827" width="9.1796875" style="2"/>
    <col min="2828" max="2829" width="9.81640625" style="2" bestFit="1" customWidth="1"/>
    <col min="2830" max="3078" width="9.1796875" style="2"/>
    <col min="3079" max="3079" width="10.1796875" style="2" bestFit="1" customWidth="1"/>
    <col min="3080" max="3083" width="9.1796875" style="2"/>
    <col min="3084" max="3085" width="9.81640625" style="2" bestFit="1" customWidth="1"/>
    <col min="3086" max="3334" width="9.1796875" style="2"/>
    <col min="3335" max="3335" width="10.1796875" style="2" bestFit="1" customWidth="1"/>
    <col min="3336" max="3339" width="9.1796875" style="2"/>
    <col min="3340" max="3341" width="9.81640625" style="2" bestFit="1" customWidth="1"/>
    <col min="3342" max="3590" width="9.1796875" style="2"/>
    <col min="3591" max="3591" width="10.1796875" style="2" bestFit="1" customWidth="1"/>
    <col min="3592" max="3595" width="9.1796875" style="2"/>
    <col min="3596" max="3597" width="9.81640625" style="2" bestFit="1" customWidth="1"/>
    <col min="3598" max="3846" width="9.1796875" style="2"/>
    <col min="3847" max="3847" width="10.1796875" style="2" bestFit="1" customWidth="1"/>
    <col min="3848" max="3851" width="9.1796875" style="2"/>
    <col min="3852" max="3853" width="9.81640625" style="2" bestFit="1" customWidth="1"/>
    <col min="3854" max="4102" width="9.1796875" style="2"/>
    <col min="4103" max="4103" width="10.1796875" style="2" bestFit="1" customWidth="1"/>
    <col min="4104" max="4107" width="9.1796875" style="2"/>
    <col min="4108" max="4109" width="9.81640625" style="2" bestFit="1" customWidth="1"/>
    <col min="4110" max="4358" width="9.1796875" style="2"/>
    <col min="4359" max="4359" width="10.1796875" style="2" bestFit="1" customWidth="1"/>
    <col min="4360" max="4363" width="9.1796875" style="2"/>
    <col min="4364" max="4365" width="9.81640625" style="2" bestFit="1" customWidth="1"/>
    <col min="4366" max="4614" width="9.1796875" style="2"/>
    <col min="4615" max="4615" width="10.1796875" style="2" bestFit="1" customWidth="1"/>
    <col min="4616" max="4619" width="9.1796875" style="2"/>
    <col min="4620" max="4621" width="9.81640625" style="2" bestFit="1" customWidth="1"/>
    <col min="4622" max="4870" width="9.1796875" style="2"/>
    <col min="4871" max="4871" width="10.1796875" style="2" bestFit="1" customWidth="1"/>
    <col min="4872" max="4875" width="9.1796875" style="2"/>
    <col min="4876" max="4877" width="9.81640625" style="2" bestFit="1" customWidth="1"/>
    <col min="4878" max="5126" width="9.1796875" style="2"/>
    <col min="5127" max="5127" width="10.1796875" style="2" bestFit="1" customWidth="1"/>
    <col min="5128" max="5131" width="9.1796875" style="2"/>
    <col min="5132" max="5133" width="9.81640625" style="2" bestFit="1" customWidth="1"/>
    <col min="5134" max="5382" width="9.1796875" style="2"/>
    <col min="5383" max="5383" width="10.1796875" style="2" bestFit="1" customWidth="1"/>
    <col min="5384" max="5387" width="9.1796875" style="2"/>
    <col min="5388" max="5389" width="9.81640625" style="2" bestFit="1" customWidth="1"/>
    <col min="5390" max="5638" width="9.1796875" style="2"/>
    <col min="5639" max="5639" width="10.1796875" style="2" bestFit="1" customWidth="1"/>
    <col min="5640" max="5643" width="9.1796875" style="2"/>
    <col min="5644" max="5645" width="9.81640625" style="2" bestFit="1" customWidth="1"/>
    <col min="5646" max="5894" width="9.1796875" style="2"/>
    <col min="5895" max="5895" width="10.1796875" style="2" bestFit="1" customWidth="1"/>
    <col min="5896" max="5899" width="9.1796875" style="2"/>
    <col min="5900" max="5901" width="9.81640625" style="2" bestFit="1" customWidth="1"/>
    <col min="5902" max="6150" width="9.1796875" style="2"/>
    <col min="6151" max="6151" width="10.1796875" style="2" bestFit="1" customWidth="1"/>
    <col min="6152" max="6155" width="9.1796875" style="2"/>
    <col min="6156" max="6157" width="9.81640625" style="2" bestFit="1" customWidth="1"/>
    <col min="6158" max="6406" width="9.1796875" style="2"/>
    <col min="6407" max="6407" width="10.1796875" style="2" bestFit="1" customWidth="1"/>
    <col min="6408" max="6411" width="9.1796875" style="2"/>
    <col min="6412" max="6413" width="9.81640625" style="2" bestFit="1" customWidth="1"/>
    <col min="6414" max="6662" width="9.1796875" style="2"/>
    <col min="6663" max="6663" width="10.1796875" style="2" bestFit="1" customWidth="1"/>
    <col min="6664" max="6667" width="9.1796875" style="2"/>
    <col min="6668" max="6669" width="9.81640625" style="2" bestFit="1" customWidth="1"/>
    <col min="6670" max="6918" width="9.1796875" style="2"/>
    <col min="6919" max="6919" width="10.1796875" style="2" bestFit="1" customWidth="1"/>
    <col min="6920" max="6923" width="9.1796875" style="2"/>
    <col min="6924" max="6925" width="9.81640625" style="2" bestFit="1" customWidth="1"/>
    <col min="6926" max="7174" width="9.1796875" style="2"/>
    <col min="7175" max="7175" width="10.1796875" style="2" bestFit="1" customWidth="1"/>
    <col min="7176" max="7179" width="9.1796875" style="2"/>
    <col min="7180" max="7181" width="9.81640625" style="2" bestFit="1" customWidth="1"/>
    <col min="7182" max="7430" width="9.1796875" style="2"/>
    <col min="7431" max="7431" width="10.1796875" style="2" bestFit="1" customWidth="1"/>
    <col min="7432" max="7435" width="9.1796875" style="2"/>
    <col min="7436" max="7437" width="9.81640625" style="2" bestFit="1" customWidth="1"/>
    <col min="7438" max="7686" width="9.1796875" style="2"/>
    <col min="7687" max="7687" width="10.1796875" style="2" bestFit="1" customWidth="1"/>
    <col min="7688" max="7691" width="9.1796875" style="2"/>
    <col min="7692" max="7693" width="9.81640625" style="2" bestFit="1" customWidth="1"/>
    <col min="7694" max="7942" width="9.1796875" style="2"/>
    <col min="7943" max="7943" width="10.1796875" style="2" bestFit="1" customWidth="1"/>
    <col min="7944" max="7947" width="9.1796875" style="2"/>
    <col min="7948" max="7949" width="9.81640625" style="2" bestFit="1" customWidth="1"/>
    <col min="7950" max="8198" width="9.1796875" style="2"/>
    <col min="8199" max="8199" width="10.1796875" style="2" bestFit="1" customWidth="1"/>
    <col min="8200" max="8203" width="9.1796875" style="2"/>
    <col min="8204" max="8205" width="9.81640625" style="2" bestFit="1" customWidth="1"/>
    <col min="8206" max="8454" width="9.1796875" style="2"/>
    <col min="8455" max="8455" width="10.1796875" style="2" bestFit="1" customWidth="1"/>
    <col min="8456" max="8459" width="9.1796875" style="2"/>
    <col min="8460" max="8461" width="9.81640625" style="2" bestFit="1" customWidth="1"/>
    <col min="8462" max="8710" width="9.1796875" style="2"/>
    <col min="8711" max="8711" width="10.1796875" style="2" bestFit="1" customWidth="1"/>
    <col min="8712" max="8715" width="9.1796875" style="2"/>
    <col min="8716" max="8717" width="9.81640625" style="2" bestFit="1" customWidth="1"/>
    <col min="8718" max="8966" width="9.1796875" style="2"/>
    <col min="8967" max="8967" width="10.1796875" style="2" bestFit="1" customWidth="1"/>
    <col min="8968" max="8971" width="9.1796875" style="2"/>
    <col min="8972" max="8973" width="9.81640625" style="2" bestFit="1" customWidth="1"/>
    <col min="8974" max="9222" width="9.1796875" style="2"/>
    <col min="9223" max="9223" width="10.1796875" style="2" bestFit="1" customWidth="1"/>
    <col min="9224" max="9227" width="9.1796875" style="2"/>
    <col min="9228" max="9229" width="9.81640625" style="2" bestFit="1" customWidth="1"/>
    <col min="9230" max="9478" width="9.1796875" style="2"/>
    <col min="9479" max="9479" width="10.1796875" style="2" bestFit="1" customWidth="1"/>
    <col min="9480" max="9483" width="9.1796875" style="2"/>
    <col min="9484" max="9485" width="9.81640625" style="2" bestFit="1" customWidth="1"/>
    <col min="9486" max="9734" width="9.1796875" style="2"/>
    <col min="9735" max="9735" width="10.1796875" style="2" bestFit="1" customWidth="1"/>
    <col min="9736" max="9739" width="9.1796875" style="2"/>
    <col min="9740" max="9741" width="9.81640625" style="2" bestFit="1" customWidth="1"/>
    <col min="9742" max="9990" width="9.1796875" style="2"/>
    <col min="9991" max="9991" width="10.1796875" style="2" bestFit="1" customWidth="1"/>
    <col min="9992" max="9995" width="9.1796875" style="2"/>
    <col min="9996" max="9997" width="9.81640625" style="2" bestFit="1" customWidth="1"/>
    <col min="9998" max="10246" width="9.1796875" style="2"/>
    <col min="10247" max="10247" width="10.1796875" style="2" bestFit="1" customWidth="1"/>
    <col min="10248" max="10251" width="9.1796875" style="2"/>
    <col min="10252" max="10253" width="9.81640625" style="2" bestFit="1" customWidth="1"/>
    <col min="10254" max="10502" width="9.1796875" style="2"/>
    <col min="10503" max="10503" width="10.1796875" style="2" bestFit="1" customWidth="1"/>
    <col min="10504" max="10507" width="9.1796875" style="2"/>
    <col min="10508" max="10509" width="9.81640625" style="2" bestFit="1" customWidth="1"/>
    <col min="10510" max="10758" width="9.1796875" style="2"/>
    <col min="10759" max="10759" width="10.1796875" style="2" bestFit="1" customWidth="1"/>
    <col min="10760" max="10763" width="9.1796875" style="2"/>
    <col min="10764" max="10765" width="9.81640625" style="2" bestFit="1" customWidth="1"/>
    <col min="10766" max="11014" width="9.1796875" style="2"/>
    <col min="11015" max="11015" width="10.1796875" style="2" bestFit="1" customWidth="1"/>
    <col min="11016" max="11019" width="9.1796875" style="2"/>
    <col min="11020" max="11021" width="9.81640625" style="2" bestFit="1" customWidth="1"/>
    <col min="11022" max="11270" width="9.1796875" style="2"/>
    <col min="11271" max="11271" width="10.1796875" style="2" bestFit="1" customWidth="1"/>
    <col min="11272" max="11275" width="9.1796875" style="2"/>
    <col min="11276" max="11277" width="9.81640625" style="2" bestFit="1" customWidth="1"/>
    <col min="11278" max="11526" width="9.1796875" style="2"/>
    <col min="11527" max="11527" width="10.1796875" style="2" bestFit="1" customWidth="1"/>
    <col min="11528" max="11531" width="9.1796875" style="2"/>
    <col min="11532" max="11533" width="9.81640625" style="2" bestFit="1" customWidth="1"/>
    <col min="11534" max="11782" width="9.1796875" style="2"/>
    <col min="11783" max="11783" width="10.1796875" style="2" bestFit="1" customWidth="1"/>
    <col min="11784" max="11787" width="9.1796875" style="2"/>
    <col min="11788" max="11789" width="9.81640625" style="2" bestFit="1" customWidth="1"/>
    <col min="11790" max="12038" width="9.1796875" style="2"/>
    <col min="12039" max="12039" width="10.1796875" style="2" bestFit="1" customWidth="1"/>
    <col min="12040" max="12043" width="9.1796875" style="2"/>
    <col min="12044" max="12045" width="9.81640625" style="2" bestFit="1" customWidth="1"/>
    <col min="12046" max="12294" width="9.1796875" style="2"/>
    <col min="12295" max="12295" width="10.1796875" style="2" bestFit="1" customWidth="1"/>
    <col min="12296" max="12299" width="9.1796875" style="2"/>
    <col min="12300" max="12301" width="9.81640625" style="2" bestFit="1" customWidth="1"/>
    <col min="12302" max="12550" width="9.1796875" style="2"/>
    <col min="12551" max="12551" width="10.1796875" style="2" bestFit="1" customWidth="1"/>
    <col min="12552" max="12555" width="9.1796875" style="2"/>
    <col min="12556" max="12557" width="9.81640625" style="2" bestFit="1" customWidth="1"/>
    <col min="12558" max="12806" width="9.1796875" style="2"/>
    <col min="12807" max="12807" width="10.1796875" style="2" bestFit="1" customWidth="1"/>
    <col min="12808" max="12811" width="9.1796875" style="2"/>
    <col min="12812" max="12813" width="9.81640625" style="2" bestFit="1" customWidth="1"/>
    <col min="12814" max="13062" width="9.1796875" style="2"/>
    <col min="13063" max="13063" width="10.1796875" style="2" bestFit="1" customWidth="1"/>
    <col min="13064" max="13067" width="9.1796875" style="2"/>
    <col min="13068" max="13069" width="9.81640625" style="2" bestFit="1" customWidth="1"/>
    <col min="13070" max="13318" width="9.1796875" style="2"/>
    <col min="13319" max="13319" width="10.1796875" style="2" bestFit="1" customWidth="1"/>
    <col min="13320" max="13323" width="9.1796875" style="2"/>
    <col min="13324" max="13325" width="9.81640625" style="2" bestFit="1" customWidth="1"/>
    <col min="13326" max="13574" width="9.1796875" style="2"/>
    <col min="13575" max="13575" width="10.1796875" style="2" bestFit="1" customWidth="1"/>
    <col min="13576" max="13579" width="9.1796875" style="2"/>
    <col min="13580" max="13581" width="9.81640625" style="2" bestFit="1" customWidth="1"/>
    <col min="13582" max="13830" width="9.1796875" style="2"/>
    <col min="13831" max="13831" width="10.1796875" style="2" bestFit="1" customWidth="1"/>
    <col min="13832" max="13835" width="9.1796875" style="2"/>
    <col min="13836" max="13837" width="9.81640625" style="2" bestFit="1" customWidth="1"/>
    <col min="13838" max="14086" width="9.1796875" style="2"/>
    <col min="14087" max="14087" width="10.1796875" style="2" bestFit="1" customWidth="1"/>
    <col min="14088" max="14091" width="9.1796875" style="2"/>
    <col min="14092" max="14093" width="9.81640625" style="2" bestFit="1" customWidth="1"/>
    <col min="14094" max="14342" width="9.1796875" style="2"/>
    <col min="14343" max="14343" width="10.1796875" style="2" bestFit="1" customWidth="1"/>
    <col min="14344" max="14347" width="9.1796875" style="2"/>
    <col min="14348" max="14349" width="9.81640625" style="2" bestFit="1" customWidth="1"/>
    <col min="14350" max="14598" width="9.1796875" style="2"/>
    <col min="14599" max="14599" width="10.1796875" style="2" bestFit="1" customWidth="1"/>
    <col min="14600" max="14603" width="9.1796875" style="2"/>
    <col min="14604" max="14605" width="9.81640625" style="2" bestFit="1" customWidth="1"/>
    <col min="14606" max="14854" width="9.1796875" style="2"/>
    <col min="14855" max="14855" width="10.1796875" style="2" bestFit="1" customWidth="1"/>
    <col min="14856" max="14859" width="9.1796875" style="2"/>
    <col min="14860" max="14861" width="9.81640625" style="2" bestFit="1" customWidth="1"/>
    <col min="14862" max="15110" width="9.1796875" style="2"/>
    <col min="15111" max="15111" width="10.1796875" style="2" bestFit="1" customWidth="1"/>
    <col min="15112" max="15115" width="9.1796875" style="2"/>
    <col min="15116" max="15117" width="9.81640625" style="2" bestFit="1" customWidth="1"/>
    <col min="15118" max="15366" width="9.1796875" style="2"/>
    <col min="15367" max="15367" width="10.1796875" style="2" bestFit="1" customWidth="1"/>
    <col min="15368" max="15371" width="9.1796875" style="2"/>
    <col min="15372" max="15373" width="9.81640625" style="2" bestFit="1" customWidth="1"/>
    <col min="15374" max="15622" width="9.1796875" style="2"/>
    <col min="15623" max="15623" width="10.1796875" style="2" bestFit="1" customWidth="1"/>
    <col min="15624" max="15627" width="9.1796875" style="2"/>
    <col min="15628" max="15629" width="9.81640625" style="2" bestFit="1" customWidth="1"/>
    <col min="15630" max="15878" width="9.1796875" style="2"/>
    <col min="15879" max="15879" width="10.1796875" style="2" bestFit="1" customWidth="1"/>
    <col min="15880" max="15883" width="9.1796875" style="2"/>
    <col min="15884" max="15885" width="9.81640625" style="2" bestFit="1" customWidth="1"/>
    <col min="15886" max="16134" width="9.1796875" style="2"/>
    <col min="16135" max="16135" width="10.1796875" style="2" bestFit="1" customWidth="1"/>
    <col min="16136" max="16139" width="9.1796875" style="2"/>
    <col min="16140" max="16141" width="9.81640625" style="2" bestFit="1" customWidth="1"/>
    <col min="16142" max="16384" width="9.1796875" style="2"/>
  </cols>
  <sheetData>
    <row r="1" spans="1:26" x14ac:dyDescent="0.25">
      <c r="A1" s="250" t="s">
        <v>365</v>
      </c>
      <c r="B1" s="251"/>
      <c r="C1" s="251"/>
      <c r="D1" s="251"/>
      <c r="E1" s="251"/>
      <c r="F1" s="251"/>
      <c r="G1" s="251"/>
      <c r="H1" s="251"/>
      <c r="I1" s="251"/>
      <c r="J1" s="251"/>
      <c r="K1" s="19"/>
    </row>
    <row r="2" spans="1:26" ht="15.5" x14ac:dyDescent="0.25">
      <c r="A2" s="3"/>
      <c r="B2" s="4"/>
      <c r="C2" s="252" t="s">
        <v>366</v>
      </c>
      <c r="D2" s="252"/>
      <c r="E2" s="18">
        <v>46023</v>
      </c>
      <c r="F2" s="5" t="s">
        <v>3</v>
      </c>
      <c r="G2" s="18">
        <v>46203</v>
      </c>
      <c r="H2" s="20"/>
      <c r="I2" s="20"/>
      <c r="J2" s="20"/>
      <c r="K2" s="19"/>
      <c r="Y2" s="21" t="s">
        <v>43</v>
      </c>
    </row>
    <row r="3" spans="1:26" ht="13.5" customHeight="1" x14ac:dyDescent="0.25">
      <c r="A3" s="253" t="s">
        <v>44</v>
      </c>
      <c r="B3" s="254"/>
      <c r="C3" s="254"/>
      <c r="D3" s="254"/>
      <c r="E3" s="254"/>
      <c r="F3" s="254"/>
      <c r="G3" s="253" t="s">
        <v>367</v>
      </c>
      <c r="H3" s="246" t="s">
        <v>368</v>
      </c>
      <c r="I3" s="246"/>
      <c r="J3" s="246"/>
      <c r="K3" s="246"/>
      <c r="L3" s="246"/>
      <c r="M3" s="246"/>
      <c r="N3" s="246"/>
      <c r="O3" s="246"/>
      <c r="P3" s="246"/>
      <c r="Q3" s="246"/>
      <c r="R3" s="246"/>
      <c r="S3" s="246"/>
      <c r="T3" s="246"/>
      <c r="U3" s="246"/>
      <c r="V3" s="246"/>
      <c r="W3" s="246"/>
      <c r="X3" s="246"/>
      <c r="Y3" s="246" t="s">
        <v>369</v>
      </c>
      <c r="Z3" s="246" t="s">
        <v>370</v>
      </c>
    </row>
    <row r="4" spans="1:26" ht="63" x14ac:dyDescent="0.25">
      <c r="A4" s="254"/>
      <c r="B4" s="254"/>
      <c r="C4" s="254"/>
      <c r="D4" s="254"/>
      <c r="E4" s="254"/>
      <c r="F4" s="254"/>
      <c r="G4" s="244"/>
      <c r="H4" s="77" t="s">
        <v>371</v>
      </c>
      <c r="I4" s="77" t="s">
        <v>372</v>
      </c>
      <c r="J4" s="77" t="s">
        <v>373</v>
      </c>
      <c r="K4" s="77" t="s">
        <v>374</v>
      </c>
      <c r="L4" s="77" t="s">
        <v>375</v>
      </c>
      <c r="M4" s="77" t="s">
        <v>376</v>
      </c>
      <c r="N4" s="77" t="s">
        <v>377</v>
      </c>
      <c r="O4" s="77" t="s">
        <v>378</v>
      </c>
      <c r="P4" s="82" t="s">
        <v>379</v>
      </c>
      <c r="Q4" s="77" t="s">
        <v>380</v>
      </c>
      <c r="R4" s="77" t="s">
        <v>381</v>
      </c>
      <c r="S4" s="82" t="s">
        <v>382</v>
      </c>
      <c r="T4" s="82" t="s">
        <v>383</v>
      </c>
      <c r="U4" s="82" t="s">
        <v>384</v>
      </c>
      <c r="V4" s="77" t="s">
        <v>385</v>
      </c>
      <c r="W4" s="77" t="s">
        <v>386</v>
      </c>
      <c r="X4" s="77" t="s">
        <v>387</v>
      </c>
      <c r="Y4" s="247"/>
      <c r="Z4" s="247"/>
    </row>
    <row r="5" spans="1:26" ht="21" x14ac:dyDescent="0.25">
      <c r="A5" s="248">
        <v>1</v>
      </c>
      <c r="B5" s="248"/>
      <c r="C5" s="248"/>
      <c r="D5" s="248"/>
      <c r="E5" s="248"/>
      <c r="F5" s="248"/>
      <c r="G5" s="78">
        <v>2</v>
      </c>
      <c r="H5" s="77" t="s">
        <v>266</v>
      </c>
      <c r="I5" s="79" t="s">
        <v>267</v>
      </c>
      <c r="J5" s="77" t="s">
        <v>388</v>
      </c>
      <c r="K5" s="79" t="s">
        <v>389</v>
      </c>
      <c r="L5" s="77" t="s">
        <v>390</v>
      </c>
      <c r="M5" s="79" t="s">
        <v>391</v>
      </c>
      <c r="N5" s="77" t="s">
        <v>392</v>
      </c>
      <c r="O5" s="79" t="s">
        <v>393</v>
      </c>
      <c r="P5" s="77" t="s">
        <v>394</v>
      </c>
      <c r="Q5" s="79" t="s">
        <v>395</v>
      </c>
      <c r="R5" s="77" t="s">
        <v>396</v>
      </c>
      <c r="S5" s="77" t="s">
        <v>397</v>
      </c>
      <c r="T5" s="77" t="s">
        <v>398</v>
      </c>
      <c r="U5" s="77">
        <v>16</v>
      </c>
      <c r="V5" s="77">
        <v>17</v>
      </c>
      <c r="W5" s="77">
        <v>18</v>
      </c>
      <c r="X5" s="77" t="s">
        <v>399</v>
      </c>
      <c r="Y5" s="77">
        <v>20</v>
      </c>
      <c r="Z5" s="79" t="s">
        <v>400</v>
      </c>
    </row>
    <row r="6" spans="1:26" x14ac:dyDescent="0.25">
      <c r="A6" s="242" t="s">
        <v>401</v>
      </c>
      <c r="B6" s="242"/>
      <c r="C6" s="242"/>
      <c r="D6" s="242"/>
      <c r="E6" s="242"/>
      <c r="F6" s="242"/>
      <c r="G6" s="242"/>
      <c r="H6" s="242"/>
      <c r="I6" s="242"/>
      <c r="J6" s="242"/>
      <c r="K6" s="242"/>
      <c r="L6" s="242"/>
      <c r="M6" s="242"/>
      <c r="N6" s="249"/>
      <c r="O6" s="249"/>
      <c r="P6" s="249"/>
      <c r="Q6" s="249"/>
      <c r="R6" s="249"/>
      <c r="S6" s="249"/>
      <c r="T6" s="249"/>
      <c r="U6" s="249"/>
      <c r="V6" s="249"/>
      <c r="W6" s="249"/>
      <c r="X6" s="249"/>
      <c r="Y6" s="249"/>
      <c r="Z6" s="243"/>
    </row>
    <row r="7" spans="1:26" x14ac:dyDescent="0.25">
      <c r="A7" s="245" t="s">
        <v>402</v>
      </c>
      <c r="B7" s="245"/>
      <c r="C7" s="245"/>
      <c r="D7" s="245"/>
      <c r="E7" s="245"/>
      <c r="F7" s="245"/>
      <c r="G7" s="80">
        <v>1</v>
      </c>
      <c r="H7" s="99">
        <v>16589677</v>
      </c>
      <c r="I7" s="99">
        <v>8518475.2899999991</v>
      </c>
      <c r="J7" s="99">
        <v>11587855.34</v>
      </c>
      <c r="K7" s="99">
        <v>679502.3</v>
      </c>
      <c r="L7" s="99">
        <v>523289</v>
      </c>
      <c r="M7" s="99">
        <v>0</v>
      </c>
      <c r="N7" s="99">
        <v>278017.37</v>
      </c>
      <c r="O7" s="99">
        <v>0</v>
      </c>
      <c r="P7" s="99">
        <v>0</v>
      </c>
      <c r="Q7" s="99">
        <v>0</v>
      </c>
      <c r="R7" s="99">
        <v>0</v>
      </c>
      <c r="S7" s="99">
        <v>0</v>
      </c>
      <c r="T7" s="99">
        <v>0</v>
      </c>
      <c r="U7" s="99">
        <v>0</v>
      </c>
      <c r="V7" s="99">
        <v>97012130.150000006</v>
      </c>
      <c r="W7" s="99">
        <v>18404591.350000001</v>
      </c>
      <c r="X7" s="100">
        <f>H7+I7+J7+K7-L7+M7+N7+O7+P7+Q7+R7+V7+W7+S7+T7+U7</f>
        <v>152546959.79999998</v>
      </c>
      <c r="Y7" s="99">
        <v>0</v>
      </c>
      <c r="Z7" s="100">
        <f>X7+Y7</f>
        <v>152546959.79999998</v>
      </c>
    </row>
    <row r="8" spans="1:26" x14ac:dyDescent="0.25">
      <c r="A8" s="240" t="s">
        <v>403</v>
      </c>
      <c r="B8" s="240"/>
      <c r="C8" s="240"/>
      <c r="D8" s="240"/>
      <c r="E8" s="240"/>
      <c r="F8" s="240"/>
      <c r="G8" s="80">
        <v>2</v>
      </c>
      <c r="H8" s="99">
        <v>0</v>
      </c>
      <c r="I8" s="99">
        <v>0</v>
      </c>
      <c r="J8" s="99">
        <v>0</v>
      </c>
      <c r="K8" s="99">
        <v>0</v>
      </c>
      <c r="L8" s="99">
        <v>0</v>
      </c>
      <c r="M8" s="99">
        <v>0</v>
      </c>
      <c r="N8" s="99">
        <v>0</v>
      </c>
      <c r="O8" s="99">
        <v>0</v>
      </c>
      <c r="P8" s="99">
        <v>0</v>
      </c>
      <c r="Q8" s="99">
        <v>0</v>
      </c>
      <c r="R8" s="99">
        <v>0</v>
      </c>
      <c r="S8" s="99">
        <v>0</v>
      </c>
      <c r="T8" s="99">
        <v>0</v>
      </c>
      <c r="U8" s="99">
        <v>0</v>
      </c>
      <c r="V8" s="99">
        <v>0</v>
      </c>
      <c r="W8" s="99">
        <v>0</v>
      </c>
      <c r="X8" s="100">
        <f t="shared" ref="X8:X9" si="0">H8+I8+J8+K8-L8+M8+N8+O8+P8+Q8+R8+V8+W8+S8+T8+U8</f>
        <v>0</v>
      </c>
      <c r="Y8" s="99">
        <v>0</v>
      </c>
      <c r="Z8" s="100">
        <f t="shared" ref="Z8:Z9" si="1">X8+Y8</f>
        <v>0</v>
      </c>
    </row>
    <row r="9" spans="1:26" x14ac:dyDescent="0.25">
      <c r="A9" s="240" t="s">
        <v>404</v>
      </c>
      <c r="B9" s="240"/>
      <c r="C9" s="240"/>
      <c r="D9" s="240"/>
      <c r="E9" s="240"/>
      <c r="F9" s="240"/>
      <c r="G9" s="80">
        <v>3</v>
      </c>
      <c r="H9" s="99">
        <v>0</v>
      </c>
      <c r="I9" s="99">
        <v>0</v>
      </c>
      <c r="J9" s="99">
        <v>0</v>
      </c>
      <c r="K9" s="99">
        <v>0</v>
      </c>
      <c r="L9" s="99">
        <v>0</v>
      </c>
      <c r="M9" s="99">
        <v>0</v>
      </c>
      <c r="N9" s="99">
        <v>0</v>
      </c>
      <c r="O9" s="99">
        <v>0</v>
      </c>
      <c r="P9" s="99">
        <v>0</v>
      </c>
      <c r="Q9" s="99">
        <v>0</v>
      </c>
      <c r="R9" s="99">
        <v>0</v>
      </c>
      <c r="S9" s="99">
        <v>0</v>
      </c>
      <c r="T9" s="99">
        <v>0</v>
      </c>
      <c r="U9" s="99">
        <v>0</v>
      </c>
      <c r="V9" s="99">
        <v>0</v>
      </c>
      <c r="W9" s="99">
        <v>0</v>
      </c>
      <c r="X9" s="100">
        <f t="shared" si="0"/>
        <v>0</v>
      </c>
      <c r="Y9" s="99">
        <v>0</v>
      </c>
      <c r="Z9" s="100">
        <f t="shared" si="1"/>
        <v>0</v>
      </c>
    </row>
    <row r="10" spans="1:26" ht="22.5" customHeight="1" x14ac:dyDescent="0.25">
      <c r="A10" s="241" t="s">
        <v>405</v>
      </c>
      <c r="B10" s="241"/>
      <c r="C10" s="241"/>
      <c r="D10" s="241"/>
      <c r="E10" s="241"/>
      <c r="F10" s="241"/>
      <c r="G10" s="81">
        <v>4</v>
      </c>
      <c r="H10" s="101">
        <f>H7+H8+H9</f>
        <v>16589677</v>
      </c>
      <c r="I10" s="101">
        <f t="shared" ref="I10:Z10" si="2">I7+I8+I9</f>
        <v>8518475.2899999991</v>
      </c>
      <c r="J10" s="101">
        <f t="shared" si="2"/>
        <v>11587855.34</v>
      </c>
      <c r="K10" s="101">
        <f t="shared" si="2"/>
        <v>679502.3</v>
      </c>
      <c r="L10" s="101">
        <f t="shared" si="2"/>
        <v>523289</v>
      </c>
      <c r="M10" s="101">
        <f t="shared" si="2"/>
        <v>0</v>
      </c>
      <c r="N10" s="101">
        <f t="shared" si="2"/>
        <v>278017.37</v>
      </c>
      <c r="O10" s="101">
        <f t="shared" si="2"/>
        <v>0</v>
      </c>
      <c r="P10" s="101">
        <f t="shared" si="2"/>
        <v>0</v>
      </c>
      <c r="Q10" s="101">
        <f t="shared" si="2"/>
        <v>0</v>
      </c>
      <c r="R10" s="101">
        <f t="shared" si="2"/>
        <v>0</v>
      </c>
      <c r="S10" s="101">
        <f t="shared" si="2"/>
        <v>0</v>
      </c>
      <c r="T10" s="101">
        <f>T7+T8+T9</f>
        <v>0</v>
      </c>
      <c r="U10" s="101">
        <f>U7+U8+U9</f>
        <v>0</v>
      </c>
      <c r="V10" s="101">
        <f t="shared" si="2"/>
        <v>97012130.150000006</v>
      </c>
      <c r="W10" s="101">
        <f>W7+W8+W9</f>
        <v>18404591.350000001</v>
      </c>
      <c r="X10" s="101">
        <f>X7+X8+X9</f>
        <v>152546959.79999998</v>
      </c>
      <c r="Y10" s="101">
        <f t="shared" si="2"/>
        <v>0</v>
      </c>
      <c r="Z10" s="101">
        <f t="shared" si="2"/>
        <v>152546959.79999998</v>
      </c>
    </row>
    <row r="11" spans="1:26" x14ac:dyDescent="0.25">
      <c r="A11" s="240" t="s">
        <v>406</v>
      </c>
      <c r="B11" s="240"/>
      <c r="C11" s="240"/>
      <c r="D11" s="240"/>
      <c r="E11" s="240"/>
      <c r="F11" s="240"/>
      <c r="G11" s="80">
        <v>5</v>
      </c>
      <c r="H11" s="102">
        <v>0</v>
      </c>
      <c r="I11" s="102">
        <v>0</v>
      </c>
      <c r="J11" s="102">
        <v>0</v>
      </c>
      <c r="K11" s="102">
        <v>0</v>
      </c>
      <c r="L11" s="102">
        <v>0</v>
      </c>
      <c r="M11" s="102">
        <v>0</v>
      </c>
      <c r="N11" s="102">
        <v>0</v>
      </c>
      <c r="O11" s="102">
        <v>0</v>
      </c>
      <c r="P11" s="102">
        <v>0</v>
      </c>
      <c r="Q11" s="102">
        <v>0</v>
      </c>
      <c r="R11" s="102">
        <v>0</v>
      </c>
      <c r="S11" s="102">
        <v>0</v>
      </c>
      <c r="T11" s="102">
        <v>0</v>
      </c>
      <c r="U11" s="99">
        <v>0</v>
      </c>
      <c r="V11" s="102">
        <v>0</v>
      </c>
      <c r="W11" s="99">
        <v>21967589.120000001</v>
      </c>
      <c r="X11" s="100">
        <f>H11+I11+J11+K11-L11+M11+N11+O11+P11+Q11+R11+V11+W11+S11+T11+U11</f>
        <v>21967589.120000001</v>
      </c>
      <c r="Y11" s="99">
        <v>0</v>
      </c>
      <c r="Z11" s="100">
        <f t="shared" ref="Z11:Z29" si="3">X11+Y11</f>
        <v>21967589.120000001</v>
      </c>
    </row>
    <row r="12" spans="1:26" x14ac:dyDescent="0.25">
      <c r="A12" s="240" t="s">
        <v>407</v>
      </c>
      <c r="B12" s="240"/>
      <c r="C12" s="240"/>
      <c r="D12" s="240"/>
      <c r="E12" s="240"/>
      <c r="F12" s="240"/>
      <c r="G12" s="80">
        <v>6</v>
      </c>
      <c r="H12" s="102">
        <v>0</v>
      </c>
      <c r="I12" s="102">
        <v>0</v>
      </c>
      <c r="J12" s="102">
        <v>0</v>
      </c>
      <c r="K12" s="102">
        <v>0</v>
      </c>
      <c r="L12" s="102">
        <v>0</v>
      </c>
      <c r="M12" s="102">
        <v>0</v>
      </c>
      <c r="N12" s="99">
        <v>0</v>
      </c>
      <c r="O12" s="102">
        <v>0</v>
      </c>
      <c r="P12" s="102">
        <v>0</v>
      </c>
      <c r="Q12" s="102">
        <v>0</v>
      </c>
      <c r="R12" s="102">
        <v>0</v>
      </c>
      <c r="S12" s="102">
        <v>0</v>
      </c>
      <c r="T12" s="99">
        <v>0</v>
      </c>
      <c r="U12" s="99">
        <v>0</v>
      </c>
      <c r="V12" s="102">
        <v>0</v>
      </c>
      <c r="W12" s="102">
        <v>0</v>
      </c>
      <c r="X12" s="100">
        <f t="shared" ref="X12:X29" si="4">H12+I12+J12+K12-L12+M12+N12+O12+P12+Q12+R12+V12+W12+S12+T12+U12</f>
        <v>0</v>
      </c>
      <c r="Y12" s="99">
        <v>0</v>
      </c>
      <c r="Z12" s="100">
        <f t="shared" si="3"/>
        <v>0</v>
      </c>
    </row>
    <row r="13" spans="1:26" ht="26.25" customHeight="1" x14ac:dyDescent="0.25">
      <c r="A13" s="240" t="s">
        <v>408</v>
      </c>
      <c r="B13" s="240"/>
      <c r="C13" s="240"/>
      <c r="D13" s="240"/>
      <c r="E13" s="240"/>
      <c r="F13" s="240"/>
      <c r="G13" s="80">
        <v>7</v>
      </c>
      <c r="H13" s="102">
        <v>0</v>
      </c>
      <c r="I13" s="102">
        <v>0</v>
      </c>
      <c r="J13" s="102">
        <v>0</v>
      </c>
      <c r="K13" s="102">
        <v>0</v>
      </c>
      <c r="L13" s="102">
        <v>0</v>
      </c>
      <c r="M13" s="102">
        <v>0</v>
      </c>
      <c r="N13" s="102">
        <v>0</v>
      </c>
      <c r="O13" s="99">
        <v>0</v>
      </c>
      <c r="P13" s="102">
        <v>0</v>
      </c>
      <c r="Q13" s="102">
        <v>0</v>
      </c>
      <c r="R13" s="102">
        <v>0</v>
      </c>
      <c r="S13" s="102">
        <v>0</v>
      </c>
      <c r="T13" s="102">
        <v>0</v>
      </c>
      <c r="U13" s="99">
        <v>0</v>
      </c>
      <c r="V13" s="99">
        <v>0</v>
      </c>
      <c r="W13" s="99">
        <v>0</v>
      </c>
      <c r="X13" s="100">
        <f t="shared" si="4"/>
        <v>0</v>
      </c>
      <c r="Y13" s="99">
        <v>0</v>
      </c>
      <c r="Z13" s="100">
        <f t="shared" si="3"/>
        <v>0</v>
      </c>
    </row>
    <row r="14" spans="1:26" ht="29.25" customHeight="1" x14ac:dyDescent="0.25">
      <c r="A14" s="240" t="s">
        <v>409</v>
      </c>
      <c r="B14" s="240"/>
      <c r="C14" s="240"/>
      <c r="D14" s="240"/>
      <c r="E14" s="240"/>
      <c r="F14" s="240"/>
      <c r="G14" s="80">
        <v>8</v>
      </c>
      <c r="H14" s="102">
        <v>0</v>
      </c>
      <c r="I14" s="102">
        <v>0</v>
      </c>
      <c r="J14" s="102">
        <v>0</v>
      </c>
      <c r="K14" s="102">
        <v>0</v>
      </c>
      <c r="L14" s="102">
        <v>0</v>
      </c>
      <c r="M14" s="102">
        <v>0</v>
      </c>
      <c r="N14" s="102">
        <v>0</v>
      </c>
      <c r="O14" s="102">
        <v>0</v>
      </c>
      <c r="P14" s="99">
        <v>0</v>
      </c>
      <c r="Q14" s="102">
        <v>0</v>
      </c>
      <c r="R14" s="102">
        <v>0</v>
      </c>
      <c r="S14" s="102">
        <v>0</v>
      </c>
      <c r="T14" s="102">
        <v>0</v>
      </c>
      <c r="U14" s="99">
        <v>0</v>
      </c>
      <c r="V14" s="99">
        <v>0</v>
      </c>
      <c r="W14" s="99">
        <v>0</v>
      </c>
      <c r="X14" s="100">
        <f t="shared" si="4"/>
        <v>0</v>
      </c>
      <c r="Y14" s="99">
        <v>0</v>
      </c>
      <c r="Z14" s="100">
        <f t="shared" si="3"/>
        <v>0</v>
      </c>
    </row>
    <row r="15" spans="1:26" x14ac:dyDescent="0.25">
      <c r="A15" s="240" t="s">
        <v>410</v>
      </c>
      <c r="B15" s="240"/>
      <c r="C15" s="240"/>
      <c r="D15" s="240"/>
      <c r="E15" s="240"/>
      <c r="F15" s="240"/>
      <c r="G15" s="80">
        <v>9</v>
      </c>
      <c r="H15" s="102">
        <v>0</v>
      </c>
      <c r="I15" s="102">
        <v>0</v>
      </c>
      <c r="J15" s="102">
        <v>0</v>
      </c>
      <c r="K15" s="102">
        <v>0</v>
      </c>
      <c r="L15" s="102">
        <v>0</v>
      </c>
      <c r="M15" s="102">
        <v>0</v>
      </c>
      <c r="N15" s="102">
        <v>0</v>
      </c>
      <c r="O15" s="102">
        <v>0</v>
      </c>
      <c r="P15" s="102">
        <v>0</v>
      </c>
      <c r="Q15" s="99">
        <v>0</v>
      </c>
      <c r="R15" s="102">
        <v>0</v>
      </c>
      <c r="S15" s="102">
        <v>0</v>
      </c>
      <c r="T15" s="102">
        <v>0</v>
      </c>
      <c r="U15" s="99">
        <v>0</v>
      </c>
      <c r="V15" s="99">
        <v>0</v>
      </c>
      <c r="W15" s="99">
        <v>0</v>
      </c>
      <c r="X15" s="100">
        <f t="shared" si="4"/>
        <v>0</v>
      </c>
      <c r="Y15" s="99">
        <v>0</v>
      </c>
      <c r="Z15" s="100">
        <f t="shared" si="3"/>
        <v>0</v>
      </c>
    </row>
    <row r="16" spans="1:26" ht="28.5" customHeight="1" x14ac:dyDescent="0.25">
      <c r="A16" s="240" t="s">
        <v>411</v>
      </c>
      <c r="B16" s="240"/>
      <c r="C16" s="240"/>
      <c r="D16" s="240"/>
      <c r="E16" s="240"/>
      <c r="F16" s="240"/>
      <c r="G16" s="80">
        <v>10</v>
      </c>
      <c r="H16" s="102">
        <v>0</v>
      </c>
      <c r="I16" s="102">
        <v>0</v>
      </c>
      <c r="J16" s="102">
        <v>0</v>
      </c>
      <c r="K16" s="102">
        <v>0</v>
      </c>
      <c r="L16" s="102">
        <v>0</v>
      </c>
      <c r="M16" s="102">
        <v>0</v>
      </c>
      <c r="N16" s="102">
        <v>0</v>
      </c>
      <c r="O16" s="102">
        <v>0</v>
      </c>
      <c r="P16" s="102">
        <v>0</v>
      </c>
      <c r="Q16" s="102">
        <v>0</v>
      </c>
      <c r="R16" s="99">
        <v>0</v>
      </c>
      <c r="S16" s="99">
        <v>0</v>
      </c>
      <c r="T16" s="99">
        <v>0</v>
      </c>
      <c r="U16" s="99">
        <v>0</v>
      </c>
      <c r="V16" s="99">
        <v>0</v>
      </c>
      <c r="W16" s="99">
        <v>0</v>
      </c>
      <c r="X16" s="100">
        <f t="shared" si="4"/>
        <v>0</v>
      </c>
      <c r="Y16" s="99">
        <v>0</v>
      </c>
      <c r="Z16" s="100">
        <f t="shared" si="3"/>
        <v>0</v>
      </c>
    </row>
    <row r="17" spans="1:26" ht="23.25" customHeight="1" x14ac:dyDescent="0.25">
      <c r="A17" s="240" t="s">
        <v>412</v>
      </c>
      <c r="B17" s="240"/>
      <c r="C17" s="240"/>
      <c r="D17" s="240"/>
      <c r="E17" s="240"/>
      <c r="F17" s="240"/>
      <c r="G17" s="80">
        <v>11</v>
      </c>
      <c r="H17" s="102">
        <v>0</v>
      </c>
      <c r="I17" s="102">
        <v>0</v>
      </c>
      <c r="J17" s="102">
        <v>0</v>
      </c>
      <c r="K17" s="102">
        <v>0</v>
      </c>
      <c r="L17" s="102">
        <v>0</v>
      </c>
      <c r="M17" s="102">
        <v>0</v>
      </c>
      <c r="N17" s="99">
        <v>0</v>
      </c>
      <c r="O17" s="99">
        <v>0</v>
      </c>
      <c r="P17" s="99">
        <v>0</v>
      </c>
      <c r="Q17" s="99">
        <v>0</v>
      </c>
      <c r="R17" s="99">
        <v>0</v>
      </c>
      <c r="S17" s="99">
        <v>0</v>
      </c>
      <c r="T17" s="99">
        <v>0</v>
      </c>
      <c r="U17" s="99">
        <v>0</v>
      </c>
      <c r="V17" s="99">
        <v>0</v>
      </c>
      <c r="W17" s="99">
        <v>0</v>
      </c>
      <c r="X17" s="100">
        <f t="shared" si="4"/>
        <v>0</v>
      </c>
      <c r="Y17" s="99">
        <v>0</v>
      </c>
      <c r="Z17" s="100">
        <f t="shared" si="3"/>
        <v>0</v>
      </c>
    </row>
    <row r="18" spans="1:26" x14ac:dyDescent="0.25">
      <c r="A18" s="240" t="s">
        <v>413</v>
      </c>
      <c r="B18" s="240"/>
      <c r="C18" s="240"/>
      <c r="D18" s="240"/>
      <c r="E18" s="240"/>
      <c r="F18" s="240"/>
      <c r="G18" s="80">
        <v>12</v>
      </c>
      <c r="H18" s="102">
        <v>0</v>
      </c>
      <c r="I18" s="102">
        <v>0</v>
      </c>
      <c r="J18" s="102">
        <v>0</v>
      </c>
      <c r="K18" s="102">
        <v>0</v>
      </c>
      <c r="L18" s="102">
        <v>0</v>
      </c>
      <c r="M18" s="102">
        <v>0</v>
      </c>
      <c r="N18" s="99">
        <v>0</v>
      </c>
      <c r="O18" s="99">
        <v>0</v>
      </c>
      <c r="P18" s="99">
        <v>0</v>
      </c>
      <c r="Q18" s="99">
        <v>0</v>
      </c>
      <c r="R18" s="99">
        <v>0</v>
      </c>
      <c r="S18" s="99">
        <v>0</v>
      </c>
      <c r="T18" s="99">
        <v>0</v>
      </c>
      <c r="U18" s="99">
        <v>0</v>
      </c>
      <c r="V18" s="99">
        <v>0</v>
      </c>
      <c r="W18" s="99">
        <v>0</v>
      </c>
      <c r="X18" s="100">
        <f t="shared" si="4"/>
        <v>0</v>
      </c>
      <c r="Y18" s="99">
        <v>0</v>
      </c>
      <c r="Z18" s="100">
        <f t="shared" si="3"/>
        <v>0</v>
      </c>
    </row>
    <row r="19" spans="1:26" x14ac:dyDescent="0.25">
      <c r="A19" s="240" t="s">
        <v>414</v>
      </c>
      <c r="B19" s="240"/>
      <c r="C19" s="240"/>
      <c r="D19" s="240"/>
      <c r="E19" s="240"/>
      <c r="F19" s="240"/>
      <c r="G19" s="80">
        <v>13</v>
      </c>
      <c r="H19" s="99"/>
      <c r="I19" s="99"/>
      <c r="J19" s="99"/>
      <c r="K19" s="99"/>
      <c r="L19" s="99"/>
      <c r="M19" s="99"/>
      <c r="N19" s="99">
        <v>0</v>
      </c>
      <c r="O19" s="99">
        <v>0</v>
      </c>
      <c r="P19" s="99">
        <v>0</v>
      </c>
      <c r="Q19" s="99">
        <v>0</v>
      </c>
      <c r="R19" s="99">
        <v>0</v>
      </c>
      <c r="S19" s="99">
        <v>0</v>
      </c>
      <c r="T19" s="99">
        <v>0</v>
      </c>
      <c r="U19" s="99">
        <v>0</v>
      </c>
      <c r="V19" s="99">
        <v>0</v>
      </c>
      <c r="W19" s="99">
        <v>0</v>
      </c>
      <c r="X19" s="100">
        <f t="shared" si="4"/>
        <v>0</v>
      </c>
      <c r="Y19" s="99">
        <v>0</v>
      </c>
      <c r="Z19" s="100">
        <f t="shared" si="3"/>
        <v>0</v>
      </c>
    </row>
    <row r="20" spans="1:26" x14ac:dyDescent="0.25">
      <c r="A20" s="240" t="s">
        <v>415</v>
      </c>
      <c r="B20" s="240"/>
      <c r="C20" s="240"/>
      <c r="D20" s="240"/>
      <c r="E20" s="240"/>
      <c r="F20" s="240"/>
      <c r="G20" s="80">
        <v>14</v>
      </c>
      <c r="H20" s="102">
        <v>0</v>
      </c>
      <c r="I20" s="102">
        <v>0</v>
      </c>
      <c r="J20" s="102">
        <v>0</v>
      </c>
      <c r="K20" s="102">
        <v>0</v>
      </c>
      <c r="L20" s="102">
        <v>0</v>
      </c>
      <c r="M20" s="102">
        <v>0</v>
      </c>
      <c r="N20" s="99">
        <v>0</v>
      </c>
      <c r="O20" s="99">
        <v>0</v>
      </c>
      <c r="P20" s="99">
        <v>0</v>
      </c>
      <c r="Q20" s="99">
        <v>0</v>
      </c>
      <c r="R20" s="99">
        <v>0</v>
      </c>
      <c r="S20" s="99">
        <v>0</v>
      </c>
      <c r="T20" s="99">
        <v>0</v>
      </c>
      <c r="U20" s="99">
        <v>0</v>
      </c>
      <c r="V20" s="99">
        <v>0</v>
      </c>
      <c r="W20" s="99">
        <v>0</v>
      </c>
      <c r="X20" s="100">
        <f t="shared" si="4"/>
        <v>0</v>
      </c>
      <c r="Y20" s="99">
        <v>0</v>
      </c>
      <c r="Z20" s="100">
        <f t="shared" si="3"/>
        <v>0</v>
      </c>
    </row>
    <row r="21" spans="1:26" ht="30.75" customHeight="1" x14ac:dyDescent="0.25">
      <c r="A21" s="240" t="s">
        <v>416</v>
      </c>
      <c r="B21" s="240"/>
      <c r="C21" s="240"/>
      <c r="D21" s="240"/>
      <c r="E21" s="240"/>
      <c r="F21" s="240"/>
      <c r="G21" s="80">
        <v>15</v>
      </c>
      <c r="H21" s="99">
        <v>0</v>
      </c>
      <c r="I21" s="99">
        <v>0</v>
      </c>
      <c r="J21" s="99">
        <v>0</v>
      </c>
      <c r="K21" s="99">
        <v>0</v>
      </c>
      <c r="L21" s="99">
        <v>0</v>
      </c>
      <c r="M21" s="99">
        <v>0</v>
      </c>
      <c r="N21" s="99">
        <v>0</v>
      </c>
      <c r="O21" s="99">
        <v>0</v>
      </c>
      <c r="P21" s="99">
        <v>0</v>
      </c>
      <c r="Q21" s="99">
        <v>0</v>
      </c>
      <c r="R21" s="99">
        <v>0</v>
      </c>
      <c r="S21" s="99">
        <v>0</v>
      </c>
      <c r="T21" s="99">
        <v>0</v>
      </c>
      <c r="U21" s="99">
        <v>0</v>
      </c>
      <c r="V21" s="99">
        <v>0</v>
      </c>
      <c r="W21" s="99">
        <v>0</v>
      </c>
      <c r="X21" s="100">
        <f t="shared" si="4"/>
        <v>0</v>
      </c>
      <c r="Y21" s="99">
        <v>0</v>
      </c>
      <c r="Z21" s="100">
        <f t="shared" si="3"/>
        <v>0</v>
      </c>
    </row>
    <row r="22" spans="1:26" ht="28.5" customHeight="1" x14ac:dyDescent="0.25">
      <c r="A22" s="240" t="s">
        <v>417</v>
      </c>
      <c r="B22" s="240"/>
      <c r="C22" s="240"/>
      <c r="D22" s="240"/>
      <c r="E22" s="240"/>
      <c r="F22" s="240"/>
      <c r="G22" s="80">
        <v>16</v>
      </c>
      <c r="H22" s="99">
        <v>0</v>
      </c>
      <c r="I22" s="99">
        <v>0</v>
      </c>
      <c r="J22" s="99">
        <v>0</v>
      </c>
      <c r="K22" s="99">
        <v>0</v>
      </c>
      <c r="L22" s="99">
        <v>0</v>
      </c>
      <c r="M22" s="99">
        <v>0</v>
      </c>
      <c r="N22" s="99">
        <v>0</v>
      </c>
      <c r="O22" s="99">
        <v>0</v>
      </c>
      <c r="P22" s="99">
        <v>0</v>
      </c>
      <c r="Q22" s="99">
        <v>0</v>
      </c>
      <c r="R22" s="99">
        <v>0</v>
      </c>
      <c r="S22" s="99">
        <v>0</v>
      </c>
      <c r="T22" s="99">
        <v>0</v>
      </c>
      <c r="U22" s="99">
        <v>0</v>
      </c>
      <c r="V22" s="99">
        <v>0</v>
      </c>
      <c r="W22" s="99">
        <v>0</v>
      </c>
      <c r="X22" s="100">
        <f t="shared" si="4"/>
        <v>0</v>
      </c>
      <c r="Y22" s="99">
        <v>0</v>
      </c>
      <c r="Z22" s="100">
        <f t="shared" si="3"/>
        <v>0</v>
      </c>
    </row>
    <row r="23" spans="1:26" ht="26.25" customHeight="1" x14ac:dyDescent="0.25">
      <c r="A23" s="240" t="s">
        <v>418</v>
      </c>
      <c r="B23" s="240"/>
      <c r="C23" s="240"/>
      <c r="D23" s="240"/>
      <c r="E23" s="240"/>
      <c r="F23" s="240"/>
      <c r="G23" s="80">
        <v>17</v>
      </c>
      <c r="H23" s="99">
        <v>0</v>
      </c>
      <c r="I23" s="99">
        <v>0</v>
      </c>
      <c r="J23" s="99">
        <v>0</v>
      </c>
      <c r="K23" s="99">
        <v>0</v>
      </c>
      <c r="L23" s="99">
        <v>0</v>
      </c>
      <c r="M23" s="99">
        <v>0</v>
      </c>
      <c r="N23" s="99">
        <v>0</v>
      </c>
      <c r="O23" s="99">
        <v>0</v>
      </c>
      <c r="P23" s="99">
        <v>0</v>
      </c>
      <c r="Q23" s="99">
        <v>0</v>
      </c>
      <c r="R23" s="99">
        <v>0</v>
      </c>
      <c r="S23" s="99">
        <v>0</v>
      </c>
      <c r="T23" s="99">
        <v>0</v>
      </c>
      <c r="U23" s="99">
        <v>0</v>
      </c>
      <c r="V23" s="99">
        <v>0</v>
      </c>
      <c r="W23" s="99">
        <v>0</v>
      </c>
      <c r="X23" s="100">
        <f t="shared" si="4"/>
        <v>0</v>
      </c>
      <c r="Y23" s="99">
        <v>0</v>
      </c>
      <c r="Z23" s="100">
        <f t="shared" si="3"/>
        <v>0</v>
      </c>
    </row>
    <row r="24" spans="1:26" x14ac:dyDescent="0.25">
      <c r="A24" s="240" t="s">
        <v>419</v>
      </c>
      <c r="B24" s="240"/>
      <c r="C24" s="240"/>
      <c r="D24" s="240"/>
      <c r="E24" s="240"/>
      <c r="F24" s="240"/>
      <c r="G24" s="80">
        <v>18</v>
      </c>
      <c r="H24" s="99">
        <v>0</v>
      </c>
      <c r="I24" s="99">
        <v>0</v>
      </c>
      <c r="J24" s="99">
        <v>0</v>
      </c>
      <c r="K24" s="99">
        <v>-75582</v>
      </c>
      <c r="L24" s="99">
        <v>-75582</v>
      </c>
      <c r="M24" s="99">
        <v>0</v>
      </c>
      <c r="N24" s="99">
        <v>0</v>
      </c>
      <c r="O24" s="99">
        <v>0</v>
      </c>
      <c r="P24" s="99">
        <v>0</v>
      </c>
      <c r="Q24" s="99">
        <v>0</v>
      </c>
      <c r="R24" s="99">
        <v>0</v>
      </c>
      <c r="S24" s="99">
        <v>0</v>
      </c>
      <c r="T24" s="99">
        <v>0</v>
      </c>
      <c r="U24" s="99">
        <v>0</v>
      </c>
      <c r="V24" s="99">
        <v>667737.9</v>
      </c>
      <c r="W24" s="99">
        <v>0</v>
      </c>
      <c r="X24" s="100">
        <f t="shared" si="4"/>
        <v>667737.9</v>
      </c>
      <c r="Y24" s="99">
        <v>0</v>
      </c>
      <c r="Z24" s="100">
        <f t="shared" si="3"/>
        <v>667737.9</v>
      </c>
    </row>
    <row r="25" spans="1:26" x14ac:dyDescent="0.25">
      <c r="A25" s="240" t="s">
        <v>420</v>
      </c>
      <c r="B25" s="240"/>
      <c r="C25" s="240"/>
      <c r="D25" s="240"/>
      <c r="E25" s="240"/>
      <c r="F25" s="240"/>
      <c r="G25" s="80">
        <v>19</v>
      </c>
      <c r="H25" s="99">
        <v>275847</v>
      </c>
      <c r="I25" s="99">
        <v>2161155.15</v>
      </c>
      <c r="J25" s="99">
        <v>0</v>
      </c>
      <c r="K25" s="99">
        <v>0</v>
      </c>
      <c r="L25" s="99">
        <v>0</v>
      </c>
      <c r="M25" s="99">
        <v>0</v>
      </c>
      <c r="N25" s="99">
        <v>0</v>
      </c>
      <c r="O25" s="99">
        <v>0</v>
      </c>
      <c r="P25" s="99">
        <v>0</v>
      </c>
      <c r="Q25" s="99">
        <v>0</v>
      </c>
      <c r="R25" s="99">
        <v>0</v>
      </c>
      <c r="S25" s="99">
        <v>0</v>
      </c>
      <c r="T25" s="99">
        <v>0</v>
      </c>
      <c r="U25" s="99">
        <v>0</v>
      </c>
      <c r="V25" s="99">
        <v>0</v>
      </c>
      <c r="W25" s="99">
        <v>0</v>
      </c>
      <c r="X25" s="100">
        <f t="shared" si="4"/>
        <v>2437002.15</v>
      </c>
      <c r="Y25" s="99">
        <v>0</v>
      </c>
      <c r="Z25" s="100">
        <f t="shared" si="3"/>
        <v>2437002.15</v>
      </c>
    </row>
    <row r="26" spans="1:26" ht="12.75" customHeight="1" x14ac:dyDescent="0.25">
      <c r="A26" s="240" t="s">
        <v>421</v>
      </c>
      <c r="B26" s="240"/>
      <c r="C26" s="240"/>
      <c r="D26" s="240"/>
      <c r="E26" s="240"/>
      <c r="F26" s="240"/>
      <c r="G26" s="80">
        <v>20</v>
      </c>
      <c r="H26" s="99">
        <v>0</v>
      </c>
      <c r="I26" s="99">
        <v>0</v>
      </c>
      <c r="J26" s="99">
        <v>0</v>
      </c>
      <c r="K26" s="99">
        <v>0</v>
      </c>
      <c r="L26" s="99">
        <v>0</v>
      </c>
      <c r="M26" s="99">
        <v>0</v>
      </c>
      <c r="N26" s="99">
        <v>0</v>
      </c>
      <c r="O26" s="99">
        <v>0</v>
      </c>
      <c r="P26" s="99">
        <v>0</v>
      </c>
      <c r="Q26" s="99">
        <v>0</v>
      </c>
      <c r="R26" s="99">
        <v>0</v>
      </c>
      <c r="S26" s="99">
        <v>0</v>
      </c>
      <c r="T26" s="99">
        <v>0</v>
      </c>
      <c r="U26" s="99">
        <v>0</v>
      </c>
      <c r="V26" s="99">
        <v>-6314545</v>
      </c>
      <c r="W26" s="99">
        <v>0</v>
      </c>
      <c r="X26" s="100">
        <f t="shared" si="4"/>
        <v>-6314545</v>
      </c>
      <c r="Y26" s="99">
        <v>0</v>
      </c>
      <c r="Z26" s="100">
        <f t="shared" si="3"/>
        <v>-6314545</v>
      </c>
    </row>
    <row r="27" spans="1:26" ht="12.75" customHeight="1" x14ac:dyDescent="0.25">
      <c r="A27" s="240" t="s">
        <v>422</v>
      </c>
      <c r="B27" s="240"/>
      <c r="C27" s="240"/>
      <c r="D27" s="240"/>
      <c r="E27" s="240"/>
      <c r="F27" s="240"/>
      <c r="G27" s="80">
        <v>21</v>
      </c>
      <c r="H27" s="99">
        <v>0</v>
      </c>
      <c r="I27" s="99">
        <v>0</v>
      </c>
      <c r="J27" s="99">
        <v>0</v>
      </c>
      <c r="K27" s="99">
        <v>0</v>
      </c>
      <c r="L27" s="99">
        <v>0</v>
      </c>
      <c r="M27" s="99">
        <v>0</v>
      </c>
      <c r="N27" s="99">
        <v>0</v>
      </c>
      <c r="O27" s="99">
        <v>0</v>
      </c>
      <c r="P27" s="99">
        <v>0</v>
      </c>
      <c r="Q27" s="99">
        <v>0</v>
      </c>
      <c r="R27" s="99">
        <v>0</v>
      </c>
      <c r="S27" s="99">
        <v>0</v>
      </c>
      <c r="T27" s="99">
        <v>0</v>
      </c>
      <c r="U27" s="99">
        <v>0</v>
      </c>
      <c r="V27" s="99">
        <v>0</v>
      </c>
      <c r="W27" s="99">
        <v>0</v>
      </c>
      <c r="X27" s="100">
        <f t="shared" si="4"/>
        <v>0</v>
      </c>
      <c r="Y27" s="99">
        <v>0</v>
      </c>
      <c r="Z27" s="100">
        <f t="shared" si="3"/>
        <v>0</v>
      </c>
    </row>
    <row r="28" spans="1:26" ht="12.75" customHeight="1" x14ac:dyDescent="0.25">
      <c r="A28" s="240" t="s">
        <v>423</v>
      </c>
      <c r="B28" s="240"/>
      <c r="C28" s="240"/>
      <c r="D28" s="240"/>
      <c r="E28" s="240"/>
      <c r="F28" s="240"/>
      <c r="G28" s="80">
        <v>22</v>
      </c>
      <c r="H28" s="99">
        <v>0</v>
      </c>
      <c r="I28" s="99">
        <v>0</v>
      </c>
      <c r="J28" s="99">
        <v>1725176.67</v>
      </c>
      <c r="K28" s="99">
        <v>0</v>
      </c>
      <c r="L28" s="99">
        <v>0</v>
      </c>
      <c r="M28" s="99">
        <v>0</v>
      </c>
      <c r="N28" s="99">
        <v>0</v>
      </c>
      <c r="O28" s="99">
        <v>0</v>
      </c>
      <c r="P28" s="99">
        <v>0</v>
      </c>
      <c r="Q28" s="99">
        <v>0</v>
      </c>
      <c r="R28" s="99">
        <v>0</v>
      </c>
      <c r="S28" s="99">
        <v>0</v>
      </c>
      <c r="T28" s="99">
        <v>0</v>
      </c>
      <c r="U28" s="99">
        <v>0</v>
      </c>
      <c r="V28" s="99">
        <v>16679414.68</v>
      </c>
      <c r="W28" s="99">
        <v>-18404591.350000001</v>
      </c>
      <c r="X28" s="100">
        <f t="shared" si="4"/>
        <v>0</v>
      </c>
      <c r="Y28" s="99">
        <v>0</v>
      </c>
      <c r="Z28" s="100">
        <f t="shared" si="3"/>
        <v>0</v>
      </c>
    </row>
    <row r="29" spans="1:26" ht="12.75" customHeight="1" x14ac:dyDescent="0.25">
      <c r="A29" s="240" t="s">
        <v>424</v>
      </c>
      <c r="B29" s="240"/>
      <c r="C29" s="240"/>
      <c r="D29" s="240"/>
      <c r="E29" s="240"/>
      <c r="F29" s="240"/>
      <c r="G29" s="80">
        <v>23</v>
      </c>
      <c r="H29" s="99">
        <v>0</v>
      </c>
      <c r="I29" s="99">
        <v>0</v>
      </c>
      <c r="J29" s="99">
        <v>0</v>
      </c>
      <c r="K29" s="99">
        <v>0</v>
      </c>
      <c r="L29" s="99">
        <v>0</v>
      </c>
      <c r="M29" s="99">
        <v>0</v>
      </c>
      <c r="N29" s="99">
        <v>0</v>
      </c>
      <c r="O29" s="99">
        <v>0</v>
      </c>
      <c r="P29" s="99">
        <v>0</v>
      </c>
      <c r="Q29" s="99">
        <v>0</v>
      </c>
      <c r="R29" s="99">
        <v>0</v>
      </c>
      <c r="S29" s="99">
        <v>0</v>
      </c>
      <c r="T29" s="99">
        <v>0</v>
      </c>
      <c r="U29" s="99">
        <v>0</v>
      </c>
      <c r="V29" s="99">
        <v>0</v>
      </c>
      <c r="W29" s="99">
        <v>0</v>
      </c>
      <c r="X29" s="100">
        <f t="shared" si="4"/>
        <v>0</v>
      </c>
      <c r="Y29" s="99">
        <v>0</v>
      </c>
      <c r="Z29" s="100">
        <f t="shared" si="3"/>
        <v>0</v>
      </c>
    </row>
    <row r="30" spans="1:26" ht="27.75" customHeight="1" x14ac:dyDescent="0.25">
      <c r="A30" s="241" t="s">
        <v>425</v>
      </c>
      <c r="B30" s="241"/>
      <c r="C30" s="241"/>
      <c r="D30" s="241"/>
      <c r="E30" s="241"/>
      <c r="F30" s="241"/>
      <c r="G30" s="81">
        <v>24</v>
      </c>
      <c r="H30" s="101">
        <f>SUM(H10:H29)</f>
        <v>16865524</v>
      </c>
      <c r="I30" s="101">
        <f t="shared" ref="I30:Z30" si="5">SUM(I10:I29)</f>
        <v>10679630.439999999</v>
      </c>
      <c r="J30" s="101">
        <f t="shared" si="5"/>
        <v>13313032.01</v>
      </c>
      <c r="K30" s="101">
        <f t="shared" si="5"/>
        <v>603920.30000000005</v>
      </c>
      <c r="L30" s="101">
        <f t="shared" si="5"/>
        <v>447707</v>
      </c>
      <c r="M30" s="101">
        <f t="shared" si="5"/>
        <v>0</v>
      </c>
      <c r="N30" s="101">
        <f t="shared" si="5"/>
        <v>278017.37</v>
      </c>
      <c r="O30" s="101">
        <f t="shared" si="5"/>
        <v>0</v>
      </c>
      <c r="P30" s="101">
        <f t="shared" si="5"/>
        <v>0</v>
      </c>
      <c r="Q30" s="101">
        <f t="shared" si="5"/>
        <v>0</v>
      </c>
      <c r="R30" s="101">
        <f t="shared" si="5"/>
        <v>0</v>
      </c>
      <c r="S30" s="101">
        <f t="shared" si="5"/>
        <v>0</v>
      </c>
      <c r="T30" s="101">
        <f>SUM(T10:T29)</f>
        <v>0</v>
      </c>
      <c r="U30" s="101">
        <f>SUM(U10:U29)</f>
        <v>0</v>
      </c>
      <c r="V30" s="101">
        <f t="shared" si="5"/>
        <v>108044737.73000002</v>
      </c>
      <c r="W30" s="101">
        <f t="shared" si="5"/>
        <v>21967589.119999997</v>
      </c>
      <c r="X30" s="101">
        <f>SUM(X10:X29)</f>
        <v>171304743.97</v>
      </c>
      <c r="Y30" s="101">
        <f t="shared" si="5"/>
        <v>0</v>
      </c>
      <c r="Z30" s="101">
        <f t="shared" si="5"/>
        <v>171304743.97</v>
      </c>
    </row>
    <row r="31" spans="1:26" x14ac:dyDescent="0.25">
      <c r="A31" s="242" t="s">
        <v>426</v>
      </c>
      <c r="B31" s="243"/>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row>
    <row r="32" spans="1:26" ht="36.75" customHeight="1" x14ac:dyDescent="0.25">
      <c r="A32" s="239" t="s">
        <v>427</v>
      </c>
      <c r="B32" s="239"/>
      <c r="C32" s="239"/>
      <c r="D32" s="239"/>
      <c r="E32" s="239"/>
      <c r="F32" s="239"/>
      <c r="G32" s="81">
        <v>25</v>
      </c>
      <c r="H32" s="101">
        <f>SUM(H12:H20)</f>
        <v>0</v>
      </c>
      <c r="I32" s="101">
        <f t="shared" ref="I32:Z32" si="6">SUM(I12:I20)</f>
        <v>0</v>
      </c>
      <c r="J32" s="101">
        <f t="shared" si="6"/>
        <v>0</v>
      </c>
      <c r="K32" s="101">
        <f t="shared" si="6"/>
        <v>0</v>
      </c>
      <c r="L32" s="101">
        <f t="shared" si="6"/>
        <v>0</v>
      </c>
      <c r="M32" s="101">
        <f t="shared" si="6"/>
        <v>0</v>
      </c>
      <c r="N32" s="101">
        <f t="shared" si="6"/>
        <v>0</v>
      </c>
      <c r="O32" s="101">
        <f t="shared" si="6"/>
        <v>0</v>
      </c>
      <c r="P32" s="101">
        <f t="shared" si="6"/>
        <v>0</v>
      </c>
      <c r="Q32" s="101">
        <f t="shared" si="6"/>
        <v>0</v>
      </c>
      <c r="R32" s="101">
        <f>SUM(R12:R20)</f>
        <v>0</v>
      </c>
      <c r="S32" s="101">
        <f t="shared" ref="S32:T32" si="7">SUM(S12:S20)</f>
        <v>0</v>
      </c>
      <c r="T32" s="101">
        <f t="shared" si="7"/>
        <v>0</v>
      </c>
      <c r="U32" s="101">
        <f t="shared" ref="U32" si="8">SUM(U12:U20)</f>
        <v>0</v>
      </c>
      <c r="V32" s="101">
        <f t="shared" si="6"/>
        <v>0</v>
      </c>
      <c r="W32" s="101">
        <f t="shared" si="6"/>
        <v>0</v>
      </c>
      <c r="X32" s="101">
        <f>SUM(X12:X20)</f>
        <v>0</v>
      </c>
      <c r="Y32" s="101">
        <f t="shared" si="6"/>
        <v>0</v>
      </c>
      <c r="Z32" s="101">
        <f t="shared" si="6"/>
        <v>0</v>
      </c>
    </row>
    <row r="33" spans="1:26" ht="31.5" customHeight="1" x14ac:dyDescent="0.25">
      <c r="A33" s="239" t="s">
        <v>428</v>
      </c>
      <c r="B33" s="239"/>
      <c r="C33" s="239"/>
      <c r="D33" s="239"/>
      <c r="E33" s="239"/>
      <c r="F33" s="239"/>
      <c r="G33" s="81">
        <v>26</v>
      </c>
      <c r="H33" s="101">
        <f>H11+H32</f>
        <v>0</v>
      </c>
      <c r="I33" s="101">
        <f t="shared" ref="I33:Z33" si="9">I11+I32</f>
        <v>0</v>
      </c>
      <c r="J33" s="101">
        <f t="shared" si="9"/>
        <v>0</v>
      </c>
      <c r="K33" s="101">
        <f t="shared" si="9"/>
        <v>0</v>
      </c>
      <c r="L33" s="101">
        <f t="shared" si="9"/>
        <v>0</v>
      </c>
      <c r="M33" s="101">
        <f t="shared" si="9"/>
        <v>0</v>
      </c>
      <c r="N33" s="101">
        <f t="shared" si="9"/>
        <v>0</v>
      </c>
      <c r="O33" s="101">
        <f t="shared" si="9"/>
        <v>0</v>
      </c>
      <c r="P33" s="101">
        <f t="shared" si="9"/>
        <v>0</v>
      </c>
      <c r="Q33" s="101">
        <f t="shared" si="9"/>
        <v>0</v>
      </c>
      <c r="R33" s="101">
        <f t="shared" si="9"/>
        <v>0</v>
      </c>
      <c r="S33" s="101">
        <f t="shared" ref="S33:T33" si="10">S11+S32</f>
        <v>0</v>
      </c>
      <c r="T33" s="101">
        <f t="shared" si="10"/>
        <v>0</v>
      </c>
      <c r="U33" s="101">
        <f t="shared" ref="U33" si="11">U11+U32</f>
        <v>0</v>
      </c>
      <c r="V33" s="101">
        <f t="shared" si="9"/>
        <v>0</v>
      </c>
      <c r="W33" s="101">
        <f t="shared" si="9"/>
        <v>21967589.120000001</v>
      </c>
      <c r="X33" s="101">
        <f>X11+X32</f>
        <v>21967589.120000001</v>
      </c>
      <c r="Y33" s="101">
        <f t="shared" si="9"/>
        <v>0</v>
      </c>
      <c r="Z33" s="101">
        <f t="shared" si="9"/>
        <v>21967589.120000001</v>
      </c>
    </row>
    <row r="34" spans="1:26" ht="30.75" customHeight="1" x14ac:dyDescent="0.25">
      <c r="A34" s="239" t="s">
        <v>429</v>
      </c>
      <c r="B34" s="239"/>
      <c r="C34" s="239"/>
      <c r="D34" s="239"/>
      <c r="E34" s="239"/>
      <c r="F34" s="239"/>
      <c r="G34" s="81">
        <v>27</v>
      </c>
      <c r="H34" s="101">
        <f>SUM(H21:H29)</f>
        <v>275847</v>
      </c>
      <c r="I34" s="101">
        <f t="shared" ref="I34:Z34" si="12">SUM(I21:I29)</f>
        <v>2161155.15</v>
      </c>
      <c r="J34" s="101">
        <f t="shared" si="12"/>
        <v>1725176.67</v>
      </c>
      <c r="K34" s="101">
        <f t="shared" si="12"/>
        <v>-75582</v>
      </c>
      <c r="L34" s="101">
        <f t="shared" si="12"/>
        <v>-75582</v>
      </c>
      <c r="M34" s="101">
        <f t="shared" si="12"/>
        <v>0</v>
      </c>
      <c r="N34" s="101">
        <f t="shared" si="12"/>
        <v>0</v>
      </c>
      <c r="O34" s="101">
        <f t="shared" si="12"/>
        <v>0</v>
      </c>
      <c r="P34" s="101">
        <f t="shared" si="12"/>
        <v>0</v>
      </c>
      <c r="Q34" s="101">
        <f t="shared" si="12"/>
        <v>0</v>
      </c>
      <c r="R34" s="101">
        <f t="shared" si="12"/>
        <v>0</v>
      </c>
      <c r="S34" s="101">
        <f t="shared" ref="S34:T34" si="13">SUM(S21:S29)</f>
        <v>0</v>
      </c>
      <c r="T34" s="101">
        <f t="shared" si="13"/>
        <v>0</v>
      </c>
      <c r="U34" s="101">
        <f t="shared" ref="U34" si="14">SUM(U21:U29)</f>
        <v>0</v>
      </c>
      <c r="V34" s="101">
        <f t="shared" si="12"/>
        <v>11032607.58</v>
      </c>
      <c r="W34" s="101">
        <f t="shared" si="12"/>
        <v>-18404591.350000001</v>
      </c>
      <c r="X34" s="101">
        <f>SUM(X21:X29)</f>
        <v>-3209804.95</v>
      </c>
      <c r="Y34" s="101">
        <f t="shared" si="12"/>
        <v>0</v>
      </c>
      <c r="Z34" s="101">
        <f t="shared" si="12"/>
        <v>-3209804.95</v>
      </c>
    </row>
    <row r="35" spans="1:26" x14ac:dyDescent="0.25">
      <c r="A35" s="242" t="s">
        <v>163</v>
      </c>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row>
    <row r="36" spans="1:26" ht="12.75" customHeight="1" x14ac:dyDescent="0.25">
      <c r="A36" s="245" t="s">
        <v>430</v>
      </c>
      <c r="B36" s="245"/>
      <c r="C36" s="245"/>
      <c r="D36" s="245"/>
      <c r="E36" s="245"/>
      <c r="F36" s="245"/>
      <c r="G36" s="80">
        <v>28</v>
      </c>
      <c r="H36" s="99">
        <v>16865524</v>
      </c>
      <c r="I36" s="99">
        <v>13503270.74</v>
      </c>
      <c r="J36" s="99">
        <v>13313032.01</v>
      </c>
      <c r="K36" s="99">
        <v>1887613.2</v>
      </c>
      <c r="L36" s="99">
        <v>2624677.02</v>
      </c>
      <c r="M36" s="99">
        <v>0</v>
      </c>
      <c r="N36" s="99">
        <v>278017.37</v>
      </c>
      <c r="O36" s="99">
        <v>0</v>
      </c>
      <c r="P36" s="99">
        <v>0</v>
      </c>
      <c r="Q36" s="99">
        <v>0</v>
      </c>
      <c r="R36" s="99">
        <v>0</v>
      </c>
      <c r="S36" s="99">
        <v>0</v>
      </c>
      <c r="T36" s="99">
        <v>0</v>
      </c>
      <c r="U36" s="99">
        <v>0</v>
      </c>
      <c r="V36" s="99">
        <v>99052270.760000005</v>
      </c>
      <c r="W36" s="99">
        <v>55401398.140000001</v>
      </c>
      <c r="X36" s="100">
        <f>H36+I36+J36+K36-L36+M36+N36+O36+P36+Q36+R36+V36+W36+S36+T36+U36</f>
        <v>197676449.19999999</v>
      </c>
      <c r="Y36" s="99">
        <v>0</v>
      </c>
      <c r="Z36" s="100">
        <f t="shared" ref="Z36:Z38" si="15">X36+Y36</f>
        <v>197676449.19999999</v>
      </c>
    </row>
    <row r="37" spans="1:26" ht="12.75" customHeight="1" x14ac:dyDescent="0.25">
      <c r="A37" s="240" t="s">
        <v>403</v>
      </c>
      <c r="B37" s="240"/>
      <c r="C37" s="240"/>
      <c r="D37" s="240"/>
      <c r="E37" s="240"/>
      <c r="F37" s="240"/>
      <c r="G37" s="80">
        <v>29</v>
      </c>
      <c r="H37" s="99">
        <v>0</v>
      </c>
      <c r="I37" s="99">
        <v>0</v>
      </c>
      <c r="J37" s="99">
        <v>0</v>
      </c>
      <c r="K37" s="99">
        <v>0</v>
      </c>
      <c r="L37" s="99">
        <v>0</v>
      </c>
      <c r="M37" s="99">
        <v>0</v>
      </c>
      <c r="N37" s="99">
        <v>0</v>
      </c>
      <c r="O37" s="99">
        <v>0</v>
      </c>
      <c r="P37" s="99">
        <v>0</v>
      </c>
      <c r="Q37" s="99">
        <v>0</v>
      </c>
      <c r="R37" s="99">
        <v>0</v>
      </c>
      <c r="S37" s="99">
        <v>0</v>
      </c>
      <c r="T37" s="99">
        <v>0</v>
      </c>
      <c r="U37" s="99">
        <v>0</v>
      </c>
      <c r="V37" s="99">
        <v>0</v>
      </c>
      <c r="W37" s="99">
        <v>0</v>
      </c>
      <c r="X37" s="100">
        <f>H37+I37+J37+K37-L37+M37+N37+O37+P37+Q37+R37+V37+W37+S37+T37+U37</f>
        <v>0</v>
      </c>
      <c r="Y37" s="99">
        <v>0</v>
      </c>
      <c r="Z37" s="100">
        <f t="shared" si="15"/>
        <v>0</v>
      </c>
    </row>
    <row r="38" spans="1:26" ht="12.75" customHeight="1" x14ac:dyDescent="0.25">
      <c r="A38" s="240" t="s">
        <v>404</v>
      </c>
      <c r="B38" s="240"/>
      <c r="C38" s="240"/>
      <c r="D38" s="240"/>
      <c r="E38" s="240"/>
      <c r="F38" s="240"/>
      <c r="G38" s="80">
        <v>30</v>
      </c>
      <c r="H38" s="99">
        <v>0</v>
      </c>
      <c r="I38" s="99">
        <v>0</v>
      </c>
      <c r="J38" s="99">
        <v>0</v>
      </c>
      <c r="K38" s="99">
        <v>0</v>
      </c>
      <c r="L38" s="99">
        <v>0</v>
      </c>
      <c r="M38" s="99">
        <v>0</v>
      </c>
      <c r="N38" s="99">
        <v>0</v>
      </c>
      <c r="O38" s="99">
        <v>0</v>
      </c>
      <c r="P38" s="99">
        <v>0</v>
      </c>
      <c r="Q38" s="99">
        <v>0</v>
      </c>
      <c r="R38" s="99">
        <v>0</v>
      </c>
      <c r="S38" s="99">
        <v>0</v>
      </c>
      <c r="T38" s="99">
        <v>0</v>
      </c>
      <c r="U38" s="99">
        <v>0</v>
      </c>
      <c r="V38" s="99">
        <v>0</v>
      </c>
      <c r="W38" s="99">
        <v>0</v>
      </c>
      <c r="X38" s="100">
        <f>H38+I38+J38+K38-L38+M38+N38+O38+P38+Q38+R38+V38+W38+S38+T38+U38</f>
        <v>0</v>
      </c>
      <c r="Y38" s="99">
        <v>0</v>
      </c>
      <c r="Z38" s="100">
        <f t="shared" si="15"/>
        <v>0</v>
      </c>
    </row>
    <row r="39" spans="1:26" ht="25.5" customHeight="1" x14ac:dyDescent="0.25">
      <c r="A39" s="241" t="s">
        <v>431</v>
      </c>
      <c r="B39" s="241"/>
      <c r="C39" s="241"/>
      <c r="D39" s="241"/>
      <c r="E39" s="241"/>
      <c r="F39" s="241"/>
      <c r="G39" s="81">
        <v>31</v>
      </c>
      <c r="H39" s="101">
        <f>H36+H37+H38</f>
        <v>16865524</v>
      </c>
      <c r="I39" s="101">
        <f t="shared" ref="I39:Z39" si="16">I36+I37+I38</f>
        <v>13503270.74</v>
      </c>
      <c r="J39" s="101">
        <f t="shared" si="16"/>
        <v>13313032.01</v>
      </c>
      <c r="K39" s="101">
        <f t="shared" si="16"/>
        <v>1887613.2</v>
      </c>
      <c r="L39" s="101">
        <f t="shared" si="16"/>
        <v>2624677.02</v>
      </c>
      <c r="M39" s="101">
        <f t="shared" si="16"/>
        <v>0</v>
      </c>
      <c r="N39" s="101">
        <f t="shared" si="16"/>
        <v>278017.37</v>
      </c>
      <c r="O39" s="101">
        <f t="shared" si="16"/>
        <v>0</v>
      </c>
      <c r="P39" s="101">
        <f t="shared" si="16"/>
        <v>0</v>
      </c>
      <c r="Q39" s="101">
        <f t="shared" si="16"/>
        <v>0</v>
      </c>
      <c r="R39" s="101">
        <f t="shared" si="16"/>
        <v>0</v>
      </c>
      <c r="S39" s="101">
        <f t="shared" si="16"/>
        <v>0</v>
      </c>
      <c r="T39" s="101">
        <f t="shared" si="16"/>
        <v>0</v>
      </c>
      <c r="U39" s="101">
        <f t="shared" si="16"/>
        <v>0</v>
      </c>
      <c r="V39" s="101">
        <f t="shared" si="16"/>
        <v>99052270.760000005</v>
      </c>
      <c r="W39" s="101">
        <f t="shared" si="16"/>
        <v>55401398.140000001</v>
      </c>
      <c r="X39" s="101">
        <f>X36+X37+X38</f>
        <v>197676449.19999999</v>
      </c>
      <c r="Y39" s="101">
        <f t="shared" si="16"/>
        <v>0</v>
      </c>
      <c r="Z39" s="101">
        <f t="shared" si="16"/>
        <v>197676449.19999999</v>
      </c>
    </row>
    <row r="40" spans="1:26" ht="12.75" customHeight="1" x14ac:dyDescent="0.25">
      <c r="A40" s="240" t="s">
        <v>406</v>
      </c>
      <c r="B40" s="240"/>
      <c r="C40" s="240"/>
      <c r="D40" s="240"/>
      <c r="E40" s="240"/>
      <c r="F40" s="240"/>
      <c r="G40" s="80">
        <v>32</v>
      </c>
      <c r="H40" s="102">
        <v>0</v>
      </c>
      <c r="I40" s="102">
        <v>0</v>
      </c>
      <c r="J40" s="102">
        <v>0</v>
      </c>
      <c r="K40" s="102">
        <v>0</v>
      </c>
      <c r="L40" s="102">
        <v>0</v>
      </c>
      <c r="M40" s="102">
        <v>0</v>
      </c>
      <c r="N40" s="102">
        <v>0</v>
      </c>
      <c r="O40" s="102">
        <v>0</v>
      </c>
      <c r="P40" s="102">
        <v>0</v>
      </c>
      <c r="Q40" s="102">
        <v>0</v>
      </c>
      <c r="R40" s="102">
        <v>0</v>
      </c>
      <c r="S40" s="102">
        <v>0</v>
      </c>
      <c r="T40" s="102">
        <v>0</v>
      </c>
      <c r="U40" s="99">
        <v>0</v>
      </c>
      <c r="V40" s="102">
        <v>0</v>
      </c>
      <c r="W40" s="99">
        <v>33710442.960000001</v>
      </c>
      <c r="X40" s="100">
        <f>H40+I40+J40+K40-L40+M40+N40+O40+P40+Q40+R40+V40+W40+S40+T40+U40</f>
        <v>33710442.960000001</v>
      </c>
      <c r="Y40" s="99">
        <v>0</v>
      </c>
      <c r="Z40" s="100">
        <f t="shared" ref="Z40:Z58" si="17">X40+Y40</f>
        <v>33710442.960000001</v>
      </c>
    </row>
    <row r="41" spans="1:26" ht="12.75" customHeight="1" x14ac:dyDescent="0.25">
      <c r="A41" s="240" t="s">
        <v>407</v>
      </c>
      <c r="B41" s="240"/>
      <c r="C41" s="240"/>
      <c r="D41" s="240"/>
      <c r="E41" s="240"/>
      <c r="F41" s="240"/>
      <c r="G41" s="80">
        <v>33</v>
      </c>
      <c r="H41" s="102">
        <v>0</v>
      </c>
      <c r="I41" s="102">
        <v>0</v>
      </c>
      <c r="J41" s="102">
        <v>0</v>
      </c>
      <c r="K41" s="102">
        <v>0</v>
      </c>
      <c r="L41" s="102">
        <v>0</v>
      </c>
      <c r="M41" s="102">
        <v>0</v>
      </c>
      <c r="N41" s="99">
        <v>0</v>
      </c>
      <c r="O41" s="102">
        <v>0</v>
      </c>
      <c r="P41" s="102">
        <v>0</v>
      </c>
      <c r="Q41" s="102">
        <v>0</v>
      </c>
      <c r="R41" s="102">
        <v>0</v>
      </c>
      <c r="S41" s="102">
        <v>0</v>
      </c>
      <c r="T41" s="99">
        <v>0</v>
      </c>
      <c r="U41" s="99">
        <v>0</v>
      </c>
      <c r="V41" s="102">
        <v>0</v>
      </c>
      <c r="W41" s="102">
        <v>0</v>
      </c>
      <c r="X41" s="100">
        <f>H41+I41+J41+K41-L41+M41+N41+O41+P41+Q41+R41+V41+W41+S41+T41+U41</f>
        <v>0</v>
      </c>
      <c r="Y41" s="99">
        <v>0</v>
      </c>
      <c r="Z41" s="100">
        <f t="shared" si="17"/>
        <v>0</v>
      </c>
    </row>
    <row r="42" spans="1:26" ht="27" customHeight="1" x14ac:dyDescent="0.25">
      <c r="A42" s="240" t="s">
        <v>408</v>
      </c>
      <c r="B42" s="240"/>
      <c r="C42" s="240"/>
      <c r="D42" s="240"/>
      <c r="E42" s="240"/>
      <c r="F42" s="240"/>
      <c r="G42" s="80">
        <v>34</v>
      </c>
      <c r="H42" s="102">
        <v>0</v>
      </c>
      <c r="I42" s="102">
        <v>0</v>
      </c>
      <c r="J42" s="102">
        <v>0</v>
      </c>
      <c r="K42" s="102">
        <v>0</v>
      </c>
      <c r="L42" s="102">
        <v>0</v>
      </c>
      <c r="M42" s="102">
        <v>0</v>
      </c>
      <c r="N42" s="102">
        <v>0</v>
      </c>
      <c r="O42" s="99">
        <v>0</v>
      </c>
      <c r="P42" s="102">
        <v>0</v>
      </c>
      <c r="Q42" s="102">
        <v>0</v>
      </c>
      <c r="R42" s="102">
        <v>0</v>
      </c>
      <c r="S42" s="102">
        <v>0</v>
      </c>
      <c r="T42" s="102">
        <v>0</v>
      </c>
      <c r="U42" s="99">
        <v>0</v>
      </c>
      <c r="V42" s="99">
        <v>0</v>
      </c>
      <c r="W42" s="99">
        <v>0</v>
      </c>
      <c r="X42" s="99">
        <v>0</v>
      </c>
      <c r="Y42" s="99">
        <v>0</v>
      </c>
      <c r="Z42" s="100">
        <f t="shared" si="17"/>
        <v>0</v>
      </c>
    </row>
    <row r="43" spans="1:26" ht="20.25" customHeight="1" x14ac:dyDescent="0.25">
      <c r="A43" s="240" t="s">
        <v>409</v>
      </c>
      <c r="B43" s="240"/>
      <c r="C43" s="240"/>
      <c r="D43" s="240"/>
      <c r="E43" s="240"/>
      <c r="F43" s="240"/>
      <c r="G43" s="80">
        <v>35</v>
      </c>
      <c r="H43" s="102">
        <v>0</v>
      </c>
      <c r="I43" s="102">
        <v>0</v>
      </c>
      <c r="J43" s="102">
        <v>0</v>
      </c>
      <c r="K43" s="102">
        <v>0</v>
      </c>
      <c r="L43" s="102">
        <v>0</v>
      </c>
      <c r="M43" s="102">
        <v>0</v>
      </c>
      <c r="N43" s="102">
        <v>0</v>
      </c>
      <c r="O43" s="102">
        <v>0</v>
      </c>
      <c r="P43" s="99">
        <v>0</v>
      </c>
      <c r="Q43" s="102">
        <v>0</v>
      </c>
      <c r="R43" s="102">
        <v>0</v>
      </c>
      <c r="S43" s="102">
        <v>0</v>
      </c>
      <c r="T43" s="102">
        <v>0</v>
      </c>
      <c r="U43" s="99">
        <v>0</v>
      </c>
      <c r="V43" s="99">
        <v>0</v>
      </c>
      <c r="W43" s="99">
        <v>0</v>
      </c>
      <c r="X43" s="99">
        <v>0</v>
      </c>
      <c r="Y43" s="99">
        <v>0</v>
      </c>
      <c r="Z43" s="100">
        <f t="shared" si="17"/>
        <v>0</v>
      </c>
    </row>
    <row r="44" spans="1:26" ht="21" customHeight="1" x14ac:dyDescent="0.25">
      <c r="A44" s="240" t="s">
        <v>410</v>
      </c>
      <c r="B44" s="240"/>
      <c r="C44" s="240"/>
      <c r="D44" s="240"/>
      <c r="E44" s="240"/>
      <c r="F44" s="240"/>
      <c r="G44" s="80">
        <v>36</v>
      </c>
      <c r="H44" s="102">
        <v>0</v>
      </c>
      <c r="I44" s="102">
        <v>0</v>
      </c>
      <c r="J44" s="102">
        <v>0</v>
      </c>
      <c r="K44" s="102">
        <v>0</v>
      </c>
      <c r="L44" s="102">
        <v>0</v>
      </c>
      <c r="M44" s="102">
        <v>0</v>
      </c>
      <c r="N44" s="102">
        <v>0</v>
      </c>
      <c r="O44" s="102">
        <v>0</v>
      </c>
      <c r="P44" s="102">
        <v>0</v>
      </c>
      <c r="Q44" s="99">
        <v>0</v>
      </c>
      <c r="R44" s="102">
        <v>0</v>
      </c>
      <c r="S44" s="102">
        <v>0</v>
      </c>
      <c r="T44" s="102">
        <v>0</v>
      </c>
      <c r="U44" s="99">
        <v>0</v>
      </c>
      <c r="V44" s="99">
        <v>0</v>
      </c>
      <c r="W44" s="99">
        <v>0</v>
      </c>
      <c r="X44" s="99">
        <v>0</v>
      </c>
      <c r="Y44" s="99">
        <v>0</v>
      </c>
      <c r="Z44" s="100">
        <f t="shared" si="17"/>
        <v>0</v>
      </c>
    </row>
    <row r="45" spans="1:26" ht="29.25" customHeight="1" x14ac:dyDescent="0.25">
      <c r="A45" s="240" t="s">
        <v>411</v>
      </c>
      <c r="B45" s="240"/>
      <c r="C45" s="240"/>
      <c r="D45" s="240"/>
      <c r="E45" s="240"/>
      <c r="F45" s="240"/>
      <c r="G45" s="80">
        <v>37</v>
      </c>
      <c r="H45" s="102">
        <v>0</v>
      </c>
      <c r="I45" s="102">
        <v>0</v>
      </c>
      <c r="J45" s="102">
        <v>0</v>
      </c>
      <c r="K45" s="102">
        <v>0</v>
      </c>
      <c r="L45" s="102">
        <v>0</v>
      </c>
      <c r="M45" s="102">
        <v>0</v>
      </c>
      <c r="N45" s="102">
        <v>0</v>
      </c>
      <c r="O45" s="102">
        <v>0</v>
      </c>
      <c r="P45" s="102">
        <v>0</v>
      </c>
      <c r="Q45" s="102">
        <v>0</v>
      </c>
      <c r="R45" s="99">
        <v>0</v>
      </c>
      <c r="S45" s="99">
        <v>0</v>
      </c>
      <c r="T45" s="99">
        <v>0</v>
      </c>
      <c r="U45" s="99">
        <v>0</v>
      </c>
      <c r="V45" s="99">
        <v>0</v>
      </c>
      <c r="W45" s="99">
        <v>0</v>
      </c>
      <c r="X45" s="99">
        <v>0</v>
      </c>
      <c r="Y45" s="99">
        <v>0</v>
      </c>
      <c r="Z45" s="100">
        <f t="shared" si="17"/>
        <v>0</v>
      </c>
    </row>
    <row r="46" spans="1:26" ht="21" customHeight="1" x14ac:dyDescent="0.25">
      <c r="A46" s="240" t="s">
        <v>412</v>
      </c>
      <c r="B46" s="240"/>
      <c r="C46" s="240"/>
      <c r="D46" s="240"/>
      <c r="E46" s="240"/>
      <c r="F46" s="240"/>
      <c r="G46" s="80">
        <v>38</v>
      </c>
      <c r="H46" s="102">
        <v>0</v>
      </c>
      <c r="I46" s="102">
        <v>0</v>
      </c>
      <c r="J46" s="102">
        <v>0</v>
      </c>
      <c r="K46" s="102">
        <v>0</v>
      </c>
      <c r="L46" s="102">
        <v>0</v>
      </c>
      <c r="M46" s="102">
        <v>0</v>
      </c>
      <c r="N46" s="99">
        <v>0</v>
      </c>
      <c r="O46" s="99">
        <v>0</v>
      </c>
      <c r="P46" s="99">
        <v>0</v>
      </c>
      <c r="Q46" s="99">
        <v>0</v>
      </c>
      <c r="R46" s="99">
        <v>0</v>
      </c>
      <c r="S46" s="99">
        <v>0</v>
      </c>
      <c r="T46" s="99">
        <v>0</v>
      </c>
      <c r="U46" s="99">
        <v>0</v>
      </c>
      <c r="V46" s="99">
        <v>0</v>
      </c>
      <c r="W46" s="99">
        <v>0</v>
      </c>
      <c r="X46" s="100">
        <f t="shared" ref="X46:X58" si="18">H46+I46+J46+K46-L46+M46+N46+O46+P46+Q46+R46+V46+W46+S46+T46+U46</f>
        <v>0</v>
      </c>
      <c r="Y46" s="99">
        <v>0</v>
      </c>
      <c r="Z46" s="100">
        <f t="shared" si="17"/>
        <v>0</v>
      </c>
    </row>
    <row r="47" spans="1:26" ht="12.75" customHeight="1" x14ac:dyDescent="0.25">
      <c r="A47" s="240" t="s">
        <v>413</v>
      </c>
      <c r="B47" s="240"/>
      <c r="C47" s="240"/>
      <c r="D47" s="240"/>
      <c r="E47" s="240"/>
      <c r="F47" s="240"/>
      <c r="G47" s="80">
        <v>39</v>
      </c>
      <c r="H47" s="102">
        <v>0</v>
      </c>
      <c r="I47" s="102">
        <v>0</v>
      </c>
      <c r="J47" s="102">
        <v>0</v>
      </c>
      <c r="K47" s="102">
        <v>0</v>
      </c>
      <c r="L47" s="102">
        <v>0</v>
      </c>
      <c r="M47" s="102">
        <v>0</v>
      </c>
      <c r="N47" s="99">
        <v>0</v>
      </c>
      <c r="O47" s="99">
        <v>0</v>
      </c>
      <c r="P47" s="99">
        <v>0</v>
      </c>
      <c r="Q47" s="99">
        <v>0</v>
      </c>
      <c r="R47" s="99">
        <v>0</v>
      </c>
      <c r="S47" s="99">
        <v>0</v>
      </c>
      <c r="T47" s="99">
        <v>0</v>
      </c>
      <c r="U47" s="99">
        <v>0</v>
      </c>
      <c r="V47" s="99">
        <v>0</v>
      </c>
      <c r="W47" s="99">
        <v>0</v>
      </c>
      <c r="X47" s="100">
        <f t="shared" si="18"/>
        <v>0</v>
      </c>
      <c r="Y47" s="99">
        <v>0</v>
      </c>
      <c r="Z47" s="100">
        <f t="shared" si="17"/>
        <v>0</v>
      </c>
    </row>
    <row r="48" spans="1:26" ht="12.75" customHeight="1" x14ac:dyDescent="0.25">
      <c r="A48" s="240" t="s">
        <v>414</v>
      </c>
      <c r="B48" s="240"/>
      <c r="C48" s="240"/>
      <c r="D48" s="240"/>
      <c r="E48" s="240"/>
      <c r="F48" s="240"/>
      <c r="G48" s="80">
        <v>40</v>
      </c>
      <c r="H48" s="99"/>
      <c r="I48" s="99"/>
      <c r="J48" s="99"/>
      <c r="K48" s="99"/>
      <c r="L48" s="99"/>
      <c r="M48" s="99"/>
      <c r="N48" s="99">
        <v>0</v>
      </c>
      <c r="O48" s="99">
        <v>0</v>
      </c>
      <c r="P48" s="99">
        <v>0</v>
      </c>
      <c r="Q48" s="99">
        <v>0</v>
      </c>
      <c r="R48" s="99">
        <v>0</v>
      </c>
      <c r="S48" s="99">
        <v>0</v>
      </c>
      <c r="T48" s="99">
        <v>0</v>
      </c>
      <c r="U48" s="99">
        <v>0</v>
      </c>
      <c r="V48" s="99">
        <v>0</v>
      </c>
      <c r="W48" s="99">
        <v>0</v>
      </c>
      <c r="X48" s="100">
        <f t="shared" si="18"/>
        <v>0</v>
      </c>
      <c r="Y48" s="99">
        <v>0</v>
      </c>
      <c r="Z48" s="100">
        <f t="shared" si="17"/>
        <v>0</v>
      </c>
    </row>
    <row r="49" spans="1:26" ht="12.75" customHeight="1" x14ac:dyDescent="0.25">
      <c r="A49" s="240" t="s">
        <v>415</v>
      </c>
      <c r="B49" s="240"/>
      <c r="C49" s="240"/>
      <c r="D49" s="240"/>
      <c r="E49" s="240"/>
      <c r="F49" s="240"/>
      <c r="G49" s="80">
        <v>41</v>
      </c>
      <c r="H49" s="102">
        <v>0</v>
      </c>
      <c r="I49" s="102">
        <v>0</v>
      </c>
      <c r="J49" s="102">
        <v>0</v>
      </c>
      <c r="K49" s="102">
        <v>0</v>
      </c>
      <c r="L49" s="102">
        <v>0</v>
      </c>
      <c r="M49" s="102">
        <v>0</v>
      </c>
      <c r="N49" s="99">
        <v>0</v>
      </c>
      <c r="O49" s="99">
        <v>0</v>
      </c>
      <c r="P49" s="99">
        <v>0</v>
      </c>
      <c r="Q49" s="99">
        <v>0</v>
      </c>
      <c r="R49" s="99">
        <v>0</v>
      </c>
      <c r="S49" s="99">
        <v>0</v>
      </c>
      <c r="T49" s="99">
        <v>0</v>
      </c>
      <c r="U49" s="99">
        <v>0</v>
      </c>
      <c r="V49" s="99">
        <v>0</v>
      </c>
      <c r="W49" s="99">
        <v>0</v>
      </c>
      <c r="X49" s="100">
        <f t="shared" si="18"/>
        <v>0</v>
      </c>
      <c r="Y49" s="99">
        <v>0</v>
      </c>
      <c r="Z49" s="100">
        <f t="shared" si="17"/>
        <v>0</v>
      </c>
    </row>
    <row r="50" spans="1:26" ht="24" customHeight="1" x14ac:dyDescent="0.25">
      <c r="A50" s="240" t="s">
        <v>416</v>
      </c>
      <c r="B50" s="240"/>
      <c r="C50" s="240"/>
      <c r="D50" s="240"/>
      <c r="E50" s="240"/>
      <c r="F50" s="240"/>
      <c r="G50" s="80">
        <v>42</v>
      </c>
      <c r="H50" s="99">
        <v>0</v>
      </c>
      <c r="I50" s="99">
        <v>0</v>
      </c>
      <c r="J50" s="99">
        <v>0</v>
      </c>
      <c r="K50" s="99">
        <v>0</v>
      </c>
      <c r="L50" s="99">
        <v>0</v>
      </c>
      <c r="M50" s="99">
        <v>0</v>
      </c>
      <c r="N50" s="99">
        <v>0</v>
      </c>
      <c r="O50" s="99">
        <v>0</v>
      </c>
      <c r="P50" s="99">
        <v>0</v>
      </c>
      <c r="Q50" s="99">
        <v>0</v>
      </c>
      <c r="R50" s="99">
        <v>0</v>
      </c>
      <c r="S50" s="99">
        <v>0</v>
      </c>
      <c r="T50" s="99">
        <v>0</v>
      </c>
      <c r="U50" s="99">
        <v>0</v>
      </c>
      <c r="V50" s="99">
        <v>0</v>
      </c>
      <c r="W50" s="99">
        <v>0</v>
      </c>
      <c r="X50" s="100">
        <f t="shared" si="18"/>
        <v>0</v>
      </c>
      <c r="Y50" s="99">
        <v>0</v>
      </c>
      <c r="Z50" s="100">
        <f t="shared" si="17"/>
        <v>0</v>
      </c>
    </row>
    <row r="51" spans="1:26" ht="26.25" customHeight="1" x14ac:dyDescent="0.25">
      <c r="A51" s="240" t="s">
        <v>417</v>
      </c>
      <c r="B51" s="240"/>
      <c r="C51" s="240"/>
      <c r="D51" s="240"/>
      <c r="E51" s="240"/>
      <c r="F51" s="240"/>
      <c r="G51" s="80">
        <v>43</v>
      </c>
      <c r="H51" s="99">
        <v>0</v>
      </c>
      <c r="I51" s="99">
        <v>0</v>
      </c>
      <c r="J51" s="99">
        <v>0</v>
      </c>
      <c r="K51" s="99">
        <v>0</v>
      </c>
      <c r="L51" s="99">
        <v>0</v>
      </c>
      <c r="M51" s="99">
        <v>0</v>
      </c>
      <c r="N51" s="99">
        <v>0</v>
      </c>
      <c r="O51" s="99">
        <v>0</v>
      </c>
      <c r="P51" s="99">
        <v>0</v>
      </c>
      <c r="Q51" s="99">
        <v>0</v>
      </c>
      <c r="R51" s="99">
        <v>0</v>
      </c>
      <c r="S51" s="99">
        <v>0</v>
      </c>
      <c r="T51" s="99">
        <v>0</v>
      </c>
      <c r="U51" s="99">
        <v>0</v>
      </c>
      <c r="V51" s="99">
        <v>0</v>
      </c>
      <c r="W51" s="99">
        <v>0</v>
      </c>
      <c r="X51" s="100">
        <f t="shared" si="18"/>
        <v>0</v>
      </c>
      <c r="Y51" s="99">
        <v>0</v>
      </c>
      <c r="Z51" s="100">
        <f t="shared" si="17"/>
        <v>0</v>
      </c>
    </row>
    <row r="52" spans="1:26" ht="22.5" customHeight="1" x14ac:dyDescent="0.25">
      <c r="A52" s="240" t="s">
        <v>418</v>
      </c>
      <c r="B52" s="240"/>
      <c r="C52" s="240"/>
      <c r="D52" s="240"/>
      <c r="E52" s="240"/>
      <c r="F52" s="240"/>
      <c r="G52" s="80">
        <v>44</v>
      </c>
      <c r="H52" s="99">
        <v>0</v>
      </c>
      <c r="I52" s="99">
        <v>0</v>
      </c>
      <c r="J52" s="99">
        <v>0</v>
      </c>
      <c r="K52" s="99">
        <v>0</v>
      </c>
      <c r="L52" s="99">
        <v>0</v>
      </c>
      <c r="M52" s="99">
        <v>0</v>
      </c>
      <c r="N52" s="99">
        <v>0</v>
      </c>
      <c r="O52" s="99">
        <v>0</v>
      </c>
      <c r="P52" s="99">
        <v>0</v>
      </c>
      <c r="Q52" s="99">
        <v>0</v>
      </c>
      <c r="R52" s="99">
        <v>0</v>
      </c>
      <c r="S52" s="99">
        <v>0</v>
      </c>
      <c r="T52" s="99">
        <v>0</v>
      </c>
      <c r="U52" s="99">
        <v>0</v>
      </c>
      <c r="V52" s="99">
        <v>0</v>
      </c>
      <c r="W52" s="99">
        <v>0</v>
      </c>
      <c r="X52" s="100">
        <f t="shared" si="18"/>
        <v>0</v>
      </c>
      <c r="Y52" s="99">
        <v>0</v>
      </c>
      <c r="Z52" s="100">
        <f t="shared" si="17"/>
        <v>0</v>
      </c>
    </row>
    <row r="53" spans="1:26" ht="12.75" customHeight="1" x14ac:dyDescent="0.25">
      <c r="A53" s="240" t="s">
        <v>419</v>
      </c>
      <c r="B53" s="240"/>
      <c r="C53" s="240"/>
      <c r="D53" s="240"/>
      <c r="E53" s="240"/>
      <c r="F53" s="240"/>
      <c r="G53" s="80">
        <v>45</v>
      </c>
      <c r="H53" s="99">
        <v>0</v>
      </c>
      <c r="I53" s="99">
        <v>265529.76</v>
      </c>
      <c r="J53" s="99">
        <v>0</v>
      </c>
      <c r="K53" s="99">
        <v>-1305549.6200000001</v>
      </c>
      <c r="L53" s="99">
        <v>-539455.92000000004</v>
      </c>
      <c r="M53" s="99">
        <v>0</v>
      </c>
      <c r="N53" s="99">
        <v>0</v>
      </c>
      <c r="O53" s="99">
        <v>0</v>
      </c>
      <c r="P53" s="99">
        <v>0</v>
      </c>
      <c r="Q53" s="99">
        <v>0</v>
      </c>
      <c r="R53" s="99">
        <v>0</v>
      </c>
      <c r="S53" s="99">
        <v>0</v>
      </c>
      <c r="T53" s="99">
        <v>0</v>
      </c>
      <c r="U53" s="99">
        <v>0</v>
      </c>
      <c r="V53" s="99">
        <v>539455.92000000004</v>
      </c>
      <c r="W53" s="99">
        <v>0</v>
      </c>
      <c r="X53" s="100">
        <f t="shared" si="18"/>
        <v>38891.979999999981</v>
      </c>
      <c r="Y53" s="99">
        <v>0</v>
      </c>
      <c r="Z53" s="100">
        <f t="shared" si="17"/>
        <v>38891.979999999981</v>
      </c>
    </row>
    <row r="54" spans="1:26" ht="12.75" customHeight="1" x14ac:dyDescent="0.25">
      <c r="A54" s="240" t="s">
        <v>420</v>
      </c>
      <c r="B54" s="240"/>
      <c r="C54" s="240"/>
      <c r="D54" s="240"/>
      <c r="E54" s="240"/>
      <c r="F54" s="240"/>
      <c r="G54" s="80">
        <v>46</v>
      </c>
      <c r="H54" s="99">
        <v>291421</v>
      </c>
      <c r="I54" s="99">
        <v>2634221.67</v>
      </c>
      <c r="J54" s="99">
        <v>0</v>
      </c>
      <c r="K54" s="99">
        <v>0</v>
      </c>
      <c r="L54" s="99">
        <v>0</v>
      </c>
      <c r="M54" s="99">
        <v>0</v>
      </c>
      <c r="N54" s="99">
        <v>0</v>
      </c>
      <c r="O54" s="99">
        <v>0</v>
      </c>
      <c r="P54" s="99">
        <v>0</v>
      </c>
      <c r="Q54" s="99">
        <v>0</v>
      </c>
      <c r="R54" s="99">
        <v>0</v>
      </c>
      <c r="S54" s="99">
        <v>0</v>
      </c>
      <c r="T54" s="99">
        <v>0</v>
      </c>
      <c r="U54" s="99">
        <v>0</v>
      </c>
      <c r="V54" s="99">
        <v>0</v>
      </c>
      <c r="W54" s="99">
        <v>0</v>
      </c>
      <c r="X54" s="100">
        <f t="shared" si="18"/>
        <v>2925642.67</v>
      </c>
      <c r="Y54" s="99">
        <v>0</v>
      </c>
      <c r="Z54" s="100">
        <f t="shared" si="17"/>
        <v>2925642.67</v>
      </c>
    </row>
    <row r="55" spans="1:26" ht="12.75" customHeight="1" x14ac:dyDescent="0.25">
      <c r="A55" s="240" t="s">
        <v>432</v>
      </c>
      <c r="B55" s="240"/>
      <c r="C55" s="240"/>
      <c r="D55" s="240"/>
      <c r="E55" s="240"/>
      <c r="F55" s="240"/>
      <c r="G55" s="80">
        <v>47</v>
      </c>
      <c r="H55" s="99">
        <v>0</v>
      </c>
      <c r="I55" s="99">
        <v>0</v>
      </c>
      <c r="J55" s="99">
        <v>0</v>
      </c>
      <c r="K55" s="99">
        <v>0</v>
      </c>
      <c r="L55" s="99">
        <v>0</v>
      </c>
      <c r="M55" s="99">
        <v>0</v>
      </c>
      <c r="N55" s="99">
        <v>0</v>
      </c>
      <c r="O55" s="99">
        <v>0</v>
      </c>
      <c r="P55" s="99">
        <v>0</v>
      </c>
      <c r="Q55" s="99">
        <v>0</v>
      </c>
      <c r="R55" s="99">
        <v>0</v>
      </c>
      <c r="S55" s="99">
        <v>0</v>
      </c>
      <c r="T55" s="99">
        <v>0</v>
      </c>
      <c r="U55" s="99">
        <v>0</v>
      </c>
      <c r="V55" s="99">
        <v>-9771045.6300000008</v>
      </c>
      <c r="W55" s="99">
        <v>0</v>
      </c>
      <c r="X55" s="100">
        <f t="shared" si="18"/>
        <v>-9771045.6300000008</v>
      </c>
      <c r="Y55" s="99">
        <v>0</v>
      </c>
      <c r="Z55" s="100">
        <f t="shared" si="17"/>
        <v>-9771045.6300000008</v>
      </c>
    </row>
    <row r="56" spans="1:26" ht="12.75" customHeight="1" x14ac:dyDescent="0.25">
      <c r="A56" s="240" t="s">
        <v>422</v>
      </c>
      <c r="B56" s="240"/>
      <c r="C56" s="240"/>
      <c r="D56" s="240"/>
      <c r="E56" s="240"/>
      <c r="F56" s="240"/>
      <c r="G56" s="80">
        <v>48</v>
      </c>
      <c r="H56" s="99">
        <v>0</v>
      </c>
      <c r="I56" s="99">
        <v>0</v>
      </c>
      <c r="J56" s="99">
        <v>0</v>
      </c>
      <c r="K56" s="99">
        <v>0</v>
      </c>
      <c r="L56" s="99">
        <v>0</v>
      </c>
      <c r="M56" s="99">
        <v>0</v>
      </c>
      <c r="N56" s="99">
        <v>0</v>
      </c>
      <c r="O56" s="99">
        <v>0</v>
      </c>
      <c r="P56" s="99">
        <v>0</v>
      </c>
      <c r="Q56" s="99">
        <v>0</v>
      </c>
      <c r="R56" s="99">
        <v>0</v>
      </c>
      <c r="S56" s="99">
        <v>0</v>
      </c>
      <c r="T56" s="99">
        <v>0</v>
      </c>
      <c r="U56" s="99">
        <v>0</v>
      </c>
      <c r="V56" s="99">
        <v>0</v>
      </c>
      <c r="W56" s="99">
        <v>0</v>
      </c>
      <c r="X56" s="100">
        <f t="shared" si="18"/>
        <v>0</v>
      </c>
      <c r="Y56" s="99">
        <v>0</v>
      </c>
      <c r="Z56" s="100">
        <f t="shared" si="17"/>
        <v>0</v>
      </c>
    </row>
    <row r="57" spans="1:26" ht="12.75" customHeight="1" x14ac:dyDescent="0.25">
      <c r="A57" s="240" t="s">
        <v>433</v>
      </c>
      <c r="B57" s="240"/>
      <c r="C57" s="240"/>
      <c r="D57" s="240"/>
      <c r="E57" s="240"/>
      <c r="F57" s="240"/>
      <c r="G57" s="80">
        <v>49</v>
      </c>
      <c r="H57" s="99">
        <v>0</v>
      </c>
      <c r="I57" s="99">
        <v>0</v>
      </c>
      <c r="J57" s="99">
        <v>280317.34999999998</v>
      </c>
      <c r="K57" s="99">
        <v>0</v>
      </c>
      <c r="L57" s="99">
        <v>0</v>
      </c>
      <c r="M57" s="99">
        <v>0</v>
      </c>
      <c r="N57" s="99">
        <v>0</v>
      </c>
      <c r="O57" s="99">
        <v>0</v>
      </c>
      <c r="P57" s="99">
        <v>0</v>
      </c>
      <c r="Q57" s="99">
        <v>0</v>
      </c>
      <c r="R57" s="99">
        <v>0</v>
      </c>
      <c r="S57" s="99">
        <v>0</v>
      </c>
      <c r="T57" s="99">
        <v>0</v>
      </c>
      <c r="U57" s="99">
        <v>0</v>
      </c>
      <c r="V57" s="99">
        <v>55121080.789999999</v>
      </c>
      <c r="W57" s="99">
        <v>-55401398.140000001</v>
      </c>
      <c r="X57" s="100">
        <f t="shared" si="18"/>
        <v>0</v>
      </c>
      <c r="Y57" s="99">
        <v>0</v>
      </c>
      <c r="Z57" s="100">
        <f t="shared" si="17"/>
        <v>0</v>
      </c>
    </row>
    <row r="58" spans="1:26" ht="12.75" customHeight="1" x14ac:dyDescent="0.25">
      <c r="A58" s="240" t="s">
        <v>424</v>
      </c>
      <c r="B58" s="240"/>
      <c r="C58" s="240"/>
      <c r="D58" s="240"/>
      <c r="E58" s="240"/>
      <c r="F58" s="240"/>
      <c r="G58" s="80">
        <v>50</v>
      </c>
      <c r="H58" s="99">
        <v>0</v>
      </c>
      <c r="I58" s="99">
        <v>0</v>
      </c>
      <c r="J58" s="99">
        <v>0</v>
      </c>
      <c r="K58" s="99">
        <v>0</v>
      </c>
      <c r="L58" s="99">
        <v>0</v>
      </c>
      <c r="M58" s="99">
        <v>0</v>
      </c>
      <c r="N58" s="99">
        <v>0</v>
      </c>
      <c r="O58" s="99">
        <v>0</v>
      </c>
      <c r="P58" s="99">
        <v>0</v>
      </c>
      <c r="Q58" s="99">
        <v>0</v>
      </c>
      <c r="R58" s="99">
        <v>0</v>
      </c>
      <c r="S58" s="99">
        <v>0</v>
      </c>
      <c r="T58" s="99">
        <v>0</v>
      </c>
      <c r="U58" s="99">
        <v>0</v>
      </c>
      <c r="V58" s="99">
        <v>0</v>
      </c>
      <c r="W58" s="99">
        <v>0</v>
      </c>
      <c r="X58" s="100">
        <f t="shared" si="18"/>
        <v>0</v>
      </c>
      <c r="Y58" s="99">
        <v>0</v>
      </c>
      <c r="Z58" s="100">
        <f t="shared" si="17"/>
        <v>0</v>
      </c>
    </row>
    <row r="59" spans="1:26" ht="24" customHeight="1" x14ac:dyDescent="0.25">
      <c r="A59" s="241" t="s">
        <v>434</v>
      </c>
      <c r="B59" s="241"/>
      <c r="C59" s="241"/>
      <c r="D59" s="241"/>
      <c r="E59" s="241"/>
      <c r="F59" s="241"/>
      <c r="G59" s="81">
        <v>51</v>
      </c>
      <c r="H59" s="101">
        <f t="shared" ref="H59:R59" si="19">SUM(H39:H58)</f>
        <v>17156945</v>
      </c>
      <c r="I59" s="101">
        <f t="shared" si="19"/>
        <v>16403022.17</v>
      </c>
      <c r="J59" s="101">
        <f t="shared" si="19"/>
        <v>13593349.359999999</v>
      </c>
      <c r="K59" s="101">
        <f t="shared" si="19"/>
        <v>582063.57999999984</v>
      </c>
      <c r="L59" s="101">
        <f t="shared" si="19"/>
        <v>2085221.1</v>
      </c>
      <c r="M59" s="101">
        <f t="shared" si="19"/>
        <v>0</v>
      </c>
      <c r="N59" s="101">
        <f t="shared" si="19"/>
        <v>278017.37</v>
      </c>
      <c r="O59" s="101">
        <f t="shared" si="19"/>
        <v>0</v>
      </c>
      <c r="P59" s="101">
        <f t="shared" si="19"/>
        <v>0</v>
      </c>
      <c r="Q59" s="101">
        <f t="shared" si="19"/>
        <v>0</v>
      </c>
      <c r="R59" s="101">
        <f t="shared" si="19"/>
        <v>0</v>
      </c>
      <c r="S59" s="101">
        <f t="shared" ref="S59:U59" si="20">SUM(S39:S58)</f>
        <v>0</v>
      </c>
      <c r="T59" s="101">
        <f t="shared" si="20"/>
        <v>0</v>
      </c>
      <c r="U59" s="101">
        <f t="shared" si="20"/>
        <v>0</v>
      </c>
      <c r="V59" s="101">
        <f>SUM(V39:V58)</f>
        <v>144941761.84</v>
      </c>
      <c r="W59" s="101">
        <f>SUM(W39:W58)</f>
        <v>33710442.959999993</v>
      </c>
      <c r="X59" s="101">
        <f>SUM(X39:X58)</f>
        <v>224580381.17999998</v>
      </c>
      <c r="Y59" s="101">
        <f>SUM(Y39:Y58)</f>
        <v>0</v>
      </c>
      <c r="Z59" s="101">
        <f>SUM(Z39:Z58)</f>
        <v>224580381.17999998</v>
      </c>
    </row>
    <row r="60" spans="1:26" x14ac:dyDescent="0.25">
      <c r="A60" s="242" t="s">
        <v>426</v>
      </c>
      <c r="B60" s="243"/>
      <c r="C60" s="243"/>
      <c r="D60" s="243"/>
      <c r="E60" s="243"/>
      <c r="F60" s="243"/>
      <c r="G60" s="243"/>
      <c r="H60" s="243"/>
      <c r="I60" s="243"/>
      <c r="J60" s="243"/>
      <c r="K60" s="243"/>
      <c r="L60" s="243"/>
      <c r="M60" s="243"/>
      <c r="N60" s="243"/>
      <c r="O60" s="243"/>
      <c r="P60" s="243"/>
      <c r="Q60" s="243"/>
      <c r="R60" s="243"/>
      <c r="S60" s="243"/>
      <c r="T60" s="243"/>
      <c r="U60" s="243"/>
      <c r="V60" s="243"/>
      <c r="W60" s="243"/>
      <c r="X60" s="243"/>
      <c r="Y60" s="243"/>
      <c r="Z60" s="243"/>
    </row>
    <row r="61" spans="1:26" ht="31.5" customHeight="1" x14ac:dyDescent="0.25">
      <c r="A61" s="239" t="s">
        <v>435</v>
      </c>
      <c r="B61" s="239"/>
      <c r="C61" s="239"/>
      <c r="D61" s="239"/>
      <c r="E61" s="239"/>
      <c r="F61" s="239"/>
      <c r="G61" s="81">
        <v>52</v>
      </c>
      <c r="H61" s="101">
        <f t="shared" ref="H61:R61" si="21">SUM(H41:H49)</f>
        <v>0</v>
      </c>
      <c r="I61" s="101">
        <f t="shared" si="21"/>
        <v>0</v>
      </c>
      <c r="J61" s="101">
        <f t="shared" si="21"/>
        <v>0</v>
      </c>
      <c r="K61" s="101">
        <f t="shared" si="21"/>
        <v>0</v>
      </c>
      <c r="L61" s="101">
        <f t="shared" si="21"/>
        <v>0</v>
      </c>
      <c r="M61" s="101">
        <f t="shared" si="21"/>
        <v>0</v>
      </c>
      <c r="N61" s="101">
        <f t="shared" si="21"/>
        <v>0</v>
      </c>
      <c r="O61" s="101">
        <f t="shared" si="21"/>
        <v>0</v>
      </c>
      <c r="P61" s="101">
        <f t="shared" si="21"/>
        <v>0</v>
      </c>
      <c r="Q61" s="101">
        <f t="shared" si="21"/>
        <v>0</v>
      </c>
      <c r="R61" s="101">
        <f t="shared" si="21"/>
        <v>0</v>
      </c>
      <c r="S61" s="101">
        <f t="shared" ref="S61:T61" si="22">SUM(S41:S49)</f>
        <v>0</v>
      </c>
      <c r="T61" s="101">
        <f t="shared" si="22"/>
        <v>0</v>
      </c>
      <c r="U61" s="101">
        <f t="shared" ref="U61:Z61" si="23">SUM(U41:U49)</f>
        <v>0</v>
      </c>
      <c r="V61" s="101">
        <f t="shared" si="23"/>
        <v>0</v>
      </c>
      <c r="W61" s="101">
        <f t="shared" si="23"/>
        <v>0</v>
      </c>
      <c r="X61" s="101">
        <f t="shared" si="23"/>
        <v>0</v>
      </c>
      <c r="Y61" s="101">
        <f t="shared" si="23"/>
        <v>0</v>
      </c>
      <c r="Z61" s="101">
        <f t="shared" si="23"/>
        <v>0</v>
      </c>
    </row>
    <row r="62" spans="1:26" ht="27.75" customHeight="1" x14ac:dyDescent="0.25">
      <c r="A62" s="239" t="s">
        <v>436</v>
      </c>
      <c r="B62" s="239"/>
      <c r="C62" s="239"/>
      <c r="D62" s="239"/>
      <c r="E62" s="239"/>
      <c r="F62" s="239"/>
      <c r="G62" s="81">
        <v>53</v>
      </c>
      <c r="H62" s="101">
        <f t="shared" ref="H62:R62" si="24">H40+H61</f>
        <v>0</v>
      </c>
      <c r="I62" s="101">
        <f t="shared" si="24"/>
        <v>0</v>
      </c>
      <c r="J62" s="101">
        <f t="shared" si="24"/>
        <v>0</v>
      </c>
      <c r="K62" s="101">
        <f t="shared" si="24"/>
        <v>0</v>
      </c>
      <c r="L62" s="101">
        <f t="shared" si="24"/>
        <v>0</v>
      </c>
      <c r="M62" s="101">
        <f t="shared" si="24"/>
        <v>0</v>
      </c>
      <c r="N62" s="101">
        <f t="shared" si="24"/>
        <v>0</v>
      </c>
      <c r="O62" s="101">
        <f t="shared" si="24"/>
        <v>0</v>
      </c>
      <c r="P62" s="101">
        <f t="shared" si="24"/>
        <v>0</v>
      </c>
      <c r="Q62" s="101">
        <f t="shared" si="24"/>
        <v>0</v>
      </c>
      <c r="R62" s="101">
        <f t="shared" si="24"/>
        <v>0</v>
      </c>
      <c r="S62" s="101">
        <f t="shared" ref="S62:T62" si="25">S40+S61</f>
        <v>0</v>
      </c>
      <c r="T62" s="101">
        <f t="shared" si="25"/>
        <v>0</v>
      </c>
      <c r="U62" s="101">
        <f t="shared" ref="U62:Z62" si="26">U40+U61</f>
        <v>0</v>
      </c>
      <c r="V62" s="101">
        <f t="shared" si="26"/>
        <v>0</v>
      </c>
      <c r="W62" s="101">
        <f t="shared" si="26"/>
        <v>33710442.960000001</v>
      </c>
      <c r="X62" s="101">
        <f t="shared" si="26"/>
        <v>33710442.960000001</v>
      </c>
      <c r="Y62" s="101">
        <f t="shared" si="26"/>
        <v>0</v>
      </c>
      <c r="Z62" s="101">
        <f t="shared" si="26"/>
        <v>33710442.960000001</v>
      </c>
    </row>
    <row r="63" spans="1:26" ht="29.25" customHeight="1" x14ac:dyDescent="0.25">
      <c r="A63" s="239" t="s">
        <v>437</v>
      </c>
      <c r="B63" s="239"/>
      <c r="C63" s="239"/>
      <c r="D63" s="239"/>
      <c r="E63" s="239"/>
      <c r="F63" s="239"/>
      <c r="G63" s="81">
        <v>54</v>
      </c>
      <c r="H63" s="101">
        <f t="shared" ref="H63:R63" si="27">SUM(H50:H58)</f>
        <v>291421</v>
      </c>
      <c r="I63" s="101">
        <f t="shared" si="27"/>
        <v>2899751.4299999997</v>
      </c>
      <c r="J63" s="101">
        <f t="shared" si="27"/>
        <v>280317.34999999998</v>
      </c>
      <c r="K63" s="101">
        <f t="shared" si="27"/>
        <v>-1305549.6200000001</v>
      </c>
      <c r="L63" s="101">
        <f t="shared" si="27"/>
        <v>-539455.92000000004</v>
      </c>
      <c r="M63" s="101">
        <f t="shared" si="27"/>
        <v>0</v>
      </c>
      <c r="N63" s="101">
        <f t="shared" si="27"/>
        <v>0</v>
      </c>
      <c r="O63" s="101">
        <f t="shared" si="27"/>
        <v>0</v>
      </c>
      <c r="P63" s="101">
        <f t="shared" si="27"/>
        <v>0</v>
      </c>
      <c r="Q63" s="101">
        <f t="shared" si="27"/>
        <v>0</v>
      </c>
      <c r="R63" s="101">
        <f t="shared" si="27"/>
        <v>0</v>
      </c>
      <c r="S63" s="101">
        <f t="shared" ref="S63:T63" si="28">SUM(S50:S58)</f>
        <v>0</v>
      </c>
      <c r="T63" s="101">
        <f t="shared" si="28"/>
        <v>0</v>
      </c>
      <c r="U63" s="101">
        <f t="shared" ref="U63" si="29">SUM(U50:U58)</f>
        <v>0</v>
      </c>
      <c r="V63" s="101">
        <f>SUM(V50:V58)</f>
        <v>45889491.079999998</v>
      </c>
      <c r="W63" s="101">
        <f>SUM(W50:W58)</f>
        <v>-55401398.140000001</v>
      </c>
      <c r="X63" s="101">
        <f>SUM(X50:X58)</f>
        <v>-6806510.9800000004</v>
      </c>
      <c r="Y63" s="101">
        <f>SUM(Y50:Y58)</f>
        <v>0</v>
      </c>
      <c r="Z63" s="101">
        <f>SUM(Z50:Z58)</f>
        <v>-6806510.9800000004</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25" right="0.25" top="0.75" bottom="0.75" header="0.3" footer="0.3"/>
  <pageSetup paperSize="9" scale="4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8"/>
  <sheetViews>
    <sheetView zoomScale="69" zoomScaleNormal="69" workbookViewId="0">
      <selection sqref="A1:G28"/>
    </sheetView>
  </sheetViews>
  <sheetFormatPr defaultRowHeight="12.5" x14ac:dyDescent="0.25"/>
  <cols>
    <col min="1" max="6" width="10.81640625" customWidth="1"/>
    <col min="7" max="7" width="76.54296875" customWidth="1"/>
  </cols>
  <sheetData>
    <row r="1" spans="1:7" ht="12.65" customHeight="1" x14ac:dyDescent="0.25">
      <c r="A1" s="255" t="s">
        <v>464</v>
      </c>
      <c r="B1" s="256"/>
      <c r="C1" s="256"/>
      <c r="D1" s="256"/>
      <c r="E1" s="256"/>
      <c r="F1" s="256"/>
      <c r="G1" s="256"/>
    </row>
    <row r="2" spans="1:7" x14ac:dyDescent="0.25">
      <c r="A2" s="256"/>
      <c r="B2" s="256"/>
      <c r="C2" s="256"/>
      <c r="D2" s="256"/>
      <c r="E2" s="256"/>
      <c r="F2" s="256"/>
      <c r="G2" s="256"/>
    </row>
    <row r="3" spans="1:7" x14ac:dyDescent="0.25">
      <c r="A3" s="256"/>
      <c r="B3" s="256"/>
      <c r="C3" s="256"/>
      <c r="D3" s="256"/>
      <c r="E3" s="256"/>
      <c r="F3" s="256"/>
      <c r="G3" s="256"/>
    </row>
    <row r="4" spans="1:7" x14ac:dyDescent="0.25">
      <c r="A4" s="256"/>
      <c r="B4" s="256"/>
      <c r="C4" s="256"/>
      <c r="D4" s="256"/>
      <c r="E4" s="256"/>
      <c r="F4" s="256"/>
      <c r="G4" s="256"/>
    </row>
    <row r="5" spans="1:7" x14ac:dyDescent="0.25">
      <c r="A5" s="256"/>
      <c r="B5" s="256"/>
      <c r="C5" s="256"/>
      <c r="D5" s="256"/>
      <c r="E5" s="256"/>
      <c r="F5" s="256"/>
      <c r="G5" s="256"/>
    </row>
    <row r="6" spans="1:7" x14ac:dyDescent="0.25">
      <c r="A6" s="256"/>
      <c r="B6" s="256"/>
      <c r="C6" s="256"/>
      <c r="D6" s="256"/>
      <c r="E6" s="256"/>
      <c r="F6" s="256"/>
      <c r="G6" s="256"/>
    </row>
    <row r="7" spans="1:7" x14ac:dyDescent="0.25">
      <c r="A7" s="256"/>
      <c r="B7" s="256"/>
      <c r="C7" s="256"/>
      <c r="D7" s="256"/>
      <c r="E7" s="256"/>
      <c r="F7" s="256"/>
      <c r="G7" s="256"/>
    </row>
    <row r="8" spans="1:7" x14ac:dyDescent="0.25">
      <c r="A8" s="256"/>
      <c r="B8" s="256"/>
      <c r="C8" s="256"/>
      <c r="D8" s="256"/>
      <c r="E8" s="256"/>
      <c r="F8" s="256"/>
      <c r="G8" s="256"/>
    </row>
    <row r="9" spans="1:7" x14ac:dyDescent="0.25">
      <c r="A9" s="256"/>
      <c r="B9" s="256"/>
      <c r="C9" s="256"/>
      <c r="D9" s="256"/>
      <c r="E9" s="256"/>
      <c r="F9" s="256"/>
      <c r="G9" s="256"/>
    </row>
    <row r="10" spans="1:7" x14ac:dyDescent="0.25">
      <c r="A10" s="256"/>
      <c r="B10" s="256"/>
      <c r="C10" s="256"/>
      <c r="D10" s="256"/>
      <c r="E10" s="256"/>
      <c r="F10" s="256"/>
      <c r="G10" s="256"/>
    </row>
    <row r="11" spans="1:7" x14ac:dyDescent="0.25">
      <c r="A11" s="256"/>
      <c r="B11" s="256"/>
      <c r="C11" s="256"/>
      <c r="D11" s="256"/>
      <c r="E11" s="256"/>
      <c r="F11" s="256"/>
      <c r="G11" s="256"/>
    </row>
    <row r="12" spans="1:7" x14ac:dyDescent="0.25">
      <c r="A12" s="256"/>
      <c r="B12" s="256"/>
      <c r="C12" s="256"/>
      <c r="D12" s="256"/>
      <c r="E12" s="256"/>
      <c r="F12" s="256"/>
      <c r="G12" s="256"/>
    </row>
    <row r="13" spans="1:7" x14ac:dyDescent="0.25">
      <c r="A13" s="256"/>
      <c r="B13" s="256"/>
      <c r="C13" s="256"/>
      <c r="D13" s="256"/>
      <c r="E13" s="256"/>
      <c r="F13" s="256"/>
      <c r="G13" s="256"/>
    </row>
    <row r="14" spans="1:7" x14ac:dyDescent="0.25">
      <c r="A14" s="256"/>
      <c r="B14" s="256"/>
      <c r="C14" s="256"/>
      <c r="D14" s="256"/>
      <c r="E14" s="256"/>
      <c r="F14" s="256"/>
      <c r="G14" s="256"/>
    </row>
    <row r="15" spans="1:7" x14ac:dyDescent="0.25">
      <c r="A15" s="256"/>
      <c r="B15" s="256"/>
      <c r="C15" s="256"/>
      <c r="D15" s="256"/>
      <c r="E15" s="256"/>
      <c r="F15" s="256"/>
      <c r="G15" s="256"/>
    </row>
    <row r="16" spans="1:7" x14ac:dyDescent="0.25">
      <c r="A16" s="256"/>
      <c r="B16" s="256"/>
      <c r="C16" s="256"/>
      <c r="D16" s="256"/>
      <c r="E16" s="256"/>
      <c r="F16" s="256"/>
      <c r="G16" s="256"/>
    </row>
    <row r="17" spans="1:7" x14ac:dyDescent="0.25">
      <c r="A17" s="256"/>
      <c r="B17" s="256"/>
      <c r="C17" s="256"/>
      <c r="D17" s="256"/>
      <c r="E17" s="256"/>
      <c r="F17" s="256"/>
      <c r="G17" s="256"/>
    </row>
    <row r="18" spans="1:7" x14ac:dyDescent="0.25">
      <c r="A18" s="256"/>
      <c r="B18" s="256"/>
      <c r="C18" s="256"/>
      <c r="D18" s="256"/>
      <c r="E18" s="256"/>
      <c r="F18" s="256"/>
      <c r="G18" s="256"/>
    </row>
    <row r="19" spans="1:7" x14ac:dyDescent="0.25">
      <c r="A19" s="256"/>
      <c r="B19" s="256"/>
      <c r="C19" s="256"/>
      <c r="D19" s="256"/>
      <c r="E19" s="256"/>
      <c r="F19" s="256"/>
      <c r="G19" s="256"/>
    </row>
    <row r="20" spans="1:7" x14ac:dyDescent="0.25">
      <c r="A20" s="256"/>
      <c r="B20" s="256"/>
      <c r="C20" s="256"/>
      <c r="D20" s="256"/>
      <c r="E20" s="256"/>
      <c r="F20" s="256"/>
      <c r="G20" s="256"/>
    </row>
    <row r="21" spans="1:7" x14ac:dyDescent="0.25">
      <c r="A21" s="256"/>
      <c r="B21" s="256"/>
      <c r="C21" s="256"/>
      <c r="D21" s="256"/>
      <c r="E21" s="256"/>
      <c r="F21" s="256"/>
      <c r="G21" s="256"/>
    </row>
    <row r="22" spans="1:7" x14ac:dyDescent="0.25">
      <c r="A22" s="256"/>
      <c r="B22" s="256"/>
      <c r="C22" s="256"/>
      <c r="D22" s="256"/>
      <c r="E22" s="256"/>
      <c r="F22" s="256"/>
      <c r="G22" s="256"/>
    </row>
    <row r="23" spans="1:7" x14ac:dyDescent="0.25">
      <c r="A23" s="256"/>
      <c r="B23" s="256"/>
      <c r="C23" s="256"/>
      <c r="D23" s="256"/>
      <c r="E23" s="256"/>
      <c r="F23" s="256"/>
      <c r="G23" s="256"/>
    </row>
    <row r="24" spans="1:7" x14ac:dyDescent="0.25">
      <c r="A24" s="256"/>
      <c r="B24" s="256"/>
      <c r="C24" s="256"/>
      <c r="D24" s="256"/>
      <c r="E24" s="256"/>
      <c r="F24" s="256"/>
      <c r="G24" s="256"/>
    </row>
    <row r="25" spans="1:7" ht="65.25" customHeight="1" x14ac:dyDescent="0.25">
      <c r="A25" s="256"/>
      <c r="B25" s="256"/>
      <c r="C25" s="256"/>
      <c r="D25" s="256"/>
      <c r="E25" s="256"/>
      <c r="F25" s="256"/>
      <c r="G25" s="256"/>
    </row>
    <row r="26" spans="1:7" ht="42.75" customHeight="1" x14ac:dyDescent="0.25">
      <c r="A26" s="256"/>
      <c r="B26" s="256"/>
      <c r="C26" s="256"/>
      <c r="D26" s="256"/>
      <c r="E26" s="256"/>
      <c r="F26" s="256"/>
      <c r="G26" s="256"/>
    </row>
    <row r="27" spans="1:7" ht="205.5" customHeight="1" x14ac:dyDescent="0.25">
      <c r="A27" s="256"/>
      <c r="B27" s="256"/>
      <c r="C27" s="256"/>
      <c r="D27" s="256"/>
      <c r="E27" s="256"/>
      <c r="F27" s="256"/>
      <c r="G27" s="256"/>
    </row>
    <row r="28" spans="1:7" ht="409.5" customHeight="1" x14ac:dyDescent="0.25">
      <c r="A28" s="256"/>
      <c r="B28" s="256"/>
      <c r="C28" s="256"/>
      <c r="D28" s="256"/>
      <c r="E28" s="256"/>
      <c r="F28" s="256"/>
      <c r="G28" s="256"/>
    </row>
  </sheetData>
  <mergeCells count="1">
    <mergeCell ref="A1:G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4A9DFAF54E7D43BB775DDB74E67FF8" ma:contentTypeVersion="12" ma:contentTypeDescription="Stvaranje novog dokumenta." ma:contentTypeScope="" ma:versionID="3d24ac17c637e94fe3bd439f95d64d0e">
  <xsd:schema xmlns:xsd="http://www.w3.org/2001/XMLSchema" xmlns:xs="http://www.w3.org/2001/XMLSchema" xmlns:p="http://schemas.microsoft.com/office/2006/metadata/properties" xmlns:ns2="a2570058-84a7-4aee-8c72-aa149e88ea9b" xmlns:ns3="1cf96eb8-a654-484a-ab88-fe62bef31d99" targetNamespace="http://schemas.microsoft.com/office/2006/metadata/properties" ma:root="true" ma:fieldsID="b34a06cace59b2b15fab9022dcb16b3f" ns2:_="" ns3:_="">
    <xsd:import namespace="a2570058-84a7-4aee-8c72-aa149e88ea9b"/>
    <xsd:import namespace="1cf96eb8-a654-484a-ab88-fe62bef31d9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570058-84a7-4aee-8c72-aa149e88ea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Oznake slika" ma:readOnly="false" ma:fieldId="{5cf76f15-5ced-4ddc-b409-7134ff3c332f}" ma:taxonomyMulti="true" ma:sspId="d2818e87-3659-42d0-961d-f82603b9d1a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f96eb8-a654-484a-ab88-fe62bef31d9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f15706-b2bf-487a-b5f6-171cd9ddbf27}" ma:internalName="TaxCatchAll" ma:showField="CatchAllData" ma:web="1cf96eb8-a654-484a-ab88-fe62bef31d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cf96eb8-a654-484a-ab88-fe62bef31d99" xsi:nil="true"/>
    <lcf76f155ced4ddcb4097134ff3c332f xmlns="a2570058-84a7-4aee-8c72-aa149e88ea9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8C0E36-5F64-4568-906C-6BF340DD348F}"/>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2090b57c-2e4d-4ed9-b313-510fc704fe75"/>
    <ds:schemaRef ds:uri="http://purl.org/dc/elements/1.1/"/>
    <ds:schemaRef ds:uri="http://schemas.microsoft.com/office/2006/documentManagement/types"/>
    <ds:schemaRef ds:uri="http://www.w3.org/XML/1998/namespace"/>
    <ds:schemaRef ds:uri="http://schemas.microsoft.com/office/2006/metadata/properties"/>
    <ds:schemaRef ds:uri="f00c05a3-a522-4b3b-aeec-75a37a6bc44f"/>
    <ds:schemaRef ds:uri="http://purl.org/dc/dcmityp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Sonja Rogina</cp:lastModifiedBy>
  <cp:lastPrinted>2025-09-26T10:25:01Z</cp:lastPrinted>
  <dcterms:created xsi:type="dcterms:W3CDTF">2008-10-17T11:51:54Z</dcterms:created>
  <dcterms:modified xsi:type="dcterms:W3CDTF">2026-08-28T14:24:04Z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0x010100EE4A9DFAF54E7D43BB775DDB74E67FF8</vt:lpwstr>
  </property>
  <property fmtid="{D5CDD505-2E9C-101B-9397-08002B2CF9AE}" pid="3" name="MediaServiceImageTags">
    <vt:lpwstr/>
  </property>
</Properties>
</file>