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4\2024 02 29 INGRA TFI Q4 2023\"/>
    </mc:Choice>
  </mc:AlternateContent>
  <xr:revisionPtr revIDLastSave="0" documentId="13_ncr:1_{A7C592F6-E68F-45BB-85F1-9E3500DADB70}"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128355215" localSheetId="6">Bilješke!$A$118</definedName>
    <definedName name="_Hlk133667614" localSheetId="6">Bilješke!$A$244</definedName>
    <definedName name="OLE_LINK2" localSheetId="6">Bilješke!$A$46</definedName>
    <definedName name="_xlnm.Print_Area" localSheetId="1">Bilanca!$A$1:$I$134</definedName>
    <definedName name="_xlnm.Print_Area" localSheetId="6">Bilješke!$A$1:$L$409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18" l="1"/>
  <c r="I53" i="18"/>
  <c r="H94"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4" i="26"/>
  <c r="I51" i="21"/>
  <c r="I53" i="21" s="1"/>
  <c r="H51" i="21"/>
  <c r="H53" i="21" s="1"/>
  <c r="H68" i="26" l="1"/>
  <c r="I67" i="26"/>
  <c r="I68" i="26"/>
  <c r="J66" i="26"/>
  <c r="J68" i="26"/>
  <c r="K67" i="26"/>
  <c r="K68" i="26"/>
  <c r="H66" i="26"/>
  <c r="H67" i="26"/>
  <c r="I85" i="18"/>
  <c r="H85" i="18"/>
  <c r="I78" i="18" l="1"/>
  <c r="H78" i="18"/>
  <c r="H54" i="20" l="1"/>
  <c r="H48" i="20"/>
  <c r="H41" i="20"/>
  <c r="H35" i="20"/>
  <c r="H19" i="20"/>
  <c r="I9" i="20"/>
  <c r="H117" i="18"/>
  <c r="H105" i="18"/>
  <c r="H98" i="18"/>
  <c r="H91" i="18"/>
  <c r="H60"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45" i="18"/>
  <c r="I38" i="18"/>
  <c r="I27" i="18"/>
  <c r="I17" i="18"/>
  <c r="I10" i="18"/>
  <c r="H57" i="20" l="1"/>
  <c r="H59" i="20" s="1"/>
  <c r="H133" i="18"/>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<sst xmlns="http://schemas.openxmlformats.org/spreadsheetml/2006/main" count="977" uniqueCount="762">
  <si>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</si>
  <si>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</si>
  <si>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</si>
  <si>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</si>
  <si>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</si>
  <si>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</si>
  <si>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</si>
  <si>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</si>
  <si>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</si>
  <si>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</si>
  <si>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</si>
  <si>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</si>
  <si>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</si>
  <si>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</si>
  <si>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</si>
  <si>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</si>
  <si>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</si>
  <si>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</si>
  <si>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</si>
  <si>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</si>
  <si>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</si>
  <si>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</si>
  <si>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</si>
  <si>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</si>
  <si>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</si>
  <si>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</si>
  <si>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</si>
  <si>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</si>
  <si>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</si>
  <si>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</si>
  <si>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</si>
  <si>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</si>
  <si>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</si>
  <si>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</si>
  <si>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</si>
  <si>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</si>
  <si>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</si>
  <si>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</si>
  <si>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</si>
  <si>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</si>
  <si>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</si>
  <si>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</si>
  <si>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</si>
  <si>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</si>
  <si>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</si>
  <si>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</si>
  <si>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</si>
  <si>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</si>
  <si>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</si>
  <si>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</si>
  <si>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</si>
  <si>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</si>
  <si>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</si>
  <si>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</si>
  <si>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</si>
  <si>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</si>
  <si>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</si>
  <si>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</si>
  <si>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</si>
  <si>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</si>
  <si>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</si>
  <si>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</si>
  <si>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</si>
  <si>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</si>
  <si>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</si>
  <si>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</si>
  <si>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</si>
  <si>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</si>
  <si>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</si>
  <si>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</si>
  <si>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</si>
  <si>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</si>
  <si>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</si>
  <si>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</si>
  <si>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</si>
  <si>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</si>
  <si>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</si>
  <si>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</si>
  <si>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</si>
  <si>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</si>
  <si>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</si>
  <si>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</si>
  <si>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</si>
  <si>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</si>
  <si>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</si>
  <si>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</si>
  <si>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</si>
  <si>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</si>
  <si>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</si>
  <si>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</si>
  <si>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</si>
  <si>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</si>
  <si>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</si>
  <si>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</si>
  <si>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</si>
  <si>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</si>
  <si>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</si>
  <si>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</si>
  <si>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</si>
  <si>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</si>
  <si>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</si>
  <si>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</si>
  <si>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</si>
  <si>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</si>
  <si>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</si>
  <si>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</si>
  <si>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</si>
  <si>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</si>
  <si>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</si>
  <si>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</si>
  <si>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</si>
  <si>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</si>
  <si>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</si>
  <si>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</si>
  <si>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</si>
  <si>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</si>
  <si>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</si>
  <si>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</si>
  <si>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</si>
  <si>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</si>
  <si>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</si>
  <si>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</si>
  <si>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</si>
  <si>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</si>
  <si>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</si>
  <si>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</si>
  <si>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</si>
  <si>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</si>
  <si>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</si>
  <si>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</si>
  <si>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</si>
  <si>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</si>
  <si>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</si>
  <si>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</si>
  <si>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</si>
  <si>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</si>
  <si>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</si>
  <si>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</si>
  <si>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</si>
  <si>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</si>
  <si>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</si>
  <si>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</si>
  <si>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</si>
  <si>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</si>
  <si>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</si>
  <si>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</si>
  <si>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</si>
  <si>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</si>
  <si>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</si>
  <si>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</si>
  <si>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</si>
  <si>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</si>
  <si>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</si>
  <si>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</si>
  <si>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</si>
  <si>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</si>
  <si>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</si>
  <si>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</si>
  <si>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</si>
  <si>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</si>
  <si>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</si>
  <si>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</si>
  <si>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</si>
  <si>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</si>
  <si>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</si>
  <si>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</si>
  <si>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</si>
  <si>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</si>
  <si>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</si>
  <si>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</si>
  <si>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</si>
  <si>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</si>
  <si>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</si>
  <si>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</si>
  <si>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</si>
  <si>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</si>
  <si>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</si>
  <si>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</si>
  <si>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</si>
  <si>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</si>
  <si>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</si>
  <si>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</si>
  <si>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</si>
  <si>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</si>
  <si>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</si>
  <si>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</si>
  <si>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</si>
  <si>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</si>
  <si>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</si>
  <si>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</si>
  <si>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</si>
  <si>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</si>
  <si>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</si>
  <si>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</si>
  <si>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</si>
  <si>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</si>
  <si>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</si>
  <si>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</si>
  <si>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</si>
  <si>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</si>
  <si>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</si>
  <si>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</si>
  <si>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</si>
  <si>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</si>
  <si>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</si>
  <si>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</si>
  <si>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</si>
  <si>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</si>
  <si>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</si>
  <si>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</si>
  <si>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</si>
  <si>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</si>
  <si>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</si>
  <si>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</si>
  <si>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</si>
  <si>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</si>
  <si>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</si>
  <si>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</si>
  <si>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</si>
  <si>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</si>
  <si>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</si>
  <si>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</si>
  <si>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</si>
  <si>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</si>
  <si>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</si>
  <si>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</si>
  <si>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</si>
  <si>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</si>
  <si>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</si>
  <si>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</si>
  <si>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</si>
  <si>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</si>
  <si>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</si>
  <si>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</si>
  <si>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</si>
  <si>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</si>
  <si>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</si>
  <si>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</si>
  <si>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</si>
  <si>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</si>
  <si>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</si>
  <si>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</si>
  <si>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</si>
  <si>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</si>
  <si>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</si>
  <si>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</si>
  <si>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</si>
  <si>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</si>
  <si>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</si>
  <si>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</si>
  <si>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</si>
  <si>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</si>
  <si>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</si>
  <si>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</si>
  <si>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</si>
  <si>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</si>
  <si>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</si>
  <si>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</si>
  <si>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</si>
  <si>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</si>
  <si>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</si>
  <si>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</si>
  <si>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</si>
  <si>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</si>
  <si>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</si>
  <si>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</si>
  <si>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</si>
  <si>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</si>
  <si>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</si>
  <si>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</si>
  <si>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</si>
  <si>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</si>
  <si>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</si>
  <si>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</si>
  <si>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</si>
  <si>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</si>
  <si>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</si>
  <si>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</si>
  <si>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</si>
  <si>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</si>
  <si>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</si>
  <si>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</si>
  <si>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</si>
  <si>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</si>
  <si>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</si>
  <si>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</si>
  <si>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</si>
  <si>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</si>
  <si>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</si>
  <si>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</si>
  <si>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</si>
  <si>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</si>
  <si>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</si>
  <si>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</si>
  <si>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</si>
  <si>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</si>
  <si>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</si>
  <si>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</si>
  <si>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</si>
  <si>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</si>
  <si>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</si>
  <si>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</si>
  <si>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</si>
  <si>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</si>
  <si>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</si>
  <si>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</si>
  <si>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</si>
  <si>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</si>
  <si>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</si>
  <si>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</si>
  <si>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</si>
  <si>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</si>
  <si>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</si>
  <si>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</si>
  <si>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</si>
  <si>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</si>
  <si>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</si>
  <si>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</si>
  <si>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</si>
  <si>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</si>
  <si>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</si>
  <si>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</si>
  <si>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</si>
  <si>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</si>
  <si>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</si>
  <si>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</si>
  <si>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</si>
  <si>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</si>
  <si>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</si>
  <si>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</si>
  <si>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</si>
  <si>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</si>
  <si>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</si>
  <si>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</si>
  <si>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</si>
  <si>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</si>
  <si>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</si>
  <si>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</si>
  <si>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</si>
  <si>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</si>
  <si>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</si>
  <si>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</si>
  <si>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</si>
  <si>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</si>
  <si>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</si>
  <si>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</si>
  <si>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</si>
  <si>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</si>
  <si>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</si>
  <si>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</si>
  <si>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</si>
  <si>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</si>
  <si>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</si>
  <si>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</si>
  <si>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</si>
  <si>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</si>
  <si>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</si>
  <si>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</si>
  <si>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</si>
  <si>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</si>
  <si>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</si>
  <si>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</si>
  <si>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</si>
  <si>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</si>
  <si>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</si>
  <si>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</si>
  <si>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</si>
  <si>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</si>
  <si>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</si>
  <si>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</si>
  <si>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</si>
  <si>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</si>
  <si>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</si>
  <si>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</si>
  <si>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</si>
  <si>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</si>
  <si>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</si>
  <si>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</si>
  <si>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</si>
  <si>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</si>
  <si>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</si>
  <si>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</si>
  <si>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</si>
  <si>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</si>
  <si>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</si>
  <si>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</si>
  <si>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</si>
  <si>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</si>
  <si>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</si>
  <si>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</si>
  <si>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</si>
  <si>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</si>
  <si>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</si>
  <si>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</si>
  <si>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</si>
  <si>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</si>
  <si>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</si>
  <si>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</si>
  <si>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</si>
  <si>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</si>
  <si>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</si>
  <si>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</si>
  <si>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</si>
  <si>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</si>
  <si>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</si>
  <si>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</si>
  <si>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</si>
  <si>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</si>
  <si>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</si>
  <si>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</si>
  <si>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</si>
  <si>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</si>
  <si>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</si>
  <si>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</si>
  <si>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</si>
  <si>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</si>
  <si>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</si>
  <si>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</si>
  <si>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</si>
  <si>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</si>
  <si>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</si>
  <si>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</si>
  <si>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</si>
  <si>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</si>
  <si>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</si>
  <si>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</si>
  <si>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</si>
  <si>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</si>
  <si>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</si>
  <si>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</si>
  <si>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</si>
  <si>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</si>
  <si>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</si>
  <si>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</si>
  <si>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</si>
  <si>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</si>
  <si>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</si>
  <si>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</si>
  <si>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</si>
  <si>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</si>
  <si>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</si>
  <si>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</si>
  <si>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</si>
  <si>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</si>
  <si>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</si>
  <si>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</si>
  <si>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</si>
  <si>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</si>
  <si>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03277267</t>
  </si>
  <si>
    <t>7478000040JHIQLL5W26</t>
  </si>
  <si>
    <t>HR</t>
  </si>
  <si>
    <t>080020443</t>
  </si>
  <si>
    <t>14049708426</t>
  </si>
  <si>
    <t>2457</t>
  </si>
  <si>
    <t>INGRA d.d.</t>
  </si>
  <si>
    <t>ZAGREB</t>
  </si>
  <si>
    <t>Alexandera von Humboldta 4b</t>
  </si>
  <si>
    <t>ivan.asic@ingra.hr</t>
  </si>
  <si>
    <t>016102548</t>
  </si>
  <si>
    <t>Asić Ivan</t>
  </si>
  <si>
    <t>www.ingra.hr</t>
  </si>
  <si>
    <t>LANIŠTE d.o.o.</t>
  </si>
  <si>
    <t xml:space="preserve">ALEXANDERA VON HUMBOLDTA 4B, ZAGREB </t>
  </si>
  <si>
    <t>INGRA NEKRETNINE d.o.o.</t>
  </si>
  <si>
    <t>04592212</t>
  </si>
  <si>
    <t>Obveznik: Grupa Ingra</t>
  </si>
  <si>
    <t>ir@ingra.hr</t>
  </si>
  <si>
    <t>GREENGRA d.o.o.</t>
  </si>
  <si>
    <t>stanje na dan 31.12.2023.</t>
  </si>
  <si>
    <t>u razdoblju 01.01.2023. do 31.12.2023.</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</si>
  <si>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</si>
  <si>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Osnovne značajke razdoblja</t>
  </si>
  <si>
    <t>U 2023. godini ostvarena je neto dobit u iznosu od 4.218 tisuća eura (2022. godina: 18.177 tisuća eura).</t>
  </si>
  <si>
    <t xml:space="preserve">U 2023. godini ostvarena je EBITDA marža u iznosu od 7.760 tisuća eura (2022. godina: 16.087 tisuća eura). </t>
  </si>
  <si>
    <t>Neto dobit i EBITDA marža su manji u usporedbi s prethodnom godinom zbog jednokratnih dobitaka u 2022. godini koji su ostvareni kao izravna posljedica procesa financijskog restrukturiranja koje se tada provodilo.</t>
  </si>
  <si>
    <t>Grupa je podmirila sve preostale obveze iz predstečajne nagodbe te je u kolovozu 2023. godine na temelju rješenja Trgovačkog suda u Zagrebu i formalno izašla iz predstečajne nagodbe.</t>
  </si>
  <si>
    <t>Ostvarena dobit u 2023. godini posljedica je aktivnosti koje uključuju prihod od zakupa Arene Zagreb.</t>
  </si>
  <si>
    <t>Prihodi od prodaje iznose 4.066 tisuća eura (2022. godina: 3.170 tisuća eura).</t>
  </si>
  <si>
    <t>Porast prihoda posljedica je povećanja aktivnosti na ugovorenim izvođačkim projektima.</t>
  </si>
  <si>
    <t xml:space="preserve">Ostali poslovni prihodi najvećim dijelom se odnose na prihod od zakupa Arene Zagreb. </t>
  </si>
  <si>
    <t>Prihodi od zakupa Arene Zagreb u 2023. godini iznose 10.020 tisuća eura (2022. godina: 11.879 tisuća eura).</t>
  </si>
  <si>
    <t xml:space="preserve">Ostale značajne promjene u odnosu na isto razdoblje prethodne godine vidljive su u većim troškovima materijala i usluga, kao posljedica povećanja aktivnosti na ugovorenim izvođačkim projektima.  </t>
  </si>
  <si>
    <t>Financijske obveze na dan 31. prosinca 2023. godine iznose 31.990 tisuća eura, što je za 2.264 tisuće eura manje u odnosu na dan 31. prosinca 2022. godine.</t>
  </si>
  <si>
    <t>Najznačajniji pokazatelji poslovanja:</t>
  </si>
  <si>
    <t xml:space="preserve"> </t>
  </si>
  <si>
    <t>2022.</t>
  </si>
  <si>
    <t>2023.</t>
  </si>
  <si>
    <t>(EUR '000)</t>
  </si>
  <si>
    <t>Poslovni prihodi</t>
  </si>
  <si>
    <t>Prihodi od prodaje</t>
  </si>
  <si>
    <t>EBITDA</t>
  </si>
  <si>
    <t>Financijski rashodi - neto</t>
  </si>
  <si>
    <t>Neto dobit</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</si>
  <si>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</si>
  <si>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</si>
  <si>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</si>
  <si>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</si>
  <si>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</si>
  <si>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</si>
  <si>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2. usvojene računovodstvene politike (samo naznaku je li došlo do promjene u odnosu na prethodno razdoblje)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</si>
  <si>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</si>
  <si>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</si>
  <si>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</si>
  <si>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</si>
  <si>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</si>
  <si>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</si>
  <si>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</si>
  <si>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</si>
  <si>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</si>
  <si>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</si>
  <si>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</si>
  <si>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</si>
  <si>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</si>
  <si>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</si>
  <si>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</si>
  <si>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 xml:space="preserve">BILJEŠKE UZ FINANCIJSKE IZVJEŠTAJE - TFI
(koji se sastavljaju za tromjesečna razdoblja)
Naziv izdavatelja:   INGRA d.d.
OIB:   14049708426
Izvještajno razdoblje: 01.01.2023. - 31.12.2023.
Bilješke uz financijske izvještaje za tromjesečna razdoblja uključuju:
</t>
  </si>
  <si>
    <t xml:space="preserve">Pristup godišnjim financijskim izvještajima omogućen je na internet stranicama Zagrebačke burze www.zse.hr </t>
  </si>
  <si>
    <t>Računovodstvene politike ostale su nepromijenjene u odnosu na godišnje revidirane financijske izvještaje.</t>
  </si>
  <si>
    <t xml:space="preserve">Računovodstvene politike ostale su nepromijenjene u odnosu na prethodno razdoblje. </t>
  </si>
  <si>
    <r>
      <t>Rezultat iz poslovanja</t>
    </r>
    <r>
      <rPr>
        <sz val="10"/>
        <rFont val="Trebuchet MS"/>
        <family val="2"/>
        <charset val="238"/>
      </rPr>
      <t xml:space="preserve"> </t>
    </r>
    <r>
      <rPr>
        <b/>
        <sz val="11"/>
        <rFont val="Trebuchet MS"/>
        <family val="2"/>
        <charset val="238"/>
      </rPr>
      <t>prije jednokratnih usklada</t>
    </r>
  </si>
  <si>
    <t>EUR '000</t>
  </si>
  <si>
    <t xml:space="preserve">Prihodi od zakupa Arene Zagreb </t>
  </si>
  <si>
    <t>Ostali poslovni prihodi</t>
  </si>
  <si>
    <t>Ukupni poslovni prihodi</t>
  </si>
  <si>
    <t>Troškovi materijala</t>
  </si>
  <si>
    <t>Troškovi usluga</t>
  </si>
  <si>
    <t>Troškovi osoblja</t>
  </si>
  <si>
    <t>Rezerviranja za troškove osoblja</t>
  </si>
  <si>
    <t>Ostali troškovi</t>
  </si>
  <si>
    <t>Ukupni operativni rashodi</t>
  </si>
  <si>
    <t>EBITDA prilagođeni *</t>
  </si>
  <si>
    <r>
      <t>*</t>
    </r>
    <r>
      <rPr>
        <sz val="8"/>
        <rFont val="Trebuchet MS"/>
        <family val="2"/>
        <charset val="238"/>
      </rPr>
      <t xml:space="preserve"> eng. „adjusted earnings before interest, taxes, depreciation and amortization“ – rezultat prije kamata, poreza, deprecijacije i amortizacije isključujući jednokratne usklade iz restrukturiranja (vrijednosna usklađivanja imovine, rezerviranja, ostali dobici/gubici).</t>
    </r>
  </si>
  <si>
    <r>
      <t>Rezultat iz poslovanja</t>
    </r>
    <r>
      <rPr>
        <sz val="10"/>
        <rFont val="Trebuchet MS"/>
        <family val="2"/>
        <charset val="238"/>
      </rPr>
      <t xml:space="preserve"> </t>
    </r>
  </si>
  <si>
    <t>EBITDA prilagođeni</t>
  </si>
  <si>
    <t xml:space="preserve">Dobici od umanjenja obveza </t>
  </si>
  <si>
    <t xml:space="preserve">Vrijednosno usklađenje imovine </t>
  </si>
  <si>
    <t>Ostali dobici / (gubici) - neto</t>
  </si>
  <si>
    <t>Ukupno dobici iz restrukturiranja</t>
  </si>
  <si>
    <t xml:space="preserve">Dobici od umanjenja obveza i dobici od ukidanja rezerviranja u 2022. i 2023. godini posljedica su podmirenja obveza iz predstečajne nagodbe te nastupa zastare. Značajni dobici u 2022. godini posljedica su podmirenja jedine preostale kratkoročne financijske obveze iz predstečajne nagodbe – PIK instrumenta. Grupa je tijekom godine podmirila sve preostale obveze iz predstečajne nagodbe te je u kolovozu 2023. godine na temelju rješenja Trgovačkog suda i formalno izašla iz predstečajne nagodbe. </t>
  </si>
  <si>
    <t>Rezultat po segmentima</t>
  </si>
  <si>
    <t>Arena</t>
  </si>
  <si>
    <t>Zagreb</t>
  </si>
  <si>
    <t>Izvođački projekti</t>
  </si>
  <si>
    <t xml:space="preserve">Energetika i ostali projekti </t>
  </si>
  <si>
    <t>Nekretninsko poslovanje</t>
  </si>
  <si>
    <t>Uprava, opći i zajednički troškovi i neraspoređeno</t>
  </si>
  <si>
    <t>Ukupno</t>
  </si>
  <si>
    <t>-</t>
  </si>
  <si>
    <t>Prihodi od kamata po osnovi koncesijskog ugovora</t>
  </si>
  <si>
    <t>Poslovni rashodi i dobici / (gubici) iz restrukturiranja</t>
  </si>
  <si>
    <t>EBITDA - Dobit prije kamate, poreza i amortizacije</t>
  </si>
  <si>
    <t>Amortizacija</t>
  </si>
  <si>
    <t>EBIT - Dobit prije kamate i poreza</t>
  </si>
  <si>
    <t>Financijski (rashodi) / prihodi - neto</t>
  </si>
  <si>
    <t>EBT - Rezultat prije oporezivanja</t>
  </si>
  <si>
    <t>Porez na dobit</t>
  </si>
  <si>
    <t>Neto rezultat</t>
  </si>
  <si>
    <t xml:space="preserve">Najznačajniji poslovni prihodi </t>
  </si>
  <si>
    <t>Prihodi od izvođenja projekata /i/</t>
  </si>
  <si>
    <t xml:space="preserve">Prihodi od održavanja Arene Zagreb </t>
  </si>
  <si>
    <t>Ostali prihodi od prodaje</t>
  </si>
  <si>
    <t>Ukupni prihodi od prodaje</t>
  </si>
  <si>
    <t>Prihodi od zakupa Arene Zagreb /ii/</t>
  </si>
  <si>
    <t>Prihodi od zakupa poslovnih prostora /iii/</t>
  </si>
  <si>
    <t>Ostali prihodi</t>
  </si>
  <si>
    <t>Ukupni ostali poslovni prihodi</t>
  </si>
  <si>
    <t>Ukupni poslovni prihodi *</t>
  </si>
  <si>
    <r>
      <t>*</t>
    </r>
    <r>
      <rPr>
        <sz val="8"/>
        <rFont val="Trebuchet MS"/>
        <family val="2"/>
        <charset val="238"/>
      </rPr>
      <t xml:space="preserve"> ne uključuju dobitke od umanjenja obveza i ostale dobitke iz restrukturiranja.</t>
    </r>
  </si>
  <si>
    <t xml:space="preserve">/i/ Odnosi se na dva ugovora za izvođenje dijela građevinskih i montažerskih radova u </t>
  </si>
  <si>
    <t xml:space="preserve">okviru izgradnje vodnokomunalne infrastrukture aglomeracija. </t>
  </si>
  <si>
    <t>/ii/ Iskazano uslijed primjene MSFI-jeva.</t>
  </si>
  <si>
    <r>
      <t>/iii/</t>
    </r>
    <r>
      <rPr>
        <i/>
        <sz val="11"/>
        <rFont val="Trebuchet MS"/>
        <family val="2"/>
        <charset val="238"/>
      </rPr>
      <t xml:space="preserve"> </t>
    </r>
    <r>
      <rPr>
        <sz val="11"/>
        <rFont val="Trebuchet MS"/>
        <family val="2"/>
        <charset val="238"/>
      </rPr>
      <t>Odnosi se na zakup poslovne zgrade.</t>
    </r>
  </si>
  <si>
    <t>Ključne značajke u izvještaju o financijskom položaju</t>
  </si>
  <si>
    <t>Materijalna imovina</t>
  </si>
  <si>
    <t>31. prosinca 2022.</t>
  </si>
  <si>
    <t>31. prosinca 2023.</t>
  </si>
  <si>
    <t>Zemljišta</t>
  </si>
  <si>
    <t>Poslovna zgrada</t>
  </si>
  <si>
    <t>Postrojenja i oprema</t>
  </si>
  <si>
    <t>Automobili leasing</t>
  </si>
  <si>
    <t>Ostala imovina</t>
  </si>
  <si>
    <t>Imovina u izgradnji /i/</t>
  </si>
  <si>
    <t>Ulaganje u nekretnine - zemljište</t>
  </si>
  <si>
    <t>Ulaganje u nekretnine - građevinski dio</t>
  </si>
  <si>
    <t>Ukupno materijalna imovina</t>
  </si>
  <si>
    <r>
      <t>/</t>
    </r>
    <r>
      <rPr>
        <sz val="11"/>
        <rFont val="Trebuchet MS"/>
        <family val="2"/>
        <charset val="238"/>
      </rPr>
      <t>i/ Najvećim dijelom odnosi se na projekt izgradnje sunčane elektrane.</t>
    </r>
  </si>
  <si>
    <t>Dugotrajni dani zajmovi i depoziti</t>
  </si>
  <si>
    <t xml:space="preserve">Depoziti/i/ </t>
  </si>
  <si>
    <t>(Kratkotrajni dio dugotrajnih depozita)</t>
  </si>
  <si>
    <t>Zajmovi</t>
  </si>
  <si>
    <t>(Kratkotrajni dio dugotrajnih zajmova)</t>
  </si>
  <si>
    <t>Ulaganje u dužničke vrijednosne papire</t>
  </si>
  <si>
    <t>Ulaganje u fondove</t>
  </si>
  <si>
    <t>Ukupno dugotrajna financijska imovina</t>
  </si>
  <si>
    <t>/i/ Odnosi se na jamstveni depozit primljen od javnog partnera u skladu s Ugovorom o zakupu Arene Zagreb. Iskazani depozit služi kao osiguranje za kreditne obveze prema  banci koja je financirala izgradnju Arene Zagreb.</t>
  </si>
  <si>
    <t>Dugotrajna potraživanja</t>
  </si>
  <si>
    <t>Potraživanje od zakupnika - zakup Arene Zagreb</t>
  </si>
  <si>
    <t>(Potraživanje od zakupnika - nedospjeli kratkotrajni dio)</t>
  </si>
  <si>
    <t>(Potraživanje od zakupnika - dospjeli kratkotrajni dio)</t>
  </si>
  <si>
    <t>Ukupna dugotrajna potraživanja</t>
  </si>
  <si>
    <t xml:space="preserve">Kratkotrajna potraživanja </t>
  </si>
  <si>
    <t>Potraživanje od zakupnika - nedospjeli kratkotrajni dio</t>
  </si>
  <si>
    <t>Potraživanje od zakupnika - dospjeli kratkotrajni dio</t>
  </si>
  <si>
    <t>Ostala potraživanja kupaca /i/</t>
  </si>
  <si>
    <t>Ugovorna imovina (ukalkulirana potraživanja)</t>
  </si>
  <si>
    <t>Dani predujmovi</t>
  </si>
  <si>
    <t>Ostala potraživanja</t>
  </si>
  <si>
    <t>Ukupna kratkotrajna potraživanja</t>
  </si>
  <si>
    <t xml:space="preserve">/i/ Najvećim dijelom odnosi se na izvođačke projekte. </t>
  </si>
  <si>
    <t>Dugoročne financijske obveze</t>
  </si>
  <si>
    <t xml:space="preserve">Krediti </t>
  </si>
  <si>
    <t>(Kratkoročni dio dugoročnih kredita)</t>
  </si>
  <si>
    <t>Izdane obveznice</t>
  </si>
  <si>
    <t>(Kratkoročni dio izdanih obveznica)</t>
  </si>
  <si>
    <t>Obveze za najam</t>
  </si>
  <si>
    <t>(Kratkoročni dio dugoročnih najmova)</t>
  </si>
  <si>
    <t>Obveze po osnovi PSN-a</t>
  </si>
  <si>
    <t>(Kratkoročni dio dugoročnih obveza po osnovi PSN)</t>
  </si>
  <si>
    <t>Ukupne dugoročne financijske obveze</t>
  </si>
  <si>
    <t>Kratkoročne financijske obveze</t>
  </si>
  <si>
    <t>Kratkoročni dio dugoročnih kredita</t>
  </si>
  <si>
    <t>Kratkoročni dio izdanih obveznica</t>
  </si>
  <si>
    <t>Kratkoročni dio dugoročnih najmova</t>
  </si>
  <si>
    <t>Kratkoročni dio dugoročnih obveza po osnovi PSN</t>
  </si>
  <si>
    <t>Kratkoročni primljeni zajmovi</t>
  </si>
  <si>
    <t>Ukupne kratkoročne financijske obveze</t>
  </si>
  <si>
    <t>Izračun neto duga prikazan je u nastavku:</t>
  </si>
  <si>
    <t>Kratkoročne financijske obveze /i/</t>
  </si>
  <si>
    <t>Ukupne financijske obveze</t>
  </si>
  <si>
    <t>Umanjeno za novac i novčane ekvivalente</t>
  </si>
  <si>
    <t>Neto dug</t>
  </si>
  <si>
    <t>Kratkoročne obveze za poreze</t>
  </si>
  <si>
    <t>Obveza za porez na dobit</t>
  </si>
  <si>
    <t>Obveza za PDV</t>
  </si>
  <si>
    <t>Ostali porezi</t>
  </si>
  <si>
    <t>Ukupne kratkoročne obveze za poreze</t>
  </si>
  <si>
    <t>Informacije o otkupu vlastitih dionica</t>
  </si>
  <si>
    <t>Grupa je dana 29. kolovoza 2023. godine u transakciji izvršenoj na Zagrebačkoj burzi d.d. steklo 447.295 vlastitih dionica koje dionice se kao nematerijalizirani vrijednosni papiri u Središnjem klirinškom depozitarnom društvu d.d. vode pod oznakom INGR-R-A, ISIN: HRINGRRA0001. Dionice su stečene po cijeni od 3,10 eura (slovima: tri eura i deset centi) po dionici.</t>
  </si>
  <si>
    <t>Nakon navedenog stjecanja, Grupa drži ukupno 447.295 vlastitih dionica koje čine 3,30% temeljnog kapitala Grupe.</t>
  </si>
  <si>
    <t xml:space="preserve">Izdavatelj: INGRA d.d. </t>
  </si>
  <si>
    <t>Adresa: Alexandera von Humboldta 4b, 10000 Zagreb</t>
  </si>
  <si>
    <t>MBS: 080020443</t>
  </si>
  <si>
    <t>OIB: 14049708426</t>
  </si>
  <si>
    <t xml:space="preserve">Tržište: Zagrebačka burza d.d. – Redovito tržište </t>
  </si>
  <si>
    <t>LEI: 7478000040JHIQLL5W26</t>
  </si>
  <si>
    <t>Matična država članica: Hrvatska</t>
  </si>
  <si>
    <t xml:space="preserve">ISIN: HRINGRRA0001 </t>
  </si>
  <si>
    <t>Burzovna oznaka: INGR</t>
  </si>
  <si>
    <t>Vanbilančne obveze</t>
  </si>
  <si>
    <t xml:space="preserve"> 31. prosinca 2023.</t>
  </si>
  <si>
    <t>Financijske obveze - garancije</t>
  </si>
  <si>
    <t>Ostale obveze - obveze prema državi za akontacije poreza na dobit</t>
  </si>
  <si>
    <t>Najznačajniji poslovni rashodi</t>
  </si>
  <si>
    <t>Troškovi sirovina i materijala</t>
  </si>
  <si>
    <t>Usluge kooperanata</t>
  </si>
  <si>
    <t>Ostale vanjske usluge /i/</t>
  </si>
  <si>
    <t>Usluge na održavanju imovine</t>
  </si>
  <si>
    <t>Komunalne usluge</t>
  </si>
  <si>
    <t>Premija osiguranja</t>
  </si>
  <si>
    <t>Najam imovine</t>
  </si>
  <si>
    <t>Energija i gorivo</t>
  </si>
  <si>
    <t>Reprezentacija i marketing</t>
  </si>
  <si>
    <t>Bankarske usluge</t>
  </si>
  <si>
    <t>Telekomunikacijske usluge</t>
  </si>
  <si>
    <t>Troškovi prijevoza</t>
  </si>
  <si>
    <t>Ukupno materijalni troškovi</t>
  </si>
  <si>
    <t>/i/ Odnose se na usluge revizora, odvjetnika i ostale opće troškove.</t>
  </si>
  <si>
    <t>Financijski prihodi i rashodi</t>
  </si>
  <si>
    <t>Kamatni prihodi po osnovi ulaganja u dužničke instrumente</t>
  </si>
  <si>
    <t>Prihodi od kamata po osnovi depozita</t>
  </si>
  <si>
    <t>Prihodi od ostalih kamata</t>
  </si>
  <si>
    <t>Prihodi od fer vrednovanja financijske imovine kroz P&amp;L</t>
  </si>
  <si>
    <t>Prihodi od pozitivnih tečajnih razlika</t>
  </si>
  <si>
    <t xml:space="preserve">Ostali financijski prihodi </t>
  </si>
  <si>
    <t>Ukupni financijski prihodi</t>
  </si>
  <si>
    <t>Kamate po osnovi kredita</t>
  </si>
  <si>
    <t>Kamate po osnovi izdanih obveznica</t>
  </si>
  <si>
    <t>Kamatni rashodi po osnovi najmova</t>
  </si>
  <si>
    <t>Ostali kamatni rashodi</t>
  </si>
  <si>
    <t>Gubici od fer vrednovanja financijske imovine kroz P&amp;L</t>
  </si>
  <si>
    <t>Rashodi od negativnih tečajnih razlika /i/</t>
  </si>
  <si>
    <t>Ukupni financijski rashodi</t>
  </si>
  <si>
    <t>Financijski rashodi – neto</t>
  </si>
  <si>
    <t>/i/ U 2023. godini nema tečajnih razlika uslijed uvođenja eura kao službene valute.</t>
  </si>
  <si>
    <t>Pregled obveza na dan 31. prosinca 2023. godine:</t>
  </si>
  <si>
    <t>Kamatna stopa</t>
  </si>
  <si>
    <t>Nominalni iznos</t>
  </si>
  <si>
    <t>Dospijeće</t>
  </si>
  <si>
    <t>Način otplate glavnice</t>
  </si>
  <si>
    <t xml:space="preserve">Knjigovodstveni iznos </t>
  </si>
  <si>
    <t>Vrste osiguranja</t>
  </si>
  <si>
    <t>Kredit 1</t>
  </si>
  <si>
    <t xml:space="preserve"> 3,75%, promjenjiva</t>
  </si>
  <si>
    <t>2031.</t>
  </si>
  <si>
    <t>Kvartalni anuiteti</t>
  </si>
  <si>
    <t>Zalog na nekretnini Arena Zagreb, asignacija na potraživanje od zakupnika za zakupninu Arene Zagreb</t>
  </si>
  <si>
    <t>Kredit 2</t>
  </si>
  <si>
    <t>1,8%, fiksna</t>
  </si>
  <si>
    <t>2036.</t>
  </si>
  <si>
    <t>Jednokratno</t>
  </si>
  <si>
    <t>Zalog na novčanim depozitom oročenim u banci</t>
  </si>
  <si>
    <t>Kredit 3</t>
  </si>
  <si>
    <t>2,5%, fiksna</t>
  </si>
  <si>
    <t>Kredit 4</t>
  </si>
  <si>
    <t>5,75%, promjenjiva</t>
  </si>
  <si>
    <t>2040.</t>
  </si>
  <si>
    <t>Mjesečni anuiteti</t>
  </si>
  <si>
    <t>Zalog na poslovnoj zgradi</t>
  </si>
  <si>
    <t>Obveznica</t>
  </si>
  <si>
    <t>4,5%, promjenjiva</t>
  </si>
  <si>
    <t>Sudužništvo Matice Ingre d.d.</t>
  </si>
  <si>
    <t>Obveze za najam prema leasing društvima</t>
  </si>
  <si>
    <t>3,5% - 4,0%</t>
  </si>
  <si>
    <t>2025. - 2027.</t>
  </si>
  <si>
    <t>Vlasništvo nad automobilima</t>
  </si>
  <si>
    <t>Prosječan broj zaposlenih utvrđen kao prosjek stanja zaposlenih na dan 1. siječnja i krajem svakog tromjesečja u 2023. godini: 53 (2022. godina: 53).</t>
  </si>
  <si>
    <t>Kretanje odgođene porezne imovine tijekom promatranog razdoblja bilo je kako slijedi:</t>
  </si>
  <si>
    <t>Stanje na dan 31. prosinca 2022.</t>
  </si>
  <si>
    <t>Priznato kao prihod u računu dobiti i gubitka</t>
  </si>
  <si>
    <t>Priznato kao rashod u računu dobiti i gubitka</t>
  </si>
  <si>
    <t>Stanje na dan 31. prosinca 2023.</t>
  </si>
  <si>
    <t>Kretanje odgođene porezne obveze tijekom promatranog razdoblja bilo je kako slijedi:</t>
  </si>
  <si>
    <t>Priznato kao prihod u ostaloj sveobuhvatnoj dobiti</t>
  </si>
  <si>
    <t>Stanje na dan 30. rujna 2023.</t>
  </si>
  <si>
    <t>Odgođeni porezi</t>
  </si>
  <si>
    <t xml:space="preserve">Na dan izdavanja ovih financijskih izvještaja Grupa ima dospjela potraživanja od javnog partnera (zakupnika Arene Zagreb) u ukupnom iznosu od približno 2.210 tisuća eura. </t>
  </si>
  <si>
    <t>DODATNO</t>
  </si>
  <si>
    <t>Usklade poslovnih prihoda između revidiranih godišnjih izvještaja (MSFI izvještaja) i GFI-POD izvještaja</t>
  </si>
  <si>
    <t>Dobici od umanjenja obveza</t>
  </si>
  <si>
    <t>Ostali dobici</t>
  </si>
  <si>
    <t>IZVJEŠTAJ O FINANCIJSKOM POLOŽAJU</t>
  </si>
  <si>
    <t>Naziv pozicije u GFI POD izvještaju</t>
  </si>
  <si>
    <t>AOP</t>
  </si>
  <si>
    <t>Naziv pozicije u MSFI izvještaju</t>
  </si>
  <si>
    <t>Objašnjenje</t>
  </si>
  <si>
    <t>Rezerviranja</t>
  </si>
  <si>
    <t>Rezerviranja (dugororočna)</t>
  </si>
  <si>
    <t xml:space="preserve">Sukladno MSFI-jevima, rezerviranja se, kao i svi drugi oblici obveza, klasificiraju na kratkoročnu i dugoročnu poziciju. U GFI POD izvještaju ne postoji takva klasifikacija. </t>
  </si>
  <si>
    <t>Rezerviranja (kratkoročna)</t>
  </si>
  <si>
    <t>Odgođeno plaćanje troškova i prihodi budućeg razdoblja</t>
  </si>
  <si>
    <t>Kratkoročne obveze</t>
  </si>
  <si>
    <t>Kratkoročne obveze (neuključujući rezerviranja)</t>
  </si>
  <si>
    <t>Potraživanja (kratkoročna)</t>
  </si>
  <si>
    <t>Potraživanja od kupaca i ostala potraživanja</t>
  </si>
  <si>
    <t>Sukladno MSFI-jevima, ugovorna imovina zasebno se iskazuje u MSFI izvještajima, dok GFI POD izvještaj nema takvu poziciju.</t>
  </si>
  <si>
    <t>Ugovorna imovina</t>
  </si>
  <si>
    <t>Ostali poslovni prihodi s poduzetnicima unutar grupe, Ostali poslovni prihodi (izvan grupe)</t>
  </si>
  <si>
    <t>005, 006</t>
  </si>
  <si>
    <t>Ostali poslovni prihodi, Prihodi od kamata po osnovi koncesijskog ugovora</t>
  </si>
  <si>
    <t>Sukladno MSFI-jevima, određene transakcije mogu se iskazivati u temeljnim izvještajima na neto osnovi na poziciji Ostali dobici/gubici, uz obveznu detaljnu razradu takve pozicije u bilješkama financijskih izvještaja ako se radi o značajnom iznosu. U GFI POD izvještajima ne postoji takva pozicija pa se u skladu s time tako netirani iznos za potrebe izrade GFI POD izvještaja razdvaja na dobitke (koji se prikazuju na poziciji Ostali prihodi) i gubitke (koji se iskazuju na poziciji Ostali poslovni rashodi).</t>
  </si>
  <si>
    <t>Materijalni troškovi, ostali troškovi, ostali poslovni rashodi, Druga rezerviranja</t>
  </si>
  <si>
    <t>009, 018, 028, 029</t>
  </si>
  <si>
    <t>Trošak materijala, trošak usluga, ostali poslovni rashodi</t>
  </si>
  <si>
    <t>Troškovi osobllja</t>
  </si>
  <si>
    <t>Sukladno MSFI-jevima, ako se za oblik izvještavanja računa dobiti i gubitka izabere prikaz po naravi, tada se svi rashodi vezano za zaposlenike moraju iskazivati u jednoj poziciji, uključivo troškove i prihode po osnovi rezerviranja (osim u iznimnim slučajevima kada je trošak osoblja vezan za restrukturiranje sukladno MRS-u 37).</t>
  </si>
  <si>
    <t>Rezerviranja za mirovine, otpremnine i slične obveze</t>
  </si>
  <si>
    <t>Rezerviranja za otpremnine</t>
  </si>
  <si>
    <t>Ostale značajne usklade između revidiranih godišnjih izvještaja (MSFI izvještaja) i GFI-POD izvještaja</t>
  </si>
  <si>
    <t>Nepredvidive obveze</t>
  </si>
  <si>
    <t>Protiv Društva se u svojstvu tuženika na dan izvještaja o financijskom položaju vodi nekoliko sudskih procesa. Financijski učinci najznačajnijih sudskih procesa iznose približno 3,7 milijuna eura (iznos ne uključuje zatezne kamate i sudske troškove).</t>
  </si>
  <si>
    <t>Rezerviranja za sudske sporove</t>
  </si>
  <si>
    <t>Razlika se odnosi na obveze za obračunate (neplaćene) kamate za kredite na dan izvještaja o financijskom položaju te na ukalkulirane obveze prema dobavljačima. Navedene obveze se u MSFI izvještajima iskazuje kao dio sveukupnih financijskih obveza (zajedno s glavnicama kredita, zajmova i izdanih vrijednosnih papira) te kao dio obveza prema dobavljačima i ostalih obveza, dok se u GFI POD izvještaju takva obveza iskazuje odvojeno, kao ukalkulirani trošak (odgođeno plaćanje troškova).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</si>
</sst>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Trebuchet MS"/>
      <family val="2"/>
      <charset val="238"/>
    </font>
    <font>
      <b/>
      <sz val="11"/>
      <name val="Trebuchet MS"/>
      <family val="2"/>
      <charset val="238"/>
    </font>
    <font>
      <sz val="10"/>
      <name val="Trebuchet MS"/>
      <family val="2"/>
      <charset val="238"/>
    </font>
    <font>
      <sz val="9"/>
      <color rgb="FF000000"/>
      <name val="Trebuchet MS"/>
      <family val="2"/>
      <charset val="238"/>
    </font>
    <font>
      <b/>
      <sz val="9"/>
      <color rgb="FF000000"/>
      <name val="Trebuchet MS"/>
      <family val="2"/>
      <charset val="238"/>
    </font>
    <font>
      <sz val="9"/>
      <name val="Trebuchet MS"/>
      <family val="2"/>
      <charset val="238"/>
    </font>
    <font>
      <b/>
      <sz val="9"/>
      <name val="Trebuchet MS"/>
      <family val="2"/>
      <charset val="238"/>
    </font>
    <font>
      <sz val="11"/>
      <color rgb="FF000000"/>
      <name val="Trebuchet MS"/>
      <family val="2"/>
      <charset val="238"/>
    </font>
    <font>
      <b/>
      <sz val="8"/>
      <name val="Trebuchet MS"/>
      <family val="2"/>
      <charset val="238"/>
    </font>
    <font>
      <sz val="8"/>
      <name val="Trebuchet MS"/>
      <family val="2"/>
      <charset val="238"/>
    </font>
    <font>
      <sz val="14"/>
      <name val="Trebuchet MS"/>
      <family val="2"/>
      <charset val="238"/>
    </font>
    <font>
      <sz val="8"/>
      <color rgb="FF000000"/>
      <name val="Trebuchet MS"/>
      <family val="2"/>
      <charset val="238"/>
    </font>
    <font>
      <b/>
      <sz val="8"/>
      <color rgb="FF000000"/>
      <name val="Trebuchet MS"/>
      <family val="2"/>
      <charset val="238"/>
    </font>
    <font>
      <sz val="12"/>
      <name val="Trebuchet MS"/>
      <family val="2"/>
      <charset val="238"/>
    </font>
    <font>
      <i/>
      <sz val="11"/>
      <name val="Trebuchet MS"/>
      <family val="2"/>
      <charset val="238"/>
    </font>
    <font>
      <i/>
      <sz val="10"/>
      <name val="Trebuchet MS"/>
      <family val="2"/>
      <charset val="238"/>
    </font>
    <font>
      <i/>
      <sz val="14"/>
      <name val="Trebuchet MS"/>
      <family val="2"/>
      <charset val="238"/>
    </font>
    <font>
      <b/>
      <sz val="1"/>
      <name val="Trebuchet MS"/>
      <family val="2"/>
      <charset val="238"/>
    </font>
    <font>
      <sz val="8.5"/>
      <name val="Trebuchet MS"/>
      <family val="2"/>
      <charset val="238"/>
    </font>
    <font>
      <b/>
      <sz val="8.5"/>
      <color rgb="FF000000"/>
      <name val="Trebuchet MS"/>
      <family val="2"/>
      <charset val="238"/>
    </font>
    <font>
      <sz val="8.5"/>
      <color rgb="FF000000"/>
      <name val="Trebuchet MS"/>
      <family val="2"/>
      <charset val="238"/>
    </font>
    <font>
      <b/>
      <sz val="9"/>
      <color rgb="FFFFFFFF"/>
      <name val="Trebuchet MS"/>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
      <patternFill patternType="solid">
        <fgColor rgb="FF000080"/>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rgb="FF000000"/>
      </bottom>
      <diagonal/>
    </border>
    <border>
      <left/>
      <right/>
      <top style="medium">
        <color indexed="64"/>
      </top>
      <bottom style="double">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4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0" fillId="0" borderId="0" xfId="0" applyNumberFormat="1"/>
    <xf numFmtId="0" fontId="6" fillId="0" borderId="0" xfId="0" applyFont="1"/>
    <xf numFmtId="0" fontId="35" fillId="0" borderId="0" xfId="0" applyFont="1"/>
    <xf numFmtId="0" fontId="36" fillId="0" borderId="0" xfId="0" applyFont="1" applyAlignment="1">
      <alignment vertical="center"/>
    </xf>
    <xf numFmtId="0" fontId="38" fillId="0" borderId="0" xfId="0" applyFont="1" applyAlignment="1">
      <alignment vertical="center"/>
    </xf>
    <xf numFmtId="0" fontId="39" fillId="0" borderId="39" xfId="0" applyFont="1" applyBorder="1" applyAlignment="1">
      <alignment horizontal="right" vertical="center" wrapText="1"/>
    </xf>
    <xf numFmtId="0" fontId="30" fillId="0" borderId="0" xfId="0" applyFont="1"/>
    <xf numFmtId="0" fontId="30" fillId="0" borderId="0" xfId="0" applyFont="1" applyAlignment="1">
      <alignment vertical="top" wrapText="1"/>
    </xf>
    <xf numFmtId="0" fontId="30" fillId="0" borderId="0" xfId="0" applyFont="1" applyAlignment="1">
      <alignment wrapText="1"/>
    </xf>
    <xf numFmtId="0" fontId="38" fillId="0" borderId="0" xfId="0" applyFont="1" applyAlignment="1">
      <alignment vertical="center" wrapText="1"/>
    </xf>
    <xf numFmtId="3" fontId="38" fillId="0" borderId="0" xfId="0" applyNumberFormat="1" applyFont="1" applyAlignment="1">
      <alignment horizontal="right" vertical="center" wrapText="1"/>
    </xf>
    <xf numFmtId="0" fontId="30" fillId="0" borderId="0" xfId="0" applyFont="1" applyAlignment="1">
      <alignment vertical="center" wrapText="1"/>
    </xf>
    <xf numFmtId="0" fontId="38" fillId="0" borderId="39" xfId="0" applyFont="1" applyBorder="1" applyAlignment="1">
      <alignment horizontal="right" vertical="center" wrapText="1"/>
    </xf>
    <xf numFmtId="0" fontId="39" fillId="0" borderId="0" xfId="0" applyFont="1" applyAlignment="1">
      <alignment vertical="center" wrapText="1"/>
    </xf>
    <xf numFmtId="3" fontId="39" fillId="0" borderId="0" xfId="0" applyNumberFormat="1" applyFont="1" applyAlignment="1">
      <alignment horizontal="right" vertical="center" wrapText="1"/>
    </xf>
    <xf numFmtId="0" fontId="40" fillId="0" borderId="0" xfId="0" applyFont="1" applyAlignment="1">
      <alignment horizontal="right" vertical="center"/>
    </xf>
    <xf numFmtId="3" fontId="40" fillId="0" borderId="0" xfId="0" applyNumberFormat="1" applyFont="1" applyAlignment="1">
      <alignment horizontal="right" vertical="center"/>
    </xf>
    <xf numFmtId="3" fontId="41" fillId="0" borderId="40" xfId="0" applyNumberFormat="1" applyFont="1" applyBorder="1" applyAlignment="1">
      <alignment horizontal="right" vertical="center"/>
    </xf>
    <xf numFmtId="3" fontId="39" fillId="0" borderId="41" xfId="0" applyNumberFormat="1" applyFont="1" applyBorder="1" applyAlignment="1">
      <alignment horizontal="right" vertical="center" wrapText="1"/>
    </xf>
    <xf numFmtId="0" fontId="42" fillId="0" borderId="42" xfId="0" applyFont="1" applyBorder="1" applyAlignment="1">
      <alignment vertical="center"/>
    </xf>
    <xf numFmtId="0" fontId="43" fillId="0" borderId="0" xfId="0" applyFont="1" applyAlignment="1">
      <alignment vertical="center"/>
    </xf>
    <xf numFmtId="0" fontId="45" fillId="0" borderId="0" xfId="0" applyFont="1" applyAlignment="1">
      <alignment horizontal="justify" vertical="center"/>
    </xf>
    <xf numFmtId="3" fontId="39" fillId="0" borderId="39" xfId="0" applyNumberFormat="1" applyFont="1" applyBorder="1" applyAlignment="1">
      <alignment horizontal="right" vertical="center" wrapText="1"/>
    </xf>
    <xf numFmtId="3" fontId="39" fillId="0" borderId="40" xfId="0" applyNumberFormat="1" applyFont="1" applyBorder="1" applyAlignment="1">
      <alignment horizontal="right" vertical="center" wrapText="1"/>
    </xf>
    <xf numFmtId="0" fontId="39" fillId="0" borderId="40" xfId="0" applyFont="1" applyBorder="1" applyAlignment="1">
      <alignment horizontal="right" vertical="center" wrapText="1"/>
    </xf>
    <xf numFmtId="0" fontId="37" fillId="0" borderId="0" xfId="0" applyFont="1" applyAlignment="1">
      <alignment vertical="center"/>
    </xf>
    <xf numFmtId="0" fontId="35" fillId="0" borderId="0" xfId="0" applyFont="1" applyAlignment="1">
      <alignment horizontal="justify" vertical="center"/>
    </xf>
    <xf numFmtId="0" fontId="46" fillId="0" borderId="0" xfId="0" applyFont="1" applyAlignment="1">
      <alignment vertical="center"/>
    </xf>
    <xf numFmtId="0" fontId="46" fillId="0" borderId="0" xfId="0" applyFont="1" applyAlignment="1">
      <alignment horizontal="center" vertical="center" wrapText="1"/>
    </xf>
    <xf numFmtId="0" fontId="46" fillId="0" borderId="43" xfId="0" applyFont="1" applyBorder="1" applyAlignment="1">
      <alignment horizontal="center" vertical="center" wrapText="1"/>
    </xf>
    <xf numFmtId="0" fontId="47" fillId="0" borderId="0" xfId="0" applyFont="1" applyAlignment="1">
      <alignment horizontal="center" vertical="center"/>
    </xf>
    <xf numFmtId="0" fontId="46" fillId="0" borderId="0" xfId="0" applyFont="1" applyAlignment="1">
      <alignment vertical="center" wrapText="1"/>
    </xf>
    <xf numFmtId="3" fontId="46" fillId="0" borderId="43" xfId="0" applyNumberFormat="1" applyFont="1" applyBorder="1" applyAlignment="1">
      <alignment horizontal="right" vertical="center" wrapText="1"/>
    </xf>
    <xf numFmtId="3" fontId="46" fillId="0" borderId="0" xfId="0" applyNumberFormat="1" applyFont="1" applyAlignment="1">
      <alignment horizontal="right" vertical="center" wrapText="1"/>
    </xf>
    <xf numFmtId="0" fontId="46" fillId="0" borderId="0" xfId="0" applyFont="1" applyAlignment="1">
      <alignment horizontal="right" vertical="center" wrapText="1"/>
    </xf>
    <xf numFmtId="0" fontId="46" fillId="0" borderId="45" xfId="0" applyFont="1" applyBorder="1" applyAlignment="1">
      <alignment horizontal="right" vertical="center" wrapText="1"/>
    </xf>
    <xf numFmtId="3" fontId="46" fillId="0" borderId="45" xfId="0" applyNumberFormat="1" applyFont="1" applyBorder="1" applyAlignment="1">
      <alignment horizontal="right" vertical="center"/>
    </xf>
    <xf numFmtId="0" fontId="46" fillId="0" borderId="43" xfId="0" applyFont="1" applyBorder="1" applyAlignment="1">
      <alignment horizontal="right" vertical="center" wrapText="1"/>
    </xf>
    <xf numFmtId="0" fontId="46" fillId="0" borderId="45" xfId="0" applyFont="1" applyBorder="1" applyAlignment="1">
      <alignment horizontal="right" vertical="center"/>
    </xf>
    <xf numFmtId="3" fontId="46" fillId="0" borderId="45" xfId="0" applyNumberFormat="1" applyFont="1" applyBorder="1" applyAlignment="1">
      <alignment horizontal="right" vertical="center" wrapText="1"/>
    </xf>
    <xf numFmtId="0" fontId="47" fillId="0" borderId="0" xfId="0" applyFont="1" applyAlignment="1">
      <alignment vertical="center"/>
    </xf>
    <xf numFmtId="3" fontId="47" fillId="16" borderId="46" xfId="0" applyNumberFormat="1" applyFont="1" applyFill="1" applyBorder="1" applyAlignment="1">
      <alignment horizontal="right" vertical="center"/>
    </xf>
    <xf numFmtId="0" fontId="47" fillId="16" borderId="47" xfId="0" applyFont="1" applyFill="1" applyBorder="1" applyAlignment="1">
      <alignment horizontal="right" vertical="center"/>
    </xf>
    <xf numFmtId="3" fontId="47" fillId="16" borderId="47" xfId="0" applyNumberFormat="1" applyFont="1" applyFill="1" applyBorder="1" applyAlignment="1">
      <alignment horizontal="right" vertical="center"/>
    </xf>
    <xf numFmtId="3" fontId="47" fillId="0" borderId="48" xfId="0" applyNumberFormat="1" applyFont="1" applyBorder="1" applyAlignment="1">
      <alignment horizontal="right" vertical="center"/>
    </xf>
    <xf numFmtId="0" fontId="46" fillId="0" borderId="49" xfId="0" applyFont="1" applyBorder="1" applyAlignment="1">
      <alignment horizontal="right" vertical="center"/>
    </xf>
    <xf numFmtId="3" fontId="47" fillId="16" borderId="50" xfId="0" applyNumberFormat="1" applyFont="1" applyFill="1" applyBorder="1" applyAlignment="1">
      <alignment horizontal="right" vertical="center"/>
    </xf>
    <xf numFmtId="3" fontId="47" fillId="0" borderId="49" xfId="0" applyNumberFormat="1" applyFont="1" applyBorder="1" applyAlignment="1">
      <alignment horizontal="right" vertical="center"/>
    </xf>
    <xf numFmtId="3" fontId="46" fillId="0" borderId="49" xfId="0" applyNumberFormat="1" applyFont="1" applyBorder="1" applyAlignment="1">
      <alignment horizontal="right" vertical="center"/>
    </xf>
    <xf numFmtId="3" fontId="46" fillId="0" borderId="51" xfId="0" applyNumberFormat="1" applyFont="1" applyBorder="1" applyAlignment="1">
      <alignment horizontal="right" vertical="center" wrapText="1"/>
    </xf>
    <xf numFmtId="0" fontId="46" fillId="0" borderId="49" xfId="0" applyFont="1" applyBorder="1" applyAlignment="1">
      <alignment horizontal="right" vertical="center" wrapText="1"/>
    </xf>
    <xf numFmtId="3" fontId="47" fillId="16" borderId="51" xfId="0" applyNumberFormat="1" applyFont="1" applyFill="1" applyBorder="1" applyAlignment="1">
      <alignment horizontal="right" vertical="center"/>
    </xf>
    <xf numFmtId="3" fontId="47" fillId="16" borderId="49" xfId="0" applyNumberFormat="1" applyFont="1" applyFill="1" applyBorder="1" applyAlignment="1">
      <alignment horizontal="right" vertical="center"/>
    </xf>
    <xf numFmtId="0" fontId="48" fillId="0" borderId="0" xfId="0" applyFont="1" applyAlignment="1">
      <alignment horizontal="justify" vertical="center"/>
    </xf>
    <xf numFmtId="0" fontId="36" fillId="0" borderId="0" xfId="0" applyFont="1" applyAlignment="1">
      <alignment horizontal="justify" vertical="center"/>
    </xf>
    <xf numFmtId="0" fontId="38" fillId="0" borderId="0" xfId="0" applyFont="1" applyAlignment="1">
      <alignment horizontal="right" vertical="center" wrapText="1"/>
    </xf>
    <xf numFmtId="0" fontId="44" fillId="0" borderId="0" xfId="0" applyFont="1" applyAlignment="1">
      <alignment vertical="center"/>
    </xf>
    <xf numFmtId="0" fontId="35" fillId="0" borderId="0" xfId="0" applyFont="1" applyAlignment="1">
      <alignment vertical="center"/>
    </xf>
    <xf numFmtId="0" fontId="49" fillId="0" borderId="0" xfId="0" applyFont="1" applyAlignment="1">
      <alignment horizontal="justify" vertical="center"/>
    </xf>
    <xf numFmtId="0" fontId="2" fillId="0" borderId="0" xfId="0" applyFont="1" applyAlignment="1">
      <alignment vertical="center" wrapText="1"/>
    </xf>
    <xf numFmtId="0" fontId="30" fillId="0" borderId="0" xfId="0" applyFont="1" applyAlignment="1">
      <alignment vertical="center"/>
    </xf>
    <xf numFmtId="0" fontId="39" fillId="0" borderId="0" xfId="0" applyFont="1" applyAlignment="1">
      <alignment vertical="center"/>
    </xf>
    <xf numFmtId="3" fontId="39" fillId="0" borderId="53" xfId="0" applyNumberFormat="1" applyFont="1" applyBorder="1" applyAlignment="1">
      <alignment horizontal="right" vertical="center"/>
    </xf>
    <xf numFmtId="0" fontId="45" fillId="0" borderId="0" xfId="0" applyFont="1" applyAlignment="1">
      <alignment vertical="center"/>
    </xf>
    <xf numFmtId="0" fontId="50" fillId="0" borderId="0" xfId="0" applyFont="1" applyAlignment="1">
      <alignment vertical="center"/>
    </xf>
    <xf numFmtId="3" fontId="39" fillId="0" borderId="53" xfId="0" applyNumberFormat="1" applyFont="1" applyBorder="1" applyAlignment="1">
      <alignment horizontal="right" vertical="center" wrapText="1"/>
    </xf>
    <xf numFmtId="0" fontId="38" fillId="0" borderId="0" xfId="0" applyFont="1" applyAlignment="1">
      <alignment horizontal="right" vertical="center"/>
    </xf>
    <xf numFmtId="0" fontId="51" fillId="0" borderId="0" xfId="0" applyFont="1" applyAlignment="1">
      <alignment horizontal="justify" vertical="center"/>
    </xf>
    <xf numFmtId="0" fontId="40" fillId="0" borderId="0" xfId="0" applyFont="1" applyAlignment="1">
      <alignment horizontal="right" vertical="center" wrapText="1"/>
    </xf>
    <xf numFmtId="0" fontId="49" fillId="0" borderId="0" xfId="0" applyFont="1" applyAlignment="1">
      <alignment horizontal="left" vertical="center"/>
    </xf>
    <xf numFmtId="0" fontId="39" fillId="0" borderId="53" xfId="0" applyFont="1" applyBorder="1" applyAlignment="1">
      <alignment horizontal="right" vertical="center" wrapText="1"/>
    </xf>
    <xf numFmtId="0" fontId="52" fillId="0" borderId="0" xfId="0" applyFont="1" applyAlignment="1">
      <alignment vertical="center"/>
    </xf>
    <xf numFmtId="0" fontId="39" fillId="0" borderId="0" xfId="0" applyFont="1" applyAlignment="1">
      <alignment horizontal="right" vertical="center" wrapText="1"/>
    </xf>
    <xf numFmtId="3" fontId="41" fillId="0" borderId="41" xfId="0" applyNumberFormat="1" applyFont="1" applyBorder="1" applyAlignment="1">
      <alignment horizontal="right" vertical="center"/>
    </xf>
    <xf numFmtId="0" fontId="53" fillId="0" borderId="0" xfId="0" applyFont="1" applyAlignment="1">
      <alignment vertical="center" wrapText="1"/>
    </xf>
    <xf numFmtId="0" fontId="54" fillId="0" borderId="0" xfId="0" applyFont="1" applyAlignment="1">
      <alignment horizontal="center" vertical="center" wrapText="1"/>
    </xf>
    <xf numFmtId="0" fontId="55" fillId="0" borderId="0" xfId="0" applyFont="1" applyAlignment="1">
      <alignment horizontal="justify" vertical="center" wrapText="1"/>
    </xf>
    <xf numFmtId="0" fontId="55" fillId="0" borderId="0" xfId="0" applyFont="1" applyAlignment="1">
      <alignment horizontal="center" vertical="center" wrapText="1"/>
    </xf>
    <xf numFmtId="3" fontId="55" fillId="0" borderId="0" xfId="0" applyNumberFormat="1" applyFont="1" applyAlignment="1">
      <alignment horizontal="right" vertical="center" wrapText="1"/>
    </xf>
    <xf numFmtId="0" fontId="55" fillId="0" borderId="0" xfId="0" applyFont="1" applyAlignment="1">
      <alignment horizontal="right" vertical="center" wrapText="1"/>
    </xf>
    <xf numFmtId="0" fontId="55" fillId="0" borderId="0" xfId="0" applyFont="1" applyAlignment="1">
      <alignment vertical="center" wrapText="1"/>
    </xf>
    <xf numFmtId="0" fontId="56" fillId="17" borderId="0" xfId="0" applyFont="1" applyFill="1" applyAlignment="1">
      <alignment horizontal="justify" vertical="center" wrapText="1"/>
    </xf>
    <xf numFmtId="0" fontId="56" fillId="17" borderId="0" xfId="0" applyFont="1" applyFill="1" applyAlignment="1">
      <alignment horizontal="right" vertical="center" wrapText="1"/>
    </xf>
    <xf numFmtId="0" fontId="41" fillId="0" borderId="0" xfId="0" applyFont="1" applyAlignment="1">
      <alignment horizontal="right" vertical="center"/>
    </xf>
    <xf numFmtId="3" fontId="41" fillId="0" borderId="0" xfId="0" applyNumberFormat="1" applyFont="1" applyAlignment="1">
      <alignment horizontal="right" vertical="center"/>
    </xf>
    <xf numFmtId="0" fontId="46" fillId="0" borderId="39" xfId="0" applyFont="1" applyBorder="1" applyAlignment="1">
      <alignment vertical="center" wrapText="1"/>
    </xf>
    <xf numFmtId="0" fontId="46" fillId="0" borderId="39" xfId="0" applyFont="1" applyBorder="1" applyAlignment="1">
      <alignment horizontal="center" vertical="center"/>
    </xf>
    <xf numFmtId="0" fontId="46" fillId="0" borderId="39" xfId="0" applyFont="1" applyBorder="1" applyAlignment="1">
      <alignment vertical="center"/>
    </xf>
    <xf numFmtId="0" fontId="46" fillId="0" borderId="39" xfId="0" applyFont="1" applyBorder="1" applyAlignment="1">
      <alignment horizontal="center" vertical="center" wrapText="1"/>
    </xf>
    <xf numFmtId="0" fontId="0" fillId="0" borderId="0" xfId="0" applyAlignment="1">
      <alignment horizontal="right"/>
    </xf>
    <xf numFmtId="3" fontId="0" fillId="0" borderId="0" xfId="0" applyNumberFormat="1" applyAlignment="1">
      <alignment horizontal="right"/>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46" fillId="0" borderId="0" xfId="0" applyFont="1" applyAlignment="1">
      <alignment horizontal="center" vertical="center"/>
    </xf>
    <xf numFmtId="0" fontId="30" fillId="0" borderId="45" xfId="0" applyFont="1" applyBorder="1"/>
    <xf numFmtId="0" fontId="46" fillId="0" borderId="0" xfId="0" applyFont="1" applyAlignment="1">
      <alignment horizontal="center" vertical="center" wrapText="1"/>
    </xf>
    <xf numFmtId="0" fontId="46" fillId="0" borderId="45" xfId="0" applyFont="1" applyBorder="1" applyAlignment="1">
      <alignment horizontal="center" vertical="center" wrapText="1"/>
    </xf>
    <xf numFmtId="0" fontId="47" fillId="0" borderId="44" xfId="0" applyFont="1" applyBorder="1" applyAlignment="1">
      <alignment horizontal="center" vertical="center"/>
    </xf>
    <xf numFmtId="0" fontId="38" fillId="0" borderId="0" xfId="0" applyFont="1" applyAlignment="1">
      <alignment vertical="center"/>
    </xf>
    <xf numFmtId="0" fontId="39" fillId="0" borderId="0" xfId="0" applyFont="1" applyAlignment="1">
      <alignment horizontal="center" vertical="center" wrapText="1"/>
    </xf>
    <xf numFmtId="0" fontId="39" fillId="0" borderId="52" xfId="0" applyFont="1" applyBorder="1" applyAlignment="1">
      <alignment horizontal="center" vertical="center" wrapText="1"/>
    </xf>
    <xf numFmtId="0" fontId="30" fillId="0" borderId="0" xfId="0" applyFont="1" applyAlignment="1">
      <alignment wrapText="1"/>
    </xf>
    <xf numFmtId="0" fontId="47" fillId="0" borderId="0" xfId="0" applyFont="1" applyAlignment="1">
      <alignment vertical="center"/>
    </xf>
    <xf numFmtId="0" fontId="30" fillId="0" borderId="0" xfId="0" applyFont="1"/>
    <xf numFmtId="0" fontId="2" fillId="0" borderId="0" xfId="0" applyFont="1" applyAlignment="1">
      <alignment vertical="center" wrapText="1"/>
    </xf>
    <xf numFmtId="0" fontId="46" fillId="0" borderId="0" xfId="0" applyFont="1" applyAlignment="1">
      <alignment vertical="center" wrapText="1"/>
    </xf>
    <xf numFmtId="0" fontId="46" fillId="0" borderId="39" xfId="0" applyFont="1" applyBorder="1" applyAlignment="1">
      <alignment vertical="center" wrapText="1"/>
    </xf>
    <xf numFmtId="0" fontId="30" fillId="0" borderId="0" xfId="0" applyFont="1" applyAlignment="1">
      <alignment vertical="center" wrapText="1"/>
    </xf>
    <xf numFmtId="0" fontId="6" fillId="0" borderId="0" xfId="0" applyFont="1" applyAlignment="1">
      <alignment wrapText="1"/>
    </xf>
    <xf numFmtId="0" fontId="6" fillId="0" borderId="0" xfId="0" applyFont="1" applyAlignment="1">
      <alignment horizontal="left" wrapText="1"/>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Obično 3" xfId="6" xr:uid="{CF6DFD4E-2A57-4154-98B8-79A703D0B0AE}"/>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view="pageBreakPreview" topLeftCell="A27" zoomScaleNormal="100" zoomScaleSheetLayoutView="100" workbookViewId="0">
      <selection activeCell="D65" sqref="D65"/>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216" t="s">
        <v>307</v>
      </c>
      <c r="B1" s="217"/>
      <c r="C1" s="217"/>
      <c r="D1" s="78"/>
      <c r="E1" s="78"/>
      <c r="F1" s="78"/>
      <c r="G1" s="78"/>
      <c r="H1" s="78"/>
      <c r="I1" s="78"/>
      <c r="J1" s="79"/>
    </row>
    <row r="2" spans="1:20" ht="14.45" customHeight="1" x14ac:dyDescent="0.25">
      <c r="A2" s="218" t="s">
        <v>323</v>
      </c>
      <c r="B2" s="219"/>
      <c r="C2" s="219"/>
      <c r="D2" s="219"/>
      <c r="E2" s="219"/>
      <c r="F2" s="219"/>
      <c r="G2" s="219"/>
      <c r="H2" s="219"/>
      <c r="I2" s="219"/>
      <c r="J2" s="220"/>
      <c r="N2" s="81">
        <v>1</v>
      </c>
    </row>
    <row r="3" spans="1:20" x14ac:dyDescent="0.25">
      <c r="A3" s="83"/>
      <c r="B3" s="84"/>
      <c r="C3" s="84"/>
      <c r="D3" s="84"/>
      <c r="E3" s="84"/>
      <c r="F3" s="84"/>
      <c r="G3" s="84"/>
      <c r="H3" s="84"/>
      <c r="I3" s="84"/>
      <c r="J3" s="85"/>
      <c r="N3" s="81">
        <v>2</v>
      </c>
    </row>
    <row r="4" spans="1:20" ht="33.6" customHeight="1" x14ac:dyDescent="0.25">
      <c r="A4" s="221" t="s">
        <v>308</v>
      </c>
      <c r="B4" s="222"/>
      <c r="C4" s="222"/>
      <c r="D4" s="222"/>
      <c r="E4" s="223">
        <v>44927</v>
      </c>
      <c r="F4" s="224"/>
      <c r="G4" s="86" t="s">
        <v>0</v>
      </c>
      <c r="H4" s="223">
        <v>45291</v>
      </c>
      <c r="I4" s="224"/>
      <c r="J4" s="87"/>
      <c r="N4" s="81">
        <v>3</v>
      </c>
    </row>
    <row r="5" spans="1:20" s="80" customFormat="1" ht="10.15" customHeight="1" x14ac:dyDescent="0.25">
      <c r="A5" s="225"/>
      <c r="B5" s="226"/>
      <c r="C5" s="226"/>
      <c r="D5" s="226"/>
      <c r="E5" s="226"/>
      <c r="F5" s="226"/>
      <c r="G5" s="226"/>
      <c r="H5" s="226"/>
      <c r="I5" s="226"/>
      <c r="J5" s="227"/>
      <c r="N5" s="81">
        <v>4</v>
      </c>
    </row>
    <row r="6" spans="1:20" ht="20.45" customHeight="1" x14ac:dyDescent="0.25">
      <c r="A6" s="88"/>
      <c r="B6" s="89" t="s">
        <v>329</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235" t="s">
        <v>331</v>
      </c>
      <c r="B10" s="236"/>
      <c r="C10" s="236"/>
      <c r="D10" s="236"/>
      <c r="E10" s="236"/>
      <c r="F10" s="236"/>
      <c r="G10" s="236"/>
      <c r="H10" s="236"/>
      <c r="I10" s="236"/>
      <c r="J10" s="95"/>
    </row>
    <row r="11" spans="1:20" ht="24.6" customHeight="1" x14ac:dyDescent="0.25">
      <c r="A11" s="237" t="s">
        <v>309</v>
      </c>
      <c r="B11" s="238"/>
      <c r="C11" s="230" t="s">
        <v>448</v>
      </c>
      <c r="D11" s="231"/>
      <c r="E11" s="96"/>
      <c r="F11" s="239" t="s">
        <v>332</v>
      </c>
      <c r="G11" s="229"/>
      <c r="H11" s="240" t="s">
        <v>450</v>
      </c>
      <c r="I11" s="241"/>
      <c r="J11" s="97"/>
    </row>
    <row r="12" spans="1:20" ht="14.45" customHeight="1" x14ac:dyDescent="0.25">
      <c r="A12" s="98"/>
      <c r="B12" s="77"/>
      <c r="C12" s="77"/>
      <c r="D12" s="77"/>
      <c r="E12" s="233"/>
      <c r="F12" s="233"/>
      <c r="G12" s="233"/>
      <c r="H12" s="233"/>
      <c r="I12" s="99"/>
      <c r="J12" s="97"/>
    </row>
    <row r="13" spans="1:20" ht="21" customHeight="1" x14ac:dyDescent="0.25">
      <c r="A13" s="228" t="s">
        <v>324</v>
      </c>
      <c r="B13" s="229"/>
      <c r="C13" s="230" t="s">
        <v>451</v>
      </c>
      <c r="D13" s="231"/>
      <c r="E13" s="232"/>
      <c r="F13" s="233"/>
      <c r="G13" s="233"/>
      <c r="H13" s="233"/>
      <c r="I13" s="99"/>
      <c r="J13" s="97"/>
    </row>
    <row r="14" spans="1:20" ht="10.9" customHeight="1" x14ac:dyDescent="0.25">
      <c r="A14" s="96"/>
      <c r="B14" s="99"/>
      <c r="C14" s="77"/>
      <c r="D14" s="77"/>
      <c r="E14" s="234"/>
      <c r="F14" s="234"/>
      <c r="G14" s="234"/>
      <c r="H14" s="234"/>
      <c r="I14" s="77"/>
      <c r="J14" s="100"/>
    </row>
    <row r="15" spans="1:20" ht="22.9" customHeight="1" x14ac:dyDescent="0.25">
      <c r="A15" s="228" t="s">
        <v>310</v>
      </c>
      <c r="B15" s="229"/>
      <c r="C15" s="230" t="s">
        <v>452</v>
      </c>
      <c r="D15" s="231"/>
      <c r="E15" s="248"/>
      <c r="F15" s="249"/>
      <c r="G15" s="101" t="s">
        <v>333</v>
      </c>
      <c r="H15" s="240" t="s">
        <v>449</v>
      </c>
      <c r="I15" s="241"/>
      <c r="J15" s="102"/>
    </row>
    <row r="16" spans="1:20" ht="10.9" customHeight="1" x14ac:dyDescent="0.25">
      <c r="A16" s="96"/>
      <c r="B16" s="99"/>
      <c r="C16" s="77"/>
      <c r="D16" s="77"/>
      <c r="E16" s="234"/>
      <c r="F16" s="234"/>
      <c r="G16" s="234"/>
      <c r="H16" s="234"/>
      <c r="I16" s="77"/>
      <c r="J16" s="100"/>
    </row>
    <row r="17" spans="1:10" ht="22.9" customHeight="1" x14ac:dyDescent="0.25">
      <c r="A17" s="103"/>
      <c r="B17" s="101" t="s">
        <v>334</v>
      </c>
      <c r="C17" s="230" t="s">
        <v>453</v>
      </c>
      <c r="D17" s="231"/>
      <c r="E17" s="104"/>
      <c r="F17" s="104"/>
      <c r="G17" s="104"/>
      <c r="H17" s="104"/>
      <c r="I17" s="104"/>
      <c r="J17" s="102"/>
    </row>
    <row r="18" spans="1:10" x14ac:dyDescent="0.25">
      <c r="A18" s="242"/>
      <c r="B18" s="243"/>
      <c r="C18" s="234"/>
      <c r="D18" s="234"/>
      <c r="E18" s="234"/>
      <c r="F18" s="234"/>
      <c r="G18" s="234"/>
      <c r="H18" s="234"/>
      <c r="I18" s="77"/>
      <c r="J18" s="100"/>
    </row>
    <row r="19" spans="1:10" x14ac:dyDescent="0.25">
      <c r="A19" s="237" t="s">
        <v>311</v>
      </c>
      <c r="B19" s="244"/>
      <c r="C19" s="245" t="s">
        <v>454</v>
      </c>
      <c r="D19" s="246"/>
      <c r="E19" s="246"/>
      <c r="F19" s="246"/>
      <c r="G19" s="246"/>
      <c r="H19" s="246"/>
      <c r="I19" s="246"/>
      <c r="J19" s="247"/>
    </row>
    <row r="20" spans="1:10" x14ac:dyDescent="0.25">
      <c r="A20" s="98"/>
      <c r="B20" s="77"/>
      <c r="C20" s="105"/>
      <c r="D20" s="77"/>
      <c r="E20" s="234"/>
      <c r="F20" s="234"/>
      <c r="G20" s="234"/>
      <c r="H20" s="234"/>
      <c r="I20" s="77"/>
      <c r="J20" s="100"/>
    </row>
    <row r="21" spans="1:10" x14ac:dyDescent="0.25">
      <c r="A21" s="237" t="s">
        <v>312</v>
      </c>
      <c r="B21" s="244"/>
      <c r="C21" s="240">
        <v>10000</v>
      </c>
      <c r="D21" s="241"/>
      <c r="E21" s="234"/>
      <c r="F21" s="234"/>
      <c r="G21" s="245" t="s">
        <v>455</v>
      </c>
      <c r="H21" s="246"/>
      <c r="I21" s="246"/>
      <c r="J21" s="247"/>
    </row>
    <row r="22" spans="1:10" x14ac:dyDescent="0.25">
      <c r="A22" s="98"/>
      <c r="B22" s="77"/>
      <c r="C22" s="77"/>
      <c r="D22" s="77"/>
      <c r="E22" s="234"/>
      <c r="F22" s="234"/>
      <c r="G22" s="234"/>
      <c r="H22" s="234"/>
      <c r="I22" s="77"/>
      <c r="J22" s="100"/>
    </row>
    <row r="23" spans="1:10" x14ac:dyDescent="0.25">
      <c r="A23" s="237" t="s">
        <v>313</v>
      </c>
      <c r="B23" s="244"/>
      <c r="C23" s="245" t="s">
        <v>456</v>
      </c>
      <c r="D23" s="246"/>
      <c r="E23" s="246"/>
      <c r="F23" s="246"/>
      <c r="G23" s="246"/>
      <c r="H23" s="246"/>
      <c r="I23" s="246"/>
      <c r="J23" s="247"/>
    </row>
    <row r="24" spans="1:10" x14ac:dyDescent="0.25">
      <c r="A24" s="98"/>
      <c r="B24" s="77"/>
      <c r="C24" s="77"/>
      <c r="D24" s="77"/>
      <c r="E24" s="234"/>
      <c r="F24" s="234"/>
      <c r="G24" s="234"/>
      <c r="H24" s="234"/>
      <c r="I24" s="77"/>
      <c r="J24" s="100"/>
    </row>
    <row r="25" spans="1:10" x14ac:dyDescent="0.25">
      <c r="A25" s="237" t="s">
        <v>314</v>
      </c>
      <c r="B25" s="244"/>
      <c r="C25" s="251" t="s">
        <v>466</v>
      </c>
      <c r="D25" s="252"/>
      <c r="E25" s="252"/>
      <c r="F25" s="252"/>
      <c r="G25" s="252"/>
      <c r="H25" s="252"/>
      <c r="I25" s="252"/>
      <c r="J25" s="253"/>
    </row>
    <row r="26" spans="1:10" x14ac:dyDescent="0.25">
      <c r="A26" s="98"/>
      <c r="B26" s="77"/>
      <c r="C26" s="105"/>
      <c r="D26" s="77"/>
      <c r="E26" s="234"/>
      <c r="F26" s="234"/>
      <c r="G26" s="234"/>
      <c r="H26" s="234"/>
      <c r="I26" s="77"/>
      <c r="J26" s="100"/>
    </row>
    <row r="27" spans="1:10" x14ac:dyDescent="0.25">
      <c r="A27" s="237" t="s">
        <v>315</v>
      </c>
      <c r="B27" s="244"/>
      <c r="C27" s="251" t="s">
        <v>460</v>
      </c>
      <c r="D27" s="252"/>
      <c r="E27" s="252"/>
      <c r="F27" s="252"/>
      <c r="G27" s="252"/>
      <c r="H27" s="252"/>
      <c r="I27" s="252"/>
      <c r="J27" s="253"/>
    </row>
    <row r="28" spans="1:10" ht="13.9" customHeight="1" x14ac:dyDescent="0.25">
      <c r="A28" s="98"/>
      <c r="B28" s="77"/>
      <c r="C28" s="105"/>
      <c r="D28" s="77"/>
      <c r="E28" s="234"/>
      <c r="F28" s="234"/>
      <c r="G28" s="234"/>
      <c r="H28" s="234"/>
      <c r="I28" s="77"/>
      <c r="J28" s="100"/>
    </row>
    <row r="29" spans="1:10" ht="22.9" customHeight="1" x14ac:dyDescent="0.25">
      <c r="A29" s="228" t="s">
        <v>325</v>
      </c>
      <c r="B29" s="244"/>
      <c r="C29" s="44">
        <v>52</v>
      </c>
      <c r="D29" s="106"/>
      <c r="E29" s="250"/>
      <c r="F29" s="250"/>
      <c r="G29" s="250"/>
      <c r="H29" s="250"/>
      <c r="I29" s="107"/>
      <c r="J29" s="108"/>
    </row>
    <row r="30" spans="1:10" x14ac:dyDescent="0.25">
      <c r="A30" s="98"/>
      <c r="B30" s="77"/>
      <c r="C30" s="77"/>
      <c r="D30" s="77"/>
      <c r="E30" s="234"/>
      <c r="F30" s="234"/>
      <c r="G30" s="234"/>
      <c r="H30" s="234"/>
      <c r="I30" s="107"/>
      <c r="J30" s="108"/>
    </row>
    <row r="31" spans="1:10" x14ac:dyDescent="0.25">
      <c r="A31" s="237" t="s">
        <v>316</v>
      </c>
      <c r="B31" s="244"/>
      <c r="C31" s="45" t="s">
        <v>337</v>
      </c>
      <c r="D31" s="254" t="s">
        <v>335</v>
      </c>
      <c r="E31" s="255"/>
      <c r="F31" s="255"/>
      <c r="G31" s="255"/>
      <c r="H31" s="77"/>
      <c r="I31" s="109" t="s">
        <v>336</v>
      </c>
      <c r="J31" s="110" t="s">
        <v>337</v>
      </c>
    </row>
    <row r="32" spans="1:10" x14ac:dyDescent="0.25">
      <c r="A32" s="237"/>
      <c r="B32" s="244"/>
      <c r="C32" s="111"/>
      <c r="D32" s="86"/>
      <c r="E32" s="249"/>
      <c r="F32" s="249"/>
      <c r="G32" s="249"/>
      <c r="H32" s="249"/>
      <c r="I32" s="107"/>
      <c r="J32" s="108"/>
    </row>
    <row r="33" spans="1:10" x14ac:dyDescent="0.25">
      <c r="A33" s="237" t="s">
        <v>326</v>
      </c>
      <c r="B33" s="244"/>
      <c r="C33" s="44" t="s">
        <v>339</v>
      </c>
      <c r="D33" s="254" t="s">
        <v>338</v>
      </c>
      <c r="E33" s="255"/>
      <c r="F33" s="255"/>
      <c r="G33" s="255"/>
      <c r="H33" s="104"/>
      <c r="I33" s="109" t="s">
        <v>339</v>
      </c>
      <c r="J33" s="110" t="s">
        <v>340</v>
      </c>
    </row>
    <row r="34" spans="1:10" x14ac:dyDescent="0.25">
      <c r="A34" s="98"/>
      <c r="B34" s="77"/>
      <c r="C34" s="77"/>
      <c r="D34" s="77"/>
      <c r="E34" s="234"/>
      <c r="F34" s="234"/>
      <c r="G34" s="234"/>
      <c r="H34" s="234"/>
      <c r="I34" s="77"/>
      <c r="J34" s="100"/>
    </row>
    <row r="35" spans="1:10" x14ac:dyDescent="0.25">
      <c r="A35" s="254" t="s">
        <v>327</v>
      </c>
      <c r="B35" s="255"/>
      <c r="C35" s="255"/>
      <c r="D35" s="255"/>
      <c r="E35" s="255" t="s">
        <v>317</v>
      </c>
      <c r="F35" s="255"/>
      <c r="G35" s="255"/>
      <c r="H35" s="255"/>
      <c r="I35" s="255"/>
      <c r="J35" s="112" t="s">
        <v>318</v>
      </c>
    </row>
    <row r="36" spans="1:10" x14ac:dyDescent="0.25">
      <c r="A36" s="98"/>
      <c r="B36" s="77"/>
      <c r="C36" s="77"/>
      <c r="D36" s="77"/>
      <c r="E36" s="234"/>
      <c r="F36" s="234"/>
      <c r="G36" s="234"/>
      <c r="H36" s="234"/>
      <c r="I36" s="77"/>
      <c r="J36" s="108"/>
    </row>
    <row r="37" spans="1:10" x14ac:dyDescent="0.25">
      <c r="A37" s="256" t="s">
        <v>461</v>
      </c>
      <c r="B37" s="257"/>
      <c r="C37" s="257"/>
      <c r="D37" s="257"/>
      <c r="E37" s="256" t="s">
        <v>462</v>
      </c>
      <c r="F37" s="257"/>
      <c r="G37" s="257"/>
      <c r="H37" s="257"/>
      <c r="I37" s="258"/>
      <c r="J37" s="76">
        <v>1614649</v>
      </c>
    </row>
    <row r="38" spans="1:10" x14ac:dyDescent="0.25">
      <c r="A38" s="98"/>
      <c r="B38" s="77"/>
      <c r="C38" s="105"/>
      <c r="D38" s="259"/>
      <c r="E38" s="259"/>
      <c r="F38" s="259"/>
      <c r="G38" s="259"/>
      <c r="H38" s="259"/>
      <c r="I38" s="259"/>
      <c r="J38" s="100"/>
    </row>
    <row r="39" spans="1:10" x14ac:dyDescent="0.25">
      <c r="A39" s="256" t="s">
        <v>463</v>
      </c>
      <c r="B39" s="257"/>
      <c r="C39" s="257"/>
      <c r="D39" s="258"/>
      <c r="E39" s="256" t="s">
        <v>462</v>
      </c>
      <c r="F39" s="257"/>
      <c r="G39" s="257"/>
      <c r="H39" s="257"/>
      <c r="I39" s="258"/>
      <c r="J39" s="44" t="s">
        <v>464</v>
      </c>
    </row>
    <row r="40" spans="1:10" x14ac:dyDescent="0.25">
      <c r="A40" s="98"/>
      <c r="B40" s="77"/>
      <c r="C40" s="105"/>
      <c r="D40" s="113"/>
      <c r="E40" s="259"/>
      <c r="F40" s="259"/>
      <c r="G40" s="259"/>
      <c r="H40" s="259"/>
      <c r="I40" s="99"/>
      <c r="J40" s="100"/>
    </row>
    <row r="41" spans="1:10" x14ac:dyDescent="0.25">
      <c r="A41" s="256" t="s">
        <v>467</v>
      </c>
      <c r="B41" s="257"/>
      <c r="C41" s="257"/>
      <c r="D41" s="258"/>
      <c r="E41" s="256" t="s">
        <v>462</v>
      </c>
      <c r="F41" s="257"/>
      <c r="G41" s="257"/>
      <c r="H41" s="257"/>
      <c r="I41" s="258"/>
      <c r="J41" s="44">
        <v>5833523</v>
      </c>
    </row>
    <row r="42" spans="1:10" x14ac:dyDescent="0.25">
      <c r="A42" s="98"/>
      <c r="B42" s="77"/>
      <c r="C42" s="105"/>
      <c r="D42" s="113"/>
      <c r="E42" s="259"/>
      <c r="F42" s="259"/>
      <c r="G42" s="259"/>
      <c r="H42" s="259"/>
      <c r="I42" s="99"/>
      <c r="J42" s="100"/>
    </row>
    <row r="43" spans="1:10" x14ac:dyDescent="0.25">
      <c r="A43" s="256"/>
      <c r="B43" s="257"/>
      <c r="C43" s="257"/>
      <c r="D43" s="258"/>
      <c r="E43" s="256"/>
      <c r="F43" s="257"/>
      <c r="G43" s="257"/>
      <c r="H43" s="257"/>
      <c r="I43" s="258"/>
      <c r="J43" s="44"/>
    </row>
    <row r="44" spans="1:10" x14ac:dyDescent="0.25">
      <c r="A44" s="114"/>
      <c r="B44" s="105"/>
      <c r="C44" s="260"/>
      <c r="D44" s="260"/>
      <c r="E44" s="234"/>
      <c r="F44" s="234"/>
      <c r="G44" s="260"/>
      <c r="H44" s="260"/>
      <c r="I44" s="260"/>
      <c r="J44" s="100"/>
    </row>
    <row r="45" spans="1:10" x14ac:dyDescent="0.25">
      <c r="A45" s="256"/>
      <c r="B45" s="257"/>
      <c r="C45" s="257"/>
      <c r="D45" s="258"/>
      <c r="E45" s="256"/>
      <c r="F45" s="257"/>
      <c r="G45" s="257"/>
      <c r="H45" s="257"/>
      <c r="I45" s="258"/>
      <c r="J45" s="44"/>
    </row>
    <row r="46" spans="1:10" x14ac:dyDescent="0.25">
      <c r="A46" s="114"/>
      <c r="B46" s="105"/>
      <c r="C46" s="105"/>
      <c r="D46" s="77"/>
      <c r="E46" s="234"/>
      <c r="F46" s="234"/>
      <c r="G46" s="260"/>
      <c r="H46" s="260"/>
      <c r="I46" s="77"/>
      <c r="J46" s="100"/>
    </row>
    <row r="47" spans="1:10" x14ac:dyDescent="0.25">
      <c r="A47" s="256"/>
      <c r="B47" s="257"/>
      <c r="C47" s="257"/>
      <c r="D47" s="258"/>
      <c r="E47" s="256"/>
      <c r="F47" s="257"/>
      <c r="G47" s="257"/>
      <c r="H47" s="257"/>
      <c r="I47" s="258"/>
      <c r="J47" s="44"/>
    </row>
    <row r="48" spans="1:10" x14ac:dyDescent="0.25">
      <c r="A48" s="114"/>
      <c r="B48" s="105"/>
      <c r="C48" s="105"/>
      <c r="D48" s="77"/>
      <c r="E48" s="234"/>
      <c r="F48" s="234"/>
      <c r="G48" s="260"/>
      <c r="H48" s="260"/>
      <c r="I48" s="77"/>
      <c r="J48" s="115" t="s">
        <v>341</v>
      </c>
    </row>
    <row r="49" spans="1:10" x14ac:dyDescent="0.25">
      <c r="A49" s="114"/>
      <c r="B49" s="105"/>
      <c r="C49" s="105"/>
      <c r="D49" s="77"/>
      <c r="E49" s="234"/>
      <c r="F49" s="234"/>
      <c r="G49" s="260"/>
      <c r="H49" s="260"/>
      <c r="I49" s="77"/>
      <c r="J49" s="115" t="s">
        <v>342</v>
      </c>
    </row>
    <row r="50" spans="1:10" ht="14.45" customHeight="1" x14ac:dyDescent="0.25">
      <c r="A50" s="228" t="s">
        <v>319</v>
      </c>
      <c r="B50" s="239"/>
      <c r="C50" s="240"/>
      <c r="D50" s="241"/>
      <c r="E50" s="265" t="s">
        <v>343</v>
      </c>
      <c r="F50" s="266"/>
      <c r="G50" s="245"/>
      <c r="H50" s="246"/>
      <c r="I50" s="246"/>
      <c r="J50" s="247"/>
    </row>
    <row r="51" spans="1:10" x14ac:dyDescent="0.25">
      <c r="A51" s="114"/>
      <c r="B51" s="105"/>
      <c r="C51" s="260"/>
      <c r="D51" s="260"/>
      <c r="E51" s="234"/>
      <c r="F51" s="234"/>
      <c r="G51" s="267" t="s">
        <v>344</v>
      </c>
      <c r="H51" s="267"/>
      <c r="I51" s="267"/>
      <c r="J51" s="91"/>
    </row>
    <row r="52" spans="1:10" ht="13.9" customHeight="1" x14ac:dyDescent="0.25">
      <c r="A52" s="228" t="s">
        <v>320</v>
      </c>
      <c r="B52" s="239"/>
      <c r="C52" s="245" t="s">
        <v>459</v>
      </c>
      <c r="D52" s="246"/>
      <c r="E52" s="246"/>
      <c r="F52" s="246"/>
      <c r="G52" s="246"/>
      <c r="H52" s="246"/>
      <c r="I52" s="246"/>
      <c r="J52" s="247"/>
    </row>
    <row r="53" spans="1:10" x14ac:dyDescent="0.25">
      <c r="A53" s="98"/>
      <c r="B53" s="77"/>
      <c r="C53" s="250" t="s">
        <v>321</v>
      </c>
      <c r="D53" s="250"/>
      <c r="E53" s="250"/>
      <c r="F53" s="250"/>
      <c r="G53" s="250"/>
      <c r="H53" s="250"/>
      <c r="I53" s="250"/>
      <c r="J53" s="100"/>
    </row>
    <row r="54" spans="1:10" x14ac:dyDescent="0.25">
      <c r="A54" s="228" t="s">
        <v>322</v>
      </c>
      <c r="B54" s="239"/>
      <c r="C54" s="261" t="s">
        <v>458</v>
      </c>
      <c r="D54" s="262"/>
      <c r="E54" s="263"/>
      <c r="F54" s="234"/>
      <c r="G54" s="234"/>
      <c r="H54" s="255"/>
      <c r="I54" s="255"/>
      <c r="J54" s="264"/>
    </row>
    <row r="55" spans="1:10" x14ac:dyDescent="0.25">
      <c r="A55" s="98"/>
      <c r="B55" s="77"/>
      <c r="C55" s="105"/>
      <c r="D55" s="77"/>
      <c r="E55" s="234"/>
      <c r="F55" s="234"/>
      <c r="G55" s="234"/>
      <c r="H55" s="234"/>
      <c r="I55" s="77"/>
      <c r="J55" s="100"/>
    </row>
    <row r="56" spans="1:10" ht="14.45" customHeight="1" x14ac:dyDescent="0.25">
      <c r="A56" s="228" t="s">
        <v>314</v>
      </c>
      <c r="B56" s="239"/>
      <c r="C56" s="268" t="s">
        <v>457</v>
      </c>
      <c r="D56" s="269"/>
      <c r="E56" s="269"/>
      <c r="F56" s="269"/>
      <c r="G56" s="269"/>
      <c r="H56" s="269"/>
      <c r="I56" s="269"/>
      <c r="J56" s="270"/>
    </row>
    <row r="57" spans="1:10" x14ac:dyDescent="0.25">
      <c r="A57" s="98"/>
      <c r="B57" s="77"/>
      <c r="C57" s="77"/>
      <c r="D57" s="77"/>
      <c r="E57" s="234"/>
      <c r="F57" s="234"/>
      <c r="G57" s="234"/>
      <c r="H57" s="234"/>
      <c r="I57" s="77"/>
      <c r="J57" s="100"/>
    </row>
    <row r="58" spans="1:10" x14ac:dyDescent="0.25">
      <c r="A58" s="228" t="s">
        <v>345</v>
      </c>
      <c r="B58" s="239"/>
      <c r="C58" s="268"/>
      <c r="D58" s="269"/>
      <c r="E58" s="269"/>
      <c r="F58" s="269"/>
      <c r="G58" s="269"/>
      <c r="H58" s="269"/>
      <c r="I58" s="269"/>
      <c r="J58" s="270"/>
    </row>
    <row r="59" spans="1:10" ht="14.45" customHeight="1" x14ac:dyDescent="0.25">
      <c r="A59" s="98"/>
      <c r="B59" s="77"/>
      <c r="C59" s="271" t="s">
        <v>346</v>
      </c>
      <c r="D59" s="271"/>
      <c r="E59" s="271"/>
      <c r="F59" s="271"/>
      <c r="G59" s="77"/>
      <c r="H59" s="77"/>
      <c r="I59" s="77"/>
      <c r="J59" s="100"/>
    </row>
    <row r="60" spans="1:10" x14ac:dyDescent="0.25">
      <c r="A60" s="228" t="s">
        <v>347</v>
      </c>
      <c r="B60" s="239"/>
      <c r="C60" s="268"/>
      <c r="D60" s="269"/>
      <c r="E60" s="269"/>
      <c r="F60" s="269"/>
      <c r="G60" s="269"/>
      <c r="H60" s="269"/>
      <c r="I60" s="269"/>
      <c r="J60" s="270"/>
    </row>
    <row r="61" spans="1:10" ht="14.45" customHeight="1" x14ac:dyDescent="0.25">
      <c r="A61" s="116"/>
      <c r="B61" s="117"/>
      <c r="C61" s="272" t="s">
        <v>348</v>
      </c>
      <c r="D61" s="272"/>
      <c r="E61" s="272"/>
      <c r="F61" s="272"/>
      <c r="G61" s="272"/>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4"/>
  <sheetViews>
    <sheetView view="pageBreakPreview" zoomScale="110" zoomScaleNormal="100" zoomScaleSheetLayoutView="110" workbookViewId="0">
      <selection activeCell="H70" sqref="H7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276" t="s">
        <v>1</v>
      </c>
      <c r="B1" s="277"/>
      <c r="C1" s="277"/>
      <c r="D1" s="277"/>
      <c r="E1" s="277"/>
      <c r="F1" s="277"/>
      <c r="G1" s="277"/>
      <c r="H1" s="277"/>
      <c r="I1" s="277"/>
    </row>
    <row r="2" spans="1:9" x14ac:dyDescent="0.2">
      <c r="A2" s="278" t="s">
        <v>468</v>
      </c>
      <c r="B2" s="279"/>
      <c r="C2" s="279"/>
      <c r="D2" s="279"/>
      <c r="E2" s="279"/>
      <c r="F2" s="279"/>
      <c r="G2" s="279"/>
      <c r="H2" s="279"/>
      <c r="I2" s="279"/>
    </row>
    <row r="3" spans="1:9" x14ac:dyDescent="0.2">
      <c r="A3" s="280" t="s">
        <v>447</v>
      </c>
      <c r="B3" s="280"/>
      <c r="C3" s="280"/>
      <c r="D3" s="280"/>
      <c r="E3" s="280"/>
      <c r="F3" s="280"/>
      <c r="G3" s="280"/>
      <c r="H3" s="280"/>
      <c r="I3" s="280"/>
    </row>
    <row r="4" spans="1:9" x14ac:dyDescent="0.2">
      <c r="A4" s="281" t="s">
        <v>465</v>
      </c>
      <c r="B4" s="282"/>
      <c r="C4" s="282"/>
      <c r="D4" s="282"/>
      <c r="E4" s="282"/>
      <c r="F4" s="282"/>
      <c r="G4" s="282"/>
      <c r="H4" s="282"/>
      <c r="I4" s="283"/>
    </row>
    <row r="5" spans="1:9" ht="45" x14ac:dyDescent="0.2">
      <c r="A5" s="286" t="s">
        <v>2</v>
      </c>
      <c r="B5" s="287"/>
      <c r="C5" s="287"/>
      <c r="D5" s="287"/>
      <c r="E5" s="287"/>
      <c r="F5" s="287"/>
      <c r="G5" s="124" t="s">
        <v>101</v>
      </c>
      <c r="H5" s="10" t="s">
        <v>296</v>
      </c>
      <c r="I5" s="10" t="s">
        <v>297</v>
      </c>
    </row>
    <row r="6" spans="1:9" x14ac:dyDescent="0.2">
      <c r="A6" s="284">
        <v>1</v>
      </c>
      <c r="B6" s="285"/>
      <c r="C6" s="285"/>
      <c r="D6" s="285"/>
      <c r="E6" s="285"/>
      <c r="F6" s="285"/>
      <c r="G6" s="123">
        <v>2</v>
      </c>
      <c r="H6" s="10">
        <v>3</v>
      </c>
      <c r="I6" s="10">
        <v>4</v>
      </c>
    </row>
    <row r="7" spans="1:9" x14ac:dyDescent="0.2">
      <c r="A7" s="288"/>
      <c r="B7" s="288"/>
      <c r="C7" s="288"/>
      <c r="D7" s="288"/>
      <c r="E7" s="288"/>
      <c r="F7" s="288"/>
      <c r="G7" s="288"/>
      <c r="H7" s="288"/>
      <c r="I7" s="288"/>
    </row>
    <row r="8" spans="1:9" ht="12.75" customHeight="1" x14ac:dyDescent="0.2">
      <c r="A8" s="289" t="s">
        <v>4</v>
      </c>
      <c r="B8" s="289"/>
      <c r="C8" s="289"/>
      <c r="D8" s="289"/>
      <c r="E8" s="289"/>
      <c r="F8" s="289"/>
      <c r="G8" s="11">
        <v>1</v>
      </c>
      <c r="H8" s="18">
        <v>0</v>
      </c>
      <c r="I8" s="18">
        <v>0</v>
      </c>
    </row>
    <row r="9" spans="1:9" ht="12.75" customHeight="1" x14ac:dyDescent="0.2">
      <c r="A9" s="275" t="s">
        <v>302</v>
      </c>
      <c r="B9" s="275"/>
      <c r="C9" s="275"/>
      <c r="D9" s="275"/>
      <c r="E9" s="275"/>
      <c r="F9" s="275"/>
      <c r="G9" s="12">
        <v>2</v>
      </c>
      <c r="H9" s="120">
        <f>H10+H17+H27+H38+H43</f>
        <v>93909977</v>
      </c>
      <c r="I9" s="120">
        <f>I10+I17+I27+I38+I43</f>
        <v>94285197</v>
      </c>
    </row>
    <row r="10" spans="1:9" ht="12.75" customHeight="1" x14ac:dyDescent="0.2">
      <c r="A10" s="274" t="s">
        <v>5</v>
      </c>
      <c r="B10" s="274"/>
      <c r="C10" s="274"/>
      <c r="D10" s="274"/>
      <c r="E10" s="274"/>
      <c r="F10" s="274"/>
      <c r="G10" s="12">
        <v>3</v>
      </c>
      <c r="H10" s="120">
        <f>H11+H12+H13+H14+H15+H16</f>
        <v>6496</v>
      </c>
      <c r="I10" s="120">
        <f>I11+I12+I13+I14+I15+I16</f>
        <v>113206</v>
      </c>
    </row>
    <row r="11" spans="1:9" ht="12.75" customHeight="1" x14ac:dyDescent="0.2">
      <c r="A11" s="273" t="s">
        <v>6</v>
      </c>
      <c r="B11" s="273"/>
      <c r="C11" s="273"/>
      <c r="D11" s="273"/>
      <c r="E11" s="273"/>
      <c r="F11" s="273"/>
      <c r="G11" s="11">
        <v>4</v>
      </c>
      <c r="H11" s="18">
        <v>0</v>
      </c>
      <c r="I11" s="18">
        <v>0</v>
      </c>
    </row>
    <row r="12" spans="1:9" ht="22.9" customHeight="1" x14ac:dyDescent="0.2">
      <c r="A12" s="273" t="s">
        <v>7</v>
      </c>
      <c r="B12" s="273"/>
      <c r="C12" s="273"/>
      <c r="D12" s="273"/>
      <c r="E12" s="273"/>
      <c r="F12" s="273"/>
      <c r="G12" s="11">
        <v>5</v>
      </c>
      <c r="H12" s="18">
        <v>0</v>
      </c>
      <c r="I12" s="18">
        <v>113206</v>
      </c>
    </row>
    <row r="13" spans="1:9" ht="12.75" customHeight="1" x14ac:dyDescent="0.2">
      <c r="A13" s="273" t="s">
        <v>8</v>
      </c>
      <c r="B13" s="273"/>
      <c r="C13" s="273"/>
      <c r="D13" s="273"/>
      <c r="E13" s="273"/>
      <c r="F13" s="273"/>
      <c r="G13" s="11">
        <v>6</v>
      </c>
      <c r="H13" s="18">
        <v>0</v>
      </c>
      <c r="I13" s="18">
        <v>0</v>
      </c>
    </row>
    <row r="14" spans="1:9" ht="12.75" customHeight="1" x14ac:dyDescent="0.2">
      <c r="A14" s="273" t="s">
        <v>9</v>
      </c>
      <c r="B14" s="273"/>
      <c r="C14" s="273"/>
      <c r="D14" s="273"/>
      <c r="E14" s="273"/>
      <c r="F14" s="273"/>
      <c r="G14" s="11">
        <v>7</v>
      </c>
      <c r="H14" s="18">
        <v>0</v>
      </c>
      <c r="I14" s="18">
        <v>0</v>
      </c>
    </row>
    <row r="15" spans="1:9" ht="12.75" customHeight="1" x14ac:dyDescent="0.2">
      <c r="A15" s="273" t="s">
        <v>10</v>
      </c>
      <c r="B15" s="273"/>
      <c r="C15" s="273"/>
      <c r="D15" s="273"/>
      <c r="E15" s="273"/>
      <c r="F15" s="273"/>
      <c r="G15" s="11">
        <v>8</v>
      </c>
      <c r="H15" s="18">
        <v>6496</v>
      </c>
      <c r="I15" s="18">
        <v>0</v>
      </c>
    </row>
    <row r="16" spans="1:9" ht="12.75" customHeight="1" x14ac:dyDescent="0.2">
      <c r="A16" s="273" t="s">
        <v>11</v>
      </c>
      <c r="B16" s="273"/>
      <c r="C16" s="273"/>
      <c r="D16" s="273"/>
      <c r="E16" s="273"/>
      <c r="F16" s="273"/>
      <c r="G16" s="11">
        <v>9</v>
      </c>
      <c r="H16" s="18">
        <v>0</v>
      </c>
      <c r="I16" s="18">
        <v>0</v>
      </c>
    </row>
    <row r="17" spans="1:9" ht="12.75" customHeight="1" x14ac:dyDescent="0.2">
      <c r="A17" s="274" t="s">
        <v>12</v>
      </c>
      <c r="B17" s="274"/>
      <c r="C17" s="274"/>
      <c r="D17" s="274"/>
      <c r="E17" s="274"/>
      <c r="F17" s="274"/>
      <c r="G17" s="12">
        <v>10</v>
      </c>
      <c r="H17" s="120">
        <f>H18+H19+H20+H21+H22+H23+H24+H25+H26</f>
        <v>9958935</v>
      </c>
      <c r="I17" s="120">
        <f>I18+I19+I20+I21+I22+I23+I24+I25+I26</f>
        <v>10050095</v>
      </c>
    </row>
    <row r="18" spans="1:9" ht="12.75" customHeight="1" x14ac:dyDescent="0.2">
      <c r="A18" s="273" t="s">
        <v>13</v>
      </c>
      <c r="B18" s="273"/>
      <c r="C18" s="273"/>
      <c r="D18" s="273"/>
      <c r="E18" s="273"/>
      <c r="F18" s="273"/>
      <c r="G18" s="11">
        <v>11</v>
      </c>
      <c r="H18" s="18">
        <v>778620</v>
      </c>
      <c r="I18" s="18">
        <v>892422</v>
      </c>
    </row>
    <row r="19" spans="1:9" ht="12.75" customHeight="1" x14ac:dyDescent="0.2">
      <c r="A19" s="273" t="s">
        <v>14</v>
      </c>
      <c r="B19" s="273"/>
      <c r="C19" s="273"/>
      <c r="D19" s="273"/>
      <c r="E19" s="273"/>
      <c r="F19" s="273"/>
      <c r="G19" s="11">
        <v>12</v>
      </c>
      <c r="H19" s="18">
        <v>7855880</v>
      </c>
      <c r="I19" s="18">
        <v>7725913</v>
      </c>
    </row>
    <row r="20" spans="1:9" ht="12.75" customHeight="1" x14ac:dyDescent="0.2">
      <c r="A20" s="273" t="s">
        <v>15</v>
      </c>
      <c r="B20" s="273"/>
      <c r="C20" s="273"/>
      <c r="D20" s="273"/>
      <c r="E20" s="273"/>
      <c r="F20" s="273"/>
      <c r="G20" s="11">
        <v>13</v>
      </c>
      <c r="H20" s="18">
        <v>34545</v>
      </c>
      <c r="I20" s="18">
        <v>131090</v>
      </c>
    </row>
    <row r="21" spans="1:9" ht="12.75" customHeight="1" x14ac:dyDescent="0.2">
      <c r="A21" s="273" t="s">
        <v>16</v>
      </c>
      <c r="B21" s="273"/>
      <c r="C21" s="273"/>
      <c r="D21" s="273"/>
      <c r="E21" s="273"/>
      <c r="F21" s="273"/>
      <c r="G21" s="11">
        <v>14</v>
      </c>
      <c r="H21" s="18">
        <v>130508</v>
      </c>
      <c r="I21" s="18">
        <v>94225</v>
      </c>
    </row>
    <row r="22" spans="1:9" ht="12.75" customHeight="1" x14ac:dyDescent="0.2">
      <c r="A22" s="273" t="s">
        <v>17</v>
      </c>
      <c r="B22" s="273"/>
      <c r="C22" s="273"/>
      <c r="D22" s="273"/>
      <c r="E22" s="273"/>
      <c r="F22" s="273"/>
      <c r="G22" s="11">
        <v>15</v>
      </c>
      <c r="H22" s="18">
        <v>0</v>
      </c>
      <c r="I22" s="18">
        <v>0</v>
      </c>
    </row>
    <row r="23" spans="1:9" ht="12.75" customHeight="1" x14ac:dyDescent="0.2">
      <c r="A23" s="273" t="s">
        <v>18</v>
      </c>
      <c r="B23" s="273"/>
      <c r="C23" s="273"/>
      <c r="D23" s="273"/>
      <c r="E23" s="273"/>
      <c r="F23" s="273"/>
      <c r="G23" s="11">
        <v>16</v>
      </c>
      <c r="H23" s="18">
        <v>692814</v>
      </c>
      <c r="I23" s="18">
        <v>684940</v>
      </c>
    </row>
    <row r="24" spans="1:9" ht="12.75" customHeight="1" x14ac:dyDescent="0.2">
      <c r="A24" s="273" t="s">
        <v>19</v>
      </c>
      <c r="B24" s="273"/>
      <c r="C24" s="273"/>
      <c r="D24" s="273"/>
      <c r="E24" s="273"/>
      <c r="F24" s="273"/>
      <c r="G24" s="11">
        <v>17</v>
      </c>
      <c r="H24" s="18">
        <v>133857</v>
      </c>
      <c r="I24" s="18">
        <v>196375</v>
      </c>
    </row>
    <row r="25" spans="1:9" ht="12.75" customHeight="1" x14ac:dyDescent="0.2">
      <c r="A25" s="273" t="s">
        <v>20</v>
      </c>
      <c r="B25" s="273"/>
      <c r="C25" s="273"/>
      <c r="D25" s="273"/>
      <c r="E25" s="273"/>
      <c r="F25" s="273"/>
      <c r="G25" s="11">
        <v>18</v>
      </c>
      <c r="H25" s="18">
        <v>3822</v>
      </c>
      <c r="I25" s="18">
        <v>3822</v>
      </c>
    </row>
    <row r="26" spans="1:9" ht="12.75" customHeight="1" x14ac:dyDescent="0.2">
      <c r="A26" s="273" t="s">
        <v>21</v>
      </c>
      <c r="B26" s="273"/>
      <c r="C26" s="273"/>
      <c r="D26" s="273"/>
      <c r="E26" s="273"/>
      <c r="F26" s="273"/>
      <c r="G26" s="11">
        <v>19</v>
      </c>
      <c r="H26" s="18">
        <v>328889</v>
      </c>
      <c r="I26" s="18">
        <v>321308</v>
      </c>
    </row>
    <row r="27" spans="1:9" ht="12.75" customHeight="1" x14ac:dyDescent="0.2">
      <c r="A27" s="274" t="s">
        <v>22</v>
      </c>
      <c r="B27" s="274"/>
      <c r="C27" s="274"/>
      <c r="D27" s="274"/>
      <c r="E27" s="274"/>
      <c r="F27" s="274"/>
      <c r="G27" s="12">
        <v>20</v>
      </c>
      <c r="H27" s="120">
        <f>SUM(H28:H37)</f>
        <v>8134321</v>
      </c>
      <c r="I27" s="120">
        <f>SUM(I28:I37)</f>
        <v>8164005</v>
      </c>
    </row>
    <row r="28" spans="1:9" ht="12.75" customHeight="1" x14ac:dyDescent="0.2">
      <c r="A28" s="273" t="s">
        <v>23</v>
      </c>
      <c r="B28" s="273"/>
      <c r="C28" s="273"/>
      <c r="D28" s="273"/>
      <c r="E28" s="273"/>
      <c r="F28" s="273"/>
      <c r="G28" s="11">
        <v>21</v>
      </c>
      <c r="H28" s="18">
        <v>0</v>
      </c>
      <c r="I28" s="18">
        <v>0</v>
      </c>
    </row>
    <row r="29" spans="1:9" ht="12.75" customHeight="1" x14ac:dyDescent="0.2">
      <c r="A29" s="273" t="s">
        <v>24</v>
      </c>
      <c r="B29" s="273"/>
      <c r="C29" s="273"/>
      <c r="D29" s="273"/>
      <c r="E29" s="273"/>
      <c r="F29" s="273"/>
      <c r="G29" s="11">
        <v>22</v>
      </c>
      <c r="H29" s="18">
        <v>0</v>
      </c>
      <c r="I29" s="18">
        <v>0</v>
      </c>
    </row>
    <row r="30" spans="1:9" ht="12.75" customHeight="1" x14ac:dyDescent="0.2">
      <c r="A30" s="273" t="s">
        <v>25</v>
      </c>
      <c r="B30" s="273"/>
      <c r="C30" s="273"/>
      <c r="D30" s="273"/>
      <c r="E30" s="273"/>
      <c r="F30" s="273"/>
      <c r="G30" s="11">
        <v>23</v>
      </c>
      <c r="H30" s="18">
        <v>0</v>
      </c>
      <c r="I30" s="18">
        <v>0</v>
      </c>
    </row>
    <row r="31" spans="1:9" ht="24" customHeight="1" x14ac:dyDescent="0.2">
      <c r="A31" s="273" t="s">
        <v>26</v>
      </c>
      <c r="B31" s="273"/>
      <c r="C31" s="273"/>
      <c r="D31" s="273"/>
      <c r="E31" s="273"/>
      <c r="F31" s="273"/>
      <c r="G31" s="11">
        <v>24</v>
      </c>
      <c r="H31" s="18">
        <v>0</v>
      </c>
      <c r="I31" s="18">
        <v>0</v>
      </c>
    </row>
    <row r="32" spans="1:9" ht="23.45" customHeight="1" x14ac:dyDescent="0.2">
      <c r="A32" s="273" t="s">
        <v>27</v>
      </c>
      <c r="B32" s="273"/>
      <c r="C32" s="273"/>
      <c r="D32" s="273"/>
      <c r="E32" s="273"/>
      <c r="F32" s="273"/>
      <c r="G32" s="11">
        <v>25</v>
      </c>
      <c r="H32" s="18">
        <v>0</v>
      </c>
      <c r="I32" s="18">
        <v>0</v>
      </c>
    </row>
    <row r="33" spans="1:9" ht="21.6" customHeight="1" x14ac:dyDescent="0.2">
      <c r="A33" s="273" t="s">
        <v>28</v>
      </c>
      <c r="B33" s="273"/>
      <c r="C33" s="273"/>
      <c r="D33" s="273"/>
      <c r="E33" s="273"/>
      <c r="F33" s="273"/>
      <c r="G33" s="11">
        <v>26</v>
      </c>
      <c r="H33" s="18">
        <v>0</v>
      </c>
      <c r="I33" s="18">
        <v>0</v>
      </c>
    </row>
    <row r="34" spans="1:9" ht="12.75" customHeight="1" x14ac:dyDescent="0.2">
      <c r="A34" s="273" t="s">
        <v>29</v>
      </c>
      <c r="B34" s="273"/>
      <c r="C34" s="273"/>
      <c r="D34" s="273"/>
      <c r="E34" s="273"/>
      <c r="F34" s="273"/>
      <c r="G34" s="11">
        <v>27</v>
      </c>
      <c r="H34" s="18">
        <v>314709</v>
      </c>
      <c r="I34" s="18">
        <v>337252</v>
      </c>
    </row>
    <row r="35" spans="1:9" ht="12.75" customHeight="1" x14ac:dyDescent="0.2">
      <c r="A35" s="273" t="s">
        <v>30</v>
      </c>
      <c r="B35" s="273"/>
      <c r="C35" s="273"/>
      <c r="D35" s="273"/>
      <c r="E35" s="273"/>
      <c r="F35" s="273"/>
      <c r="G35" s="11">
        <v>28</v>
      </c>
      <c r="H35" s="18">
        <v>7819612</v>
      </c>
      <c r="I35" s="18">
        <v>7826753</v>
      </c>
    </row>
    <row r="36" spans="1:9" ht="12.75" customHeight="1" x14ac:dyDescent="0.2">
      <c r="A36" s="273" t="s">
        <v>31</v>
      </c>
      <c r="B36" s="273"/>
      <c r="C36" s="273"/>
      <c r="D36" s="273"/>
      <c r="E36" s="273"/>
      <c r="F36" s="273"/>
      <c r="G36" s="11">
        <v>29</v>
      </c>
      <c r="H36" s="18">
        <v>0</v>
      </c>
      <c r="I36" s="18">
        <v>0</v>
      </c>
    </row>
    <row r="37" spans="1:9" ht="12.75" customHeight="1" x14ac:dyDescent="0.2">
      <c r="A37" s="273" t="s">
        <v>32</v>
      </c>
      <c r="B37" s="273"/>
      <c r="C37" s="273"/>
      <c r="D37" s="273"/>
      <c r="E37" s="273"/>
      <c r="F37" s="273"/>
      <c r="G37" s="11">
        <v>30</v>
      </c>
      <c r="H37" s="18">
        <v>0</v>
      </c>
      <c r="I37" s="18">
        <v>0</v>
      </c>
    </row>
    <row r="38" spans="1:9" ht="12.75" customHeight="1" x14ac:dyDescent="0.2">
      <c r="A38" s="274" t="s">
        <v>33</v>
      </c>
      <c r="B38" s="274"/>
      <c r="C38" s="274"/>
      <c r="D38" s="274"/>
      <c r="E38" s="274"/>
      <c r="F38" s="274"/>
      <c r="G38" s="12">
        <v>31</v>
      </c>
      <c r="H38" s="120">
        <f>H39+H40+H41+H42</f>
        <v>75293045</v>
      </c>
      <c r="I38" s="120">
        <f>I39+I40+I41+I42</f>
        <v>75761893</v>
      </c>
    </row>
    <row r="39" spans="1:9" ht="12.75" customHeight="1" x14ac:dyDescent="0.2">
      <c r="A39" s="273" t="s">
        <v>34</v>
      </c>
      <c r="B39" s="273"/>
      <c r="C39" s="273"/>
      <c r="D39" s="273"/>
      <c r="E39" s="273"/>
      <c r="F39" s="273"/>
      <c r="G39" s="11">
        <v>32</v>
      </c>
      <c r="H39" s="18">
        <v>0</v>
      </c>
      <c r="I39" s="18">
        <v>0</v>
      </c>
    </row>
    <row r="40" spans="1:9" ht="12.75" customHeight="1" x14ac:dyDescent="0.2">
      <c r="A40" s="273" t="s">
        <v>35</v>
      </c>
      <c r="B40" s="273"/>
      <c r="C40" s="273"/>
      <c r="D40" s="273"/>
      <c r="E40" s="273"/>
      <c r="F40" s="273"/>
      <c r="G40" s="11">
        <v>33</v>
      </c>
      <c r="H40" s="18">
        <v>0</v>
      </c>
      <c r="I40" s="18">
        <v>0</v>
      </c>
    </row>
    <row r="41" spans="1:9" ht="12.75" customHeight="1" x14ac:dyDescent="0.2">
      <c r="A41" s="273" t="s">
        <v>36</v>
      </c>
      <c r="B41" s="273"/>
      <c r="C41" s="273"/>
      <c r="D41" s="273"/>
      <c r="E41" s="273"/>
      <c r="F41" s="273"/>
      <c r="G41" s="11">
        <v>34</v>
      </c>
      <c r="H41" s="18">
        <v>0</v>
      </c>
      <c r="I41" s="18">
        <v>0</v>
      </c>
    </row>
    <row r="42" spans="1:9" ht="12.75" customHeight="1" x14ac:dyDescent="0.2">
      <c r="A42" s="273" t="s">
        <v>37</v>
      </c>
      <c r="B42" s="273"/>
      <c r="C42" s="273"/>
      <c r="D42" s="273"/>
      <c r="E42" s="273"/>
      <c r="F42" s="273"/>
      <c r="G42" s="11">
        <v>35</v>
      </c>
      <c r="H42" s="18">
        <v>75293045</v>
      </c>
      <c r="I42" s="18">
        <v>75761893</v>
      </c>
    </row>
    <row r="43" spans="1:9" ht="12.75" customHeight="1" x14ac:dyDescent="0.2">
      <c r="A43" s="273" t="s">
        <v>38</v>
      </c>
      <c r="B43" s="273"/>
      <c r="C43" s="273"/>
      <c r="D43" s="273"/>
      <c r="E43" s="273"/>
      <c r="F43" s="273"/>
      <c r="G43" s="11">
        <v>36</v>
      </c>
      <c r="H43" s="18">
        <v>517180</v>
      </c>
      <c r="I43" s="18">
        <v>195998</v>
      </c>
    </row>
    <row r="44" spans="1:9" ht="12.75" customHeight="1" x14ac:dyDescent="0.2">
      <c r="A44" s="275" t="s">
        <v>303</v>
      </c>
      <c r="B44" s="275"/>
      <c r="C44" s="275"/>
      <c r="D44" s="275"/>
      <c r="E44" s="275"/>
      <c r="F44" s="275"/>
      <c r="G44" s="12">
        <v>37</v>
      </c>
      <c r="H44" s="120">
        <f>H45+H53+H60+H70</f>
        <v>8187820</v>
      </c>
      <c r="I44" s="120">
        <f>I45+I53+I60+I70</f>
        <v>7984456</v>
      </c>
    </row>
    <row r="45" spans="1:9" ht="12.75" customHeight="1" x14ac:dyDescent="0.2">
      <c r="A45" s="274" t="s">
        <v>39</v>
      </c>
      <c r="B45" s="274"/>
      <c r="C45" s="274"/>
      <c r="D45" s="274"/>
      <c r="E45" s="274"/>
      <c r="F45" s="274"/>
      <c r="G45" s="12">
        <v>38</v>
      </c>
      <c r="H45" s="120">
        <f>SUM(H46:H52)</f>
        <v>1096463</v>
      </c>
      <c r="I45" s="120">
        <f>SUM(I46:I52)</f>
        <v>1102779</v>
      </c>
    </row>
    <row r="46" spans="1:9" ht="12.75" customHeight="1" x14ac:dyDescent="0.2">
      <c r="A46" s="273" t="s">
        <v>40</v>
      </c>
      <c r="B46" s="273"/>
      <c r="C46" s="273"/>
      <c r="D46" s="273"/>
      <c r="E46" s="273"/>
      <c r="F46" s="273"/>
      <c r="G46" s="11">
        <v>39</v>
      </c>
      <c r="H46" s="18">
        <v>0</v>
      </c>
      <c r="I46" s="18">
        <v>6316</v>
      </c>
    </row>
    <row r="47" spans="1:9" ht="12.75" customHeight="1" x14ac:dyDescent="0.2">
      <c r="A47" s="273" t="s">
        <v>41</v>
      </c>
      <c r="B47" s="273"/>
      <c r="C47" s="273"/>
      <c r="D47" s="273"/>
      <c r="E47" s="273"/>
      <c r="F47" s="273"/>
      <c r="G47" s="11">
        <v>40</v>
      </c>
      <c r="H47" s="18">
        <v>1096463</v>
      </c>
      <c r="I47" s="18">
        <v>1096463</v>
      </c>
    </row>
    <row r="48" spans="1:9" ht="12.75" customHeight="1" x14ac:dyDescent="0.2">
      <c r="A48" s="273" t="s">
        <v>42</v>
      </c>
      <c r="B48" s="273"/>
      <c r="C48" s="273"/>
      <c r="D48" s="273"/>
      <c r="E48" s="273"/>
      <c r="F48" s="273"/>
      <c r="G48" s="11">
        <v>41</v>
      </c>
      <c r="H48" s="18">
        <v>0</v>
      </c>
      <c r="I48" s="18">
        <v>0</v>
      </c>
    </row>
    <row r="49" spans="1:9" ht="12.75" customHeight="1" x14ac:dyDescent="0.2">
      <c r="A49" s="273" t="s">
        <v>43</v>
      </c>
      <c r="B49" s="273"/>
      <c r="C49" s="273"/>
      <c r="D49" s="273"/>
      <c r="E49" s="273"/>
      <c r="F49" s="273"/>
      <c r="G49" s="11">
        <v>42</v>
      </c>
      <c r="H49" s="18">
        <v>0</v>
      </c>
      <c r="I49" s="18">
        <v>0</v>
      </c>
    </row>
    <row r="50" spans="1:9" ht="12.75" customHeight="1" x14ac:dyDescent="0.2">
      <c r="A50" s="273" t="s">
        <v>44</v>
      </c>
      <c r="B50" s="273"/>
      <c r="C50" s="273"/>
      <c r="D50" s="273"/>
      <c r="E50" s="273"/>
      <c r="F50" s="273"/>
      <c r="G50" s="11">
        <v>43</v>
      </c>
      <c r="H50" s="18">
        <v>0</v>
      </c>
      <c r="I50" s="18">
        <v>0</v>
      </c>
    </row>
    <row r="51" spans="1:9" ht="12.75" customHeight="1" x14ac:dyDescent="0.2">
      <c r="A51" s="273" t="s">
        <v>45</v>
      </c>
      <c r="B51" s="273"/>
      <c r="C51" s="273"/>
      <c r="D51" s="273"/>
      <c r="E51" s="273"/>
      <c r="F51" s="273"/>
      <c r="G51" s="11">
        <v>44</v>
      </c>
      <c r="H51" s="18">
        <v>0</v>
      </c>
      <c r="I51" s="18">
        <v>0</v>
      </c>
    </row>
    <row r="52" spans="1:9" ht="12.75" customHeight="1" x14ac:dyDescent="0.2">
      <c r="A52" s="273" t="s">
        <v>46</v>
      </c>
      <c r="B52" s="273"/>
      <c r="C52" s="273"/>
      <c r="D52" s="273"/>
      <c r="E52" s="273"/>
      <c r="F52" s="273"/>
      <c r="G52" s="11">
        <v>45</v>
      </c>
      <c r="H52" s="18">
        <v>0</v>
      </c>
      <c r="I52" s="18">
        <v>0</v>
      </c>
    </row>
    <row r="53" spans="1:9" ht="12.75" customHeight="1" x14ac:dyDescent="0.2">
      <c r="A53" s="274" t="s">
        <v>47</v>
      </c>
      <c r="B53" s="274"/>
      <c r="C53" s="274"/>
      <c r="D53" s="274"/>
      <c r="E53" s="274"/>
      <c r="F53" s="274"/>
      <c r="G53" s="12">
        <v>46</v>
      </c>
      <c r="H53" s="120">
        <f>SUM(H54:H59)</f>
        <v>5240649</v>
      </c>
      <c r="I53" s="120">
        <f>SUM(I54:I59)</f>
        <v>6414597</v>
      </c>
    </row>
    <row r="54" spans="1:9" ht="12.75" customHeight="1" x14ac:dyDescent="0.2">
      <c r="A54" s="273" t="s">
        <v>48</v>
      </c>
      <c r="B54" s="273"/>
      <c r="C54" s="273"/>
      <c r="D54" s="273"/>
      <c r="E54" s="273"/>
      <c r="F54" s="273"/>
      <c r="G54" s="11">
        <v>47</v>
      </c>
      <c r="H54" s="18">
        <v>0</v>
      </c>
      <c r="I54" s="18">
        <v>0</v>
      </c>
    </row>
    <row r="55" spans="1:9" ht="12.75" customHeight="1" x14ac:dyDescent="0.2">
      <c r="A55" s="273" t="s">
        <v>49</v>
      </c>
      <c r="B55" s="273"/>
      <c r="C55" s="273"/>
      <c r="D55" s="273"/>
      <c r="E55" s="273"/>
      <c r="F55" s="273"/>
      <c r="G55" s="11">
        <v>48</v>
      </c>
      <c r="H55" s="18">
        <v>0</v>
      </c>
      <c r="I55" s="18">
        <v>0</v>
      </c>
    </row>
    <row r="56" spans="1:9" ht="12.75" customHeight="1" x14ac:dyDescent="0.2">
      <c r="A56" s="273" t="s">
        <v>50</v>
      </c>
      <c r="B56" s="273"/>
      <c r="C56" s="273"/>
      <c r="D56" s="273"/>
      <c r="E56" s="273"/>
      <c r="F56" s="273"/>
      <c r="G56" s="11">
        <v>49</v>
      </c>
      <c r="H56" s="18">
        <v>4614388</v>
      </c>
      <c r="I56" s="18">
        <v>5861186</v>
      </c>
    </row>
    <row r="57" spans="1:9" ht="12.75" customHeight="1" x14ac:dyDescent="0.2">
      <c r="A57" s="273" t="s">
        <v>51</v>
      </c>
      <c r="B57" s="273"/>
      <c r="C57" s="273"/>
      <c r="D57" s="273"/>
      <c r="E57" s="273"/>
      <c r="F57" s="273"/>
      <c r="G57" s="11">
        <v>50</v>
      </c>
      <c r="H57" s="18">
        <v>9</v>
      </c>
      <c r="I57" s="18">
        <v>0</v>
      </c>
    </row>
    <row r="58" spans="1:9" ht="12.75" customHeight="1" x14ac:dyDescent="0.2">
      <c r="A58" s="273" t="s">
        <v>52</v>
      </c>
      <c r="B58" s="273"/>
      <c r="C58" s="273"/>
      <c r="D58" s="273"/>
      <c r="E58" s="273"/>
      <c r="F58" s="273"/>
      <c r="G58" s="11">
        <v>51</v>
      </c>
      <c r="H58" s="18">
        <v>432</v>
      </c>
      <c r="I58" s="18">
        <v>170</v>
      </c>
    </row>
    <row r="59" spans="1:9" ht="12.75" customHeight="1" x14ac:dyDescent="0.2">
      <c r="A59" s="273" t="s">
        <v>53</v>
      </c>
      <c r="B59" s="273"/>
      <c r="C59" s="273"/>
      <c r="D59" s="273"/>
      <c r="E59" s="273"/>
      <c r="F59" s="273"/>
      <c r="G59" s="11">
        <v>52</v>
      </c>
      <c r="H59" s="18">
        <v>625820</v>
      </c>
      <c r="I59" s="18">
        <v>553241</v>
      </c>
    </row>
    <row r="60" spans="1:9" ht="12.75" customHeight="1" x14ac:dyDescent="0.2">
      <c r="A60" s="274" t="s">
        <v>54</v>
      </c>
      <c r="B60" s="274"/>
      <c r="C60" s="274"/>
      <c r="D60" s="274"/>
      <c r="E60" s="274"/>
      <c r="F60" s="274"/>
      <c r="G60" s="12">
        <v>53</v>
      </c>
      <c r="H60" s="120">
        <f>SUM(H61:H69)</f>
        <v>54384</v>
      </c>
      <c r="I60" s="120">
        <f>SUM(I61:I69)</f>
        <v>82677</v>
      </c>
    </row>
    <row r="61" spans="1:9" ht="12.75" customHeight="1" x14ac:dyDescent="0.2">
      <c r="A61" s="273" t="s">
        <v>23</v>
      </c>
      <c r="B61" s="273"/>
      <c r="C61" s="273"/>
      <c r="D61" s="273"/>
      <c r="E61" s="273"/>
      <c r="F61" s="273"/>
      <c r="G61" s="11">
        <v>54</v>
      </c>
      <c r="H61" s="18">
        <v>0</v>
      </c>
      <c r="I61" s="18">
        <v>0</v>
      </c>
    </row>
    <row r="62" spans="1:9" ht="27.6" customHeight="1" x14ac:dyDescent="0.2">
      <c r="A62" s="273" t="s">
        <v>24</v>
      </c>
      <c r="B62" s="273"/>
      <c r="C62" s="273"/>
      <c r="D62" s="273"/>
      <c r="E62" s="273"/>
      <c r="F62" s="273"/>
      <c r="G62" s="11">
        <v>55</v>
      </c>
      <c r="H62" s="18">
        <v>0</v>
      </c>
      <c r="I62" s="18">
        <v>0</v>
      </c>
    </row>
    <row r="63" spans="1:9" ht="12.75" customHeight="1" x14ac:dyDescent="0.2">
      <c r="A63" s="273" t="s">
        <v>25</v>
      </c>
      <c r="B63" s="273"/>
      <c r="C63" s="273"/>
      <c r="D63" s="273"/>
      <c r="E63" s="273"/>
      <c r="F63" s="273"/>
      <c r="G63" s="11">
        <v>56</v>
      </c>
      <c r="H63" s="18">
        <v>0</v>
      </c>
      <c r="I63" s="18">
        <v>0</v>
      </c>
    </row>
    <row r="64" spans="1:9" ht="25.9" customHeight="1" x14ac:dyDescent="0.2">
      <c r="A64" s="273" t="s">
        <v>55</v>
      </c>
      <c r="B64" s="273"/>
      <c r="C64" s="273"/>
      <c r="D64" s="273"/>
      <c r="E64" s="273"/>
      <c r="F64" s="273"/>
      <c r="G64" s="11">
        <v>57</v>
      </c>
      <c r="H64" s="18">
        <v>0</v>
      </c>
      <c r="I64" s="18">
        <v>0</v>
      </c>
    </row>
    <row r="65" spans="1:9" ht="21.6" customHeight="1" x14ac:dyDescent="0.2">
      <c r="A65" s="273" t="s">
        <v>27</v>
      </c>
      <c r="B65" s="273"/>
      <c r="C65" s="273"/>
      <c r="D65" s="273"/>
      <c r="E65" s="273"/>
      <c r="F65" s="273"/>
      <c r="G65" s="11">
        <v>58</v>
      </c>
      <c r="H65" s="18">
        <v>0</v>
      </c>
      <c r="I65" s="18">
        <v>0</v>
      </c>
    </row>
    <row r="66" spans="1:9" ht="21.6" customHeight="1" x14ac:dyDescent="0.2">
      <c r="A66" s="273" t="s">
        <v>28</v>
      </c>
      <c r="B66" s="273"/>
      <c r="C66" s="273"/>
      <c r="D66" s="273"/>
      <c r="E66" s="273"/>
      <c r="F66" s="273"/>
      <c r="G66" s="11">
        <v>59</v>
      </c>
      <c r="H66" s="18">
        <v>0</v>
      </c>
      <c r="I66" s="18">
        <v>0</v>
      </c>
    </row>
    <row r="67" spans="1:9" ht="12.75" customHeight="1" x14ac:dyDescent="0.2">
      <c r="A67" s="273" t="s">
        <v>29</v>
      </c>
      <c r="B67" s="273"/>
      <c r="C67" s="273"/>
      <c r="D67" s="273"/>
      <c r="E67" s="273"/>
      <c r="F67" s="273"/>
      <c r="G67" s="11">
        <v>60</v>
      </c>
      <c r="H67" s="18">
        <v>0</v>
      </c>
      <c r="I67" s="18">
        <v>0</v>
      </c>
    </row>
    <row r="68" spans="1:9" ht="12.75" customHeight="1" x14ac:dyDescent="0.2">
      <c r="A68" s="273" t="s">
        <v>30</v>
      </c>
      <c r="B68" s="273"/>
      <c r="C68" s="273"/>
      <c r="D68" s="273"/>
      <c r="E68" s="273"/>
      <c r="F68" s="273"/>
      <c r="G68" s="11">
        <v>61</v>
      </c>
      <c r="H68" s="18">
        <v>54384</v>
      </c>
      <c r="I68" s="18">
        <v>82677</v>
      </c>
    </row>
    <row r="69" spans="1:9" ht="12.75" customHeight="1" x14ac:dyDescent="0.2">
      <c r="A69" s="273" t="s">
        <v>56</v>
      </c>
      <c r="B69" s="273"/>
      <c r="C69" s="273"/>
      <c r="D69" s="273"/>
      <c r="E69" s="273"/>
      <c r="F69" s="273"/>
      <c r="G69" s="11">
        <v>62</v>
      </c>
      <c r="H69" s="18">
        <v>0</v>
      </c>
      <c r="I69" s="18">
        <v>0</v>
      </c>
    </row>
    <row r="70" spans="1:9" ht="12.75" customHeight="1" x14ac:dyDescent="0.2">
      <c r="A70" s="273" t="s">
        <v>57</v>
      </c>
      <c r="B70" s="273"/>
      <c r="C70" s="273"/>
      <c r="D70" s="273"/>
      <c r="E70" s="273"/>
      <c r="F70" s="273"/>
      <c r="G70" s="11">
        <v>63</v>
      </c>
      <c r="H70" s="18">
        <v>1796324</v>
      </c>
      <c r="I70" s="18">
        <v>384403</v>
      </c>
    </row>
    <row r="71" spans="1:9" ht="12.75" customHeight="1" x14ac:dyDescent="0.2">
      <c r="A71" s="289" t="s">
        <v>58</v>
      </c>
      <c r="B71" s="289"/>
      <c r="C71" s="289"/>
      <c r="D71" s="289"/>
      <c r="E71" s="289"/>
      <c r="F71" s="289"/>
      <c r="G71" s="11">
        <v>64</v>
      </c>
      <c r="H71" s="18">
        <v>0</v>
      </c>
      <c r="I71" s="18">
        <v>780</v>
      </c>
    </row>
    <row r="72" spans="1:9" ht="12.75" customHeight="1" x14ac:dyDescent="0.2">
      <c r="A72" s="275" t="s">
        <v>304</v>
      </c>
      <c r="B72" s="275"/>
      <c r="C72" s="275"/>
      <c r="D72" s="275"/>
      <c r="E72" s="275"/>
      <c r="F72" s="275"/>
      <c r="G72" s="12">
        <v>65</v>
      </c>
      <c r="H72" s="120">
        <f>H8+H9+H44+H71</f>
        <v>102097797</v>
      </c>
      <c r="I72" s="120">
        <f>I8+I9+I44+I71</f>
        <v>102270433</v>
      </c>
    </row>
    <row r="73" spans="1:9" ht="12.75" customHeight="1" x14ac:dyDescent="0.2">
      <c r="A73" s="289" t="s">
        <v>59</v>
      </c>
      <c r="B73" s="289"/>
      <c r="C73" s="289"/>
      <c r="D73" s="289"/>
      <c r="E73" s="289"/>
      <c r="F73" s="289"/>
      <c r="G73" s="11">
        <v>66</v>
      </c>
      <c r="H73" s="18">
        <v>718595</v>
      </c>
      <c r="I73" s="18">
        <v>1311482</v>
      </c>
    </row>
    <row r="74" spans="1:9" x14ac:dyDescent="0.2">
      <c r="A74" s="291" t="s">
        <v>60</v>
      </c>
      <c r="B74" s="292"/>
      <c r="C74" s="292"/>
      <c r="D74" s="292"/>
      <c r="E74" s="292"/>
      <c r="F74" s="292"/>
      <c r="G74" s="292"/>
      <c r="H74" s="292"/>
      <c r="I74" s="292"/>
    </row>
    <row r="75" spans="1:9" ht="12.75" customHeight="1" x14ac:dyDescent="0.2">
      <c r="A75" s="275" t="s">
        <v>353</v>
      </c>
      <c r="B75" s="275"/>
      <c r="C75" s="275"/>
      <c r="D75" s="275"/>
      <c r="E75" s="275"/>
      <c r="F75" s="275"/>
      <c r="G75" s="12">
        <v>67</v>
      </c>
      <c r="H75" s="121">
        <f>H76+H77+H78+H84+H85+H91+H94+H97</f>
        <v>53576434</v>
      </c>
      <c r="I75" s="121">
        <f>I76+I77+I78+I84+I85+I91+I94+I97</f>
        <v>56587922</v>
      </c>
    </row>
    <row r="76" spans="1:9" ht="12.75" customHeight="1" x14ac:dyDescent="0.2">
      <c r="A76" s="273" t="s">
        <v>61</v>
      </c>
      <c r="B76" s="273"/>
      <c r="C76" s="273"/>
      <c r="D76" s="273"/>
      <c r="E76" s="273"/>
      <c r="F76" s="273"/>
      <c r="G76" s="11">
        <v>68</v>
      </c>
      <c r="H76" s="18">
        <v>17977570</v>
      </c>
      <c r="I76" s="18">
        <v>17977570</v>
      </c>
    </row>
    <row r="77" spans="1:9" ht="12.75" customHeight="1" x14ac:dyDescent="0.2">
      <c r="A77" s="273" t="s">
        <v>62</v>
      </c>
      <c r="B77" s="273"/>
      <c r="C77" s="273"/>
      <c r="D77" s="273"/>
      <c r="E77" s="273"/>
      <c r="F77" s="273"/>
      <c r="G77" s="11">
        <v>69</v>
      </c>
      <c r="H77" s="18">
        <v>0</v>
      </c>
      <c r="I77" s="18">
        <v>0</v>
      </c>
    </row>
    <row r="78" spans="1:9" ht="12.75" customHeight="1" x14ac:dyDescent="0.2">
      <c r="A78" s="274" t="s">
        <v>63</v>
      </c>
      <c r="B78" s="274"/>
      <c r="C78" s="274"/>
      <c r="D78" s="274"/>
      <c r="E78" s="274"/>
      <c r="F78" s="274"/>
      <c r="G78" s="12">
        <v>70</v>
      </c>
      <c r="H78" s="121">
        <f>SUM(H79:H83)</f>
        <v>898878</v>
      </c>
      <c r="I78" s="121">
        <f>SUM(I79:I83)</f>
        <v>898878</v>
      </c>
    </row>
    <row r="79" spans="1:9" ht="12.75" customHeight="1" x14ac:dyDescent="0.2">
      <c r="A79" s="273" t="s">
        <v>64</v>
      </c>
      <c r="B79" s="273"/>
      <c r="C79" s="273"/>
      <c r="D79" s="273"/>
      <c r="E79" s="273"/>
      <c r="F79" s="273"/>
      <c r="G79" s="11">
        <v>71</v>
      </c>
      <c r="H79" s="18">
        <v>898878</v>
      </c>
      <c r="I79" s="18">
        <v>898878</v>
      </c>
    </row>
    <row r="80" spans="1:9" ht="12.75" customHeight="1" x14ac:dyDescent="0.2">
      <c r="A80" s="273" t="s">
        <v>65</v>
      </c>
      <c r="B80" s="273"/>
      <c r="C80" s="273"/>
      <c r="D80" s="273"/>
      <c r="E80" s="273"/>
      <c r="F80" s="273"/>
      <c r="G80" s="11">
        <v>72</v>
      </c>
      <c r="H80" s="18">
        <v>0</v>
      </c>
      <c r="I80" s="18">
        <v>1390358</v>
      </c>
    </row>
    <row r="81" spans="1:9" ht="12.75" customHeight="1" x14ac:dyDescent="0.2">
      <c r="A81" s="273" t="s">
        <v>66</v>
      </c>
      <c r="B81" s="273"/>
      <c r="C81" s="273"/>
      <c r="D81" s="273"/>
      <c r="E81" s="273"/>
      <c r="F81" s="273"/>
      <c r="G81" s="11">
        <v>73</v>
      </c>
      <c r="H81" s="18">
        <v>0</v>
      </c>
      <c r="I81" s="18">
        <v>-1390358</v>
      </c>
    </row>
    <row r="82" spans="1:9" ht="12.75" customHeight="1" x14ac:dyDescent="0.2">
      <c r="A82" s="273" t="s">
        <v>67</v>
      </c>
      <c r="B82" s="273"/>
      <c r="C82" s="273"/>
      <c r="D82" s="273"/>
      <c r="E82" s="273"/>
      <c r="F82" s="273"/>
      <c r="G82" s="11">
        <v>74</v>
      </c>
      <c r="H82" s="18">
        <v>0</v>
      </c>
      <c r="I82" s="18">
        <v>0</v>
      </c>
    </row>
    <row r="83" spans="1:9" ht="12.75" customHeight="1" x14ac:dyDescent="0.2">
      <c r="A83" s="273" t="s">
        <v>68</v>
      </c>
      <c r="B83" s="273"/>
      <c r="C83" s="273"/>
      <c r="D83" s="273"/>
      <c r="E83" s="273"/>
      <c r="F83" s="273"/>
      <c r="G83" s="11">
        <v>75</v>
      </c>
      <c r="H83" s="18">
        <v>0</v>
      </c>
      <c r="I83" s="18">
        <v>0</v>
      </c>
    </row>
    <row r="84" spans="1:9" ht="12.75" customHeight="1" x14ac:dyDescent="0.2">
      <c r="A84" s="290" t="s">
        <v>69</v>
      </c>
      <c r="B84" s="290"/>
      <c r="C84" s="290"/>
      <c r="D84" s="290"/>
      <c r="E84" s="290"/>
      <c r="F84" s="290"/>
      <c r="G84" s="46">
        <v>76</v>
      </c>
      <c r="H84" s="47">
        <v>3409604</v>
      </c>
      <c r="I84" s="47">
        <v>3326996</v>
      </c>
    </row>
    <row r="85" spans="1:9" ht="12.75" customHeight="1" x14ac:dyDescent="0.2">
      <c r="A85" s="274" t="s">
        <v>445</v>
      </c>
      <c r="B85" s="274"/>
      <c r="C85" s="274"/>
      <c r="D85" s="274"/>
      <c r="E85" s="274"/>
      <c r="F85" s="274"/>
      <c r="G85" s="12">
        <v>77</v>
      </c>
      <c r="H85" s="120">
        <f>H86+H87+H88+H89+H90</f>
        <v>-4200</v>
      </c>
      <c r="I85" s="120">
        <f>I86+I87+I88+I89+I90</f>
        <v>-1181</v>
      </c>
    </row>
    <row r="86" spans="1:9" ht="25.5" customHeight="1" x14ac:dyDescent="0.2">
      <c r="A86" s="273" t="s">
        <v>446</v>
      </c>
      <c r="B86" s="273"/>
      <c r="C86" s="273"/>
      <c r="D86" s="273"/>
      <c r="E86" s="273"/>
      <c r="F86" s="273"/>
      <c r="G86" s="11">
        <v>78</v>
      </c>
      <c r="H86" s="18">
        <v>-4200</v>
      </c>
      <c r="I86" s="18">
        <v>-1181</v>
      </c>
    </row>
    <row r="87" spans="1:9" ht="12.75" customHeight="1" x14ac:dyDescent="0.2">
      <c r="A87" s="273" t="s">
        <v>70</v>
      </c>
      <c r="B87" s="273"/>
      <c r="C87" s="273"/>
      <c r="D87" s="273"/>
      <c r="E87" s="273"/>
      <c r="F87" s="273"/>
      <c r="G87" s="11">
        <v>79</v>
      </c>
      <c r="H87" s="18">
        <v>0</v>
      </c>
      <c r="I87" s="18">
        <v>0</v>
      </c>
    </row>
    <row r="88" spans="1:9" ht="12.75" customHeight="1" x14ac:dyDescent="0.2">
      <c r="A88" s="273" t="s">
        <v>71</v>
      </c>
      <c r="B88" s="273"/>
      <c r="C88" s="273"/>
      <c r="D88" s="273"/>
      <c r="E88" s="273"/>
      <c r="F88" s="273"/>
      <c r="G88" s="11">
        <v>80</v>
      </c>
      <c r="H88" s="18">
        <v>0</v>
      </c>
      <c r="I88" s="18">
        <v>0</v>
      </c>
    </row>
    <row r="89" spans="1:9" ht="12.75" customHeight="1" x14ac:dyDescent="0.2">
      <c r="A89" s="273" t="s">
        <v>349</v>
      </c>
      <c r="B89" s="273"/>
      <c r="C89" s="273"/>
      <c r="D89" s="273"/>
      <c r="E89" s="273"/>
      <c r="F89" s="273"/>
      <c r="G89" s="11">
        <v>81</v>
      </c>
      <c r="H89" s="18">
        <v>0</v>
      </c>
      <c r="I89" s="18">
        <v>0</v>
      </c>
    </row>
    <row r="90" spans="1:9" ht="12.75" customHeight="1" x14ac:dyDescent="0.2">
      <c r="A90" s="273" t="s">
        <v>350</v>
      </c>
      <c r="B90" s="273"/>
      <c r="C90" s="273"/>
      <c r="D90" s="273"/>
      <c r="E90" s="273"/>
      <c r="F90" s="273"/>
      <c r="G90" s="11">
        <v>82</v>
      </c>
      <c r="H90" s="18">
        <v>0</v>
      </c>
      <c r="I90" s="18">
        <v>0</v>
      </c>
    </row>
    <row r="91" spans="1:9" ht="12.75" customHeight="1" x14ac:dyDescent="0.2">
      <c r="A91" s="274" t="s">
        <v>351</v>
      </c>
      <c r="B91" s="274"/>
      <c r="C91" s="274"/>
      <c r="D91" s="274"/>
      <c r="E91" s="274"/>
      <c r="F91" s="274"/>
      <c r="G91" s="12">
        <v>83</v>
      </c>
      <c r="H91" s="120">
        <f>H92-H93</f>
        <v>13117086</v>
      </c>
      <c r="I91" s="120">
        <f>I92-I93</f>
        <v>30167615</v>
      </c>
    </row>
    <row r="92" spans="1:9" ht="12.75" customHeight="1" x14ac:dyDescent="0.2">
      <c r="A92" s="273" t="s">
        <v>72</v>
      </c>
      <c r="B92" s="273"/>
      <c r="C92" s="273"/>
      <c r="D92" s="273"/>
      <c r="E92" s="273"/>
      <c r="F92" s="273"/>
      <c r="G92" s="11">
        <v>84</v>
      </c>
      <c r="H92" s="18">
        <v>13117086</v>
      </c>
      <c r="I92" s="18">
        <v>30167615</v>
      </c>
    </row>
    <row r="93" spans="1:9" ht="12.75" customHeight="1" x14ac:dyDescent="0.2">
      <c r="A93" s="273" t="s">
        <v>73</v>
      </c>
      <c r="B93" s="273"/>
      <c r="C93" s="273"/>
      <c r="D93" s="273"/>
      <c r="E93" s="273"/>
      <c r="F93" s="273"/>
      <c r="G93" s="11">
        <v>85</v>
      </c>
      <c r="H93" s="18">
        <v>0</v>
      </c>
      <c r="I93" s="18">
        <v>0</v>
      </c>
    </row>
    <row r="94" spans="1:9" ht="12.75" customHeight="1" x14ac:dyDescent="0.2">
      <c r="A94" s="274" t="s">
        <v>352</v>
      </c>
      <c r="B94" s="274"/>
      <c r="C94" s="274"/>
      <c r="D94" s="274"/>
      <c r="E94" s="274"/>
      <c r="F94" s="274"/>
      <c r="G94" s="12">
        <v>86</v>
      </c>
      <c r="H94" s="120">
        <f>H95-H96</f>
        <v>18177496</v>
      </c>
      <c r="I94" s="120">
        <f>I95-I96</f>
        <v>4218044</v>
      </c>
    </row>
    <row r="95" spans="1:9" ht="12.75" customHeight="1" x14ac:dyDescent="0.2">
      <c r="A95" s="273" t="s">
        <v>74</v>
      </c>
      <c r="B95" s="273"/>
      <c r="C95" s="273"/>
      <c r="D95" s="273"/>
      <c r="E95" s="273"/>
      <c r="F95" s="273"/>
      <c r="G95" s="11">
        <v>87</v>
      </c>
      <c r="H95" s="18">
        <v>18177496</v>
      </c>
      <c r="I95" s="18">
        <v>4218044</v>
      </c>
    </row>
    <row r="96" spans="1:9" ht="12.75" customHeight="1" x14ac:dyDescent="0.2">
      <c r="A96" s="273" t="s">
        <v>75</v>
      </c>
      <c r="B96" s="273"/>
      <c r="C96" s="273"/>
      <c r="D96" s="273"/>
      <c r="E96" s="273"/>
      <c r="F96" s="273"/>
      <c r="G96" s="11">
        <v>88</v>
      </c>
      <c r="H96" s="18">
        <v>0</v>
      </c>
      <c r="I96" s="18">
        <v>0</v>
      </c>
    </row>
    <row r="97" spans="1:9" ht="12.75" customHeight="1" x14ac:dyDescent="0.2">
      <c r="A97" s="273" t="s">
        <v>76</v>
      </c>
      <c r="B97" s="273"/>
      <c r="C97" s="273"/>
      <c r="D97" s="273"/>
      <c r="E97" s="273"/>
      <c r="F97" s="273"/>
      <c r="G97" s="11">
        <v>89</v>
      </c>
      <c r="H97" s="18">
        <v>0</v>
      </c>
      <c r="I97" s="18">
        <v>0</v>
      </c>
    </row>
    <row r="98" spans="1:9" ht="12.75" customHeight="1" x14ac:dyDescent="0.2">
      <c r="A98" s="275" t="s">
        <v>354</v>
      </c>
      <c r="B98" s="275"/>
      <c r="C98" s="275"/>
      <c r="D98" s="275"/>
      <c r="E98" s="275"/>
      <c r="F98" s="275"/>
      <c r="G98" s="12">
        <v>90</v>
      </c>
      <c r="H98" s="120">
        <f>SUM(H99:H104)</f>
        <v>732017</v>
      </c>
      <c r="I98" s="120">
        <f>SUM(I99:I104)</f>
        <v>494733</v>
      </c>
    </row>
    <row r="99" spans="1:9" ht="12.75" customHeight="1" x14ac:dyDescent="0.2">
      <c r="A99" s="273" t="s">
        <v>77</v>
      </c>
      <c r="B99" s="273"/>
      <c r="C99" s="273"/>
      <c r="D99" s="273"/>
      <c r="E99" s="273"/>
      <c r="F99" s="273"/>
      <c r="G99" s="11">
        <v>91</v>
      </c>
      <c r="H99" s="18">
        <v>135732</v>
      </c>
      <c r="I99" s="18">
        <v>494733</v>
      </c>
    </row>
    <row r="100" spans="1:9" ht="12.75" customHeight="1" x14ac:dyDescent="0.2">
      <c r="A100" s="273" t="s">
        <v>78</v>
      </c>
      <c r="B100" s="273"/>
      <c r="C100" s="273"/>
      <c r="D100" s="273"/>
      <c r="E100" s="273"/>
      <c r="F100" s="273"/>
      <c r="G100" s="11">
        <v>92</v>
      </c>
      <c r="H100" s="18">
        <v>0</v>
      </c>
      <c r="I100" s="18">
        <v>0</v>
      </c>
    </row>
    <row r="101" spans="1:9" ht="12.75" customHeight="1" x14ac:dyDescent="0.2">
      <c r="A101" s="273" t="s">
        <v>79</v>
      </c>
      <c r="B101" s="273"/>
      <c r="C101" s="273"/>
      <c r="D101" s="273"/>
      <c r="E101" s="273"/>
      <c r="F101" s="273"/>
      <c r="G101" s="11">
        <v>93</v>
      </c>
      <c r="H101" s="18">
        <v>303622</v>
      </c>
      <c r="I101" s="18">
        <v>0</v>
      </c>
    </row>
    <row r="102" spans="1:9" ht="12.75" customHeight="1" x14ac:dyDescent="0.2">
      <c r="A102" s="273" t="s">
        <v>80</v>
      </c>
      <c r="B102" s="273"/>
      <c r="C102" s="273"/>
      <c r="D102" s="273"/>
      <c r="E102" s="273"/>
      <c r="F102" s="273"/>
      <c r="G102" s="11">
        <v>94</v>
      </c>
      <c r="H102" s="18">
        <v>0</v>
      </c>
      <c r="I102" s="18">
        <v>0</v>
      </c>
    </row>
    <row r="103" spans="1:9" ht="12.75" customHeight="1" x14ac:dyDescent="0.2">
      <c r="A103" s="273" t="s">
        <v>81</v>
      </c>
      <c r="B103" s="273"/>
      <c r="C103" s="273"/>
      <c r="D103" s="273"/>
      <c r="E103" s="273"/>
      <c r="F103" s="273"/>
      <c r="G103" s="11">
        <v>95</v>
      </c>
      <c r="H103" s="18">
        <v>0</v>
      </c>
      <c r="I103" s="18">
        <v>0</v>
      </c>
    </row>
    <row r="104" spans="1:9" ht="12.75" customHeight="1" x14ac:dyDescent="0.2">
      <c r="A104" s="273" t="s">
        <v>82</v>
      </c>
      <c r="B104" s="273"/>
      <c r="C104" s="273"/>
      <c r="D104" s="273"/>
      <c r="E104" s="273"/>
      <c r="F104" s="273"/>
      <c r="G104" s="11">
        <v>96</v>
      </c>
      <c r="H104" s="18">
        <v>292663</v>
      </c>
      <c r="I104" s="18">
        <v>0</v>
      </c>
    </row>
    <row r="105" spans="1:9" ht="12.75" customHeight="1" x14ac:dyDescent="0.2">
      <c r="A105" s="275" t="s">
        <v>355</v>
      </c>
      <c r="B105" s="275"/>
      <c r="C105" s="275"/>
      <c r="D105" s="275"/>
      <c r="E105" s="275"/>
      <c r="F105" s="275"/>
      <c r="G105" s="12">
        <v>97</v>
      </c>
      <c r="H105" s="120">
        <f>SUM(H106:H116)</f>
        <v>42414439</v>
      </c>
      <c r="I105" s="120">
        <f>SUM(I106:I116)</f>
        <v>40321329</v>
      </c>
    </row>
    <row r="106" spans="1:9" ht="12.75" customHeight="1" x14ac:dyDescent="0.2">
      <c r="A106" s="273" t="s">
        <v>83</v>
      </c>
      <c r="B106" s="273"/>
      <c r="C106" s="273"/>
      <c r="D106" s="273"/>
      <c r="E106" s="273"/>
      <c r="F106" s="273"/>
      <c r="G106" s="11">
        <v>98</v>
      </c>
      <c r="H106" s="18">
        <v>0</v>
      </c>
      <c r="I106" s="18">
        <v>0</v>
      </c>
    </row>
    <row r="107" spans="1:9" ht="24.6" customHeight="1" x14ac:dyDescent="0.2">
      <c r="A107" s="273" t="s">
        <v>84</v>
      </c>
      <c r="B107" s="273"/>
      <c r="C107" s="273"/>
      <c r="D107" s="273"/>
      <c r="E107" s="273"/>
      <c r="F107" s="273"/>
      <c r="G107" s="11">
        <v>99</v>
      </c>
      <c r="H107" s="18">
        <v>0</v>
      </c>
      <c r="I107" s="18">
        <v>0</v>
      </c>
    </row>
    <row r="108" spans="1:9" ht="12.75" customHeight="1" x14ac:dyDescent="0.2">
      <c r="A108" s="273" t="s">
        <v>85</v>
      </c>
      <c r="B108" s="273"/>
      <c r="C108" s="273"/>
      <c r="D108" s="273"/>
      <c r="E108" s="273"/>
      <c r="F108" s="273"/>
      <c r="G108" s="11">
        <v>100</v>
      </c>
      <c r="H108" s="18">
        <v>0</v>
      </c>
      <c r="I108" s="18">
        <v>0</v>
      </c>
    </row>
    <row r="109" spans="1:9" ht="21.6" customHeight="1" x14ac:dyDescent="0.2">
      <c r="A109" s="273" t="s">
        <v>86</v>
      </c>
      <c r="B109" s="273"/>
      <c r="C109" s="273"/>
      <c r="D109" s="273"/>
      <c r="E109" s="273"/>
      <c r="F109" s="273"/>
      <c r="G109" s="11">
        <v>101</v>
      </c>
      <c r="H109" s="18">
        <v>0</v>
      </c>
      <c r="I109" s="18">
        <v>0</v>
      </c>
    </row>
    <row r="110" spans="1:9" ht="12.75" customHeight="1" x14ac:dyDescent="0.2">
      <c r="A110" s="273" t="s">
        <v>87</v>
      </c>
      <c r="B110" s="273"/>
      <c r="C110" s="273"/>
      <c r="D110" s="273"/>
      <c r="E110" s="273"/>
      <c r="F110" s="273"/>
      <c r="G110" s="11">
        <v>102</v>
      </c>
      <c r="H110" s="18">
        <v>7776728</v>
      </c>
      <c r="I110" s="18">
        <v>7790807</v>
      </c>
    </row>
    <row r="111" spans="1:9" ht="12.75" customHeight="1" x14ac:dyDescent="0.2">
      <c r="A111" s="273" t="s">
        <v>88</v>
      </c>
      <c r="B111" s="273"/>
      <c r="C111" s="273"/>
      <c r="D111" s="273"/>
      <c r="E111" s="273"/>
      <c r="F111" s="273"/>
      <c r="G111" s="11">
        <v>103</v>
      </c>
      <c r="H111" s="18">
        <v>25577436</v>
      </c>
      <c r="I111" s="18">
        <v>23819370</v>
      </c>
    </row>
    <row r="112" spans="1:9" ht="12.75" customHeight="1" x14ac:dyDescent="0.2">
      <c r="A112" s="273" t="s">
        <v>89</v>
      </c>
      <c r="B112" s="273"/>
      <c r="C112" s="273"/>
      <c r="D112" s="273"/>
      <c r="E112" s="273"/>
      <c r="F112" s="273"/>
      <c r="G112" s="11">
        <v>104</v>
      </c>
      <c r="H112" s="18">
        <v>0</v>
      </c>
      <c r="I112" s="18">
        <v>0</v>
      </c>
    </row>
    <row r="113" spans="1:9" ht="12.75" customHeight="1" x14ac:dyDescent="0.2">
      <c r="A113" s="273" t="s">
        <v>90</v>
      </c>
      <c r="B113" s="273"/>
      <c r="C113" s="273"/>
      <c r="D113" s="273"/>
      <c r="E113" s="273"/>
      <c r="F113" s="273"/>
      <c r="G113" s="11">
        <v>105</v>
      </c>
      <c r="H113" s="18">
        <v>0</v>
      </c>
      <c r="I113" s="18">
        <v>0</v>
      </c>
    </row>
    <row r="114" spans="1:9" ht="12.75" customHeight="1" x14ac:dyDescent="0.2">
      <c r="A114" s="273" t="s">
        <v>91</v>
      </c>
      <c r="B114" s="273"/>
      <c r="C114" s="273"/>
      <c r="D114" s="273"/>
      <c r="E114" s="273"/>
      <c r="F114" s="273"/>
      <c r="G114" s="11">
        <v>106</v>
      </c>
      <c r="H114" s="18">
        <v>5452994</v>
      </c>
      <c r="I114" s="18">
        <v>5015519</v>
      </c>
    </row>
    <row r="115" spans="1:9" ht="12.75" customHeight="1" x14ac:dyDescent="0.2">
      <c r="A115" s="273" t="s">
        <v>92</v>
      </c>
      <c r="B115" s="273"/>
      <c r="C115" s="273"/>
      <c r="D115" s="273"/>
      <c r="E115" s="273"/>
      <c r="F115" s="273"/>
      <c r="G115" s="11">
        <v>107</v>
      </c>
      <c r="H115" s="18">
        <v>497997</v>
      </c>
      <c r="I115" s="18">
        <v>867011</v>
      </c>
    </row>
    <row r="116" spans="1:9" ht="12.75" customHeight="1" x14ac:dyDescent="0.2">
      <c r="A116" s="273" t="s">
        <v>93</v>
      </c>
      <c r="B116" s="273"/>
      <c r="C116" s="273"/>
      <c r="D116" s="273"/>
      <c r="E116" s="273"/>
      <c r="F116" s="273"/>
      <c r="G116" s="11">
        <v>108</v>
      </c>
      <c r="H116" s="18">
        <v>3109284</v>
      </c>
      <c r="I116" s="18">
        <v>2828622</v>
      </c>
    </row>
    <row r="117" spans="1:9" ht="12.75" customHeight="1" x14ac:dyDescent="0.2">
      <c r="A117" s="275" t="s">
        <v>356</v>
      </c>
      <c r="B117" s="275"/>
      <c r="C117" s="275"/>
      <c r="D117" s="275"/>
      <c r="E117" s="275"/>
      <c r="F117" s="275"/>
      <c r="G117" s="12">
        <v>109</v>
      </c>
      <c r="H117" s="120">
        <f>SUM(H118:H131)</f>
        <v>5178066</v>
      </c>
      <c r="I117" s="120">
        <f>SUM(I118:I131)</f>
        <v>4563792</v>
      </c>
    </row>
    <row r="118" spans="1:9" ht="12.75" customHeight="1" x14ac:dyDescent="0.2">
      <c r="A118" s="273" t="s">
        <v>83</v>
      </c>
      <c r="B118" s="273"/>
      <c r="C118" s="273"/>
      <c r="D118" s="273"/>
      <c r="E118" s="273"/>
      <c r="F118" s="273"/>
      <c r="G118" s="11">
        <v>110</v>
      </c>
      <c r="H118" s="18">
        <v>0</v>
      </c>
      <c r="I118" s="18">
        <v>0</v>
      </c>
    </row>
    <row r="119" spans="1:9" ht="22.15" customHeight="1" x14ac:dyDescent="0.2">
      <c r="A119" s="273" t="s">
        <v>84</v>
      </c>
      <c r="B119" s="273"/>
      <c r="C119" s="273"/>
      <c r="D119" s="273"/>
      <c r="E119" s="273"/>
      <c r="F119" s="273"/>
      <c r="G119" s="11">
        <v>111</v>
      </c>
      <c r="H119" s="18">
        <v>0</v>
      </c>
      <c r="I119" s="18">
        <v>0</v>
      </c>
    </row>
    <row r="120" spans="1:9" ht="12.75" customHeight="1" x14ac:dyDescent="0.2">
      <c r="A120" s="273" t="s">
        <v>85</v>
      </c>
      <c r="B120" s="273"/>
      <c r="C120" s="273"/>
      <c r="D120" s="273"/>
      <c r="E120" s="273"/>
      <c r="F120" s="273"/>
      <c r="G120" s="11">
        <v>112</v>
      </c>
      <c r="H120" s="18">
        <v>0</v>
      </c>
      <c r="I120" s="18">
        <v>0</v>
      </c>
    </row>
    <row r="121" spans="1:9" ht="23.45" customHeight="1" x14ac:dyDescent="0.2">
      <c r="A121" s="273" t="s">
        <v>86</v>
      </c>
      <c r="B121" s="273"/>
      <c r="C121" s="273"/>
      <c r="D121" s="273"/>
      <c r="E121" s="273"/>
      <c r="F121" s="273"/>
      <c r="G121" s="11">
        <v>113</v>
      </c>
      <c r="H121" s="18">
        <v>0</v>
      </c>
      <c r="I121" s="18">
        <v>0</v>
      </c>
    </row>
    <row r="122" spans="1:9" ht="12.75" customHeight="1" x14ac:dyDescent="0.2">
      <c r="A122" s="273" t="s">
        <v>87</v>
      </c>
      <c r="B122" s="273"/>
      <c r="C122" s="273"/>
      <c r="D122" s="273"/>
      <c r="E122" s="273"/>
      <c r="F122" s="273"/>
      <c r="G122" s="11">
        <v>114</v>
      </c>
      <c r="H122" s="18">
        <v>18559</v>
      </c>
      <c r="I122" s="18">
        <v>2081</v>
      </c>
    </row>
    <row r="123" spans="1:9" ht="12.75" customHeight="1" x14ac:dyDescent="0.2">
      <c r="A123" s="273" t="s">
        <v>88</v>
      </c>
      <c r="B123" s="273"/>
      <c r="C123" s="273"/>
      <c r="D123" s="273"/>
      <c r="E123" s="273"/>
      <c r="F123" s="273"/>
      <c r="G123" s="11">
        <v>115</v>
      </c>
      <c r="H123" s="18">
        <v>1827542</v>
      </c>
      <c r="I123" s="18">
        <v>1773244</v>
      </c>
    </row>
    <row r="124" spans="1:9" ht="12.75" customHeight="1" x14ac:dyDescent="0.2">
      <c r="A124" s="273" t="s">
        <v>89</v>
      </c>
      <c r="B124" s="273"/>
      <c r="C124" s="273"/>
      <c r="D124" s="273"/>
      <c r="E124" s="273"/>
      <c r="F124" s="273"/>
      <c r="G124" s="11">
        <v>116</v>
      </c>
      <c r="H124" s="18">
        <v>0</v>
      </c>
      <c r="I124" s="18">
        <v>2490</v>
      </c>
    </row>
    <row r="125" spans="1:9" ht="12.75" customHeight="1" x14ac:dyDescent="0.2">
      <c r="A125" s="273" t="s">
        <v>90</v>
      </c>
      <c r="B125" s="273"/>
      <c r="C125" s="273"/>
      <c r="D125" s="273"/>
      <c r="E125" s="273"/>
      <c r="F125" s="273"/>
      <c r="G125" s="11">
        <v>117</v>
      </c>
      <c r="H125" s="18">
        <v>558705</v>
      </c>
      <c r="I125" s="18">
        <v>707953</v>
      </c>
    </row>
    <row r="126" spans="1:9" x14ac:dyDescent="0.2">
      <c r="A126" s="273" t="s">
        <v>91</v>
      </c>
      <c r="B126" s="273"/>
      <c r="C126" s="273"/>
      <c r="D126" s="273"/>
      <c r="E126" s="273"/>
      <c r="F126" s="273"/>
      <c r="G126" s="11">
        <v>118</v>
      </c>
      <c r="H126" s="18">
        <v>1157320</v>
      </c>
      <c r="I126" s="18">
        <v>1157320</v>
      </c>
    </row>
    <row r="127" spans="1:9" x14ac:dyDescent="0.2">
      <c r="A127" s="273" t="s">
        <v>94</v>
      </c>
      <c r="B127" s="273"/>
      <c r="C127" s="273"/>
      <c r="D127" s="273"/>
      <c r="E127" s="273"/>
      <c r="F127" s="273"/>
      <c r="G127" s="11">
        <v>119</v>
      </c>
      <c r="H127" s="18">
        <v>95603</v>
      </c>
      <c r="I127" s="18">
        <v>102060</v>
      </c>
    </row>
    <row r="128" spans="1:9" x14ac:dyDescent="0.2">
      <c r="A128" s="273" t="s">
        <v>95</v>
      </c>
      <c r="B128" s="273"/>
      <c r="C128" s="273"/>
      <c r="D128" s="273"/>
      <c r="E128" s="273"/>
      <c r="F128" s="273"/>
      <c r="G128" s="11">
        <v>120</v>
      </c>
      <c r="H128" s="18">
        <v>1511691</v>
      </c>
      <c r="I128" s="18">
        <v>806308</v>
      </c>
    </row>
    <row r="129" spans="1:9" x14ac:dyDescent="0.2">
      <c r="A129" s="273" t="s">
        <v>96</v>
      </c>
      <c r="B129" s="273"/>
      <c r="C129" s="273"/>
      <c r="D129" s="273"/>
      <c r="E129" s="273"/>
      <c r="F129" s="273"/>
      <c r="G129" s="11">
        <v>121</v>
      </c>
      <c r="H129" s="18">
        <v>0</v>
      </c>
      <c r="I129" s="18">
        <v>0</v>
      </c>
    </row>
    <row r="130" spans="1:9" x14ac:dyDescent="0.2">
      <c r="A130" s="273" t="s">
        <v>97</v>
      </c>
      <c r="B130" s="273"/>
      <c r="C130" s="273"/>
      <c r="D130" s="273"/>
      <c r="E130" s="273"/>
      <c r="F130" s="273"/>
      <c r="G130" s="11">
        <v>122</v>
      </c>
      <c r="H130" s="18">
        <v>0</v>
      </c>
      <c r="I130" s="18">
        <v>0</v>
      </c>
    </row>
    <row r="131" spans="1:9" x14ac:dyDescent="0.2">
      <c r="A131" s="273" t="s">
        <v>98</v>
      </c>
      <c r="B131" s="273"/>
      <c r="C131" s="273"/>
      <c r="D131" s="273"/>
      <c r="E131" s="273"/>
      <c r="F131" s="273"/>
      <c r="G131" s="11">
        <v>123</v>
      </c>
      <c r="H131" s="18">
        <v>8646</v>
      </c>
      <c r="I131" s="18">
        <v>12336</v>
      </c>
    </row>
    <row r="132" spans="1:9" ht="22.15" customHeight="1" x14ac:dyDescent="0.2">
      <c r="A132" s="289" t="s">
        <v>99</v>
      </c>
      <c r="B132" s="289"/>
      <c r="C132" s="289"/>
      <c r="D132" s="289"/>
      <c r="E132" s="289"/>
      <c r="F132" s="289"/>
      <c r="G132" s="11">
        <v>124</v>
      </c>
      <c r="H132" s="18">
        <v>196841</v>
      </c>
      <c r="I132" s="18">
        <v>302657</v>
      </c>
    </row>
    <row r="133" spans="1:9" ht="12.75" customHeight="1" x14ac:dyDescent="0.2">
      <c r="A133" s="275" t="s">
        <v>357</v>
      </c>
      <c r="B133" s="275"/>
      <c r="C133" s="275"/>
      <c r="D133" s="275"/>
      <c r="E133" s="275"/>
      <c r="F133" s="275"/>
      <c r="G133" s="12">
        <v>125</v>
      </c>
      <c r="H133" s="120">
        <f>H75+H98+H105+H117+H132</f>
        <v>102097797</v>
      </c>
      <c r="I133" s="120">
        <f>I75+I98+I105+I117+I132</f>
        <v>102270433</v>
      </c>
    </row>
    <row r="134" spans="1:9" x14ac:dyDescent="0.2">
      <c r="A134" s="289" t="s">
        <v>100</v>
      </c>
      <c r="B134" s="289"/>
      <c r="C134" s="289"/>
      <c r="D134" s="289"/>
      <c r="E134" s="289"/>
      <c r="F134" s="289"/>
      <c r="G134" s="11">
        <v>126</v>
      </c>
      <c r="H134" s="18">
        <v>718595</v>
      </c>
      <c r="I134" s="18">
        <v>1311482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13"/>
  <sheetViews>
    <sheetView view="pageBreakPreview" topLeftCell="A56" zoomScale="80" zoomScaleNormal="85" zoomScaleSheetLayoutView="80" workbookViewId="0">
      <selection activeCell="O39" sqref="O3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93" t="s">
        <v>102</v>
      </c>
      <c r="B1" s="294"/>
      <c r="C1" s="294"/>
      <c r="D1" s="294"/>
      <c r="E1" s="294"/>
      <c r="F1" s="294"/>
      <c r="G1" s="294"/>
      <c r="H1" s="294"/>
      <c r="I1" s="294"/>
    </row>
    <row r="2" spans="1:11" x14ac:dyDescent="0.2">
      <c r="A2" s="295" t="s">
        <v>469</v>
      </c>
      <c r="B2" s="296"/>
      <c r="C2" s="296"/>
      <c r="D2" s="296"/>
      <c r="E2" s="296"/>
      <c r="F2" s="296"/>
      <c r="G2" s="296"/>
      <c r="H2" s="296"/>
      <c r="I2" s="296"/>
    </row>
    <row r="3" spans="1:11" x14ac:dyDescent="0.2">
      <c r="A3" s="297" t="s">
        <v>447</v>
      </c>
      <c r="B3" s="298"/>
      <c r="C3" s="298"/>
      <c r="D3" s="298"/>
      <c r="E3" s="298"/>
      <c r="F3" s="298"/>
      <c r="G3" s="298"/>
      <c r="H3" s="298"/>
      <c r="I3" s="298"/>
      <c r="J3" s="299"/>
      <c r="K3" s="299"/>
    </row>
    <row r="4" spans="1:11" x14ac:dyDescent="0.2">
      <c r="A4" s="300" t="s">
        <v>465</v>
      </c>
      <c r="B4" s="301"/>
      <c r="C4" s="301"/>
      <c r="D4" s="301"/>
      <c r="E4" s="301"/>
      <c r="F4" s="301"/>
      <c r="G4" s="301"/>
      <c r="H4" s="301"/>
      <c r="I4" s="301"/>
      <c r="J4" s="302"/>
      <c r="K4" s="302"/>
    </row>
    <row r="5" spans="1:11" ht="22.15" customHeight="1" x14ac:dyDescent="0.2">
      <c r="A5" s="303" t="s">
        <v>2</v>
      </c>
      <c r="B5" s="304"/>
      <c r="C5" s="304"/>
      <c r="D5" s="304"/>
      <c r="E5" s="304"/>
      <c r="F5" s="304"/>
      <c r="G5" s="303" t="s">
        <v>103</v>
      </c>
      <c r="H5" s="305" t="s">
        <v>301</v>
      </c>
      <c r="I5" s="306"/>
      <c r="J5" s="305" t="s">
        <v>279</v>
      </c>
      <c r="K5" s="306"/>
    </row>
    <row r="6" spans="1:11" x14ac:dyDescent="0.2">
      <c r="A6" s="304"/>
      <c r="B6" s="304"/>
      <c r="C6" s="304"/>
      <c r="D6" s="304"/>
      <c r="E6" s="304"/>
      <c r="F6" s="304"/>
      <c r="G6" s="304"/>
      <c r="H6" s="50" t="s">
        <v>294</v>
      </c>
      <c r="I6" s="50" t="s">
        <v>295</v>
      </c>
      <c r="J6" s="50" t="s">
        <v>294</v>
      </c>
      <c r="K6" s="50" t="s">
        <v>295</v>
      </c>
    </row>
    <row r="7" spans="1:11" x14ac:dyDescent="0.2">
      <c r="A7" s="309">
        <v>1</v>
      </c>
      <c r="B7" s="310"/>
      <c r="C7" s="310"/>
      <c r="D7" s="310"/>
      <c r="E7" s="310"/>
      <c r="F7" s="310"/>
      <c r="G7" s="51">
        <v>2</v>
      </c>
      <c r="H7" s="50">
        <v>3</v>
      </c>
      <c r="I7" s="50">
        <v>4</v>
      </c>
      <c r="J7" s="50">
        <v>5</v>
      </c>
      <c r="K7" s="50">
        <v>6</v>
      </c>
    </row>
    <row r="8" spans="1:11" ht="12.75" customHeight="1" x14ac:dyDescent="0.2">
      <c r="A8" s="307" t="s">
        <v>358</v>
      </c>
      <c r="B8" s="307"/>
      <c r="C8" s="307"/>
      <c r="D8" s="307"/>
      <c r="E8" s="307"/>
      <c r="F8" s="307"/>
      <c r="G8" s="12">
        <v>1</v>
      </c>
      <c r="H8" s="52">
        <f>SUM(H9:H13)</f>
        <v>20371446</v>
      </c>
      <c r="I8" s="52">
        <f>SUM(I9:I13)</f>
        <v>8252746</v>
      </c>
      <c r="J8" s="52">
        <f>SUM(J9:J13)</f>
        <v>14743653</v>
      </c>
      <c r="K8" s="52">
        <f>SUM(K9:K13)</f>
        <v>6706244</v>
      </c>
    </row>
    <row r="9" spans="1:11" ht="12.75" customHeight="1" x14ac:dyDescent="0.2">
      <c r="A9" s="273" t="s">
        <v>115</v>
      </c>
      <c r="B9" s="273"/>
      <c r="C9" s="273"/>
      <c r="D9" s="273"/>
      <c r="E9" s="273"/>
      <c r="F9" s="273"/>
      <c r="G9" s="11">
        <v>2</v>
      </c>
      <c r="H9" s="53">
        <v>0</v>
      </c>
      <c r="I9" s="53">
        <v>0</v>
      </c>
      <c r="J9" s="53">
        <v>0</v>
      </c>
      <c r="K9" s="53">
        <v>0</v>
      </c>
    </row>
    <row r="10" spans="1:11" ht="12.75" customHeight="1" x14ac:dyDescent="0.2">
      <c r="A10" s="273" t="s">
        <v>116</v>
      </c>
      <c r="B10" s="273"/>
      <c r="C10" s="273"/>
      <c r="D10" s="273"/>
      <c r="E10" s="273"/>
      <c r="F10" s="273"/>
      <c r="G10" s="11">
        <v>3</v>
      </c>
      <c r="H10" s="53">
        <v>3169774</v>
      </c>
      <c r="I10" s="53">
        <v>1022808</v>
      </c>
      <c r="J10" s="53">
        <v>4066365</v>
      </c>
      <c r="K10" s="53">
        <v>1033615</v>
      </c>
    </row>
    <row r="11" spans="1:11" ht="12.75" customHeight="1" x14ac:dyDescent="0.2">
      <c r="A11" s="273" t="s">
        <v>117</v>
      </c>
      <c r="B11" s="273"/>
      <c r="C11" s="273"/>
      <c r="D11" s="273"/>
      <c r="E11" s="273"/>
      <c r="F11" s="273"/>
      <c r="G11" s="11">
        <v>4</v>
      </c>
      <c r="H11" s="53">
        <v>0</v>
      </c>
      <c r="I11" s="53">
        <v>0</v>
      </c>
      <c r="J11" s="53">
        <v>0</v>
      </c>
      <c r="K11" s="53">
        <v>0</v>
      </c>
    </row>
    <row r="12" spans="1:11" ht="12.75" customHeight="1" x14ac:dyDescent="0.2">
      <c r="A12" s="273" t="s">
        <v>118</v>
      </c>
      <c r="B12" s="273"/>
      <c r="C12" s="273"/>
      <c r="D12" s="273"/>
      <c r="E12" s="273"/>
      <c r="F12" s="273"/>
      <c r="G12" s="11">
        <v>5</v>
      </c>
      <c r="H12" s="53">
        <v>0</v>
      </c>
      <c r="I12" s="53">
        <v>0</v>
      </c>
      <c r="J12" s="53">
        <v>0</v>
      </c>
      <c r="K12" s="53">
        <v>0</v>
      </c>
    </row>
    <row r="13" spans="1:11" ht="12.75" customHeight="1" x14ac:dyDescent="0.2">
      <c r="A13" s="273" t="s">
        <v>119</v>
      </c>
      <c r="B13" s="273"/>
      <c r="C13" s="273"/>
      <c r="D13" s="273"/>
      <c r="E13" s="273"/>
      <c r="F13" s="273"/>
      <c r="G13" s="11">
        <v>6</v>
      </c>
      <c r="H13" s="53">
        <v>17201672</v>
      </c>
      <c r="I13" s="53">
        <v>7229938</v>
      </c>
      <c r="J13" s="53">
        <v>10677288</v>
      </c>
      <c r="K13" s="53">
        <v>5672629</v>
      </c>
    </row>
    <row r="14" spans="1:11" ht="12.75" customHeight="1" x14ac:dyDescent="0.2">
      <c r="A14" s="307" t="s">
        <v>359</v>
      </c>
      <c r="B14" s="307"/>
      <c r="C14" s="307"/>
      <c r="D14" s="307"/>
      <c r="E14" s="307"/>
      <c r="F14" s="307"/>
      <c r="G14" s="12">
        <v>7</v>
      </c>
      <c r="H14" s="52">
        <f>H15+H16+H20+H24+H25+H26+H29+H36</f>
        <v>4394689</v>
      </c>
      <c r="I14" s="52">
        <f>I15+I16+I20+I24+I25+I26+I29+I36</f>
        <v>1467929</v>
      </c>
      <c r="J14" s="52">
        <f>J15+J16+J20+J24+J25+J26+J29+J36</f>
        <v>7343106</v>
      </c>
      <c r="K14" s="52">
        <f>K15+K16+K20+K24+K25+K26+K29+K36</f>
        <v>2643545</v>
      </c>
    </row>
    <row r="15" spans="1:11" ht="12.75" customHeight="1" x14ac:dyDescent="0.2">
      <c r="A15" s="273" t="s">
        <v>104</v>
      </c>
      <c r="B15" s="273"/>
      <c r="C15" s="273"/>
      <c r="D15" s="273"/>
      <c r="E15" s="273"/>
      <c r="F15" s="273"/>
      <c r="G15" s="11">
        <v>8</v>
      </c>
      <c r="H15" s="53">
        <v>0</v>
      </c>
      <c r="I15" s="53">
        <v>0</v>
      </c>
      <c r="J15" s="53">
        <v>0</v>
      </c>
      <c r="K15" s="53">
        <v>0</v>
      </c>
    </row>
    <row r="16" spans="1:11" ht="12.75" customHeight="1" x14ac:dyDescent="0.2">
      <c r="A16" s="274" t="s">
        <v>439</v>
      </c>
      <c r="B16" s="274"/>
      <c r="C16" s="274"/>
      <c r="D16" s="274"/>
      <c r="E16" s="274"/>
      <c r="F16" s="274"/>
      <c r="G16" s="12">
        <v>9</v>
      </c>
      <c r="H16" s="52">
        <f>SUM(H17:H19)</f>
        <v>3709151</v>
      </c>
      <c r="I16" s="52">
        <f>SUM(I17:I19)</f>
        <v>1272115</v>
      </c>
      <c r="J16" s="52">
        <f>SUM(J17:J19)</f>
        <v>4590886</v>
      </c>
      <c r="K16" s="52">
        <f>SUM(K17:K19)</f>
        <v>1189189</v>
      </c>
    </row>
    <row r="17" spans="1:11" ht="12.75" customHeight="1" x14ac:dyDescent="0.2">
      <c r="A17" s="308" t="s">
        <v>120</v>
      </c>
      <c r="B17" s="308"/>
      <c r="C17" s="308"/>
      <c r="D17" s="308"/>
      <c r="E17" s="308"/>
      <c r="F17" s="308"/>
      <c r="G17" s="11">
        <v>10</v>
      </c>
      <c r="H17" s="53">
        <v>499970</v>
      </c>
      <c r="I17" s="53">
        <v>482794</v>
      </c>
      <c r="J17" s="53">
        <v>845430</v>
      </c>
      <c r="K17" s="53">
        <v>166453</v>
      </c>
    </row>
    <row r="18" spans="1:11" ht="12.75" customHeight="1" x14ac:dyDescent="0.2">
      <c r="A18" s="308" t="s">
        <v>121</v>
      </c>
      <c r="B18" s="308"/>
      <c r="C18" s="308"/>
      <c r="D18" s="308"/>
      <c r="E18" s="308"/>
      <c r="F18" s="308"/>
      <c r="G18" s="11">
        <v>11</v>
      </c>
      <c r="H18" s="53">
        <v>0</v>
      </c>
      <c r="I18" s="53">
        <v>0</v>
      </c>
      <c r="J18" s="53">
        <v>0</v>
      </c>
      <c r="K18" s="53">
        <v>0</v>
      </c>
    </row>
    <row r="19" spans="1:11" ht="12.75" customHeight="1" x14ac:dyDescent="0.2">
      <c r="A19" s="308" t="s">
        <v>122</v>
      </c>
      <c r="B19" s="308"/>
      <c r="C19" s="308"/>
      <c r="D19" s="308"/>
      <c r="E19" s="308"/>
      <c r="F19" s="308"/>
      <c r="G19" s="11">
        <v>12</v>
      </c>
      <c r="H19" s="53">
        <v>3209181</v>
      </c>
      <c r="I19" s="53">
        <v>789321</v>
      </c>
      <c r="J19" s="53">
        <v>3745456</v>
      </c>
      <c r="K19" s="53">
        <v>1022736</v>
      </c>
    </row>
    <row r="20" spans="1:11" ht="12.75" customHeight="1" x14ac:dyDescent="0.2">
      <c r="A20" s="274" t="s">
        <v>440</v>
      </c>
      <c r="B20" s="274"/>
      <c r="C20" s="274"/>
      <c r="D20" s="274"/>
      <c r="E20" s="274"/>
      <c r="F20" s="274"/>
      <c r="G20" s="12">
        <v>13</v>
      </c>
      <c r="H20" s="52">
        <f>SUM(H21:H23)</f>
        <v>1934556</v>
      </c>
      <c r="I20" s="52">
        <f>SUM(I21:I23)</f>
        <v>515554</v>
      </c>
      <c r="J20" s="52">
        <f>SUM(J21:J23)</f>
        <v>2227469</v>
      </c>
      <c r="K20" s="52">
        <f>SUM(K21:K23)</f>
        <v>803881</v>
      </c>
    </row>
    <row r="21" spans="1:11" ht="12.75" customHeight="1" x14ac:dyDescent="0.2">
      <c r="A21" s="308" t="s">
        <v>105</v>
      </c>
      <c r="B21" s="308"/>
      <c r="C21" s="308"/>
      <c r="D21" s="308"/>
      <c r="E21" s="308"/>
      <c r="F21" s="308"/>
      <c r="G21" s="11">
        <v>14</v>
      </c>
      <c r="H21" s="53">
        <v>1194639</v>
      </c>
      <c r="I21" s="53">
        <v>337782</v>
      </c>
      <c r="J21" s="53">
        <v>1370877</v>
      </c>
      <c r="K21" s="53">
        <v>485906</v>
      </c>
    </row>
    <row r="22" spans="1:11" ht="12.75" customHeight="1" x14ac:dyDescent="0.2">
      <c r="A22" s="308" t="s">
        <v>106</v>
      </c>
      <c r="B22" s="308"/>
      <c r="C22" s="308"/>
      <c r="D22" s="308"/>
      <c r="E22" s="308"/>
      <c r="F22" s="308"/>
      <c r="G22" s="11">
        <v>15</v>
      </c>
      <c r="H22" s="53">
        <v>488554</v>
      </c>
      <c r="I22" s="53">
        <v>116912</v>
      </c>
      <c r="J22" s="53">
        <v>569413</v>
      </c>
      <c r="K22" s="53">
        <v>214439</v>
      </c>
    </row>
    <row r="23" spans="1:11" ht="12.75" customHeight="1" x14ac:dyDescent="0.2">
      <c r="A23" s="308" t="s">
        <v>107</v>
      </c>
      <c r="B23" s="308"/>
      <c r="C23" s="308"/>
      <c r="D23" s="308"/>
      <c r="E23" s="308"/>
      <c r="F23" s="308"/>
      <c r="G23" s="11">
        <v>16</v>
      </c>
      <c r="H23" s="53">
        <v>251363</v>
      </c>
      <c r="I23" s="53">
        <v>60860</v>
      </c>
      <c r="J23" s="53">
        <v>287179</v>
      </c>
      <c r="K23" s="53">
        <v>103536</v>
      </c>
    </row>
    <row r="24" spans="1:11" ht="12.75" customHeight="1" x14ac:dyDescent="0.2">
      <c r="A24" s="273" t="s">
        <v>108</v>
      </c>
      <c r="B24" s="273"/>
      <c r="C24" s="273"/>
      <c r="D24" s="273"/>
      <c r="E24" s="273"/>
      <c r="F24" s="273"/>
      <c r="G24" s="11">
        <v>17</v>
      </c>
      <c r="H24" s="53">
        <v>110990</v>
      </c>
      <c r="I24" s="53">
        <v>61856</v>
      </c>
      <c r="J24" s="53">
        <v>357756</v>
      </c>
      <c r="K24" s="53">
        <v>94555</v>
      </c>
    </row>
    <row r="25" spans="1:11" ht="12.75" customHeight="1" x14ac:dyDescent="0.2">
      <c r="A25" s="273" t="s">
        <v>109</v>
      </c>
      <c r="B25" s="273"/>
      <c r="C25" s="273"/>
      <c r="D25" s="273"/>
      <c r="E25" s="273"/>
      <c r="F25" s="273"/>
      <c r="G25" s="11">
        <v>18</v>
      </c>
      <c r="H25" s="53">
        <v>211639</v>
      </c>
      <c r="I25" s="53">
        <v>57982</v>
      </c>
      <c r="J25" s="53">
        <v>191483</v>
      </c>
      <c r="K25" s="53">
        <v>92834</v>
      </c>
    </row>
    <row r="26" spans="1:11" ht="12.75" customHeight="1" x14ac:dyDescent="0.2">
      <c r="A26" s="274" t="s">
        <v>441</v>
      </c>
      <c r="B26" s="274"/>
      <c r="C26" s="274"/>
      <c r="D26" s="274"/>
      <c r="E26" s="274"/>
      <c r="F26" s="274"/>
      <c r="G26" s="12">
        <v>19</v>
      </c>
      <c r="H26" s="52">
        <f>H27+H28</f>
        <v>-186355</v>
      </c>
      <c r="I26" s="52">
        <f>I27+I28</f>
        <v>-290304</v>
      </c>
      <c r="J26" s="52">
        <f>J27+J28</f>
        <v>-76801</v>
      </c>
      <c r="K26" s="52">
        <f>K27+K28</f>
        <v>-90639</v>
      </c>
    </row>
    <row r="27" spans="1:11" ht="12.75" customHeight="1" x14ac:dyDescent="0.2">
      <c r="A27" s="308" t="s">
        <v>123</v>
      </c>
      <c r="B27" s="308"/>
      <c r="C27" s="308"/>
      <c r="D27" s="308"/>
      <c r="E27" s="308"/>
      <c r="F27" s="308"/>
      <c r="G27" s="11">
        <v>20</v>
      </c>
      <c r="H27" s="53">
        <v>-272491</v>
      </c>
      <c r="I27" s="53">
        <v>-416579</v>
      </c>
      <c r="J27" s="53">
        <v>-89265</v>
      </c>
      <c r="K27" s="53">
        <v>-89040</v>
      </c>
    </row>
    <row r="28" spans="1:11" ht="12.75" customHeight="1" x14ac:dyDescent="0.2">
      <c r="A28" s="308" t="s">
        <v>124</v>
      </c>
      <c r="B28" s="308"/>
      <c r="C28" s="308"/>
      <c r="D28" s="308"/>
      <c r="E28" s="308"/>
      <c r="F28" s="308"/>
      <c r="G28" s="11">
        <v>21</v>
      </c>
      <c r="H28" s="53">
        <v>86136</v>
      </c>
      <c r="I28" s="53">
        <v>126275</v>
      </c>
      <c r="J28" s="53">
        <v>12464</v>
      </c>
      <c r="K28" s="53">
        <v>-1599</v>
      </c>
    </row>
    <row r="29" spans="1:11" ht="12.75" customHeight="1" x14ac:dyDescent="0.2">
      <c r="A29" s="274" t="s">
        <v>442</v>
      </c>
      <c r="B29" s="274"/>
      <c r="C29" s="274"/>
      <c r="D29" s="274"/>
      <c r="E29" s="274"/>
      <c r="F29" s="274"/>
      <c r="G29" s="12">
        <v>22</v>
      </c>
      <c r="H29" s="52">
        <f>SUM(H30:H35)</f>
        <v>-1393236</v>
      </c>
      <c r="I29" s="52">
        <f>SUM(I30:I35)</f>
        <v>-146684</v>
      </c>
      <c r="J29" s="52">
        <f>SUM(J30:J35)</f>
        <v>22538</v>
      </c>
      <c r="K29" s="52">
        <f>SUM(K30:K35)</f>
        <v>523950</v>
      </c>
    </row>
    <row r="30" spans="1:11" ht="12.75" customHeight="1" x14ac:dyDescent="0.2">
      <c r="A30" s="308" t="s">
        <v>125</v>
      </c>
      <c r="B30" s="308"/>
      <c r="C30" s="308"/>
      <c r="D30" s="308"/>
      <c r="E30" s="308"/>
      <c r="F30" s="308"/>
      <c r="G30" s="11">
        <v>23</v>
      </c>
      <c r="H30" s="53">
        <v>141565</v>
      </c>
      <c r="I30" s="53">
        <v>141565</v>
      </c>
      <c r="J30" s="53">
        <v>523950</v>
      </c>
      <c r="K30" s="53">
        <v>523950</v>
      </c>
    </row>
    <row r="31" spans="1:11" ht="12.75" customHeight="1" x14ac:dyDescent="0.2">
      <c r="A31" s="308" t="s">
        <v>126</v>
      </c>
      <c r="B31" s="308"/>
      <c r="C31" s="308"/>
      <c r="D31" s="308"/>
      <c r="E31" s="308"/>
      <c r="F31" s="308"/>
      <c r="G31" s="11">
        <v>24</v>
      </c>
      <c r="H31" s="53">
        <v>0</v>
      </c>
      <c r="I31" s="53">
        <v>0</v>
      </c>
      <c r="J31" s="53">
        <v>0</v>
      </c>
      <c r="K31" s="53">
        <v>0</v>
      </c>
    </row>
    <row r="32" spans="1:11" ht="12.75" customHeight="1" x14ac:dyDescent="0.2">
      <c r="A32" s="308" t="s">
        <v>127</v>
      </c>
      <c r="B32" s="308"/>
      <c r="C32" s="308"/>
      <c r="D32" s="308"/>
      <c r="E32" s="308"/>
      <c r="F32" s="308"/>
      <c r="G32" s="11">
        <v>25</v>
      </c>
      <c r="H32" s="53">
        <v>-1534801</v>
      </c>
      <c r="I32" s="53">
        <v>-288249</v>
      </c>
      <c r="J32" s="53">
        <v>-208749</v>
      </c>
      <c r="K32" s="53">
        <v>0</v>
      </c>
    </row>
    <row r="33" spans="1:11" ht="12.75" customHeight="1" x14ac:dyDescent="0.2">
      <c r="A33" s="308" t="s">
        <v>128</v>
      </c>
      <c r="B33" s="308"/>
      <c r="C33" s="308"/>
      <c r="D33" s="308"/>
      <c r="E33" s="308"/>
      <c r="F33" s="308"/>
      <c r="G33" s="11">
        <v>26</v>
      </c>
      <c r="H33" s="53">
        <v>0</v>
      </c>
      <c r="I33" s="53">
        <v>0</v>
      </c>
      <c r="J33" s="53">
        <v>0</v>
      </c>
      <c r="K33" s="53">
        <v>0</v>
      </c>
    </row>
    <row r="34" spans="1:11" ht="12.75" customHeight="1" x14ac:dyDescent="0.2">
      <c r="A34" s="308" t="s">
        <v>129</v>
      </c>
      <c r="B34" s="308"/>
      <c r="C34" s="308"/>
      <c r="D34" s="308"/>
      <c r="E34" s="308"/>
      <c r="F34" s="308"/>
      <c r="G34" s="11">
        <v>27</v>
      </c>
      <c r="H34" s="53">
        <v>0</v>
      </c>
      <c r="I34" s="53">
        <v>0</v>
      </c>
      <c r="J34" s="53">
        <v>0</v>
      </c>
      <c r="K34" s="53">
        <v>0</v>
      </c>
    </row>
    <row r="35" spans="1:11" ht="12.75" customHeight="1" x14ac:dyDescent="0.2">
      <c r="A35" s="308" t="s">
        <v>130</v>
      </c>
      <c r="B35" s="308"/>
      <c r="C35" s="308"/>
      <c r="D35" s="308"/>
      <c r="E35" s="308"/>
      <c r="F35" s="308"/>
      <c r="G35" s="11">
        <v>28</v>
      </c>
      <c r="H35" s="53">
        <v>0</v>
      </c>
      <c r="I35" s="53">
        <v>0</v>
      </c>
      <c r="J35" s="53">
        <v>-292663</v>
      </c>
      <c r="K35" s="53">
        <v>0</v>
      </c>
    </row>
    <row r="36" spans="1:11" ht="12.75" customHeight="1" x14ac:dyDescent="0.2">
      <c r="A36" s="273" t="s">
        <v>110</v>
      </c>
      <c r="B36" s="273"/>
      <c r="C36" s="273"/>
      <c r="D36" s="273"/>
      <c r="E36" s="273"/>
      <c r="F36" s="273"/>
      <c r="G36" s="11">
        <v>29</v>
      </c>
      <c r="H36" s="53">
        <v>7944</v>
      </c>
      <c r="I36" s="53">
        <v>-2590</v>
      </c>
      <c r="J36" s="53">
        <v>29775</v>
      </c>
      <c r="K36" s="53">
        <v>29775</v>
      </c>
    </row>
    <row r="37" spans="1:11" ht="12.75" customHeight="1" x14ac:dyDescent="0.2">
      <c r="A37" s="307" t="s">
        <v>360</v>
      </c>
      <c r="B37" s="307"/>
      <c r="C37" s="307"/>
      <c r="D37" s="307"/>
      <c r="E37" s="307"/>
      <c r="F37" s="307"/>
      <c r="G37" s="12">
        <v>30</v>
      </c>
      <c r="H37" s="52">
        <f>SUM(H38:H47)</f>
        <v>993890</v>
      </c>
      <c r="I37" s="52">
        <f>SUM(I38:I47)</f>
        <v>932541</v>
      </c>
      <c r="J37" s="52">
        <f>SUM(J38:J47)</f>
        <v>43923</v>
      </c>
      <c r="K37" s="52">
        <f>SUM(K38:K47)</f>
        <v>5105</v>
      </c>
    </row>
    <row r="38" spans="1:11" ht="12.75" customHeight="1" x14ac:dyDescent="0.2">
      <c r="A38" s="273" t="s">
        <v>131</v>
      </c>
      <c r="B38" s="273"/>
      <c r="C38" s="273"/>
      <c r="D38" s="273"/>
      <c r="E38" s="273"/>
      <c r="F38" s="273"/>
      <c r="G38" s="11">
        <v>31</v>
      </c>
      <c r="H38" s="53">
        <v>0</v>
      </c>
      <c r="I38" s="53">
        <v>0</v>
      </c>
      <c r="J38" s="53">
        <v>0</v>
      </c>
      <c r="K38" s="53">
        <v>0</v>
      </c>
    </row>
    <row r="39" spans="1:11" ht="25.15" customHeight="1" x14ac:dyDescent="0.2">
      <c r="A39" s="273" t="s">
        <v>132</v>
      </c>
      <c r="B39" s="273"/>
      <c r="C39" s="273"/>
      <c r="D39" s="273"/>
      <c r="E39" s="273"/>
      <c r="F39" s="273"/>
      <c r="G39" s="11">
        <v>32</v>
      </c>
      <c r="H39" s="53">
        <v>0</v>
      </c>
      <c r="I39" s="53">
        <v>0</v>
      </c>
      <c r="J39" s="53">
        <v>0</v>
      </c>
      <c r="K39" s="53">
        <v>0</v>
      </c>
    </row>
    <row r="40" spans="1:11" ht="25.15" customHeight="1" x14ac:dyDescent="0.2">
      <c r="A40" s="273" t="s">
        <v>133</v>
      </c>
      <c r="B40" s="273"/>
      <c r="C40" s="273"/>
      <c r="D40" s="273"/>
      <c r="E40" s="273"/>
      <c r="F40" s="273"/>
      <c r="G40" s="11">
        <v>33</v>
      </c>
      <c r="H40" s="53">
        <v>0</v>
      </c>
      <c r="I40" s="53">
        <v>0</v>
      </c>
      <c r="J40" s="53">
        <v>0</v>
      </c>
      <c r="K40" s="53">
        <v>0</v>
      </c>
    </row>
    <row r="41" spans="1:11" ht="25.15" customHeight="1" x14ac:dyDescent="0.2">
      <c r="A41" s="273" t="s">
        <v>134</v>
      </c>
      <c r="B41" s="273"/>
      <c r="C41" s="273"/>
      <c r="D41" s="273"/>
      <c r="E41" s="273"/>
      <c r="F41" s="273"/>
      <c r="G41" s="11">
        <v>34</v>
      </c>
      <c r="H41" s="53">
        <v>0</v>
      </c>
      <c r="I41" s="53">
        <v>0</v>
      </c>
      <c r="J41" s="53">
        <v>0</v>
      </c>
      <c r="K41" s="53">
        <v>0</v>
      </c>
    </row>
    <row r="42" spans="1:11" ht="25.15" customHeight="1" x14ac:dyDescent="0.2">
      <c r="A42" s="273" t="s">
        <v>135</v>
      </c>
      <c r="B42" s="273"/>
      <c r="C42" s="273"/>
      <c r="D42" s="273"/>
      <c r="E42" s="273"/>
      <c r="F42" s="273"/>
      <c r="G42" s="11">
        <v>35</v>
      </c>
      <c r="H42" s="53">
        <v>0</v>
      </c>
      <c r="I42" s="53">
        <v>0</v>
      </c>
      <c r="J42" s="53">
        <v>0</v>
      </c>
      <c r="K42" s="53">
        <v>0</v>
      </c>
    </row>
    <row r="43" spans="1:11" ht="12.75" customHeight="1" x14ac:dyDescent="0.2">
      <c r="A43" s="273" t="s">
        <v>136</v>
      </c>
      <c r="B43" s="273"/>
      <c r="C43" s="273"/>
      <c r="D43" s="273"/>
      <c r="E43" s="273"/>
      <c r="F43" s="273"/>
      <c r="G43" s="11">
        <v>36</v>
      </c>
      <c r="H43" s="53">
        <v>1782</v>
      </c>
      <c r="I43" s="53">
        <v>1782</v>
      </c>
      <c r="J43" s="53">
        <v>2751</v>
      </c>
      <c r="K43" s="53">
        <v>1244</v>
      </c>
    </row>
    <row r="44" spans="1:11" ht="12.75" customHeight="1" x14ac:dyDescent="0.2">
      <c r="A44" s="273" t="s">
        <v>137</v>
      </c>
      <c r="B44" s="273"/>
      <c r="C44" s="273"/>
      <c r="D44" s="273"/>
      <c r="E44" s="273"/>
      <c r="F44" s="273"/>
      <c r="G44" s="11">
        <v>37</v>
      </c>
      <c r="H44" s="53">
        <v>39372</v>
      </c>
      <c r="I44" s="53">
        <v>23445</v>
      </c>
      <c r="J44" s="53">
        <v>21448</v>
      </c>
      <c r="K44" s="53">
        <v>5179</v>
      </c>
    </row>
    <row r="45" spans="1:11" ht="12.75" customHeight="1" x14ac:dyDescent="0.2">
      <c r="A45" s="273" t="s">
        <v>138</v>
      </c>
      <c r="B45" s="273"/>
      <c r="C45" s="273"/>
      <c r="D45" s="273"/>
      <c r="E45" s="273"/>
      <c r="F45" s="273"/>
      <c r="G45" s="11">
        <v>38</v>
      </c>
      <c r="H45" s="53">
        <v>937907</v>
      </c>
      <c r="I45" s="53">
        <v>892485</v>
      </c>
      <c r="J45" s="53">
        <v>0</v>
      </c>
      <c r="K45" s="53">
        <v>-10</v>
      </c>
    </row>
    <row r="46" spans="1:11" ht="12.75" customHeight="1" x14ac:dyDescent="0.2">
      <c r="A46" s="273" t="s">
        <v>139</v>
      </c>
      <c r="B46" s="273"/>
      <c r="C46" s="273"/>
      <c r="D46" s="273"/>
      <c r="E46" s="273"/>
      <c r="F46" s="273"/>
      <c r="G46" s="11">
        <v>39</v>
      </c>
      <c r="H46" s="53">
        <v>14704</v>
      </c>
      <c r="I46" s="53">
        <v>14704</v>
      </c>
      <c r="J46" s="53">
        <v>19562</v>
      </c>
      <c r="K46" s="53">
        <v>-1470</v>
      </c>
    </row>
    <row r="47" spans="1:11" ht="12.75" customHeight="1" x14ac:dyDescent="0.2">
      <c r="A47" s="273" t="s">
        <v>140</v>
      </c>
      <c r="B47" s="273"/>
      <c r="C47" s="273"/>
      <c r="D47" s="273"/>
      <c r="E47" s="273"/>
      <c r="F47" s="273"/>
      <c r="G47" s="11">
        <v>40</v>
      </c>
      <c r="H47" s="53">
        <v>125</v>
      </c>
      <c r="I47" s="53">
        <v>125</v>
      </c>
      <c r="J47" s="53">
        <v>162</v>
      </c>
      <c r="K47" s="53">
        <v>162</v>
      </c>
    </row>
    <row r="48" spans="1:11" ht="12.75" customHeight="1" x14ac:dyDescent="0.2">
      <c r="A48" s="307" t="s">
        <v>361</v>
      </c>
      <c r="B48" s="307"/>
      <c r="C48" s="307"/>
      <c r="D48" s="307"/>
      <c r="E48" s="307"/>
      <c r="F48" s="307"/>
      <c r="G48" s="12">
        <v>41</v>
      </c>
      <c r="H48" s="52">
        <f>SUM(H49:H55)</f>
        <v>2434770</v>
      </c>
      <c r="I48" s="52">
        <f>SUM(I49:I55)</f>
        <v>407693</v>
      </c>
      <c r="J48" s="52">
        <f>SUM(J49:J55)</f>
        <v>1638896</v>
      </c>
      <c r="K48" s="52">
        <f>SUM(K49:K55)</f>
        <v>430911</v>
      </c>
    </row>
    <row r="49" spans="1:11" ht="25.15" customHeight="1" x14ac:dyDescent="0.2">
      <c r="A49" s="273" t="s">
        <v>141</v>
      </c>
      <c r="B49" s="273"/>
      <c r="C49" s="273"/>
      <c r="D49" s="273"/>
      <c r="E49" s="273"/>
      <c r="F49" s="273"/>
      <c r="G49" s="11">
        <v>42</v>
      </c>
      <c r="H49" s="53">
        <v>0</v>
      </c>
      <c r="I49" s="53">
        <v>0</v>
      </c>
      <c r="J49" s="53">
        <v>0</v>
      </c>
      <c r="K49" s="53">
        <v>0</v>
      </c>
    </row>
    <row r="50" spans="1:11" ht="12.75" customHeight="1" x14ac:dyDescent="0.2">
      <c r="A50" s="311" t="s">
        <v>142</v>
      </c>
      <c r="B50" s="311"/>
      <c r="C50" s="311"/>
      <c r="D50" s="311"/>
      <c r="E50" s="311"/>
      <c r="F50" s="311"/>
      <c r="G50" s="11">
        <v>43</v>
      </c>
      <c r="H50" s="53">
        <v>0</v>
      </c>
      <c r="I50" s="53">
        <v>0</v>
      </c>
      <c r="J50" s="53">
        <v>0</v>
      </c>
      <c r="K50" s="53">
        <v>0</v>
      </c>
    </row>
    <row r="51" spans="1:11" ht="12.75" customHeight="1" x14ac:dyDescent="0.2">
      <c r="A51" s="311" t="s">
        <v>143</v>
      </c>
      <c r="B51" s="311"/>
      <c r="C51" s="311"/>
      <c r="D51" s="311"/>
      <c r="E51" s="311"/>
      <c r="F51" s="311"/>
      <c r="G51" s="11">
        <v>44</v>
      </c>
      <c r="H51" s="53">
        <v>1562752</v>
      </c>
      <c r="I51" s="53">
        <v>371859</v>
      </c>
      <c r="J51" s="53">
        <v>1638613</v>
      </c>
      <c r="K51" s="53">
        <v>430846</v>
      </c>
    </row>
    <row r="52" spans="1:11" ht="12.75" customHeight="1" x14ac:dyDescent="0.2">
      <c r="A52" s="311" t="s">
        <v>144</v>
      </c>
      <c r="B52" s="311"/>
      <c r="C52" s="311"/>
      <c r="D52" s="311"/>
      <c r="E52" s="311"/>
      <c r="F52" s="311"/>
      <c r="G52" s="11">
        <v>45</v>
      </c>
      <c r="H52" s="53">
        <v>872018</v>
      </c>
      <c r="I52" s="53">
        <v>35834</v>
      </c>
      <c r="J52" s="53">
        <v>283</v>
      </c>
      <c r="K52" s="53">
        <v>65</v>
      </c>
    </row>
    <row r="53" spans="1:11" ht="12.75" customHeight="1" x14ac:dyDescent="0.2">
      <c r="A53" s="311" t="s">
        <v>145</v>
      </c>
      <c r="B53" s="311"/>
      <c r="C53" s="311"/>
      <c r="D53" s="311"/>
      <c r="E53" s="311"/>
      <c r="F53" s="311"/>
      <c r="G53" s="11">
        <v>46</v>
      </c>
      <c r="H53" s="53">
        <v>0</v>
      </c>
      <c r="I53" s="53">
        <v>0</v>
      </c>
      <c r="J53" s="53">
        <v>0</v>
      </c>
      <c r="K53" s="53">
        <v>0</v>
      </c>
    </row>
    <row r="54" spans="1:11" ht="12.75" customHeight="1" x14ac:dyDescent="0.2">
      <c r="A54" s="311" t="s">
        <v>146</v>
      </c>
      <c r="B54" s="311"/>
      <c r="C54" s="311"/>
      <c r="D54" s="311"/>
      <c r="E54" s="311"/>
      <c r="F54" s="311"/>
      <c r="G54" s="11">
        <v>47</v>
      </c>
      <c r="H54" s="53">
        <v>0</v>
      </c>
      <c r="I54" s="53">
        <v>0</v>
      </c>
      <c r="J54" s="53">
        <v>0</v>
      </c>
      <c r="K54" s="53">
        <v>0</v>
      </c>
    </row>
    <row r="55" spans="1:11" ht="12.75" customHeight="1" x14ac:dyDescent="0.2">
      <c r="A55" s="311" t="s">
        <v>147</v>
      </c>
      <c r="B55" s="311"/>
      <c r="C55" s="311"/>
      <c r="D55" s="311"/>
      <c r="E55" s="311"/>
      <c r="F55" s="311"/>
      <c r="G55" s="11">
        <v>48</v>
      </c>
      <c r="H55" s="53">
        <v>0</v>
      </c>
      <c r="I55" s="53">
        <v>0</v>
      </c>
      <c r="J55" s="53">
        <v>0</v>
      </c>
      <c r="K55" s="53">
        <v>0</v>
      </c>
    </row>
    <row r="56" spans="1:11" ht="22.15" customHeight="1" x14ac:dyDescent="0.2">
      <c r="A56" s="313" t="s">
        <v>148</v>
      </c>
      <c r="B56" s="313"/>
      <c r="C56" s="313"/>
      <c r="D56" s="313"/>
      <c r="E56" s="313"/>
      <c r="F56" s="313"/>
      <c r="G56" s="11">
        <v>49</v>
      </c>
      <c r="H56" s="53">
        <v>0</v>
      </c>
      <c r="I56" s="53">
        <v>0</v>
      </c>
      <c r="J56" s="53">
        <v>0</v>
      </c>
      <c r="K56" s="53">
        <v>0</v>
      </c>
    </row>
    <row r="57" spans="1:11" ht="12.75" customHeight="1" x14ac:dyDescent="0.2">
      <c r="A57" s="313" t="s">
        <v>149</v>
      </c>
      <c r="B57" s="313"/>
      <c r="C57" s="313"/>
      <c r="D57" s="313"/>
      <c r="E57" s="313"/>
      <c r="F57" s="313"/>
      <c r="G57" s="11">
        <v>50</v>
      </c>
      <c r="H57" s="53">
        <v>0</v>
      </c>
      <c r="I57" s="53">
        <v>0</v>
      </c>
      <c r="J57" s="53">
        <v>0</v>
      </c>
      <c r="K57" s="53">
        <v>0</v>
      </c>
    </row>
    <row r="58" spans="1:11" ht="24.6" customHeight="1" x14ac:dyDescent="0.2">
      <c r="A58" s="313" t="s">
        <v>150</v>
      </c>
      <c r="B58" s="313"/>
      <c r="C58" s="313"/>
      <c r="D58" s="313"/>
      <c r="E58" s="313"/>
      <c r="F58" s="313"/>
      <c r="G58" s="11">
        <v>51</v>
      </c>
      <c r="H58" s="53">
        <v>0</v>
      </c>
      <c r="I58" s="53">
        <v>0</v>
      </c>
      <c r="J58" s="53">
        <v>0</v>
      </c>
      <c r="K58" s="53">
        <v>0</v>
      </c>
    </row>
    <row r="59" spans="1:11" ht="12.75" customHeight="1" x14ac:dyDescent="0.2">
      <c r="A59" s="313" t="s">
        <v>151</v>
      </c>
      <c r="B59" s="313"/>
      <c r="C59" s="313"/>
      <c r="D59" s="313"/>
      <c r="E59" s="313"/>
      <c r="F59" s="313"/>
      <c r="G59" s="11">
        <v>52</v>
      </c>
      <c r="H59" s="53">
        <v>0</v>
      </c>
      <c r="I59" s="53">
        <v>0</v>
      </c>
      <c r="J59" s="53">
        <v>0</v>
      </c>
      <c r="K59" s="53">
        <v>0</v>
      </c>
    </row>
    <row r="60" spans="1:11" ht="12.75" customHeight="1" x14ac:dyDescent="0.2">
      <c r="A60" s="307" t="s">
        <v>362</v>
      </c>
      <c r="B60" s="307"/>
      <c r="C60" s="307"/>
      <c r="D60" s="307"/>
      <c r="E60" s="307"/>
      <c r="F60" s="307"/>
      <c r="G60" s="12">
        <v>53</v>
      </c>
      <c r="H60" s="52">
        <f>H8+H37+H56+H57</f>
        <v>21365336</v>
      </c>
      <c r="I60" s="52">
        <f t="shared" ref="I60:K60" si="0">I8+I37+I56+I57</f>
        <v>9185287</v>
      </c>
      <c r="J60" s="52">
        <f t="shared" si="0"/>
        <v>14787576</v>
      </c>
      <c r="K60" s="52">
        <f t="shared" si="0"/>
        <v>6711349</v>
      </c>
    </row>
    <row r="61" spans="1:11" ht="12.75" customHeight="1" x14ac:dyDescent="0.2">
      <c r="A61" s="307" t="s">
        <v>363</v>
      </c>
      <c r="B61" s="307"/>
      <c r="C61" s="307"/>
      <c r="D61" s="307"/>
      <c r="E61" s="307"/>
      <c r="F61" s="307"/>
      <c r="G61" s="12">
        <v>54</v>
      </c>
      <c r="H61" s="52">
        <f>H14+H48+H58+H59</f>
        <v>6829459</v>
      </c>
      <c r="I61" s="52">
        <f t="shared" ref="I61:K61" si="1">I14+I48+I58+I59</f>
        <v>1875622</v>
      </c>
      <c r="J61" s="52">
        <f t="shared" si="1"/>
        <v>8982002</v>
      </c>
      <c r="K61" s="52">
        <f t="shared" si="1"/>
        <v>3074456</v>
      </c>
    </row>
    <row r="62" spans="1:11" ht="12.75" customHeight="1" x14ac:dyDescent="0.2">
      <c r="A62" s="307" t="s">
        <v>364</v>
      </c>
      <c r="B62" s="307"/>
      <c r="C62" s="307"/>
      <c r="D62" s="307"/>
      <c r="E62" s="307"/>
      <c r="F62" s="307"/>
      <c r="G62" s="12">
        <v>55</v>
      </c>
      <c r="H62" s="52">
        <f>H60-H61</f>
        <v>14535877</v>
      </c>
      <c r="I62" s="52">
        <f t="shared" ref="I62:K62" si="2">I60-I61</f>
        <v>7309665</v>
      </c>
      <c r="J62" s="52">
        <f t="shared" si="2"/>
        <v>5805574</v>
      </c>
      <c r="K62" s="52">
        <f t="shared" si="2"/>
        <v>3636893</v>
      </c>
    </row>
    <row r="63" spans="1:11" ht="12.75" customHeight="1" x14ac:dyDescent="0.2">
      <c r="A63" s="312" t="s">
        <v>365</v>
      </c>
      <c r="B63" s="312"/>
      <c r="C63" s="312"/>
      <c r="D63" s="312"/>
      <c r="E63" s="312"/>
      <c r="F63" s="312"/>
      <c r="G63" s="12">
        <v>56</v>
      </c>
      <c r="H63" s="52">
        <f>+IF((H60-H61)&gt;0,(H60-H61),0)</f>
        <v>14535877</v>
      </c>
      <c r="I63" s="52">
        <f t="shared" ref="I63:K63" si="3">+IF((I60-I61)&gt;0,(I60-I61),0)</f>
        <v>7309665</v>
      </c>
      <c r="J63" s="52">
        <f t="shared" si="3"/>
        <v>5805574</v>
      </c>
      <c r="K63" s="52">
        <f t="shared" si="3"/>
        <v>3636893</v>
      </c>
    </row>
    <row r="64" spans="1:11" ht="12.75" customHeight="1" x14ac:dyDescent="0.2">
      <c r="A64" s="312" t="s">
        <v>366</v>
      </c>
      <c r="B64" s="312"/>
      <c r="C64" s="312"/>
      <c r="D64" s="312"/>
      <c r="E64" s="312"/>
      <c r="F64" s="312"/>
      <c r="G64" s="12">
        <v>57</v>
      </c>
      <c r="H64" s="52">
        <f>+IF((H60-H61)&lt;0,(H60-H61),0)</f>
        <v>0</v>
      </c>
      <c r="I64" s="52">
        <f t="shared" ref="I64:K64" si="4">+IF((I60-I61)&lt;0,(I60-I61),0)</f>
        <v>0</v>
      </c>
      <c r="J64" s="52">
        <f t="shared" si="4"/>
        <v>0</v>
      </c>
      <c r="K64" s="52">
        <f t="shared" si="4"/>
        <v>0</v>
      </c>
    </row>
    <row r="65" spans="1:11" ht="12.75" customHeight="1" x14ac:dyDescent="0.2">
      <c r="A65" s="313" t="s">
        <v>111</v>
      </c>
      <c r="B65" s="313"/>
      <c r="C65" s="313"/>
      <c r="D65" s="313"/>
      <c r="E65" s="313"/>
      <c r="F65" s="313"/>
      <c r="G65" s="11">
        <v>58</v>
      </c>
      <c r="H65" s="53">
        <v>-3641615</v>
      </c>
      <c r="I65" s="53">
        <v>-3861151</v>
      </c>
      <c r="J65" s="53">
        <v>1587530</v>
      </c>
      <c r="K65" s="53">
        <v>245365</v>
      </c>
    </row>
    <row r="66" spans="1:11" ht="12.75" customHeight="1" x14ac:dyDescent="0.2">
      <c r="A66" s="307" t="s">
        <v>367</v>
      </c>
      <c r="B66" s="307"/>
      <c r="C66" s="307"/>
      <c r="D66" s="307"/>
      <c r="E66" s="307"/>
      <c r="F66" s="307"/>
      <c r="G66" s="12">
        <v>59</v>
      </c>
      <c r="H66" s="52">
        <f>H62-H65</f>
        <v>18177492</v>
      </c>
      <c r="I66" s="52">
        <f t="shared" ref="I66:K66" si="5">I62-I65</f>
        <v>11170816</v>
      </c>
      <c r="J66" s="52">
        <f t="shared" si="5"/>
        <v>4218044</v>
      </c>
      <c r="K66" s="52">
        <f t="shared" si="5"/>
        <v>3391528</v>
      </c>
    </row>
    <row r="67" spans="1:11" ht="12.75" customHeight="1" x14ac:dyDescent="0.2">
      <c r="A67" s="312" t="s">
        <v>368</v>
      </c>
      <c r="B67" s="312"/>
      <c r="C67" s="312"/>
      <c r="D67" s="312"/>
      <c r="E67" s="312"/>
      <c r="F67" s="312"/>
      <c r="G67" s="12">
        <v>60</v>
      </c>
      <c r="H67" s="52">
        <f>+IF((H62-H65)&gt;0,(H62-H65),0)</f>
        <v>18177492</v>
      </c>
      <c r="I67" s="52">
        <f t="shared" ref="I67:K67" si="6">+IF((I62-I65)&gt;0,(I62-I65),0)</f>
        <v>11170816</v>
      </c>
      <c r="J67" s="52">
        <f t="shared" si="6"/>
        <v>4218044</v>
      </c>
      <c r="K67" s="52">
        <f t="shared" si="6"/>
        <v>3391528</v>
      </c>
    </row>
    <row r="68" spans="1:11" ht="12.75" customHeight="1" x14ac:dyDescent="0.2">
      <c r="A68" s="312" t="s">
        <v>369</v>
      </c>
      <c r="B68" s="312"/>
      <c r="C68" s="312"/>
      <c r="D68" s="312"/>
      <c r="E68" s="312"/>
      <c r="F68" s="312"/>
      <c r="G68" s="12">
        <v>61</v>
      </c>
      <c r="H68" s="52">
        <f>+IF((H62-H65)&lt;0,(H62-H65),0)</f>
        <v>0</v>
      </c>
      <c r="I68" s="52">
        <f t="shared" ref="I68:K68" si="7">+IF((I62-I65)&lt;0,(I62-I65),0)</f>
        <v>0</v>
      </c>
      <c r="J68" s="52">
        <f t="shared" si="7"/>
        <v>0</v>
      </c>
      <c r="K68" s="52">
        <f t="shared" si="7"/>
        <v>0</v>
      </c>
    </row>
    <row r="69" spans="1:11" x14ac:dyDescent="0.2">
      <c r="A69" s="314" t="s">
        <v>152</v>
      </c>
      <c r="B69" s="314"/>
      <c r="C69" s="314"/>
      <c r="D69" s="314"/>
      <c r="E69" s="314"/>
      <c r="F69" s="314"/>
      <c r="G69" s="315"/>
      <c r="H69" s="315"/>
      <c r="I69" s="315"/>
      <c r="J69" s="316"/>
      <c r="K69" s="316"/>
    </row>
    <row r="70" spans="1:11" ht="22.15" customHeight="1" x14ac:dyDescent="0.2">
      <c r="A70" s="307" t="s">
        <v>370</v>
      </c>
      <c r="B70" s="307"/>
      <c r="C70" s="307"/>
      <c r="D70" s="307"/>
      <c r="E70" s="307"/>
      <c r="F70" s="307"/>
      <c r="G70" s="12">
        <v>62</v>
      </c>
      <c r="H70" s="52">
        <f>H71-H72</f>
        <v>0</v>
      </c>
      <c r="I70" s="52">
        <f>I71-I72</f>
        <v>0</v>
      </c>
      <c r="J70" s="52">
        <f>J71-J72</f>
        <v>0</v>
      </c>
      <c r="K70" s="52">
        <f>K71-K72</f>
        <v>0</v>
      </c>
    </row>
    <row r="71" spans="1:11" ht="12.75" customHeight="1" x14ac:dyDescent="0.2">
      <c r="A71" s="311" t="s">
        <v>153</v>
      </c>
      <c r="B71" s="311"/>
      <c r="C71" s="311"/>
      <c r="D71" s="311"/>
      <c r="E71" s="311"/>
      <c r="F71" s="311"/>
      <c r="G71" s="11">
        <v>63</v>
      </c>
      <c r="H71" s="53">
        <v>0</v>
      </c>
      <c r="I71" s="53">
        <v>0</v>
      </c>
      <c r="J71" s="53">
        <v>0</v>
      </c>
      <c r="K71" s="53">
        <v>0</v>
      </c>
    </row>
    <row r="72" spans="1:11" ht="12.75" customHeight="1" x14ac:dyDescent="0.2">
      <c r="A72" s="311" t="s">
        <v>154</v>
      </c>
      <c r="B72" s="311"/>
      <c r="C72" s="311"/>
      <c r="D72" s="311"/>
      <c r="E72" s="311"/>
      <c r="F72" s="311"/>
      <c r="G72" s="11">
        <v>64</v>
      </c>
      <c r="H72" s="53">
        <v>0</v>
      </c>
      <c r="I72" s="53">
        <v>0</v>
      </c>
      <c r="J72" s="53">
        <v>0</v>
      </c>
      <c r="K72" s="53">
        <v>0</v>
      </c>
    </row>
    <row r="73" spans="1:11" ht="12.75" customHeight="1" x14ac:dyDescent="0.2">
      <c r="A73" s="313" t="s">
        <v>155</v>
      </c>
      <c r="B73" s="313"/>
      <c r="C73" s="313"/>
      <c r="D73" s="313"/>
      <c r="E73" s="313"/>
      <c r="F73" s="313"/>
      <c r="G73" s="11">
        <v>65</v>
      </c>
      <c r="H73" s="53">
        <v>0</v>
      </c>
      <c r="I73" s="53">
        <v>0</v>
      </c>
      <c r="J73" s="53">
        <v>0</v>
      </c>
      <c r="K73" s="53">
        <v>0</v>
      </c>
    </row>
    <row r="74" spans="1:11" ht="12.75" customHeight="1" x14ac:dyDescent="0.2">
      <c r="A74" s="312" t="s">
        <v>371</v>
      </c>
      <c r="B74" s="312"/>
      <c r="C74" s="312"/>
      <c r="D74" s="312"/>
      <c r="E74" s="312"/>
      <c r="F74" s="312"/>
      <c r="G74" s="12">
        <v>66</v>
      </c>
      <c r="H74" s="75">
        <v>0</v>
      </c>
      <c r="I74" s="75">
        <v>0</v>
      </c>
      <c r="J74" s="75">
        <v>0</v>
      </c>
      <c r="K74" s="75">
        <v>0</v>
      </c>
    </row>
    <row r="75" spans="1:11" ht="12.75" customHeight="1" x14ac:dyDescent="0.2">
      <c r="A75" s="312" t="s">
        <v>372</v>
      </c>
      <c r="B75" s="312"/>
      <c r="C75" s="312"/>
      <c r="D75" s="312"/>
      <c r="E75" s="312"/>
      <c r="F75" s="312"/>
      <c r="G75" s="12">
        <v>67</v>
      </c>
      <c r="H75" s="75">
        <v>0</v>
      </c>
      <c r="I75" s="75">
        <v>0</v>
      </c>
      <c r="J75" s="75">
        <v>0</v>
      </c>
      <c r="K75" s="75">
        <v>0</v>
      </c>
    </row>
    <row r="76" spans="1:11" x14ac:dyDescent="0.2">
      <c r="A76" s="314" t="s">
        <v>156</v>
      </c>
      <c r="B76" s="314"/>
      <c r="C76" s="314"/>
      <c r="D76" s="314"/>
      <c r="E76" s="314"/>
      <c r="F76" s="314"/>
      <c r="G76" s="315"/>
      <c r="H76" s="315"/>
      <c r="I76" s="315"/>
      <c r="J76" s="316"/>
      <c r="K76" s="316"/>
    </row>
    <row r="77" spans="1:11" ht="12.75" customHeight="1" x14ac:dyDescent="0.2">
      <c r="A77" s="307" t="s">
        <v>373</v>
      </c>
      <c r="B77" s="307"/>
      <c r="C77" s="307"/>
      <c r="D77" s="307"/>
      <c r="E77" s="307"/>
      <c r="F77" s="307"/>
      <c r="G77" s="12">
        <v>68</v>
      </c>
      <c r="H77" s="75">
        <v>0</v>
      </c>
      <c r="I77" s="75">
        <v>0</v>
      </c>
      <c r="J77" s="75">
        <v>0</v>
      </c>
      <c r="K77" s="75">
        <v>0</v>
      </c>
    </row>
    <row r="78" spans="1:11" ht="12.75" customHeight="1" x14ac:dyDescent="0.2">
      <c r="A78" s="317" t="s">
        <v>374</v>
      </c>
      <c r="B78" s="317"/>
      <c r="C78" s="317"/>
      <c r="D78" s="317"/>
      <c r="E78" s="317"/>
      <c r="F78" s="317"/>
      <c r="G78" s="46">
        <v>69</v>
      </c>
      <c r="H78" s="54">
        <v>0</v>
      </c>
      <c r="I78" s="54">
        <v>0</v>
      </c>
      <c r="J78" s="54">
        <v>0</v>
      </c>
      <c r="K78" s="54">
        <v>0</v>
      </c>
    </row>
    <row r="79" spans="1:11" ht="12.75" customHeight="1" x14ac:dyDescent="0.2">
      <c r="A79" s="317" t="s">
        <v>375</v>
      </c>
      <c r="B79" s="317"/>
      <c r="C79" s="317"/>
      <c r="D79" s="317"/>
      <c r="E79" s="317"/>
      <c r="F79" s="317"/>
      <c r="G79" s="46">
        <v>70</v>
      </c>
      <c r="H79" s="54">
        <v>0</v>
      </c>
      <c r="I79" s="54">
        <v>0</v>
      </c>
      <c r="J79" s="54">
        <v>0</v>
      </c>
      <c r="K79" s="54">
        <v>0</v>
      </c>
    </row>
    <row r="80" spans="1:11" ht="12.75" customHeight="1" x14ac:dyDescent="0.2">
      <c r="A80" s="307" t="s">
        <v>376</v>
      </c>
      <c r="B80" s="307"/>
      <c r="C80" s="307"/>
      <c r="D80" s="307"/>
      <c r="E80" s="307"/>
      <c r="F80" s="307"/>
      <c r="G80" s="12">
        <v>71</v>
      </c>
      <c r="H80" s="75">
        <v>0</v>
      </c>
      <c r="I80" s="75">
        <v>0</v>
      </c>
      <c r="J80" s="75">
        <v>0</v>
      </c>
      <c r="K80" s="75">
        <v>0</v>
      </c>
    </row>
    <row r="81" spans="1:11" ht="12.75" customHeight="1" x14ac:dyDescent="0.2">
      <c r="A81" s="307" t="s">
        <v>377</v>
      </c>
      <c r="B81" s="307"/>
      <c r="C81" s="307"/>
      <c r="D81" s="307"/>
      <c r="E81" s="307"/>
      <c r="F81" s="307"/>
      <c r="G81" s="12">
        <v>72</v>
      </c>
      <c r="H81" s="75">
        <v>0</v>
      </c>
      <c r="I81" s="75">
        <v>0</v>
      </c>
      <c r="J81" s="75">
        <v>0</v>
      </c>
      <c r="K81" s="75">
        <v>0</v>
      </c>
    </row>
    <row r="82" spans="1:11" ht="12.75" customHeight="1" x14ac:dyDescent="0.2">
      <c r="A82" s="312" t="s">
        <v>378</v>
      </c>
      <c r="B82" s="312"/>
      <c r="C82" s="312"/>
      <c r="D82" s="312"/>
      <c r="E82" s="312"/>
      <c r="F82" s="312"/>
      <c r="G82" s="12">
        <v>73</v>
      </c>
      <c r="H82" s="75">
        <v>0</v>
      </c>
      <c r="I82" s="75">
        <v>0</v>
      </c>
      <c r="J82" s="75">
        <v>0</v>
      </c>
      <c r="K82" s="75">
        <v>0</v>
      </c>
    </row>
    <row r="83" spans="1:11" ht="12.75" customHeight="1" x14ac:dyDescent="0.2">
      <c r="A83" s="312" t="s">
        <v>379</v>
      </c>
      <c r="B83" s="312"/>
      <c r="C83" s="312"/>
      <c r="D83" s="312"/>
      <c r="E83" s="312"/>
      <c r="F83" s="312"/>
      <c r="G83" s="12">
        <v>74</v>
      </c>
      <c r="H83" s="75">
        <v>0</v>
      </c>
      <c r="I83" s="75">
        <v>0</v>
      </c>
      <c r="J83" s="75">
        <v>0</v>
      </c>
      <c r="K83" s="75">
        <v>0</v>
      </c>
    </row>
    <row r="84" spans="1:11" x14ac:dyDescent="0.2">
      <c r="A84" s="314" t="s">
        <v>112</v>
      </c>
      <c r="B84" s="314"/>
      <c r="C84" s="314"/>
      <c r="D84" s="314"/>
      <c r="E84" s="314"/>
      <c r="F84" s="314"/>
      <c r="G84" s="315"/>
      <c r="H84" s="315"/>
      <c r="I84" s="315"/>
      <c r="J84" s="316"/>
      <c r="K84" s="316"/>
    </row>
    <row r="85" spans="1:11" ht="12.75" customHeight="1" x14ac:dyDescent="0.2">
      <c r="A85" s="318" t="s">
        <v>380</v>
      </c>
      <c r="B85" s="318"/>
      <c r="C85" s="318"/>
      <c r="D85" s="318"/>
      <c r="E85" s="318"/>
      <c r="F85" s="318"/>
      <c r="G85" s="12">
        <v>75</v>
      </c>
      <c r="H85" s="55">
        <f>H86+H87</f>
        <v>18177492</v>
      </c>
      <c r="I85" s="55">
        <f>I86+I87</f>
        <v>11170816</v>
      </c>
      <c r="J85" s="55">
        <f>J86+J87</f>
        <v>4218044</v>
      </c>
      <c r="K85" s="55">
        <f>K86+K87</f>
        <v>3391528</v>
      </c>
    </row>
    <row r="86" spans="1:11" ht="12.75" customHeight="1" x14ac:dyDescent="0.2">
      <c r="A86" s="319" t="s">
        <v>157</v>
      </c>
      <c r="B86" s="319"/>
      <c r="C86" s="319"/>
      <c r="D86" s="319"/>
      <c r="E86" s="319"/>
      <c r="F86" s="319"/>
      <c r="G86" s="11">
        <v>76</v>
      </c>
      <c r="H86" s="56">
        <v>18177492</v>
      </c>
      <c r="I86" s="56">
        <v>11170816</v>
      </c>
      <c r="J86" s="56">
        <v>4218044</v>
      </c>
      <c r="K86" s="56">
        <v>3391528</v>
      </c>
    </row>
    <row r="87" spans="1:11" ht="12.75" customHeight="1" x14ac:dyDescent="0.2">
      <c r="A87" s="319" t="s">
        <v>158</v>
      </c>
      <c r="B87" s="319"/>
      <c r="C87" s="319"/>
      <c r="D87" s="319"/>
      <c r="E87" s="319"/>
      <c r="F87" s="319"/>
      <c r="G87" s="11">
        <v>77</v>
      </c>
      <c r="H87" s="56">
        <v>0</v>
      </c>
      <c r="I87" s="56">
        <v>0</v>
      </c>
      <c r="J87" s="56">
        <v>0</v>
      </c>
      <c r="K87" s="56">
        <v>0</v>
      </c>
    </row>
    <row r="88" spans="1:11" x14ac:dyDescent="0.2">
      <c r="A88" s="320" t="s">
        <v>114</v>
      </c>
      <c r="B88" s="320"/>
      <c r="C88" s="320"/>
      <c r="D88" s="320"/>
      <c r="E88" s="320"/>
      <c r="F88" s="320"/>
      <c r="G88" s="321"/>
      <c r="H88" s="321"/>
      <c r="I88" s="321"/>
      <c r="J88" s="316"/>
      <c r="K88" s="316"/>
    </row>
    <row r="89" spans="1:11" ht="12.75" customHeight="1" x14ac:dyDescent="0.2">
      <c r="A89" s="289" t="s">
        <v>159</v>
      </c>
      <c r="B89" s="289"/>
      <c r="C89" s="289"/>
      <c r="D89" s="289"/>
      <c r="E89" s="289"/>
      <c r="F89" s="289"/>
      <c r="G89" s="11">
        <v>78</v>
      </c>
      <c r="H89" s="56">
        <v>18177492</v>
      </c>
      <c r="I89" s="56">
        <v>11170816</v>
      </c>
      <c r="J89" s="56">
        <v>4218044</v>
      </c>
      <c r="K89" s="56">
        <v>3391528</v>
      </c>
    </row>
    <row r="90" spans="1:11" ht="24" customHeight="1" x14ac:dyDescent="0.2">
      <c r="A90" s="275" t="s">
        <v>436</v>
      </c>
      <c r="B90" s="275"/>
      <c r="C90" s="275"/>
      <c r="D90" s="275"/>
      <c r="E90" s="275"/>
      <c r="F90" s="275"/>
      <c r="G90" s="12">
        <v>79</v>
      </c>
      <c r="H90" s="73">
        <f>H91+H98</f>
        <v>149741</v>
      </c>
      <c r="I90" s="73">
        <f>I91+I98</f>
        <v>4069034</v>
      </c>
      <c r="J90" s="73">
        <f t="shared" ref="J90:K90" si="8">J91+J98</f>
        <v>3019</v>
      </c>
      <c r="K90" s="73">
        <f t="shared" si="8"/>
        <v>3300</v>
      </c>
    </row>
    <row r="91" spans="1:11" ht="24" customHeight="1" x14ac:dyDescent="0.2">
      <c r="A91" s="322" t="s">
        <v>443</v>
      </c>
      <c r="B91" s="322"/>
      <c r="C91" s="322"/>
      <c r="D91" s="322"/>
      <c r="E91" s="322"/>
      <c r="F91" s="322"/>
      <c r="G91" s="12">
        <v>80</v>
      </c>
      <c r="H91" s="73">
        <f>SUM(H92:H96)</f>
        <v>153941</v>
      </c>
      <c r="I91" s="73">
        <f>SUM(I92:I96)</f>
        <v>4073234</v>
      </c>
      <c r="J91" s="73">
        <f t="shared" ref="J91:K91" si="9">SUM(J92:J96)</f>
        <v>0</v>
      </c>
      <c r="K91" s="73">
        <f t="shared" si="9"/>
        <v>0</v>
      </c>
    </row>
    <row r="92" spans="1:11" ht="25.5" customHeight="1" x14ac:dyDescent="0.2">
      <c r="A92" s="311" t="s">
        <v>381</v>
      </c>
      <c r="B92" s="311"/>
      <c r="C92" s="311"/>
      <c r="D92" s="311"/>
      <c r="E92" s="311"/>
      <c r="F92" s="311"/>
      <c r="G92" s="12">
        <v>81</v>
      </c>
      <c r="H92" s="56">
        <v>153941</v>
      </c>
      <c r="I92" s="56">
        <v>4073234</v>
      </c>
      <c r="J92" s="56">
        <v>0</v>
      </c>
      <c r="K92" s="56">
        <v>0</v>
      </c>
    </row>
    <row r="93" spans="1:11" ht="38.25" customHeight="1" x14ac:dyDescent="0.2">
      <c r="A93" s="311" t="s">
        <v>382</v>
      </c>
      <c r="B93" s="311"/>
      <c r="C93" s="311"/>
      <c r="D93" s="311"/>
      <c r="E93" s="311"/>
      <c r="F93" s="311"/>
      <c r="G93" s="12">
        <v>82</v>
      </c>
      <c r="H93" s="56">
        <v>0</v>
      </c>
      <c r="I93" s="56">
        <v>0</v>
      </c>
      <c r="J93" s="56">
        <v>0</v>
      </c>
      <c r="K93" s="56">
        <v>0</v>
      </c>
    </row>
    <row r="94" spans="1:11" ht="38.25" customHeight="1" x14ac:dyDescent="0.2">
      <c r="A94" s="311" t="s">
        <v>383</v>
      </c>
      <c r="B94" s="311"/>
      <c r="C94" s="311"/>
      <c r="D94" s="311"/>
      <c r="E94" s="311"/>
      <c r="F94" s="311"/>
      <c r="G94" s="12">
        <v>83</v>
      </c>
      <c r="H94" s="56">
        <v>0</v>
      </c>
      <c r="I94" s="56">
        <v>0</v>
      </c>
      <c r="J94" s="56">
        <v>0</v>
      </c>
      <c r="K94" s="56">
        <v>0</v>
      </c>
    </row>
    <row r="95" spans="1:11" x14ac:dyDescent="0.2">
      <c r="A95" s="311" t="s">
        <v>384</v>
      </c>
      <c r="B95" s="311"/>
      <c r="C95" s="311"/>
      <c r="D95" s="311"/>
      <c r="E95" s="311"/>
      <c r="F95" s="311"/>
      <c r="G95" s="12">
        <v>84</v>
      </c>
      <c r="H95" s="56">
        <v>0</v>
      </c>
      <c r="I95" s="56">
        <v>0</v>
      </c>
      <c r="J95" s="56">
        <v>0</v>
      </c>
      <c r="K95" s="56">
        <v>0</v>
      </c>
    </row>
    <row r="96" spans="1:11" x14ac:dyDescent="0.2">
      <c r="A96" s="311" t="s">
        <v>385</v>
      </c>
      <c r="B96" s="311"/>
      <c r="C96" s="311"/>
      <c r="D96" s="311"/>
      <c r="E96" s="311"/>
      <c r="F96" s="311"/>
      <c r="G96" s="12">
        <v>85</v>
      </c>
      <c r="H96" s="56">
        <v>0</v>
      </c>
      <c r="I96" s="56">
        <v>0</v>
      </c>
      <c r="J96" s="56">
        <v>0</v>
      </c>
      <c r="K96" s="56">
        <v>0</v>
      </c>
    </row>
    <row r="97" spans="1:11" ht="26.25" customHeight="1" x14ac:dyDescent="0.2">
      <c r="A97" s="311" t="s">
        <v>386</v>
      </c>
      <c r="B97" s="311"/>
      <c r="C97" s="311"/>
      <c r="D97" s="311"/>
      <c r="E97" s="311"/>
      <c r="F97" s="311"/>
      <c r="G97" s="12">
        <v>86</v>
      </c>
      <c r="H97" s="56">
        <v>-41844</v>
      </c>
      <c r="I97" s="56">
        <v>-747318</v>
      </c>
      <c r="J97" s="56">
        <v>0</v>
      </c>
      <c r="K97" s="56">
        <v>0</v>
      </c>
    </row>
    <row r="98" spans="1:11" ht="25.5" customHeight="1" x14ac:dyDescent="0.2">
      <c r="A98" s="322" t="s">
        <v>437</v>
      </c>
      <c r="B98" s="322"/>
      <c r="C98" s="322"/>
      <c r="D98" s="322"/>
      <c r="E98" s="322"/>
      <c r="F98" s="322"/>
      <c r="G98" s="12">
        <v>87</v>
      </c>
      <c r="H98" s="73">
        <f>SUM(H99:H106)</f>
        <v>-4200</v>
      </c>
      <c r="I98" s="73">
        <f>SUM(I99:I106)</f>
        <v>-4200</v>
      </c>
      <c r="J98" s="73">
        <f t="shared" ref="J98:K98" si="10">SUM(J99:J106)</f>
        <v>3019</v>
      </c>
      <c r="K98" s="73">
        <f t="shared" si="10"/>
        <v>3300</v>
      </c>
    </row>
    <row r="99" spans="1:11" x14ac:dyDescent="0.2">
      <c r="A99" s="323" t="s">
        <v>160</v>
      </c>
      <c r="B99" s="323"/>
      <c r="C99" s="323"/>
      <c r="D99" s="323"/>
      <c r="E99" s="323"/>
      <c r="F99" s="323"/>
      <c r="G99" s="11">
        <v>88</v>
      </c>
      <c r="H99" s="56">
        <v>0</v>
      </c>
      <c r="I99" s="56">
        <v>0</v>
      </c>
      <c r="J99" s="56">
        <v>0</v>
      </c>
      <c r="K99" s="56">
        <v>0</v>
      </c>
    </row>
    <row r="100" spans="1:11" ht="36" customHeight="1" x14ac:dyDescent="0.2">
      <c r="A100" s="311" t="s">
        <v>387</v>
      </c>
      <c r="B100" s="311"/>
      <c r="C100" s="311"/>
      <c r="D100" s="311"/>
      <c r="E100" s="311"/>
      <c r="F100" s="311"/>
      <c r="G100" s="11">
        <v>89</v>
      </c>
      <c r="H100" s="56">
        <v>-4200</v>
      </c>
      <c r="I100" s="56">
        <v>-4200</v>
      </c>
      <c r="J100" s="56">
        <v>3019</v>
      </c>
      <c r="K100" s="56">
        <v>3300</v>
      </c>
    </row>
    <row r="101" spans="1:11" ht="22.15" customHeight="1" x14ac:dyDescent="0.2">
      <c r="A101" s="323" t="s">
        <v>161</v>
      </c>
      <c r="B101" s="323"/>
      <c r="C101" s="323"/>
      <c r="D101" s="323"/>
      <c r="E101" s="323"/>
      <c r="F101" s="323"/>
      <c r="G101" s="11">
        <v>90</v>
      </c>
      <c r="H101" s="56">
        <v>0</v>
      </c>
      <c r="I101" s="56">
        <v>0</v>
      </c>
      <c r="J101" s="56">
        <v>0</v>
      </c>
      <c r="K101" s="56">
        <v>0</v>
      </c>
    </row>
    <row r="102" spans="1:11" ht="22.15" customHeight="1" x14ac:dyDescent="0.2">
      <c r="A102" s="323" t="s">
        <v>162</v>
      </c>
      <c r="B102" s="323"/>
      <c r="C102" s="323"/>
      <c r="D102" s="323"/>
      <c r="E102" s="323"/>
      <c r="F102" s="323"/>
      <c r="G102" s="11">
        <v>91</v>
      </c>
      <c r="H102" s="56">
        <v>0</v>
      </c>
      <c r="I102" s="56">
        <v>0</v>
      </c>
      <c r="J102" s="56">
        <v>0</v>
      </c>
      <c r="K102" s="56">
        <v>0</v>
      </c>
    </row>
    <row r="103" spans="1:11" ht="22.15" customHeight="1" x14ac:dyDescent="0.2">
      <c r="A103" s="323" t="s">
        <v>163</v>
      </c>
      <c r="B103" s="323"/>
      <c r="C103" s="323"/>
      <c r="D103" s="323"/>
      <c r="E103" s="323"/>
      <c r="F103" s="323"/>
      <c r="G103" s="11">
        <v>92</v>
      </c>
      <c r="H103" s="56">
        <v>0</v>
      </c>
      <c r="I103" s="56">
        <v>0</v>
      </c>
      <c r="J103" s="56">
        <v>0</v>
      </c>
      <c r="K103" s="56">
        <v>0</v>
      </c>
    </row>
    <row r="104" spans="1:11" ht="12.75" customHeight="1" x14ac:dyDescent="0.2">
      <c r="A104" s="311" t="s">
        <v>388</v>
      </c>
      <c r="B104" s="311"/>
      <c r="C104" s="311"/>
      <c r="D104" s="311"/>
      <c r="E104" s="311"/>
      <c r="F104" s="311"/>
      <c r="G104" s="11">
        <v>93</v>
      </c>
      <c r="H104" s="56">
        <v>0</v>
      </c>
      <c r="I104" s="56">
        <v>0</v>
      </c>
      <c r="J104" s="56">
        <v>0</v>
      </c>
      <c r="K104" s="56">
        <v>0</v>
      </c>
    </row>
    <row r="105" spans="1:11" ht="26.25" customHeight="1" x14ac:dyDescent="0.2">
      <c r="A105" s="311" t="s">
        <v>389</v>
      </c>
      <c r="B105" s="311"/>
      <c r="C105" s="311"/>
      <c r="D105" s="311"/>
      <c r="E105" s="311"/>
      <c r="F105" s="311"/>
      <c r="G105" s="11">
        <v>94</v>
      </c>
      <c r="H105" s="56">
        <v>0</v>
      </c>
      <c r="I105" s="56">
        <v>0</v>
      </c>
      <c r="J105" s="56">
        <v>0</v>
      </c>
      <c r="K105" s="56">
        <v>0</v>
      </c>
    </row>
    <row r="106" spans="1:11" x14ac:dyDescent="0.2">
      <c r="A106" s="311" t="s">
        <v>390</v>
      </c>
      <c r="B106" s="311"/>
      <c r="C106" s="311"/>
      <c r="D106" s="311"/>
      <c r="E106" s="311"/>
      <c r="F106" s="311"/>
      <c r="G106" s="11">
        <v>95</v>
      </c>
      <c r="H106" s="56">
        <v>0</v>
      </c>
      <c r="I106" s="56">
        <v>0</v>
      </c>
      <c r="J106" s="56">
        <v>0</v>
      </c>
      <c r="K106" s="56">
        <v>0</v>
      </c>
    </row>
    <row r="107" spans="1:11" ht="24.75" customHeight="1" x14ac:dyDescent="0.2">
      <c r="A107" s="311" t="s">
        <v>391</v>
      </c>
      <c r="B107" s="311"/>
      <c r="C107" s="311"/>
      <c r="D107" s="311"/>
      <c r="E107" s="311"/>
      <c r="F107" s="311"/>
      <c r="G107" s="11">
        <v>96</v>
      </c>
      <c r="H107" s="56">
        <v>0</v>
      </c>
      <c r="I107" s="56">
        <v>0</v>
      </c>
      <c r="J107" s="56">
        <v>0</v>
      </c>
      <c r="K107" s="56">
        <v>0</v>
      </c>
    </row>
    <row r="108" spans="1:11" ht="22.9" customHeight="1" x14ac:dyDescent="0.2">
      <c r="A108" s="275" t="s">
        <v>438</v>
      </c>
      <c r="B108" s="275"/>
      <c r="C108" s="275"/>
      <c r="D108" s="275"/>
      <c r="E108" s="275"/>
      <c r="F108" s="275"/>
      <c r="G108" s="12">
        <v>97</v>
      </c>
      <c r="H108" s="73">
        <f>H91+H98-H107-H97</f>
        <v>191585</v>
      </c>
      <c r="I108" s="73">
        <f>I91+I98-I107-I97</f>
        <v>4816352</v>
      </c>
      <c r="J108" s="73">
        <f t="shared" ref="J108:K108" si="11">J91+J98-J107-J97</f>
        <v>3019</v>
      </c>
      <c r="K108" s="73">
        <f t="shared" si="11"/>
        <v>3300</v>
      </c>
    </row>
    <row r="109" spans="1:11" ht="12.75" customHeight="1" x14ac:dyDescent="0.2">
      <c r="A109" s="275" t="s">
        <v>392</v>
      </c>
      <c r="B109" s="275"/>
      <c r="C109" s="275"/>
      <c r="D109" s="275"/>
      <c r="E109" s="275"/>
      <c r="F109" s="275"/>
      <c r="G109" s="12">
        <v>98</v>
      </c>
      <c r="H109" s="55">
        <f>H89+H108</f>
        <v>18369077</v>
      </c>
      <c r="I109" s="55">
        <f>I89+I108</f>
        <v>15987168</v>
      </c>
      <c r="J109" s="55">
        <f t="shared" ref="J109:K109" si="12">J89+J108</f>
        <v>4221063</v>
      </c>
      <c r="K109" s="55">
        <f t="shared" si="12"/>
        <v>3394828</v>
      </c>
    </row>
    <row r="110" spans="1:11" x14ac:dyDescent="0.2">
      <c r="A110" s="314" t="s">
        <v>164</v>
      </c>
      <c r="B110" s="314"/>
      <c r="C110" s="314"/>
      <c r="D110" s="314"/>
      <c r="E110" s="314"/>
      <c r="F110" s="314"/>
      <c r="G110" s="315"/>
      <c r="H110" s="315"/>
      <c r="I110" s="315"/>
      <c r="J110" s="316"/>
      <c r="K110" s="316"/>
    </row>
    <row r="111" spans="1:11" ht="12.75" customHeight="1" x14ac:dyDescent="0.2">
      <c r="A111" s="318" t="s">
        <v>393</v>
      </c>
      <c r="B111" s="318"/>
      <c r="C111" s="318"/>
      <c r="D111" s="318"/>
      <c r="E111" s="318"/>
      <c r="F111" s="318"/>
      <c r="G111" s="12">
        <v>99</v>
      </c>
      <c r="H111" s="55">
        <f>H112+H113</f>
        <v>18369077</v>
      </c>
      <c r="I111" s="55">
        <f>I112+I113</f>
        <v>15987168</v>
      </c>
      <c r="J111" s="55">
        <f>J112+J113</f>
        <v>4221063</v>
      </c>
      <c r="K111" s="55">
        <f>K112+K113</f>
        <v>3394828</v>
      </c>
    </row>
    <row r="112" spans="1:11" ht="12.75" customHeight="1" x14ac:dyDescent="0.2">
      <c r="A112" s="319" t="s">
        <v>113</v>
      </c>
      <c r="B112" s="319"/>
      <c r="C112" s="319"/>
      <c r="D112" s="319"/>
      <c r="E112" s="319"/>
      <c r="F112" s="319"/>
      <c r="G112" s="11">
        <v>100</v>
      </c>
      <c r="H112" s="56">
        <v>18369077</v>
      </c>
      <c r="I112" s="56">
        <v>15987168</v>
      </c>
      <c r="J112" s="56">
        <v>4221063</v>
      </c>
      <c r="K112" s="56">
        <v>3394828</v>
      </c>
    </row>
    <row r="113" spans="1:11" ht="12.75" customHeight="1" x14ac:dyDescent="0.2">
      <c r="A113" s="319" t="s">
        <v>165</v>
      </c>
      <c r="B113" s="319"/>
      <c r="C113" s="319"/>
      <c r="D113" s="319"/>
      <c r="E113" s="319"/>
      <c r="F113" s="31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zoomScale="85" zoomScaleNormal="100" zoomScaleSheetLayoutView="85" workbookViewId="0">
      <selection activeCell="I66" sqref="I66"/>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324" t="s">
        <v>166</v>
      </c>
      <c r="B1" s="325"/>
      <c r="C1" s="325"/>
      <c r="D1" s="325"/>
      <c r="E1" s="325"/>
      <c r="F1" s="325"/>
      <c r="G1" s="325"/>
      <c r="H1" s="325"/>
      <c r="I1" s="325"/>
    </row>
    <row r="2" spans="1:9" x14ac:dyDescent="0.2">
      <c r="A2" s="326" t="s">
        <v>469</v>
      </c>
      <c r="B2" s="279"/>
      <c r="C2" s="279"/>
      <c r="D2" s="279"/>
      <c r="E2" s="279"/>
      <c r="F2" s="279"/>
      <c r="G2" s="279"/>
      <c r="H2" s="279"/>
      <c r="I2" s="279"/>
    </row>
    <row r="3" spans="1:9" x14ac:dyDescent="0.2">
      <c r="A3" s="328" t="s">
        <v>447</v>
      </c>
      <c r="B3" s="329"/>
      <c r="C3" s="329"/>
      <c r="D3" s="329"/>
      <c r="E3" s="329"/>
      <c r="F3" s="329"/>
      <c r="G3" s="329"/>
      <c r="H3" s="329"/>
      <c r="I3" s="329"/>
    </row>
    <row r="4" spans="1:9" x14ac:dyDescent="0.2">
      <c r="A4" s="327" t="s">
        <v>465</v>
      </c>
      <c r="B4" s="282"/>
      <c r="C4" s="282"/>
      <c r="D4" s="282"/>
      <c r="E4" s="282"/>
      <c r="F4" s="282"/>
      <c r="G4" s="282"/>
      <c r="H4" s="282"/>
      <c r="I4" s="283"/>
    </row>
    <row r="5" spans="1:9" ht="23.25" x14ac:dyDescent="0.2">
      <c r="A5" s="332" t="s">
        <v>2</v>
      </c>
      <c r="B5" s="287"/>
      <c r="C5" s="287"/>
      <c r="D5" s="287"/>
      <c r="E5" s="287"/>
      <c r="F5" s="287"/>
      <c r="G5" s="64" t="s">
        <v>103</v>
      </c>
      <c r="H5" s="65" t="s">
        <v>301</v>
      </c>
      <c r="I5" s="65" t="s">
        <v>279</v>
      </c>
    </row>
    <row r="6" spans="1:9" x14ac:dyDescent="0.2">
      <c r="A6" s="333">
        <v>1</v>
      </c>
      <c r="B6" s="287"/>
      <c r="C6" s="287"/>
      <c r="D6" s="287"/>
      <c r="E6" s="287"/>
      <c r="F6" s="287"/>
      <c r="G6" s="66">
        <v>2</v>
      </c>
      <c r="H6" s="65" t="s">
        <v>167</v>
      </c>
      <c r="I6" s="65" t="s">
        <v>168</v>
      </c>
    </row>
    <row r="7" spans="1:9" x14ac:dyDescent="0.2">
      <c r="A7" s="334" t="s">
        <v>169</v>
      </c>
      <c r="B7" s="334"/>
      <c r="C7" s="334"/>
      <c r="D7" s="334"/>
      <c r="E7" s="334"/>
      <c r="F7" s="334"/>
      <c r="G7" s="334"/>
      <c r="H7" s="334"/>
      <c r="I7" s="334"/>
    </row>
    <row r="8" spans="1:9" ht="12.75" customHeight="1" x14ac:dyDescent="0.2">
      <c r="A8" s="273" t="s">
        <v>170</v>
      </c>
      <c r="B8" s="273"/>
      <c r="C8" s="273"/>
      <c r="D8" s="273"/>
      <c r="E8" s="273"/>
      <c r="F8" s="273"/>
      <c r="G8" s="67">
        <v>1</v>
      </c>
      <c r="H8" s="68">
        <v>14535877</v>
      </c>
      <c r="I8" s="68">
        <v>5805574</v>
      </c>
    </row>
    <row r="9" spans="1:9" ht="12.75" customHeight="1" x14ac:dyDescent="0.2">
      <c r="A9" s="331" t="s">
        <v>171</v>
      </c>
      <c r="B9" s="331"/>
      <c r="C9" s="331"/>
      <c r="D9" s="331"/>
      <c r="E9" s="331"/>
      <c r="F9" s="331"/>
      <c r="G9" s="69">
        <v>2</v>
      </c>
      <c r="H9" s="70">
        <f>H10+H11+H12+H13+H14+H15+H16+H17</f>
        <v>-4960876</v>
      </c>
      <c r="I9" s="70">
        <f>I10+I11+I12+I13+I14+I15+I16+I17</f>
        <v>1695892</v>
      </c>
    </row>
    <row r="10" spans="1:9" ht="12.75" customHeight="1" x14ac:dyDescent="0.2">
      <c r="A10" s="308" t="s">
        <v>172</v>
      </c>
      <c r="B10" s="308"/>
      <c r="C10" s="308"/>
      <c r="D10" s="308"/>
      <c r="E10" s="308"/>
      <c r="F10" s="308"/>
      <c r="G10" s="67">
        <v>3</v>
      </c>
      <c r="H10" s="68">
        <v>110990</v>
      </c>
      <c r="I10" s="68">
        <v>357756</v>
      </c>
    </row>
    <row r="11" spans="1:9" ht="22.15" customHeight="1" x14ac:dyDescent="0.2">
      <c r="A11" s="308" t="s">
        <v>173</v>
      </c>
      <c r="B11" s="308"/>
      <c r="C11" s="308"/>
      <c r="D11" s="308"/>
      <c r="E11" s="308"/>
      <c r="F11" s="308"/>
      <c r="G11" s="67">
        <v>4</v>
      </c>
      <c r="H11" s="68">
        <v>104619</v>
      </c>
      <c r="I11" s="68">
        <v>-224</v>
      </c>
    </row>
    <row r="12" spans="1:9" ht="23.45" customHeight="1" x14ac:dyDescent="0.2">
      <c r="A12" s="308" t="s">
        <v>174</v>
      </c>
      <c r="B12" s="308"/>
      <c r="C12" s="308"/>
      <c r="D12" s="308"/>
      <c r="E12" s="308"/>
      <c r="F12" s="308"/>
      <c r="G12" s="67">
        <v>5</v>
      </c>
      <c r="H12" s="68">
        <v>-736872</v>
      </c>
      <c r="I12" s="68">
        <v>-96107</v>
      </c>
    </row>
    <row r="13" spans="1:9" ht="12.75" customHeight="1" x14ac:dyDescent="0.2">
      <c r="A13" s="308" t="s">
        <v>175</v>
      </c>
      <c r="B13" s="308"/>
      <c r="C13" s="308"/>
      <c r="D13" s="308"/>
      <c r="E13" s="308"/>
      <c r="F13" s="308"/>
      <c r="G13" s="67">
        <v>6</v>
      </c>
      <c r="H13" s="68">
        <v>-41279</v>
      </c>
      <c r="I13" s="68">
        <v>-24200</v>
      </c>
    </row>
    <row r="14" spans="1:9" ht="12.75" customHeight="1" x14ac:dyDescent="0.2">
      <c r="A14" s="308" t="s">
        <v>176</v>
      </c>
      <c r="B14" s="308"/>
      <c r="C14" s="308"/>
      <c r="D14" s="308"/>
      <c r="E14" s="308"/>
      <c r="F14" s="308"/>
      <c r="G14" s="67">
        <v>7</v>
      </c>
      <c r="H14" s="68">
        <v>1562752</v>
      </c>
      <c r="I14" s="68">
        <v>1638613</v>
      </c>
    </row>
    <row r="15" spans="1:9" ht="12.75" customHeight="1" x14ac:dyDescent="0.2">
      <c r="A15" s="308" t="s">
        <v>177</v>
      </c>
      <c r="B15" s="308"/>
      <c r="C15" s="308"/>
      <c r="D15" s="308"/>
      <c r="E15" s="308"/>
      <c r="F15" s="308"/>
      <c r="G15" s="67">
        <v>8</v>
      </c>
      <c r="H15" s="68">
        <v>-1393235</v>
      </c>
      <c r="I15" s="68">
        <v>150250</v>
      </c>
    </row>
    <row r="16" spans="1:9" ht="12.75" customHeight="1" x14ac:dyDescent="0.2">
      <c r="A16" s="308" t="s">
        <v>178</v>
      </c>
      <c r="B16" s="308"/>
      <c r="C16" s="308"/>
      <c r="D16" s="308"/>
      <c r="E16" s="308"/>
      <c r="F16" s="308"/>
      <c r="G16" s="67">
        <v>9</v>
      </c>
      <c r="H16" s="68">
        <v>-77379</v>
      </c>
      <c r="I16" s="68">
        <v>283</v>
      </c>
    </row>
    <row r="17" spans="1:9" ht="25.15" customHeight="1" x14ac:dyDescent="0.2">
      <c r="A17" s="308" t="s">
        <v>179</v>
      </c>
      <c r="B17" s="308"/>
      <c r="C17" s="308"/>
      <c r="D17" s="308"/>
      <c r="E17" s="308"/>
      <c r="F17" s="308"/>
      <c r="G17" s="67">
        <v>10</v>
      </c>
      <c r="H17" s="68">
        <v>-4490472</v>
      </c>
      <c r="I17" s="68">
        <v>-330479</v>
      </c>
    </row>
    <row r="18" spans="1:9" ht="28.15" customHeight="1" x14ac:dyDescent="0.2">
      <c r="A18" s="330" t="s">
        <v>306</v>
      </c>
      <c r="B18" s="330"/>
      <c r="C18" s="330"/>
      <c r="D18" s="330"/>
      <c r="E18" s="330"/>
      <c r="F18" s="330"/>
      <c r="G18" s="69">
        <v>11</v>
      </c>
      <c r="H18" s="70">
        <f>H8+H9</f>
        <v>9575001</v>
      </c>
      <c r="I18" s="70">
        <f>I8+I9</f>
        <v>7501466</v>
      </c>
    </row>
    <row r="19" spans="1:9" ht="12.75" customHeight="1" x14ac:dyDescent="0.2">
      <c r="A19" s="331" t="s">
        <v>180</v>
      </c>
      <c r="B19" s="331"/>
      <c r="C19" s="331"/>
      <c r="D19" s="331"/>
      <c r="E19" s="331"/>
      <c r="F19" s="331"/>
      <c r="G19" s="69">
        <v>12</v>
      </c>
      <c r="H19" s="70">
        <f>H20+H21+H22+H23</f>
        <v>-4789998</v>
      </c>
      <c r="I19" s="70">
        <f>I20+I21+I22+I23</f>
        <v>-717278</v>
      </c>
    </row>
    <row r="20" spans="1:9" ht="12.75" customHeight="1" x14ac:dyDescent="0.2">
      <c r="A20" s="308" t="s">
        <v>181</v>
      </c>
      <c r="B20" s="308"/>
      <c r="C20" s="308"/>
      <c r="D20" s="308"/>
      <c r="E20" s="308"/>
      <c r="F20" s="308"/>
      <c r="G20" s="67">
        <v>13</v>
      </c>
      <c r="H20" s="68">
        <v>-550433</v>
      </c>
      <c r="I20" s="68">
        <v>844852</v>
      </c>
    </row>
    <row r="21" spans="1:9" ht="12.75" customHeight="1" x14ac:dyDescent="0.2">
      <c r="A21" s="308" t="s">
        <v>182</v>
      </c>
      <c r="B21" s="308"/>
      <c r="C21" s="308"/>
      <c r="D21" s="308"/>
      <c r="E21" s="308"/>
      <c r="F21" s="308"/>
      <c r="G21" s="67">
        <v>14</v>
      </c>
      <c r="H21" s="68">
        <v>-4239565</v>
      </c>
      <c r="I21" s="68">
        <v>-1555814</v>
      </c>
    </row>
    <row r="22" spans="1:9" ht="12.75" customHeight="1" x14ac:dyDescent="0.2">
      <c r="A22" s="308" t="s">
        <v>183</v>
      </c>
      <c r="B22" s="308"/>
      <c r="C22" s="308"/>
      <c r="D22" s="308"/>
      <c r="E22" s="308"/>
      <c r="F22" s="308"/>
      <c r="G22" s="67">
        <v>15</v>
      </c>
      <c r="H22" s="68">
        <v>0</v>
      </c>
      <c r="I22" s="68">
        <v>-6316</v>
      </c>
    </row>
    <row r="23" spans="1:9" ht="12.75" customHeight="1" x14ac:dyDescent="0.2">
      <c r="A23" s="308" t="s">
        <v>184</v>
      </c>
      <c r="B23" s="308"/>
      <c r="C23" s="308"/>
      <c r="D23" s="308"/>
      <c r="E23" s="308"/>
      <c r="F23" s="308"/>
      <c r="G23" s="67">
        <v>16</v>
      </c>
      <c r="H23" s="68">
        <v>0</v>
      </c>
      <c r="I23" s="68">
        <v>0</v>
      </c>
    </row>
    <row r="24" spans="1:9" ht="12.75" customHeight="1" x14ac:dyDescent="0.2">
      <c r="A24" s="330" t="s">
        <v>185</v>
      </c>
      <c r="B24" s="330"/>
      <c r="C24" s="330"/>
      <c r="D24" s="330"/>
      <c r="E24" s="330"/>
      <c r="F24" s="330"/>
      <c r="G24" s="69">
        <v>17</v>
      </c>
      <c r="H24" s="70">
        <f>H18+H19</f>
        <v>4785003</v>
      </c>
      <c r="I24" s="70">
        <f>I18+I19</f>
        <v>6784188</v>
      </c>
    </row>
    <row r="25" spans="1:9" ht="12.75" customHeight="1" x14ac:dyDescent="0.2">
      <c r="A25" s="273" t="s">
        <v>186</v>
      </c>
      <c r="B25" s="273"/>
      <c r="C25" s="273"/>
      <c r="D25" s="273"/>
      <c r="E25" s="273"/>
      <c r="F25" s="273"/>
      <c r="G25" s="67">
        <v>18</v>
      </c>
      <c r="H25" s="68">
        <v>-825780</v>
      </c>
      <c r="I25" s="68">
        <v>-871410</v>
      </c>
    </row>
    <row r="26" spans="1:9" ht="12.75" customHeight="1" x14ac:dyDescent="0.2">
      <c r="A26" s="273" t="s">
        <v>187</v>
      </c>
      <c r="B26" s="273"/>
      <c r="C26" s="273"/>
      <c r="D26" s="273"/>
      <c r="E26" s="273"/>
      <c r="F26" s="273"/>
      <c r="G26" s="67">
        <v>19</v>
      </c>
      <c r="H26" s="68">
        <v>-942844</v>
      </c>
      <c r="I26" s="68">
        <v>-2369795</v>
      </c>
    </row>
    <row r="27" spans="1:9" ht="25.9" customHeight="1" x14ac:dyDescent="0.2">
      <c r="A27" s="335" t="s">
        <v>188</v>
      </c>
      <c r="B27" s="335"/>
      <c r="C27" s="335"/>
      <c r="D27" s="335"/>
      <c r="E27" s="335"/>
      <c r="F27" s="335"/>
      <c r="G27" s="69">
        <v>20</v>
      </c>
      <c r="H27" s="70">
        <f>H24+H25+H26</f>
        <v>3016379</v>
      </c>
      <c r="I27" s="70">
        <f>I24+I25+I26</f>
        <v>3542983</v>
      </c>
    </row>
    <row r="28" spans="1:9" x14ac:dyDescent="0.2">
      <c r="A28" s="334" t="s">
        <v>189</v>
      </c>
      <c r="B28" s="334"/>
      <c r="C28" s="334"/>
      <c r="D28" s="334"/>
      <c r="E28" s="334"/>
      <c r="F28" s="334"/>
      <c r="G28" s="334"/>
      <c r="H28" s="334"/>
      <c r="I28" s="334"/>
    </row>
    <row r="29" spans="1:9" ht="30.6" customHeight="1" x14ac:dyDescent="0.2">
      <c r="A29" s="273" t="s">
        <v>190</v>
      </c>
      <c r="B29" s="273"/>
      <c r="C29" s="273"/>
      <c r="D29" s="273"/>
      <c r="E29" s="273"/>
      <c r="F29" s="273"/>
      <c r="G29" s="67">
        <v>21</v>
      </c>
      <c r="H29" s="71">
        <v>688700</v>
      </c>
      <c r="I29" s="71">
        <v>741</v>
      </c>
    </row>
    <row r="30" spans="1:9" ht="12.75" customHeight="1" x14ac:dyDescent="0.2">
      <c r="A30" s="273" t="s">
        <v>191</v>
      </c>
      <c r="B30" s="273"/>
      <c r="C30" s="273"/>
      <c r="D30" s="273"/>
      <c r="E30" s="273"/>
      <c r="F30" s="273"/>
      <c r="G30" s="67">
        <v>22</v>
      </c>
      <c r="H30" s="71">
        <v>0</v>
      </c>
      <c r="I30" s="71">
        <v>0</v>
      </c>
    </row>
    <row r="31" spans="1:9" ht="12.75" customHeight="1" x14ac:dyDescent="0.2">
      <c r="A31" s="273" t="s">
        <v>192</v>
      </c>
      <c r="B31" s="273"/>
      <c r="C31" s="273"/>
      <c r="D31" s="273"/>
      <c r="E31" s="273"/>
      <c r="F31" s="273"/>
      <c r="G31" s="67">
        <v>23</v>
      </c>
      <c r="H31" s="71">
        <v>2309</v>
      </c>
      <c r="I31" s="71">
        <v>2946</v>
      </c>
    </row>
    <row r="32" spans="1:9" ht="12.75" customHeight="1" x14ac:dyDescent="0.2">
      <c r="A32" s="273" t="s">
        <v>193</v>
      </c>
      <c r="B32" s="273"/>
      <c r="C32" s="273"/>
      <c r="D32" s="273"/>
      <c r="E32" s="273"/>
      <c r="F32" s="273"/>
      <c r="G32" s="67">
        <v>24</v>
      </c>
      <c r="H32" s="71">
        <v>0</v>
      </c>
      <c r="I32" s="71">
        <v>0</v>
      </c>
    </row>
    <row r="33" spans="1:9" ht="12.75" customHeight="1" x14ac:dyDescent="0.2">
      <c r="A33" s="273" t="s">
        <v>194</v>
      </c>
      <c r="B33" s="273"/>
      <c r="C33" s="273"/>
      <c r="D33" s="273"/>
      <c r="E33" s="273"/>
      <c r="F33" s="273"/>
      <c r="G33" s="67">
        <v>25</v>
      </c>
      <c r="H33" s="71">
        <v>165383</v>
      </c>
      <c r="I33" s="71">
        <v>113782</v>
      </c>
    </row>
    <row r="34" spans="1:9" ht="12.75" customHeight="1" x14ac:dyDescent="0.2">
      <c r="A34" s="273" t="s">
        <v>195</v>
      </c>
      <c r="B34" s="273"/>
      <c r="C34" s="273"/>
      <c r="D34" s="273"/>
      <c r="E34" s="273"/>
      <c r="F34" s="273"/>
      <c r="G34" s="67">
        <v>26</v>
      </c>
      <c r="H34" s="71">
        <v>0</v>
      </c>
      <c r="I34" s="71">
        <v>25327</v>
      </c>
    </row>
    <row r="35" spans="1:9" ht="26.45" customHeight="1" x14ac:dyDescent="0.2">
      <c r="A35" s="330" t="s">
        <v>196</v>
      </c>
      <c r="B35" s="330"/>
      <c r="C35" s="330"/>
      <c r="D35" s="330"/>
      <c r="E35" s="330"/>
      <c r="F35" s="330"/>
      <c r="G35" s="69">
        <v>27</v>
      </c>
      <c r="H35" s="72">
        <f>H29+H30+H31+H32+H33+H34</f>
        <v>856392</v>
      </c>
      <c r="I35" s="72">
        <f>I29+I30+I31+I32+I33+I34</f>
        <v>142796</v>
      </c>
    </row>
    <row r="36" spans="1:9" ht="22.9" customHeight="1" x14ac:dyDescent="0.2">
      <c r="A36" s="273" t="s">
        <v>197</v>
      </c>
      <c r="B36" s="273"/>
      <c r="C36" s="273"/>
      <c r="D36" s="273"/>
      <c r="E36" s="273"/>
      <c r="F36" s="273"/>
      <c r="G36" s="67">
        <v>28</v>
      </c>
      <c r="H36" s="71">
        <v>-747810</v>
      </c>
      <c r="I36" s="71">
        <v>-546790</v>
      </c>
    </row>
    <row r="37" spans="1:9" ht="12.75" customHeight="1" x14ac:dyDescent="0.2">
      <c r="A37" s="273" t="s">
        <v>198</v>
      </c>
      <c r="B37" s="273"/>
      <c r="C37" s="273"/>
      <c r="D37" s="273"/>
      <c r="E37" s="273"/>
      <c r="F37" s="273"/>
      <c r="G37" s="67">
        <v>29</v>
      </c>
      <c r="H37" s="71">
        <v>-299315</v>
      </c>
      <c r="I37" s="71">
        <v>0</v>
      </c>
    </row>
    <row r="38" spans="1:9" ht="12.75" customHeight="1" x14ac:dyDescent="0.2">
      <c r="A38" s="273" t="s">
        <v>199</v>
      </c>
      <c r="B38" s="273"/>
      <c r="C38" s="273"/>
      <c r="D38" s="273"/>
      <c r="E38" s="273"/>
      <c r="F38" s="273"/>
      <c r="G38" s="67">
        <v>30</v>
      </c>
      <c r="H38" s="71">
        <v>-82446</v>
      </c>
      <c r="I38" s="71">
        <v>-186206</v>
      </c>
    </row>
    <row r="39" spans="1:9" ht="12.75" customHeight="1" x14ac:dyDescent="0.2">
      <c r="A39" s="273" t="s">
        <v>200</v>
      </c>
      <c r="B39" s="273"/>
      <c r="C39" s="273"/>
      <c r="D39" s="273"/>
      <c r="E39" s="273"/>
      <c r="F39" s="273"/>
      <c r="G39" s="67">
        <v>31</v>
      </c>
      <c r="H39" s="71">
        <v>0</v>
      </c>
      <c r="I39" s="71">
        <v>0</v>
      </c>
    </row>
    <row r="40" spans="1:9" ht="12.75" customHeight="1" x14ac:dyDescent="0.2">
      <c r="A40" s="273" t="s">
        <v>201</v>
      </c>
      <c r="B40" s="273"/>
      <c r="C40" s="273"/>
      <c r="D40" s="273"/>
      <c r="E40" s="273"/>
      <c r="F40" s="273"/>
      <c r="G40" s="67">
        <v>32</v>
      </c>
      <c r="H40" s="71">
        <v>0</v>
      </c>
      <c r="I40" s="71">
        <v>0</v>
      </c>
    </row>
    <row r="41" spans="1:9" ht="24" customHeight="1" x14ac:dyDescent="0.2">
      <c r="A41" s="330" t="s">
        <v>202</v>
      </c>
      <c r="B41" s="330"/>
      <c r="C41" s="330"/>
      <c r="D41" s="330"/>
      <c r="E41" s="330"/>
      <c r="F41" s="330"/>
      <c r="G41" s="69">
        <v>33</v>
      </c>
      <c r="H41" s="72">
        <f>H36+H37+H38+H39+H40</f>
        <v>-1129571</v>
      </c>
      <c r="I41" s="72">
        <f>I36+I37+I38+I39+I40</f>
        <v>-732996</v>
      </c>
    </row>
    <row r="42" spans="1:9" ht="29.45" customHeight="1" x14ac:dyDescent="0.2">
      <c r="A42" s="335" t="s">
        <v>203</v>
      </c>
      <c r="B42" s="335"/>
      <c r="C42" s="335"/>
      <c r="D42" s="335"/>
      <c r="E42" s="335"/>
      <c r="F42" s="335"/>
      <c r="G42" s="69">
        <v>34</v>
      </c>
      <c r="H42" s="72">
        <f>H35+H41</f>
        <v>-273179</v>
      </c>
      <c r="I42" s="72">
        <f>I35+I41</f>
        <v>-590200</v>
      </c>
    </row>
    <row r="43" spans="1:9" x14ac:dyDescent="0.2">
      <c r="A43" s="334" t="s">
        <v>204</v>
      </c>
      <c r="B43" s="334"/>
      <c r="C43" s="334"/>
      <c r="D43" s="334"/>
      <c r="E43" s="334"/>
      <c r="F43" s="334"/>
      <c r="G43" s="334"/>
      <c r="H43" s="334"/>
      <c r="I43" s="334"/>
    </row>
    <row r="44" spans="1:9" ht="12.75" customHeight="1" x14ac:dyDescent="0.2">
      <c r="A44" s="273" t="s">
        <v>205</v>
      </c>
      <c r="B44" s="273"/>
      <c r="C44" s="273"/>
      <c r="D44" s="273"/>
      <c r="E44" s="273"/>
      <c r="F44" s="273"/>
      <c r="G44" s="67">
        <v>35</v>
      </c>
      <c r="H44" s="71">
        <v>0</v>
      </c>
      <c r="I44" s="71">
        <v>0</v>
      </c>
    </row>
    <row r="45" spans="1:9" ht="25.15" customHeight="1" x14ac:dyDescent="0.2">
      <c r="A45" s="273" t="s">
        <v>206</v>
      </c>
      <c r="B45" s="273"/>
      <c r="C45" s="273"/>
      <c r="D45" s="273"/>
      <c r="E45" s="273"/>
      <c r="F45" s="273"/>
      <c r="G45" s="67">
        <v>36</v>
      </c>
      <c r="H45" s="71">
        <v>0</v>
      </c>
      <c r="I45" s="71">
        <v>0</v>
      </c>
    </row>
    <row r="46" spans="1:9" ht="12.75" customHeight="1" x14ac:dyDescent="0.2">
      <c r="A46" s="273" t="s">
        <v>207</v>
      </c>
      <c r="B46" s="273"/>
      <c r="C46" s="273"/>
      <c r="D46" s="273"/>
      <c r="E46" s="273"/>
      <c r="F46" s="273"/>
      <c r="G46" s="67">
        <v>37</v>
      </c>
      <c r="H46" s="71">
        <v>0</v>
      </c>
      <c r="I46" s="71">
        <v>0</v>
      </c>
    </row>
    <row r="47" spans="1:9" ht="12.75" customHeight="1" x14ac:dyDescent="0.2">
      <c r="A47" s="273" t="s">
        <v>208</v>
      </c>
      <c r="B47" s="273"/>
      <c r="C47" s="273"/>
      <c r="D47" s="273"/>
      <c r="E47" s="273"/>
      <c r="F47" s="273"/>
      <c r="G47" s="67">
        <v>38</v>
      </c>
      <c r="H47" s="71">
        <v>0</v>
      </c>
      <c r="I47" s="71">
        <v>0</v>
      </c>
    </row>
    <row r="48" spans="1:9" ht="22.15" customHeight="1" x14ac:dyDescent="0.2">
      <c r="A48" s="330" t="s">
        <v>209</v>
      </c>
      <c r="B48" s="330"/>
      <c r="C48" s="330"/>
      <c r="D48" s="330"/>
      <c r="E48" s="330"/>
      <c r="F48" s="330"/>
      <c r="G48" s="69">
        <v>39</v>
      </c>
      <c r="H48" s="72">
        <f>H44+H45+H46+H47</f>
        <v>0</v>
      </c>
      <c r="I48" s="72">
        <f>I44+I45+I46+I47</f>
        <v>0</v>
      </c>
    </row>
    <row r="49" spans="1:9" ht="24.6" customHeight="1" x14ac:dyDescent="0.2">
      <c r="A49" s="273" t="s">
        <v>305</v>
      </c>
      <c r="B49" s="273"/>
      <c r="C49" s="273"/>
      <c r="D49" s="273"/>
      <c r="E49" s="273"/>
      <c r="F49" s="273"/>
      <c r="G49" s="67">
        <v>40</v>
      </c>
      <c r="H49" s="71">
        <v>-3424707</v>
      </c>
      <c r="I49" s="71">
        <v>-2944921</v>
      </c>
    </row>
    <row r="50" spans="1:9" ht="12.75" customHeight="1" x14ac:dyDescent="0.2">
      <c r="A50" s="273" t="s">
        <v>210</v>
      </c>
      <c r="B50" s="273"/>
      <c r="C50" s="273"/>
      <c r="D50" s="273"/>
      <c r="E50" s="273"/>
      <c r="F50" s="273"/>
      <c r="G50" s="67">
        <v>41</v>
      </c>
      <c r="H50" s="71">
        <v>0</v>
      </c>
      <c r="I50" s="71">
        <v>0</v>
      </c>
    </row>
    <row r="51" spans="1:9" ht="12.75" customHeight="1" x14ac:dyDescent="0.2">
      <c r="A51" s="273" t="s">
        <v>211</v>
      </c>
      <c r="B51" s="273"/>
      <c r="C51" s="273"/>
      <c r="D51" s="273"/>
      <c r="E51" s="273"/>
      <c r="F51" s="273"/>
      <c r="G51" s="67">
        <v>42</v>
      </c>
      <c r="H51" s="71">
        <v>-33632</v>
      </c>
      <c r="I51" s="71">
        <v>-29425</v>
      </c>
    </row>
    <row r="52" spans="1:9" ht="22.9" customHeight="1" x14ac:dyDescent="0.2">
      <c r="A52" s="273" t="s">
        <v>212</v>
      </c>
      <c r="B52" s="273"/>
      <c r="C52" s="273"/>
      <c r="D52" s="273"/>
      <c r="E52" s="273"/>
      <c r="F52" s="273"/>
      <c r="G52" s="67">
        <v>43</v>
      </c>
      <c r="H52" s="71">
        <v>0</v>
      </c>
      <c r="I52" s="71">
        <v>-1390358</v>
      </c>
    </row>
    <row r="53" spans="1:9" ht="12.75" customHeight="1" x14ac:dyDescent="0.2">
      <c r="A53" s="273" t="s">
        <v>213</v>
      </c>
      <c r="B53" s="273"/>
      <c r="C53" s="273"/>
      <c r="D53" s="273"/>
      <c r="E53" s="273"/>
      <c r="F53" s="273"/>
      <c r="G53" s="67">
        <v>44</v>
      </c>
      <c r="H53" s="71">
        <v>0</v>
      </c>
      <c r="I53" s="71">
        <v>0</v>
      </c>
    </row>
    <row r="54" spans="1:9" ht="30.6" customHeight="1" x14ac:dyDescent="0.2">
      <c r="A54" s="330" t="s">
        <v>214</v>
      </c>
      <c r="B54" s="330"/>
      <c r="C54" s="330"/>
      <c r="D54" s="330"/>
      <c r="E54" s="330"/>
      <c r="F54" s="330"/>
      <c r="G54" s="69">
        <v>45</v>
      </c>
      <c r="H54" s="72">
        <f>H49+H50+H51+H52+H53</f>
        <v>-3458339</v>
      </c>
      <c r="I54" s="72">
        <f>I49+I50+I51+I52+I53</f>
        <v>-4364704</v>
      </c>
    </row>
    <row r="55" spans="1:9" ht="29.45" customHeight="1" x14ac:dyDescent="0.2">
      <c r="A55" s="335" t="s">
        <v>215</v>
      </c>
      <c r="B55" s="335"/>
      <c r="C55" s="335"/>
      <c r="D55" s="335"/>
      <c r="E55" s="335"/>
      <c r="F55" s="335"/>
      <c r="G55" s="69">
        <v>46</v>
      </c>
      <c r="H55" s="72">
        <f>H48+H54</f>
        <v>-3458339</v>
      </c>
      <c r="I55" s="72">
        <f>I48+I54</f>
        <v>-4364704</v>
      </c>
    </row>
    <row r="56" spans="1:9" x14ac:dyDescent="0.2">
      <c r="A56" s="273" t="s">
        <v>216</v>
      </c>
      <c r="B56" s="273"/>
      <c r="C56" s="273"/>
      <c r="D56" s="273"/>
      <c r="E56" s="273"/>
      <c r="F56" s="273"/>
      <c r="G56" s="67">
        <v>47</v>
      </c>
      <c r="H56" s="71">
        <v>331</v>
      </c>
      <c r="I56" s="71">
        <v>0</v>
      </c>
    </row>
    <row r="57" spans="1:9" ht="26.45" customHeight="1" x14ac:dyDescent="0.2">
      <c r="A57" s="335" t="s">
        <v>217</v>
      </c>
      <c r="B57" s="335"/>
      <c r="C57" s="335"/>
      <c r="D57" s="335"/>
      <c r="E57" s="335"/>
      <c r="F57" s="335"/>
      <c r="G57" s="69">
        <v>48</v>
      </c>
      <c r="H57" s="72">
        <f>H27+H42+H55+H56</f>
        <v>-714808</v>
      </c>
      <c r="I57" s="72">
        <f>I27+I42+I55+I56</f>
        <v>-1411921</v>
      </c>
    </row>
    <row r="58" spans="1:9" x14ac:dyDescent="0.2">
      <c r="A58" s="336" t="s">
        <v>218</v>
      </c>
      <c r="B58" s="336"/>
      <c r="C58" s="336"/>
      <c r="D58" s="336"/>
      <c r="E58" s="336"/>
      <c r="F58" s="336"/>
      <c r="G58" s="67">
        <v>49</v>
      </c>
      <c r="H58" s="71">
        <v>2511132</v>
      </c>
      <c r="I58" s="71">
        <v>1796324</v>
      </c>
    </row>
    <row r="59" spans="1:9" ht="31.15" customHeight="1" x14ac:dyDescent="0.2">
      <c r="A59" s="335" t="s">
        <v>219</v>
      </c>
      <c r="B59" s="335"/>
      <c r="C59" s="335"/>
      <c r="D59" s="335"/>
      <c r="E59" s="335"/>
      <c r="F59" s="335"/>
      <c r="G59" s="69">
        <v>50</v>
      </c>
      <c r="H59" s="72">
        <f>H57+H58</f>
        <v>1796324</v>
      </c>
      <c r="I59" s="72">
        <f>I57+I58</f>
        <v>384403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3"/>
  <sheetViews>
    <sheetView view="pageBreakPreview" zoomScale="85" zoomScaleNormal="100" zoomScaleSheetLayoutView="85" workbookViewId="0">
      <selection activeCell="L39" sqref="L3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324" t="s">
        <v>220</v>
      </c>
      <c r="B1" s="325"/>
      <c r="C1" s="325"/>
      <c r="D1" s="325"/>
      <c r="E1" s="325"/>
      <c r="F1" s="325"/>
      <c r="G1" s="325"/>
      <c r="H1" s="325"/>
      <c r="I1" s="325"/>
    </row>
    <row r="2" spans="1:9" ht="12.75" customHeight="1" x14ac:dyDescent="0.2">
      <c r="A2" s="326" t="s">
        <v>328</v>
      </c>
      <c r="B2" s="279"/>
      <c r="C2" s="279"/>
      <c r="D2" s="279"/>
      <c r="E2" s="279"/>
      <c r="F2" s="279"/>
      <c r="G2" s="279"/>
      <c r="H2" s="279"/>
      <c r="I2" s="279"/>
    </row>
    <row r="3" spans="1:9" x14ac:dyDescent="0.2">
      <c r="A3" s="350" t="s">
        <v>447</v>
      </c>
      <c r="B3" s="351"/>
      <c r="C3" s="351"/>
      <c r="D3" s="351"/>
      <c r="E3" s="351"/>
      <c r="F3" s="351"/>
      <c r="G3" s="351"/>
      <c r="H3" s="351"/>
      <c r="I3" s="351"/>
    </row>
    <row r="4" spans="1:9" x14ac:dyDescent="0.2">
      <c r="A4" s="327" t="s">
        <v>465</v>
      </c>
      <c r="B4" s="282"/>
      <c r="C4" s="282"/>
      <c r="D4" s="282"/>
      <c r="E4" s="282"/>
      <c r="F4" s="282"/>
      <c r="G4" s="282"/>
      <c r="H4" s="282"/>
      <c r="I4" s="283"/>
    </row>
    <row r="5" spans="1:9" ht="24" thickBot="1" x14ac:dyDescent="0.25">
      <c r="A5" s="337" t="s">
        <v>2</v>
      </c>
      <c r="B5" s="338"/>
      <c r="C5" s="338"/>
      <c r="D5" s="338"/>
      <c r="E5" s="338"/>
      <c r="F5" s="339"/>
      <c r="G5" s="14" t="s">
        <v>103</v>
      </c>
      <c r="H5" s="20" t="s">
        <v>301</v>
      </c>
      <c r="I5" s="20" t="s">
        <v>279</v>
      </c>
    </row>
    <row r="6" spans="1:9" x14ac:dyDescent="0.2">
      <c r="A6" s="354">
        <v>1</v>
      </c>
      <c r="B6" s="355"/>
      <c r="C6" s="355"/>
      <c r="D6" s="355"/>
      <c r="E6" s="355"/>
      <c r="F6" s="356"/>
      <c r="G6" s="15">
        <v>2</v>
      </c>
      <c r="H6" s="21" t="s">
        <v>167</v>
      </c>
      <c r="I6" s="21" t="s">
        <v>168</v>
      </c>
    </row>
    <row r="7" spans="1:9" x14ac:dyDescent="0.2">
      <c r="A7" s="344" t="s">
        <v>169</v>
      </c>
      <c r="B7" s="345"/>
      <c r="C7" s="345"/>
      <c r="D7" s="345"/>
      <c r="E7" s="345"/>
      <c r="F7" s="345"/>
      <c r="G7" s="345"/>
      <c r="H7" s="345"/>
      <c r="I7" s="346"/>
    </row>
    <row r="8" spans="1:9" x14ac:dyDescent="0.2">
      <c r="A8" s="348" t="s">
        <v>221</v>
      </c>
      <c r="B8" s="348"/>
      <c r="C8" s="348"/>
      <c r="D8" s="348"/>
      <c r="E8" s="348"/>
      <c r="F8" s="348"/>
      <c r="G8" s="16">
        <v>1</v>
      </c>
      <c r="H8" s="23">
        <v>0</v>
      </c>
      <c r="I8" s="23">
        <v>0</v>
      </c>
    </row>
    <row r="9" spans="1:9" x14ac:dyDescent="0.2">
      <c r="A9" s="341" t="s">
        <v>222</v>
      </c>
      <c r="B9" s="341"/>
      <c r="C9" s="341"/>
      <c r="D9" s="341"/>
      <c r="E9" s="341"/>
      <c r="F9" s="341"/>
      <c r="G9" s="17">
        <v>2</v>
      </c>
      <c r="H9" s="24">
        <v>0</v>
      </c>
      <c r="I9" s="24">
        <v>0</v>
      </c>
    </row>
    <row r="10" spans="1:9" x14ac:dyDescent="0.2">
      <c r="A10" s="341" t="s">
        <v>223</v>
      </c>
      <c r="B10" s="341"/>
      <c r="C10" s="341"/>
      <c r="D10" s="341"/>
      <c r="E10" s="341"/>
      <c r="F10" s="341"/>
      <c r="G10" s="17">
        <v>3</v>
      </c>
      <c r="H10" s="24">
        <v>0</v>
      </c>
      <c r="I10" s="24">
        <v>0</v>
      </c>
    </row>
    <row r="11" spans="1:9" x14ac:dyDescent="0.2">
      <c r="A11" s="341" t="s">
        <v>224</v>
      </c>
      <c r="B11" s="341"/>
      <c r="C11" s="341"/>
      <c r="D11" s="341"/>
      <c r="E11" s="341"/>
      <c r="F11" s="341"/>
      <c r="G11" s="17">
        <v>4</v>
      </c>
      <c r="H11" s="24">
        <v>0</v>
      </c>
      <c r="I11" s="24">
        <v>0</v>
      </c>
    </row>
    <row r="12" spans="1:9" x14ac:dyDescent="0.2">
      <c r="A12" s="341" t="s">
        <v>394</v>
      </c>
      <c r="B12" s="341"/>
      <c r="C12" s="341"/>
      <c r="D12" s="341"/>
      <c r="E12" s="341"/>
      <c r="F12" s="341"/>
      <c r="G12" s="17">
        <v>5</v>
      </c>
      <c r="H12" s="24">
        <v>0</v>
      </c>
      <c r="I12" s="24">
        <v>0</v>
      </c>
    </row>
    <row r="13" spans="1:9" x14ac:dyDescent="0.2">
      <c r="A13" s="349" t="s">
        <v>395</v>
      </c>
      <c r="B13" s="349"/>
      <c r="C13" s="349"/>
      <c r="D13" s="349"/>
      <c r="E13" s="349"/>
      <c r="F13" s="349"/>
      <c r="G13" s="57">
        <v>6</v>
      </c>
      <c r="H13" s="60">
        <f>SUM(H8:H12)</f>
        <v>0</v>
      </c>
      <c r="I13" s="60">
        <f>SUM(I8:I12)</f>
        <v>0</v>
      </c>
    </row>
    <row r="14" spans="1:9" ht="12.75" customHeight="1" x14ac:dyDescent="0.2">
      <c r="A14" s="341" t="s">
        <v>396</v>
      </c>
      <c r="B14" s="341"/>
      <c r="C14" s="341"/>
      <c r="D14" s="341"/>
      <c r="E14" s="341"/>
      <c r="F14" s="341"/>
      <c r="G14" s="17">
        <v>7</v>
      </c>
      <c r="H14" s="24">
        <v>0</v>
      </c>
      <c r="I14" s="24">
        <v>0</v>
      </c>
    </row>
    <row r="15" spans="1:9" ht="12.75" customHeight="1" x14ac:dyDescent="0.2">
      <c r="A15" s="341" t="s">
        <v>397</v>
      </c>
      <c r="B15" s="341"/>
      <c r="C15" s="341"/>
      <c r="D15" s="341"/>
      <c r="E15" s="341"/>
      <c r="F15" s="341"/>
      <c r="G15" s="17">
        <v>8</v>
      </c>
      <c r="H15" s="24">
        <v>0</v>
      </c>
      <c r="I15" s="24">
        <v>0</v>
      </c>
    </row>
    <row r="16" spans="1:9" ht="12.75" customHeight="1" x14ac:dyDescent="0.2">
      <c r="A16" s="341" t="s">
        <v>398</v>
      </c>
      <c r="B16" s="341"/>
      <c r="C16" s="341"/>
      <c r="D16" s="341"/>
      <c r="E16" s="341"/>
      <c r="F16" s="341"/>
      <c r="G16" s="17">
        <v>9</v>
      </c>
      <c r="H16" s="24">
        <v>0</v>
      </c>
      <c r="I16" s="24">
        <v>0</v>
      </c>
    </row>
    <row r="17" spans="1:9" ht="12.75" customHeight="1" x14ac:dyDescent="0.2">
      <c r="A17" s="341" t="s">
        <v>399</v>
      </c>
      <c r="B17" s="341"/>
      <c r="C17" s="341"/>
      <c r="D17" s="341"/>
      <c r="E17" s="341"/>
      <c r="F17" s="341"/>
      <c r="G17" s="17">
        <v>10</v>
      </c>
      <c r="H17" s="24">
        <v>0</v>
      </c>
      <c r="I17" s="24">
        <v>0</v>
      </c>
    </row>
    <row r="18" spans="1:9" ht="12.75" customHeight="1" x14ac:dyDescent="0.2">
      <c r="A18" s="341" t="s">
        <v>400</v>
      </c>
      <c r="B18" s="341"/>
      <c r="C18" s="341"/>
      <c r="D18" s="341"/>
      <c r="E18" s="341"/>
      <c r="F18" s="341"/>
      <c r="G18" s="17">
        <v>11</v>
      </c>
      <c r="H18" s="24">
        <v>0</v>
      </c>
      <c r="I18" s="24">
        <v>0</v>
      </c>
    </row>
    <row r="19" spans="1:9" ht="12.75" customHeight="1" x14ac:dyDescent="0.2">
      <c r="A19" s="341" t="s">
        <v>401</v>
      </c>
      <c r="B19" s="341"/>
      <c r="C19" s="341"/>
      <c r="D19" s="341"/>
      <c r="E19" s="341"/>
      <c r="F19" s="341"/>
      <c r="G19" s="17">
        <v>12</v>
      </c>
      <c r="H19" s="24">
        <v>0</v>
      </c>
      <c r="I19" s="24">
        <v>0</v>
      </c>
    </row>
    <row r="20" spans="1:9" ht="26.25" customHeight="1" x14ac:dyDescent="0.2">
      <c r="A20" s="349" t="s">
        <v>402</v>
      </c>
      <c r="B20" s="349"/>
      <c r="C20" s="349"/>
      <c r="D20" s="349"/>
      <c r="E20" s="349"/>
      <c r="F20" s="349"/>
      <c r="G20" s="57">
        <v>13</v>
      </c>
      <c r="H20" s="60">
        <f>SUM(H14:H19)</f>
        <v>0</v>
      </c>
      <c r="I20" s="60">
        <f>SUM(I14:I19)</f>
        <v>0</v>
      </c>
    </row>
    <row r="21" spans="1:9" ht="27.6" customHeight="1" x14ac:dyDescent="0.2">
      <c r="A21" s="347" t="s">
        <v>403</v>
      </c>
      <c r="B21" s="347"/>
      <c r="C21" s="347"/>
      <c r="D21" s="347"/>
      <c r="E21" s="347"/>
      <c r="F21" s="347"/>
      <c r="G21" s="58">
        <v>14</v>
      </c>
      <c r="H21" s="25">
        <f>H13+H20</f>
        <v>0</v>
      </c>
      <c r="I21" s="25">
        <f>I13+I20</f>
        <v>0</v>
      </c>
    </row>
    <row r="22" spans="1:9" x14ac:dyDescent="0.2">
      <c r="A22" s="344" t="s">
        <v>189</v>
      </c>
      <c r="B22" s="345"/>
      <c r="C22" s="345"/>
      <c r="D22" s="345"/>
      <c r="E22" s="345"/>
      <c r="F22" s="345"/>
      <c r="G22" s="345"/>
      <c r="H22" s="345"/>
      <c r="I22" s="346"/>
    </row>
    <row r="23" spans="1:9" ht="26.45" customHeight="1" x14ac:dyDescent="0.2">
      <c r="A23" s="348" t="s">
        <v>225</v>
      </c>
      <c r="B23" s="348"/>
      <c r="C23" s="348"/>
      <c r="D23" s="348"/>
      <c r="E23" s="348"/>
      <c r="F23" s="348"/>
      <c r="G23" s="16">
        <v>15</v>
      </c>
      <c r="H23" s="23">
        <v>0</v>
      </c>
      <c r="I23" s="23">
        <v>0</v>
      </c>
    </row>
    <row r="24" spans="1:9" ht="12.75" customHeight="1" x14ac:dyDescent="0.2">
      <c r="A24" s="341" t="s">
        <v>226</v>
      </c>
      <c r="B24" s="341"/>
      <c r="C24" s="341"/>
      <c r="D24" s="341"/>
      <c r="E24" s="341"/>
      <c r="F24" s="341"/>
      <c r="G24" s="16">
        <v>16</v>
      </c>
      <c r="H24" s="24">
        <v>0</v>
      </c>
      <c r="I24" s="24">
        <v>0</v>
      </c>
    </row>
    <row r="25" spans="1:9" ht="12.75" customHeight="1" x14ac:dyDescent="0.2">
      <c r="A25" s="341" t="s">
        <v>227</v>
      </c>
      <c r="B25" s="341"/>
      <c r="C25" s="341"/>
      <c r="D25" s="341"/>
      <c r="E25" s="341"/>
      <c r="F25" s="341"/>
      <c r="G25" s="16">
        <v>17</v>
      </c>
      <c r="H25" s="24">
        <v>0</v>
      </c>
      <c r="I25" s="24">
        <v>0</v>
      </c>
    </row>
    <row r="26" spans="1:9" ht="12.75" customHeight="1" x14ac:dyDescent="0.2">
      <c r="A26" s="341" t="s">
        <v>228</v>
      </c>
      <c r="B26" s="341"/>
      <c r="C26" s="341"/>
      <c r="D26" s="341"/>
      <c r="E26" s="341"/>
      <c r="F26" s="341"/>
      <c r="G26" s="16">
        <v>18</v>
      </c>
      <c r="H26" s="24">
        <v>0</v>
      </c>
      <c r="I26" s="24">
        <v>0</v>
      </c>
    </row>
    <row r="27" spans="1:9" ht="12.75" customHeight="1" x14ac:dyDescent="0.2">
      <c r="A27" s="341" t="s">
        <v>229</v>
      </c>
      <c r="B27" s="341"/>
      <c r="C27" s="341"/>
      <c r="D27" s="341"/>
      <c r="E27" s="341"/>
      <c r="F27" s="341"/>
      <c r="G27" s="16">
        <v>19</v>
      </c>
      <c r="H27" s="24">
        <v>0</v>
      </c>
      <c r="I27" s="24">
        <v>0</v>
      </c>
    </row>
    <row r="28" spans="1:9" ht="12.75" customHeight="1" x14ac:dyDescent="0.2">
      <c r="A28" s="341" t="s">
        <v>230</v>
      </c>
      <c r="B28" s="341"/>
      <c r="C28" s="341"/>
      <c r="D28" s="341"/>
      <c r="E28" s="341"/>
      <c r="F28" s="341"/>
      <c r="G28" s="16">
        <v>20</v>
      </c>
      <c r="H28" s="24">
        <v>0</v>
      </c>
      <c r="I28" s="24">
        <v>0</v>
      </c>
    </row>
    <row r="29" spans="1:9" ht="24" customHeight="1" x14ac:dyDescent="0.2">
      <c r="A29" s="342" t="s">
        <v>404</v>
      </c>
      <c r="B29" s="342"/>
      <c r="C29" s="342"/>
      <c r="D29" s="342"/>
      <c r="E29" s="342"/>
      <c r="F29" s="342"/>
      <c r="G29" s="57">
        <v>21</v>
      </c>
      <c r="H29" s="61">
        <f>SUM(H23:H28)</f>
        <v>0</v>
      </c>
      <c r="I29" s="61">
        <f>SUM(I23:I28)</f>
        <v>0</v>
      </c>
    </row>
    <row r="30" spans="1:9" ht="27" customHeight="1" x14ac:dyDescent="0.2">
      <c r="A30" s="341" t="s">
        <v>231</v>
      </c>
      <c r="B30" s="341"/>
      <c r="C30" s="341"/>
      <c r="D30" s="341"/>
      <c r="E30" s="341"/>
      <c r="F30" s="341"/>
      <c r="G30" s="17">
        <v>22</v>
      </c>
      <c r="H30" s="24">
        <v>0</v>
      </c>
      <c r="I30" s="24">
        <v>0</v>
      </c>
    </row>
    <row r="31" spans="1:9" ht="12.75" customHeight="1" x14ac:dyDescent="0.2">
      <c r="A31" s="341" t="s">
        <v>232</v>
      </c>
      <c r="B31" s="341"/>
      <c r="C31" s="341"/>
      <c r="D31" s="341"/>
      <c r="E31" s="341"/>
      <c r="F31" s="341"/>
      <c r="G31" s="17">
        <v>23</v>
      </c>
      <c r="H31" s="24">
        <v>0</v>
      </c>
      <c r="I31" s="24">
        <v>0</v>
      </c>
    </row>
    <row r="32" spans="1:9" ht="12.75" customHeight="1" x14ac:dyDescent="0.2">
      <c r="A32" s="341" t="s">
        <v>405</v>
      </c>
      <c r="B32" s="341"/>
      <c r="C32" s="341"/>
      <c r="D32" s="341"/>
      <c r="E32" s="341"/>
      <c r="F32" s="341"/>
      <c r="G32" s="17">
        <v>24</v>
      </c>
      <c r="H32" s="24">
        <v>0</v>
      </c>
      <c r="I32" s="24">
        <v>0</v>
      </c>
    </row>
    <row r="33" spans="1:9" ht="12.75" customHeight="1" x14ac:dyDescent="0.2">
      <c r="A33" s="341" t="s">
        <v>233</v>
      </c>
      <c r="B33" s="341"/>
      <c r="C33" s="341"/>
      <c r="D33" s="341"/>
      <c r="E33" s="341"/>
      <c r="F33" s="341"/>
      <c r="G33" s="17">
        <v>25</v>
      </c>
      <c r="H33" s="24">
        <v>0</v>
      </c>
      <c r="I33" s="24">
        <v>0</v>
      </c>
    </row>
    <row r="34" spans="1:9" ht="12.75" customHeight="1" x14ac:dyDescent="0.2">
      <c r="A34" s="341" t="s">
        <v>234</v>
      </c>
      <c r="B34" s="341"/>
      <c r="C34" s="341"/>
      <c r="D34" s="341"/>
      <c r="E34" s="341"/>
      <c r="F34" s="341"/>
      <c r="G34" s="17">
        <v>26</v>
      </c>
      <c r="H34" s="24">
        <v>0</v>
      </c>
      <c r="I34" s="24">
        <v>0</v>
      </c>
    </row>
    <row r="35" spans="1:9" ht="25.9" customHeight="1" x14ac:dyDescent="0.2">
      <c r="A35" s="342" t="s">
        <v>406</v>
      </c>
      <c r="B35" s="342"/>
      <c r="C35" s="342"/>
      <c r="D35" s="342"/>
      <c r="E35" s="342"/>
      <c r="F35" s="342"/>
      <c r="G35" s="57">
        <v>27</v>
      </c>
      <c r="H35" s="61">
        <f>SUM(H30:H34)</f>
        <v>0</v>
      </c>
      <c r="I35" s="61">
        <f>SUM(I30:I34)</f>
        <v>0</v>
      </c>
    </row>
    <row r="36" spans="1:9" ht="28.15" customHeight="1" x14ac:dyDescent="0.2">
      <c r="A36" s="347" t="s">
        <v>407</v>
      </c>
      <c r="B36" s="347"/>
      <c r="C36" s="347"/>
      <c r="D36" s="347"/>
      <c r="E36" s="347"/>
      <c r="F36" s="347"/>
      <c r="G36" s="58">
        <v>28</v>
      </c>
      <c r="H36" s="62">
        <f>H29+H35</f>
        <v>0</v>
      </c>
      <c r="I36" s="62">
        <f>I29+I35</f>
        <v>0</v>
      </c>
    </row>
    <row r="37" spans="1:9" x14ac:dyDescent="0.2">
      <c r="A37" s="344" t="s">
        <v>204</v>
      </c>
      <c r="B37" s="345"/>
      <c r="C37" s="345"/>
      <c r="D37" s="345"/>
      <c r="E37" s="345"/>
      <c r="F37" s="345"/>
      <c r="G37" s="345">
        <v>0</v>
      </c>
      <c r="H37" s="345"/>
      <c r="I37" s="346"/>
    </row>
    <row r="38" spans="1:9" ht="12.75" customHeight="1" x14ac:dyDescent="0.2">
      <c r="A38" s="343" t="s">
        <v>235</v>
      </c>
      <c r="B38" s="343"/>
      <c r="C38" s="343"/>
      <c r="D38" s="343"/>
      <c r="E38" s="343"/>
      <c r="F38" s="343"/>
      <c r="G38" s="16">
        <v>29</v>
      </c>
      <c r="H38" s="23">
        <v>0</v>
      </c>
      <c r="I38" s="23">
        <v>0</v>
      </c>
    </row>
    <row r="39" spans="1:9" ht="25.15" customHeight="1" x14ac:dyDescent="0.2">
      <c r="A39" s="340" t="s">
        <v>236</v>
      </c>
      <c r="B39" s="340"/>
      <c r="C39" s="340"/>
      <c r="D39" s="340"/>
      <c r="E39" s="340"/>
      <c r="F39" s="340"/>
      <c r="G39" s="17">
        <v>30</v>
      </c>
      <c r="H39" s="24">
        <v>0</v>
      </c>
      <c r="I39" s="24">
        <v>0</v>
      </c>
    </row>
    <row r="40" spans="1:9" ht="12.75" customHeight="1" x14ac:dyDescent="0.2">
      <c r="A40" s="340" t="s">
        <v>237</v>
      </c>
      <c r="B40" s="340"/>
      <c r="C40" s="340"/>
      <c r="D40" s="340"/>
      <c r="E40" s="340"/>
      <c r="F40" s="340"/>
      <c r="G40" s="17">
        <v>31</v>
      </c>
      <c r="H40" s="24">
        <v>0</v>
      </c>
      <c r="I40" s="24">
        <v>0</v>
      </c>
    </row>
    <row r="41" spans="1:9" ht="12.75" customHeight="1" x14ac:dyDescent="0.2">
      <c r="A41" s="340" t="s">
        <v>238</v>
      </c>
      <c r="B41" s="340"/>
      <c r="C41" s="340"/>
      <c r="D41" s="340"/>
      <c r="E41" s="340"/>
      <c r="F41" s="340"/>
      <c r="G41" s="17">
        <v>32</v>
      </c>
      <c r="H41" s="24">
        <v>0</v>
      </c>
      <c r="I41" s="24">
        <v>0</v>
      </c>
    </row>
    <row r="42" spans="1:9" ht="25.9" customHeight="1" x14ac:dyDescent="0.2">
      <c r="A42" s="342" t="s">
        <v>408</v>
      </c>
      <c r="B42" s="342"/>
      <c r="C42" s="342"/>
      <c r="D42" s="342"/>
      <c r="E42" s="342"/>
      <c r="F42" s="342"/>
      <c r="G42" s="57">
        <v>33</v>
      </c>
      <c r="H42" s="61">
        <f>H41+H40+H39+H38</f>
        <v>0</v>
      </c>
      <c r="I42" s="61">
        <f>I41+I40+I39+I38</f>
        <v>0</v>
      </c>
    </row>
    <row r="43" spans="1:9" ht="24.6" customHeight="1" x14ac:dyDescent="0.2">
      <c r="A43" s="340" t="s">
        <v>239</v>
      </c>
      <c r="B43" s="340"/>
      <c r="C43" s="340"/>
      <c r="D43" s="340"/>
      <c r="E43" s="340"/>
      <c r="F43" s="340"/>
      <c r="G43" s="17">
        <v>34</v>
      </c>
      <c r="H43" s="24">
        <v>0</v>
      </c>
      <c r="I43" s="24">
        <v>0</v>
      </c>
    </row>
    <row r="44" spans="1:9" ht="12.75" customHeight="1" x14ac:dyDescent="0.2">
      <c r="A44" s="340" t="s">
        <v>240</v>
      </c>
      <c r="B44" s="340"/>
      <c r="C44" s="340"/>
      <c r="D44" s="340"/>
      <c r="E44" s="340"/>
      <c r="F44" s="340"/>
      <c r="G44" s="17">
        <v>35</v>
      </c>
      <c r="H44" s="24">
        <v>0</v>
      </c>
      <c r="I44" s="24">
        <v>0</v>
      </c>
    </row>
    <row r="45" spans="1:9" ht="12.75" customHeight="1" x14ac:dyDescent="0.2">
      <c r="A45" s="340" t="s">
        <v>241</v>
      </c>
      <c r="B45" s="340"/>
      <c r="C45" s="340"/>
      <c r="D45" s="340"/>
      <c r="E45" s="340"/>
      <c r="F45" s="340"/>
      <c r="G45" s="17">
        <v>36</v>
      </c>
      <c r="H45" s="24">
        <v>0</v>
      </c>
      <c r="I45" s="24">
        <v>0</v>
      </c>
    </row>
    <row r="46" spans="1:9" ht="21" customHeight="1" x14ac:dyDescent="0.2">
      <c r="A46" s="340" t="s">
        <v>242</v>
      </c>
      <c r="B46" s="340"/>
      <c r="C46" s="340"/>
      <c r="D46" s="340"/>
      <c r="E46" s="340"/>
      <c r="F46" s="340"/>
      <c r="G46" s="17">
        <v>37</v>
      </c>
      <c r="H46" s="24">
        <v>0</v>
      </c>
      <c r="I46" s="24">
        <v>0</v>
      </c>
    </row>
    <row r="47" spans="1:9" ht="12.75" customHeight="1" x14ac:dyDescent="0.2">
      <c r="A47" s="340" t="s">
        <v>243</v>
      </c>
      <c r="B47" s="340"/>
      <c r="C47" s="340"/>
      <c r="D47" s="340"/>
      <c r="E47" s="340"/>
      <c r="F47" s="340"/>
      <c r="G47" s="17">
        <v>38</v>
      </c>
      <c r="H47" s="24">
        <v>0</v>
      </c>
      <c r="I47" s="24">
        <v>0</v>
      </c>
    </row>
    <row r="48" spans="1:9" ht="22.9" customHeight="1" x14ac:dyDescent="0.2">
      <c r="A48" s="342" t="s">
        <v>409</v>
      </c>
      <c r="B48" s="342"/>
      <c r="C48" s="342"/>
      <c r="D48" s="342"/>
      <c r="E48" s="342"/>
      <c r="F48" s="342"/>
      <c r="G48" s="57">
        <v>39</v>
      </c>
      <c r="H48" s="61">
        <f>H47+H46+H45+H44+H43</f>
        <v>0</v>
      </c>
      <c r="I48" s="61">
        <f>I47+I46+I45+I44+I43</f>
        <v>0</v>
      </c>
    </row>
    <row r="49" spans="1:9" ht="25.9" customHeight="1" x14ac:dyDescent="0.2">
      <c r="A49" s="353" t="s">
        <v>444</v>
      </c>
      <c r="B49" s="353"/>
      <c r="C49" s="353"/>
      <c r="D49" s="353"/>
      <c r="E49" s="353"/>
      <c r="F49" s="353"/>
      <c r="G49" s="57">
        <v>40</v>
      </c>
      <c r="H49" s="61">
        <f>H48+H42</f>
        <v>0</v>
      </c>
      <c r="I49" s="61">
        <f>I48+I42</f>
        <v>0</v>
      </c>
    </row>
    <row r="50" spans="1:9" ht="12.75" customHeight="1" x14ac:dyDescent="0.2">
      <c r="A50" s="341" t="s">
        <v>244</v>
      </c>
      <c r="B50" s="341"/>
      <c r="C50" s="341"/>
      <c r="D50" s="341"/>
      <c r="E50" s="341"/>
      <c r="F50" s="341"/>
      <c r="G50" s="17">
        <v>41</v>
      </c>
      <c r="H50" s="24">
        <v>0</v>
      </c>
      <c r="I50" s="24">
        <v>0</v>
      </c>
    </row>
    <row r="51" spans="1:9" ht="25.9" customHeight="1" x14ac:dyDescent="0.2">
      <c r="A51" s="353" t="s">
        <v>410</v>
      </c>
      <c r="B51" s="353"/>
      <c r="C51" s="353"/>
      <c r="D51" s="353"/>
      <c r="E51" s="353"/>
      <c r="F51" s="353"/>
      <c r="G51" s="57">
        <v>42</v>
      </c>
      <c r="H51" s="61">
        <f>H21+H36+H49+H50</f>
        <v>0</v>
      </c>
      <c r="I51" s="61">
        <f>I21+I36+I49+I50</f>
        <v>0</v>
      </c>
    </row>
    <row r="52" spans="1:9" ht="12.75" customHeight="1" x14ac:dyDescent="0.2">
      <c r="A52" s="357" t="s">
        <v>218</v>
      </c>
      <c r="B52" s="357"/>
      <c r="C52" s="357"/>
      <c r="D52" s="357"/>
      <c r="E52" s="357"/>
      <c r="F52" s="357"/>
      <c r="G52" s="17">
        <v>43</v>
      </c>
      <c r="H52" s="24">
        <v>0</v>
      </c>
      <c r="I52" s="24">
        <v>0</v>
      </c>
    </row>
    <row r="53" spans="1:9" ht="31.9" customHeight="1" x14ac:dyDescent="0.2">
      <c r="A53" s="352" t="s">
        <v>411</v>
      </c>
      <c r="B53" s="352"/>
      <c r="C53" s="352"/>
      <c r="D53" s="352"/>
      <c r="E53" s="352"/>
      <c r="F53" s="35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3"/>
  <sheetViews>
    <sheetView tabSelected="1" view="pageBreakPreview" topLeftCell="A48" zoomScale="70" zoomScaleNormal="100" zoomScaleSheetLayoutView="70" workbookViewId="0">
      <selection activeCell="M72" sqref="M7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8" t="s">
        <v>245</v>
      </c>
      <c r="B1" s="359"/>
      <c r="C1" s="359"/>
      <c r="D1" s="359"/>
      <c r="E1" s="359"/>
      <c r="F1" s="359"/>
      <c r="G1" s="359"/>
      <c r="H1" s="359"/>
      <c r="I1" s="359"/>
      <c r="J1" s="359"/>
      <c r="K1" s="26"/>
    </row>
    <row r="2" spans="1:25" ht="15.75" x14ac:dyDescent="0.2">
      <c r="A2" s="2"/>
      <c r="B2" s="3"/>
      <c r="C2" s="360" t="s">
        <v>246</v>
      </c>
      <c r="D2" s="360"/>
      <c r="E2" s="9">
        <v>44927</v>
      </c>
      <c r="F2" s="4" t="s">
        <v>0</v>
      </c>
      <c r="G2" s="9">
        <v>45291</v>
      </c>
      <c r="H2" s="27"/>
      <c r="I2" s="27"/>
      <c r="J2" s="27"/>
      <c r="K2" s="26"/>
      <c r="X2" s="28" t="s">
        <v>447</v>
      </c>
    </row>
    <row r="3" spans="1:25" ht="13.5" customHeight="1" thickBot="1" x14ac:dyDescent="0.25">
      <c r="A3" s="363" t="s">
        <v>247</v>
      </c>
      <c r="B3" s="364"/>
      <c r="C3" s="364"/>
      <c r="D3" s="364"/>
      <c r="E3" s="364"/>
      <c r="F3" s="364"/>
      <c r="G3" s="367" t="s">
        <v>3</v>
      </c>
      <c r="H3" s="369" t="s">
        <v>248</v>
      </c>
      <c r="I3" s="369"/>
      <c r="J3" s="369"/>
      <c r="K3" s="369"/>
      <c r="L3" s="369"/>
      <c r="M3" s="369"/>
      <c r="N3" s="369"/>
      <c r="O3" s="369"/>
      <c r="P3" s="369"/>
      <c r="Q3" s="369"/>
      <c r="R3" s="369"/>
      <c r="S3" s="369"/>
      <c r="T3" s="369"/>
      <c r="U3" s="369"/>
      <c r="V3" s="369"/>
      <c r="W3" s="369"/>
      <c r="X3" s="369" t="s">
        <v>249</v>
      </c>
      <c r="Y3" s="371" t="s">
        <v>250</v>
      </c>
    </row>
    <row r="4" spans="1:25" ht="90.75" thickBot="1" x14ac:dyDescent="0.25">
      <c r="A4" s="365"/>
      <c r="B4" s="366"/>
      <c r="C4" s="366"/>
      <c r="D4" s="366"/>
      <c r="E4" s="366"/>
      <c r="F4" s="366"/>
      <c r="G4" s="368"/>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370"/>
      <c r="Y4" s="372"/>
    </row>
    <row r="5" spans="1:25" ht="22.5" x14ac:dyDescent="0.2">
      <c r="A5" s="373">
        <v>1</v>
      </c>
      <c r="B5" s="374"/>
      <c r="C5" s="374"/>
      <c r="D5" s="374"/>
      <c r="E5" s="374"/>
      <c r="F5" s="37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375" t="s">
        <v>264</v>
      </c>
      <c r="B6" s="375"/>
      <c r="C6" s="375"/>
      <c r="D6" s="375"/>
      <c r="E6" s="375"/>
      <c r="F6" s="375"/>
      <c r="G6" s="375"/>
      <c r="H6" s="375"/>
      <c r="I6" s="375"/>
      <c r="J6" s="375"/>
      <c r="K6" s="375"/>
      <c r="L6" s="375"/>
      <c r="M6" s="375"/>
      <c r="N6" s="376"/>
      <c r="O6" s="376"/>
      <c r="P6" s="376"/>
      <c r="Q6" s="376"/>
      <c r="R6" s="376"/>
      <c r="S6" s="376"/>
      <c r="T6" s="376"/>
      <c r="U6" s="376"/>
      <c r="V6" s="376"/>
      <c r="W6" s="376"/>
      <c r="X6" s="376"/>
      <c r="Y6" s="377"/>
    </row>
    <row r="7" spans="1:25" x14ac:dyDescent="0.2">
      <c r="A7" s="378" t="s">
        <v>298</v>
      </c>
      <c r="B7" s="378"/>
      <c r="C7" s="378"/>
      <c r="D7" s="378"/>
      <c r="E7" s="378"/>
      <c r="F7" s="378"/>
      <c r="G7" s="6">
        <v>1</v>
      </c>
      <c r="H7" s="33">
        <v>17977570</v>
      </c>
      <c r="I7" s="33">
        <v>0</v>
      </c>
      <c r="J7" s="33">
        <v>898878</v>
      </c>
      <c r="K7" s="33">
        <v>0</v>
      </c>
      <c r="L7" s="33">
        <v>0</v>
      </c>
      <c r="M7" s="33">
        <v>0</v>
      </c>
      <c r="N7" s="33">
        <v>0</v>
      </c>
      <c r="O7" s="33">
        <v>3213819</v>
      </c>
      <c r="P7" s="33">
        <v>0</v>
      </c>
      <c r="Q7" s="33">
        <v>0</v>
      </c>
      <c r="R7" s="33">
        <v>0</v>
      </c>
      <c r="S7" s="33">
        <v>0</v>
      </c>
      <c r="T7" s="33">
        <v>0</v>
      </c>
      <c r="U7" s="33">
        <v>9132536</v>
      </c>
      <c r="V7" s="33">
        <v>3984550</v>
      </c>
      <c r="W7" s="34">
        <f>H7+I7+J7+K7-L7+M7+N7+O7+P7+Q7+R7+U7+V7+S7+T7</f>
        <v>35207353</v>
      </c>
      <c r="X7" s="33">
        <v>0</v>
      </c>
      <c r="Y7" s="34">
        <f>W7+X7</f>
        <v>35207353</v>
      </c>
    </row>
    <row r="8" spans="1:25" x14ac:dyDescent="0.2">
      <c r="A8" s="361" t="s">
        <v>265</v>
      </c>
      <c r="B8" s="361"/>
      <c r="C8" s="361"/>
      <c r="D8" s="361"/>
      <c r="E8" s="361"/>
      <c r="F8" s="36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61" t="s">
        <v>266</v>
      </c>
      <c r="B9" s="361"/>
      <c r="C9" s="361"/>
      <c r="D9" s="361"/>
      <c r="E9" s="361"/>
      <c r="F9" s="36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62" t="s">
        <v>299</v>
      </c>
      <c r="B10" s="362"/>
      <c r="C10" s="362"/>
      <c r="D10" s="362"/>
      <c r="E10" s="362"/>
      <c r="F10" s="362"/>
      <c r="G10" s="7">
        <v>4</v>
      </c>
      <c r="H10" s="34">
        <f>H7+H8+H9</f>
        <v>17977570</v>
      </c>
      <c r="I10" s="34">
        <f t="shared" ref="I10:Y10" si="2">I7+I8+I9</f>
        <v>0</v>
      </c>
      <c r="J10" s="34">
        <f t="shared" si="2"/>
        <v>898878</v>
      </c>
      <c r="K10" s="34">
        <f>K7+K8+K9</f>
        <v>0</v>
      </c>
      <c r="L10" s="34">
        <f t="shared" si="2"/>
        <v>0</v>
      </c>
      <c r="M10" s="34">
        <f t="shared" si="2"/>
        <v>0</v>
      </c>
      <c r="N10" s="34">
        <f t="shared" si="2"/>
        <v>0</v>
      </c>
      <c r="O10" s="34">
        <f t="shared" si="2"/>
        <v>3213819</v>
      </c>
      <c r="P10" s="34">
        <f t="shared" si="2"/>
        <v>0</v>
      </c>
      <c r="Q10" s="34">
        <f t="shared" si="2"/>
        <v>0</v>
      </c>
      <c r="R10" s="34">
        <f t="shared" si="2"/>
        <v>0</v>
      </c>
      <c r="S10" s="34">
        <f t="shared" si="2"/>
        <v>0</v>
      </c>
      <c r="T10" s="34">
        <f t="shared" si="2"/>
        <v>0</v>
      </c>
      <c r="U10" s="34">
        <f t="shared" si="2"/>
        <v>9132536</v>
      </c>
      <c r="V10" s="34">
        <f t="shared" si="2"/>
        <v>3984550</v>
      </c>
      <c r="W10" s="34">
        <f t="shared" si="2"/>
        <v>35207353</v>
      </c>
      <c r="X10" s="34">
        <f t="shared" si="2"/>
        <v>0</v>
      </c>
      <c r="Y10" s="34">
        <f t="shared" si="2"/>
        <v>35207353</v>
      </c>
    </row>
    <row r="11" spans="1:25" x14ac:dyDescent="0.2">
      <c r="A11" s="361" t="s">
        <v>267</v>
      </c>
      <c r="B11" s="361"/>
      <c r="C11" s="361"/>
      <c r="D11" s="361"/>
      <c r="E11" s="361"/>
      <c r="F11" s="361"/>
      <c r="G11" s="6">
        <v>5</v>
      </c>
      <c r="H11" s="35">
        <v>0</v>
      </c>
      <c r="I11" s="35">
        <v>0</v>
      </c>
      <c r="J11" s="35">
        <v>0</v>
      </c>
      <c r="K11" s="35">
        <v>0</v>
      </c>
      <c r="L11" s="35">
        <v>0</v>
      </c>
      <c r="M11" s="35">
        <v>0</v>
      </c>
      <c r="N11" s="35">
        <v>0</v>
      </c>
      <c r="O11" s="35">
        <v>0</v>
      </c>
      <c r="P11" s="35">
        <v>0</v>
      </c>
      <c r="Q11" s="35">
        <v>0</v>
      </c>
      <c r="R11" s="35">
        <v>0</v>
      </c>
      <c r="S11" s="33">
        <v>0</v>
      </c>
      <c r="T11" s="33">
        <v>0</v>
      </c>
      <c r="U11" s="35">
        <v>0</v>
      </c>
      <c r="V11" s="33">
        <v>18177496</v>
      </c>
      <c r="W11" s="34">
        <f t="shared" ref="W11:W29" si="3">H11+I11+J11+K11-L11+M11+N11+O11+P11+Q11+R11+U11+V11+S11+T11</f>
        <v>18177496</v>
      </c>
      <c r="X11" s="33">
        <v>0</v>
      </c>
      <c r="Y11" s="34">
        <f t="shared" ref="Y11:Y29" si="4">W11+X11</f>
        <v>18177496</v>
      </c>
    </row>
    <row r="12" spans="1:25" x14ac:dyDescent="0.2">
      <c r="A12" s="361" t="s">
        <v>268</v>
      </c>
      <c r="B12" s="361"/>
      <c r="C12" s="361"/>
      <c r="D12" s="361"/>
      <c r="E12" s="361"/>
      <c r="F12" s="36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61" t="s">
        <v>269</v>
      </c>
      <c r="B13" s="361"/>
      <c r="C13" s="361"/>
      <c r="D13" s="361"/>
      <c r="E13" s="361"/>
      <c r="F13" s="361"/>
      <c r="G13" s="6">
        <v>7</v>
      </c>
      <c r="H13" s="35">
        <v>0</v>
      </c>
      <c r="I13" s="35">
        <v>0</v>
      </c>
      <c r="J13" s="35">
        <v>0</v>
      </c>
      <c r="K13" s="35">
        <v>0</v>
      </c>
      <c r="L13" s="35">
        <v>0</v>
      </c>
      <c r="M13" s="35">
        <v>0</v>
      </c>
      <c r="N13" s="35">
        <v>0</v>
      </c>
      <c r="O13" s="33">
        <v>153941</v>
      </c>
      <c r="P13" s="35">
        <v>0</v>
      </c>
      <c r="Q13" s="35">
        <v>0</v>
      </c>
      <c r="R13" s="35">
        <v>0</v>
      </c>
      <c r="S13" s="33">
        <v>0</v>
      </c>
      <c r="T13" s="33">
        <v>0</v>
      </c>
      <c r="U13" s="33">
        <v>0</v>
      </c>
      <c r="V13" s="33">
        <v>0</v>
      </c>
      <c r="W13" s="34">
        <f t="shared" si="3"/>
        <v>153941</v>
      </c>
      <c r="X13" s="33">
        <v>0</v>
      </c>
      <c r="Y13" s="34">
        <f t="shared" si="4"/>
        <v>153941</v>
      </c>
    </row>
    <row r="14" spans="1:25" ht="39" customHeight="1" x14ac:dyDescent="0.2">
      <c r="A14" s="361" t="s">
        <v>418</v>
      </c>
      <c r="B14" s="361"/>
      <c r="C14" s="361"/>
      <c r="D14" s="361"/>
      <c r="E14" s="361"/>
      <c r="F14" s="361"/>
      <c r="G14" s="6">
        <v>8</v>
      </c>
      <c r="H14" s="35">
        <v>0</v>
      </c>
      <c r="I14" s="35">
        <v>0</v>
      </c>
      <c r="J14" s="35">
        <v>0</v>
      </c>
      <c r="K14" s="35">
        <v>0</v>
      </c>
      <c r="L14" s="35">
        <v>0</v>
      </c>
      <c r="M14" s="35">
        <v>0</v>
      </c>
      <c r="N14" s="35">
        <v>0</v>
      </c>
      <c r="O14" s="35">
        <v>0</v>
      </c>
      <c r="P14" s="33">
        <v>-4200</v>
      </c>
      <c r="Q14" s="35">
        <v>0</v>
      </c>
      <c r="R14" s="35">
        <v>0</v>
      </c>
      <c r="S14" s="33">
        <v>0</v>
      </c>
      <c r="T14" s="33">
        <v>0</v>
      </c>
      <c r="U14" s="33">
        <v>0</v>
      </c>
      <c r="V14" s="33">
        <v>0</v>
      </c>
      <c r="W14" s="34">
        <f t="shared" si="3"/>
        <v>-4200</v>
      </c>
      <c r="X14" s="33">
        <v>0</v>
      </c>
      <c r="Y14" s="34">
        <f t="shared" si="4"/>
        <v>-4200</v>
      </c>
    </row>
    <row r="15" spans="1:25" x14ac:dyDescent="0.2">
      <c r="A15" s="361" t="s">
        <v>270</v>
      </c>
      <c r="B15" s="361"/>
      <c r="C15" s="361"/>
      <c r="D15" s="361"/>
      <c r="E15" s="361"/>
      <c r="F15" s="36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61" t="s">
        <v>271</v>
      </c>
      <c r="B16" s="361"/>
      <c r="C16" s="361"/>
      <c r="D16" s="361"/>
      <c r="E16" s="361"/>
      <c r="F16" s="36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61" t="s">
        <v>272</v>
      </c>
      <c r="B17" s="361"/>
      <c r="C17" s="361"/>
      <c r="D17" s="361"/>
      <c r="E17" s="361"/>
      <c r="F17" s="36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61" t="s">
        <v>273</v>
      </c>
      <c r="B18" s="361"/>
      <c r="C18" s="361"/>
      <c r="D18" s="361"/>
      <c r="E18" s="361"/>
      <c r="F18" s="36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61" t="s">
        <v>274</v>
      </c>
      <c r="B19" s="361"/>
      <c r="C19" s="361"/>
      <c r="D19" s="361"/>
      <c r="E19" s="361"/>
      <c r="F19" s="36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61" t="s">
        <v>275</v>
      </c>
      <c r="B20" s="361"/>
      <c r="C20" s="361"/>
      <c r="D20" s="361"/>
      <c r="E20" s="361"/>
      <c r="F20" s="361"/>
      <c r="G20" s="6">
        <v>14</v>
      </c>
      <c r="H20" s="35">
        <v>0</v>
      </c>
      <c r="I20" s="35">
        <v>0</v>
      </c>
      <c r="J20" s="35">
        <v>0</v>
      </c>
      <c r="K20" s="35">
        <v>0</v>
      </c>
      <c r="L20" s="35">
        <v>0</v>
      </c>
      <c r="M20" s="35">
        <v>0</v>
      </c>
      <c r="N20" s="33">
        <v>0</v>
      </c>
      <c r="O20" s="33">
        <v>41844</v>
      </c>
      <c r="P20" s="33">
        <v>0</v>
      </c>
      <c r="Q20" s="33">
        <v>0</v>
      </c>
      <c r="R20" s="33">
        <v>0</v>
      </c>
      <c r="S20" s="33">
        <v>0</v>
      </c>
      <c r="T20" s="33">
        <v>0</v>
      </c>
      <c r="U20" s="33">
        <v>0</v>
      </c>
      <c r="V20" s="33">
        <v>0</v>
      </c>
      <c r="W20" s="34">
        <f t="shared" si="3"/>
        <v>41844</v>
      </c>
      <c r="X20" s="33">
        <v>0</v>
      </c>
      <c r="Y20" s="34">
        <f t="shared" si="4"/>
        <v>41844</v>
      </c>
    </row>
    <row r="21" spans="1:25" ht="30.75" customHeight="1" x14ac:dyDescent="0.2">
      <c r="A21" s="361" t="s">
        <v>419</v>
      </c>
      <c r="B21" s="361"/>
      <c r="C21" s="361"/>
      <c r="D21" s="361"/>
      <c r="E21" s="361"/>
      <c r="F21" s="36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61" t="s">
        <v>420</v>
      </c>
      <c r="B22" s="361"/>
      <c r="C22" s="361"/>
      <c r="D22" s="361"/>
      <c r="E22" s="361"/>
      <c r="F22" s="36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61" t="s">
        <v>421</v>
      </c>
      <c r="B23" s="361"/>
      <c r="C23" s="361"/>
      <c r="D23" s="361"/>
      <c r="E23" s="361"/>
      <c r="F23" s="36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61" t="s">
        <v>276</v>
      </c>
      <c r="B24" s="361"/>
      <c r="C24" s="361"/>
      <c r="D24" s="361"/>
      <c r="E24" s="361"/>
      <c r="F24" s="36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61" t="s">
        <v>422</v>
      </c>
      <c r="B25" s="361"/>
      <c r="C25" s="361"/>
      <c r="D25" s="361"/>
      <c r="E25" s="361"/>
      <c r="F25" s="36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61" t="s">
        <v>430</v>
      </c>
      <c r="B26" s="361"/>
      <c r="C26" s="361"/>
      <c r="D26" s="361"/>
      <c r="E26" s="361"/>
      <c r="F26" s="36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361" t="s">
        <v>423</v>
      </c>
      <c r="B27" s="361"/>
      <c r="C27" s="361"/>
      <c r="D27" s="361"/>
      <c r="E27" s="361"/>
      <c r="F27" s="36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61" t="s">
        <v>424</v>
      </c>
      <c r="B28" s="361"/>
      <c r="C28" s="361"/>
      <c r="D28" s="361"/>
      <c r="E28" s="361"/>
      <c r="F28" s="361"/>
      <c r="G28" s="6">
        <v>22</v>
      </c>
      <c r="H28" s="33">
        <v>0</v>
      </c>
      <c r="I28" s="33">
        <v>0</v>
      </c>
      <c r="J28" s="33">
        <v>0</v>
      </c>
      <c r="K28" s="33">
        <v>0</v>
      </c>
      <c r="L28" s="33">
        <v>0</v>
      </c>
      <c r="M28" s="33">
        <v>0</v>
      </c>
      <c r="N28" s="33">
        <v>0</v>
      </c>
      <c r="O28" s="33">
        <v>0</v>
      </c>
      <c r="P28" s="33">
        <v>0</v>
      </c>
      <c r="Q28" s="33">
        <v>0</v>
      </c>
      <c r="R28" s="33">
        <v>0</v>
      </c>
      <c r="S28" s="33">
        <v>0</v>
      </c>
      <c r="T28" s="33">
        <v>0</v>
      </c>
      <c r="U28" s="33">
        <v>3984550</v>
      </c>
      <c r="V28" s="33">
        <v>-3984550</v>
      </c>
      <c r="W28" s="34">
        <f t="shared" si="3"/>
        <v>0</v>
      </c>
      <c r="X28" s="33">
        <v>0</v>
      </c>
      <c r="Y28" s="34">
        <f t="shared" si="4"/>
        <v>0</v>
      </c>
    </row>
    <row r="29" spans="1:25" ht="12.75" customHeight="1" x14ac:dyDescent="0.2">
      <c r="A29" s="361" t="s">
        <v>425</v>
      </c>
      <c r="B29" s="361"/>
      <c r="C29" s="361"/>
      <c r="D29" s="361"/>
      <c r="E29" s="361"/>
      <c r="F29" s="36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79" t="s">
        <v>426</v>
      </c>
      <c r="B30" s="379"/>
      <c r="C30" s="379"/>
      <c r="D30" s="379"/>
      <c r="E30" s="379"/>
      <c r="F30" s="379"/>
      <c r="G30" s="8">
        <v>24</v>
      </c>
      <c r="H30" s="36">
        <f>SUM(H10:H29)</f>
        <v>17977570</v>
      </c>
      <c r="I30" s="36">
        <f t="shared" ref="I30:Y30" si="5">SUM(I10:I29)</f>
        <v>0</v>
      </c>
      <c r="J30" s="36">
        <f t="shared" si="5"/>
        <v>898878</v>
      </c>
      <c r="K30" s="36">
        <f t="shared" si="5"/>
        <v>0</v>
      </c>
      <c r="L30" s="36">
        <f t="shared" si="5"/>
        <v>0</v>
      </c>
      <c r="M30" s="36">
        <f t="shared" si="5"/>
        <v>0</v>
      </c>
      <c r="N30" s="36">
        <f t="shared" si="5"/>
        <v>0</v>
      </c>
      <c r="O30" s="36">
        <f t="shared" si="5"/>
        <v>3409604</v>
      </c>
      <c r="P30" s="36">
        <f t="shared" si="5"/>
        <v>-4200</v>
      </c>
      <c r="Q30" s="36">
        <f t="shared" si="5"/>
        <v>0</v>
      </c>
      <c r="R30" s="36">
        <f t="shared" si="5"/>
        <v>0</v>
      </c>
      <c r="S30" s="36">
        <f t="shared" si="5"/>
        <v>0</v>
      </c>
      <c r="T30" s="36">
        <f t="shared" si="5"/>
        <v>0</v>
      </c>
      <c r="U30" s="36">
        <f t="shared" si="5"/>
        <v>13117086</v>
      </c>
      <c r="V30" s="36">
        <f t="shared" si="5"/>
        <v>18177496</v>
      </c>
      <c r="W30" s="36">
        <f t="shared" si="5"/>
        <v>53576434</v>
      </c>
      <c r="X30" s="36">
        <f t="shared" si="5"/>
        <v>0</v>
      </c>
      <c r="Y30" s="36">
        <f t="shared" si="5"/>
        <v>53576434</v>
      </c>
    </row>
    <row r="31" spans="1:25" x14ac:dyDescent="0.2">
      <c r="A31" s="380" t="s">
        <v>277</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row>
    <row r="32" spans="1:25" ht="36.75" customHeight="1" x14ac:dyDescent="0.2">
      <c r="A32" s="382" t="s">
        <v>278</v>
      </c>
      <c r="B32" s="382"/>
      <c r="C32" s="382"/>
      <c r="D32" s="382"/>
      <c r="E32" s="382"/>
      <c r="F32" s="38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195785</v>
      </c>
      <c r="P32" s="34">
        <f t="shared" si="6"/>
        <v>-4200</v>
      </c>
      <c r="Q32" s="34">
        <f t="shared" si="6"/>
        <v>0</v>
      </c>
      <c r="R32" s="34">
        <f t="shared" si="6"/>
        <v>0</v>
      </c>
      <c r="S32" s="34">
        <f t="shared" ref="S32:T32" si="7">SUM(S12:S20)</f>
        <v>0</v>
      </c>
      <c r="T32" s="34">
        <f t="shared" si="7"/>
        <v>0</v>
      </c>
      <c r="U32" s="34">
        <f t="shared" si="6"/>
        <v>0</v>
      </c>
      <c r="V32" s="34">
        <f t="shared" si="6"/>
        <v>0</v>
      </c>
      <c r="W32" s="34">
        <f t="shared" si="6"/>
        <v>191585</v>
      </c>
      <c r="X32" s="34">
        <f t="shared" si="6"/>
        <v>0</v>
      </c>
      <c r="Y32" s="34">
        <f t="shared" si="6"/>
        <v>191585</v>
      </c>
    </row>
    <row r="33" spans="1:25" ht="31.5" customHeight="1" x14ac:dyDescent="0.2">
      <c r="A33" s="382" t="s">
        <v>427</v>
      </c>
      <c r="B33" s="382"/>
      <c r="C33" s="382"/>
      <c r="D33" s="382"/>
      <c r="E33" s="382"/>
      <c r="F33" s="382"/>
      <c r="G33" s="7">
        <v>26</v>
      </c>
      <c r="H33" s="34">
        <f>H11+H32</f>
        <v>0</v>
      </c>
      <c r="I33" s="34">
        <f t="shared" ref="I33:Y33" si="8">I11+I32</f>
        <v>0</v>
      </c>
      <c r="J33" s="34">
        <f t="shared" si="8"/>
        <v>0</v>
      </c>
      <c r="K33" s="34">
        <f t="shared" si="8"/>
        <v>0</v>
      </c>
      <c r="L33" s="34">
        <f t="shared" si="8"/>
        <v>0</v>
      </c>
      <c r="M33" s="34">
        <f t="shared" si="8"/>
        <v>0</v>
      </c>
      <c r="N33" s="34">
        <f t="shared" si="8"/>
        <v>0</v>
      </c>
      <c r="O33" s="34">
        <f t="shared" si="8"/>
        <v>195785</v>
      </c>
      <c r="P33" s="34">
        <f t="shared" si="8"/>
        <v>-4200</v>
      </c>
      <c r="Q33" s="34">
        <f t="shared" si="8"/>
        <v>0</v>
      </c>
      <c r="R33" s="34">
        <f t="shared" si="8"/>
        <v>0</v>
      </c>
      <c r="S33" s="34">
        <f t="shared" ref="S33:T33" si="9">S11+S32</f>
        <v>0</v>
      </c>
      <c r="T33" s="34">
        <f t="shared" si="9"/>
        <v>0</v>
      </c>
      <c r="U33" s="34">
        <f t="shared" si="8"/>
        <v>0</v>
      </c>
      <c r="V33" s="34">
        <f t="shared" si="8"/>
        <v>18177496</v>
      </c>
      <c r="W33" s="34">
        <f t="shared" si="8"/>
        <v>18369081</v>
      </c>
      <c r="X33" s="34">
        <f t="shared" si="8"/>
        <v>0</v>
      </c>
      <c r="Y33" s="34">
        <f t="shared" si="8"/>
        <v>18369081</v>
      </c>
    </row>
    <row r="34" spans="1:25" ht="30.75" customHeight="1" x14ac:dyDescent="0.2">
      <c r="A34" s="383" t="s">
        <v>428</v>
      </c>
      <c r="B34" s="383"/>
      <c r="C34" s="383"/>
      <c r="D34" s="383"/>
      <c r="E34" s="383"/>
      <c r="F34" s="383"/>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3984550</v>
      </c>
      <c r="V34" s="36">
        <f t="shared" si="10"/>
        <v>-3984550</v>
      </c>
      <c r="W34" s="36">
        <f t="shared" si="10"/>
        <v>0</v>
      </c>
      <c r="X34" s="36">
        <f t="shared" si="10"/>
        <v>0</v>
      </c>
      <c r="Y34" s="36">
        <f t="shared" si="10"/>
        <v>0</v>
      </c>
    </row>
    <row r="35" spans="1:25" x14ac:dyDescent="0.2">
      <c r="A35" s="380" t="s">
        <v>279</v>
      </c>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row>
    <row r="36" spans="1:25" ht="12.75" customHeight="1" x14ac:dyDescent="0.2">
      <c r="A36" s="378" t="s">
        <v>300</v>
      </c>
      <c r="B36" s="378"/>
      <c r="C36" s="378"/>
      <c r="D36" s="378"/>
      <c r="E36" s="378"/>
      <c r="F36" s="378"/>
      <c r="G36" s="6">
        <v>28</v>
      </c>
      <c r="H36" s="33">
        <v>17977570</v>
      </c>
      <c r="I36" s="33">
        <v>0</v>
      </c>
      <c r="J36" s="33">
        <v>898878</v>
      </c>
      <c r="K36" s="33">
        <v>0</v>
      </c>
      <c r="L36" s="33">
        <v>0</v>
      </c>
      <c r="M36" s="33">
        <v>0</v>
      </c>
      <c r="N36" s="33">
        <v>0</v>
      </c>
      <c r="O36" s="33">
        <v>3409604</v>
      </c>
      <c r="P36" s="33">
        <v>-4200</v>
      </c>
      <c r="Q36" s="33">
        <v>0</v>
      </c>
      <c r="R36" s="33">
        <v>0</v>
      </c>
      <c r="S36" s="33">
        <v>0</v>
      </c>
      <c r="T36" s="33">
        <v>0</v>
      </c>
      <c r="U36" s="33">
        <v>13117086</v>
      </c>
      <c r="V36" s="33">
        <v>18177496</v>
      </c>
      <c r="W36" s="37">
        <f>H36+I36+J36+K36-L36+M36+N36+O36+P36+Q36+R36+U36+V36+S36+T36</f>
        <v>53576434</v>
      </c>
      <c r="X36" s="33">
        <v>0</v>
      </c>
      <c r="Y36" s="37">
        <f t="shared" ref="Y36:Y38" si="12">W36+X36</f>
        <v>53576434</v>
      </c>
    </row>
    <row r="37" spans="1:25" ht="12.75" customHeight="1" x14ac:dyDescent="0.2">
      <c r="A37" s="361" t="s">
        <v>265</v>
      </c>
      <c r="B37" s="361"/>
      <c r="C37" s="361"/>
      <c r="D37" s="361"/>
      <c r="E37" s="361"/>
      <c r="F37" s="36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61" t="s">
        <v>266</v>
      </c>
      <c r="B38" s="361"/>
      <c r="C38" s="361"/>
      <c r="D38" s="361"/>
      <c r="E38" s="361"/>
      <c r="F38" s="36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62" t="s">
        <v>429</v>
      </c>
      <c r="B39" s="362"/>
      <c r="C39" s="362"/>
      <c r="D39" s="362"/>
      <c r="E39" s="362"/>
      <c r="F39" s="362"/>
      <c r="G39" s="7">
        <v>31</v>
      </c>
      <c r="H39" s="34">
        <f>H36+H37+H38</f>
        <v>17977570</v>
      </c>
      <c r="I39" s="34">
        <f t="shared" ref="I39:Y39" si="14">I36+I37+I38</f>
        <v>0</v>
      </c>
      <c r="J39" s="34">
        <f t="shared" si="14"/>
        <v>898878</v>
      </c>
      <c r="K39" s="34">
        <f t="shared" si="14"/>
        <v>0</v>
      </c>
      <c r="L39" s="34">
        <f t="shared" si="14"/>
        <v>0</v>
      </c>
      <c r="M39" s="34">
        <f t="shared" si="14"/>
        <v>0</v>
      </c>
      <c r="N39" s="34">
        <f t="shared" si="14"/>
        <v>0</v>
      </c>
      <c r="O39" s="34">
        <f t="shared" si="14"/>
        <v>3409604</v>
      </c>
      <c r="P39" s="34">
        <f t="shared" si="14"/>
        <v>-4200</v>
      </c>
      <c r="Q39" s="34">
        <f t="shared" si="14"/>
        <v>0</v>
      </c>
      <c r="R39" s="34">
        <f t="shared" si="14"/>
        <v>0</v>
      </c>
      <c r="S39" s="34">
        <f t="shared" si="14"/>
        <v>0</v>
      </c>
      <c r="T39" s="34">
        <f t="shared" si="14"/>
        <v>0</v>
      </c>
      <c r="U39" s="34">
        <f t="shared" si="14"/>
        <v>13117086</v>
      </c>
      <c r="V39" s="34">
        <f t="shared" si="14"/>
        <v>18177496</v>
      </c>
      <c r="W39" s="34">
        <f t="shared" si="14"/>
        <v>53576434</v>
      </c>
      <c r="X39" s="34">
        <f t="shared" si="14"/>
        <v>0</v>
      </c>
      <c r="Y39" s="34">
        <f t="shared" si="14"/>
        <v>53576434</v>
      </c>
    </row>
    <row r="40" spans="1:25" ht="12.75" customHeight="1" x14ac:dyDescent="0.2">
      <c r="A40" s="361" t="s">
        <v>267</v>
      </c>
      <c r="B40" s="361"/>
      <c r="C40" s="361"/>
      <c r="D40" s="361"/>
      <c r="E40" s="361"/>
      <c r="F40" s="361"/>
      <c r="G40" s="6">
        <v>32</v>
      </c>
      <c r="H40" s="35">
        <v>0</v>
      </c>
      <c r="I40" s="35">
        <v>0</v>
      </c>
      <c r="J40" s="35">
        <v>0</v>
      </c>
      <c r="K40" s="35">
        <v>0</v>
      </c>
      <c r="L40" s="35">
        <v>0</v>
      </c>
      <c r="M40" s="35">
        <v>0</v>
      </c>
      <c r="N40" s="35">
        <v>0</v>
      </c>
      <c r="O40" s="35">
        <v>0</v>
      </c>
      <c r="P40" s="35">
        <v>0</v>
      </c>
      <c r="Q40" s="35">
        <v>0</v>
      </c>
      <c r="R40" s="35">
        <v>0</v>
      </c>
      <c r="S40" s="33">
        <v>0</v>
      </c>
      <c r="T40" s="33">
        <v>0</v>
      </c>
      <c r="U40" s="35">
        <v>0</v>
      </c>
      <c r="V40" s="33">
        <v>4218044</v>
      </c>
      <c r="W40" s="37">
        <f t="shared" ref="W40:W58" si="15">H40+I40+J40+K40-L40+M40+N40+O40+P40+Q40+R40+U40+V40+S40+T40</f>
        <v>4218044</v>
      </c>
      <c r="X40" s="33">
        <v>0</v>
      </c>
      <c r="Y40" s="37">
        <f t="shared" ref="Y40:Y58" si="16">W40+X40</f>
        <v>4218044</v>
      </c>
    </row>
    <row r="41" spans="1:25" ht="12.75" customHeight="1" x14ac:dyDescent="0.2">
      <c r="A41" s="361" t="s">
        <v>268</v>
      </c>
      <c r="B41" s="361"/>
      <c r="C41" s="361"/>
      <c r="D41" s="361"/>
      <c r="E41" s="361"/>
      <c r="F41" s="36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61" t="s">
        <v>280</v>
      </c>
      <c r="B42" s="361"/>
      <c r="C42" s="361"/>
      <c r="D42" s="361"/>
      <c r="E42" s="361"/>
      <c r="F42" s="361"/>
      <c r="G42" s="6">
        <v>34</v>
      </c>
      <c r="H42" s="35">
        <v>0</v>
      </c>
      <c r="I42" s="35">
        <v>0</v>
      </c>
      <c r="J42" s="35">
        <v>0</v>
      </c>
      <c r="K42" s="35">
        <v>0</v>
      </c>
      <c r="L42" s="35">
        <v>0</v>
      </c>
      <c r="M42" s="35">
        <v>0</v>
      </c>
      <c r="N42" s="35">
        <v>0</v>
      </c>
      <c r="O42" s="33">
        <v>-82608</v>
      </c>
      <c r="P42" s="35">
        <v>0</v>
      </c>
      <c r="Q42" s="35">
        <v>0</v>
      </c>
      <c r="R42" s="35">
        <v>0</v>
      </c>
      <c r="S42" s="33">
        <v>0</v>
      </c>
      <c r="T42" s="33">
        <v>0</v>
      </c>
      <c r="U42" s="33">
        <v>98441</v>
      </c>
      <c r="V42" s="33">
        <v>0</v>
      </c>
      <c r="W42" s="37">
        <f t="shared" si="15"/>
        <v>15833</v>
      </c>
      <c r="X42" s="33">
        <v>0</v>
      </c>
      <c r="Y42" s="37">
        <f t="shared" si="16"/>
        <v>15833</v>
      </c>
    </row>
    <row r="43" spans="1:25" ht="20.25" customHeight="1" x14ac:dyDescent="0.2">
      <c r="A43" s="361" t="s">
        <v>418</v>
      </c>
      <c r="B43" s="361"/>
      <c r="C43" s="361"/>
      <c r="D43" s="361"/>
      <c r="E43" s="361"/>
      <c r="F43" s="361"/>
      <c r="G43" s="6">
        <v>35</v>
      </c>
      <c r="H43" s="35">
        <v>0</v>
      </c>
      <c r="I43" s="35">
        <v>0</v>
      </c>
      <c r="J43" s="35">
        <v>0</v>
      </c>
      <c r="K43" s="35">
        <v>0</v>
      </c>
      <c r="L43" s="35">
        <v>0</v>
      </c>
      <c r="M43" s="35">
        <v>0</v>
      </c>
      <c r="N43" s="35">
        <v>0</v>
      </c>
      <c r="O43" s="35">
        <v>0</v>
      </c>
      <c r="P43" s="33">
        <v>3019</v>
      </c>
      <c r="Q43" s="35">
        <v>0</v>
      </c>
      <c r="R43" s="35">
        <v>0</v>
      </c>
      <c r="S43" s="33">
        <v>0</v>
      </c>
      <c r="T43" s="33">
        <v>0</v>
      </c>
      <c r="U43" s="33">
        <v>0</v>
      </c>
      <c r="V43" s="33">
        <v>0</v>
      </c>
      <c r="W43" s="37">
        <f t="shared" si="15"/>
        <v>3019</v>
      </c>
      <c r="X43" s="33">
        <v>0</v>
      </c>
      <c r="Y43" s="37">
        <f t="shared" si="16"/>
        <v>3019</v>
      </c>
    </row>
    <row r="44" spans="1:25" ht="21" customHeight="1" x14ac:dyDescent="0.2">
      <c r="A44" s="361" t="s">
        <v>270</v>
      </c>
      <c r="B44" s="361"/>
      <c r="C44" s="361"/>
      <c r="D44" s="361"/>
      <c r="E44" s="361"/>
      <c r="F44" s="36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61" t="s">
        <v>271</v>
      </c>
      <c r="B45" s="361"/>
      <c r="C45" s="361"/>
      <c r="D45" s="361"/>
      <c r="E45" s="361"/>
      <c r="F45" s="36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61" t="s">
        <v>281</v>
      </c>
      <c r="B46" s="361"/>
      <c r="C46" s="361"/>
      <c r="D46" s="361"/>
      <c r="E46" s="361"/>
      <c r="F46" s="36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61" t="s">
        <v>273</v>
      </c>
      <c r="B47" s="361"/>
      <c r="C47" s="361"/>
      <c r="D47" s="361"/>
      <c r="E47" s="361"/>
      <c r="F47" s="36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61" t="s">
        <v>274</v>
      </c>
      <c r="B48" s="361"/>
      <c r="C48" s="361"/>
      <c r="D48" s="361"/>
      <c r="E48" s="361"/>
      <c r="F48" s="36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61" t="s">
        <v>275</v>
      </c>
      <c r="B49" s="361"/>
      <c r="C49" s="361"/>
      <c r="D49" s="361"/>
      <c r="E49" s="361"/>
      <c r="F49" s="36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61" t="s">
        <v>419</v>
      </c>
      <c r="B50" s="361"/>
      <c r="C50" s="361"/>
      <c r="D50" s="361"/>
      <c r="E50" s="361"/>
      <c r="F50" s="36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61" t="s">
        <v>420</v>
      </c>
      <c r="B51" s="361"/>
      <c r="C51" s="361"/>
      <c r="D51" s="361"/>
      <c r="E51" s="361"/>
      <c r="F51" s="36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61" t="s">
        <v>421</v>
      </c>
      <c r="B52" s="361"/>
      <c r="C52" s="361"/>
      <c r="D52" s="361"/>
      <c r="E52" s="361"/>
      <c r="F52" s="36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61" t="s">
        <v>276</v>
      </c>
      <c r="B53" s="361"/>
      <c r="C53" s="361"/>
      <c r="D53" s="361"/>
      <c r="E53" s="361"/>
      <c r="F53" s="361"/>
      <c r="G53" s="6">
        <v>45</v>
      </c>
      <c r="H53" s="33">
        <v>0</v>
      </c>
      <c r="I53" s="33">
        <v>0</v>
      </c>
      <c r="J53" s="33">
        <v>0</v>
      </c>
      <c r="K53" s="33">
        <v>1390358</v>
      </c>
      <c r="L53" s="33">
        <v>1390358</v>
      </c>
      <c r="M53" s="33">
        <v>0</v>
      </c>
      <c r="N53" s="33">
        <v>0</v>
      </c>
      <c r="O53" s="33">
        <v>0</v>
      </c>
      <c r="P53" s="33">
        <v>0</v>
      </c>
      <c r="Q53" s="33">
        <v>0</v>
      </c>
      <c r="R53" s="33">
        <v>0</v>
      </c>
      <c r="S53" s="33">
        <v>0</v>
      </c>
      <c r="T53" s="33">
        <v>0</v>
      </c>
      <c r="U53" s="33">
        <v>-1390358</v>
      </c>
      <c r="V53" s="33">
        <v>0</v>
      </c>
      <c r="W53" s="37">
        <f t="shared" si="15"/>
        <v>-1390358</v>
      </c>
      <c r="X53" s="33">
        <v>0</v>
      </c>
      <c r="Y53" s="37">
        <f t="shared" si="16"/>
        <v>-1390358</v>
      </c>
    </row>
    <row r="54" spans="1:25" ht="12.75" customHeight="1" x14ac:dyDescent="0.2">
      <c r="A54" s="361" t="s">
        <v>422</v>
      </c>
      <c r="B54" s="361"/>
      <c r="C54" s="361"/>
      <c r="D54" s="361"/>
      <c r="E54" s="361"/>
      <c r="F54" s="36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61" t="s">
        <v>430</v>
      </c>
      <c r="B55" s="361"/>
      <c r="C55" s="361"/>
      <c r="D55" s="361"/>
      <c r="E55" s="361"/>
      <c r="F55" s="36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61" t="s">
        <v>423</v>
      </c>
      <c r="B56" s="361"/>
      <c r="C56" s="361"/>
      <c r="D56" s="361"/>
      <c r="E56" s="361"/>
      <c r="F56" s="361"/>
      <c r="G56" s="6">
        <v>48</v>
      </c>
      <c r="H56" s="33">
        <v>0</v>
      </c>
      <c r="I56" s="33">
        <v>0</v>
      </c>
      <c r="J56" s="33">
        <v>0</v>
      </c>
      <c r="K56" s="33">
        <v>0</v>
      </c>
      <c r="L56" s="33">
        <v>0</v>
      </c>
      <c r="M56" s="33">
        <v>0</v>
      </c>
      <c r="N56" s="33">
        <v>0</v>
      </c>
      <c r="O56" s="33">
        <v>0</v>
      </c>
      <c r="P56" s="33">
        <v>0</v>
      </c>
      <c r="Q56" s="33">
        <v>0</v>
      </c>
      <c r="R56" s="33">
        <v>0</v>
      </c>
      <c r="S56" s="33">
        <v>0</v>
      </c>
      <c r="T56" s="33">
        <v>0</v>
      </c>
      <c r="U56" s="33">
        <v>164950</v>
      </c>
      <c r="V56" s="33">
        <v>0</v>
      </c>
      <c r="W56" s="37">
        <f t="shared" si="15"/>
        <v>164950</v>
      </c>
      <c r="X56" s="33">
        <v>0</v>
      </c>
      <c r="Y56" s="37">
        <f t="shared" si="16"/>
        <v>164950</v>
      </c>
    </row>
    <row r="57" spans="1:25" ht="12.75" customHeight="1" x14ac:dyDescent="0.2">
      <c r="A57" s="361" t="s">
        <v>431</v>
      </c>
      <c r="B57" s="361"/>
      <c r="C57" s="361"/>
      <c r="D57" s="361"/>
      <c r="E57" s="361"/>
      <c r="F57" s="361"/>
      <c r="G57" s="6">
        <v>49</v>
      </c>
      <c r="H57" s="33">
        <v>0</v>
      </c>
      <c r="I57" s="33">
        <v>0</v>
      </c>
      <c r="J57" s="33">
        <v>0</v>
      </c>
      <c r="K57" s="33">
        <v>0</v>
      </c>
      <c r="L57" s="33">
        <v>0</v>
      </c>
      <c r="M57" s="33">
        <v>0</v>
      </c>
      <c r="N57" s="33">
        <v>0</v>
      </c>
      <c r="O57" s="33">
        <v>0</v>
      </c>
      <c r="P57" s="33">
        <v>0</v>
      </c>
      <c r="Q57" s="33">
        <v>0</v>
      </c>
      <c r="R57" s="33">
        <v>0</v>
      </c>
      <c r="S57" s="33">
        <v>0</v>
      </c>
      <c r="T57" s="33">
        <v>0</v>
      </c>
      <c r="U57" s="33">
        <v>18177496</v>
      </c>
      <c r="V57" s="33">
        <v>-18177496</v>
      </c>
      <c r="W57" s="37">
        <f t="shared" si="15"/>
        <v>0</v>
      </c>
      <c r="X57" s="33">
        <v>0</v>
      </c>
      <c r="Y57" s="37">
        <f t="shared" si="16"/>
        <v>0</v>
      </c>
    </row>
    <row r="58" spans="1:25" ht="12.75" customHeight="1" x14ac:dyDescent="0.2">
      <c r="A58" s="361" t="s">
        <v>425</v>
      </c>
      <c r="B58" s="361"/>
      <c r="C58" s="361"/>
      <c r="D58" s="361"/>
      <c r="E58" s="361"/>
      <c r="F58" s="36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79" t="s">
        <v>432</v>
      </c>
      <c r="B59" s="379"/>
      <c r="C59" s="379"/>
      <c r="D59" s="379"/>
      <c r="E59" s="379"/>
      <c r="F59" s="379"/>
      <c r="G59" s="8">
        <v>51</v>
      </c>
      <c r="H59" s="36">
        <f>SUM(H39:H58)</f>
        <v>17977570</v>
      </c>
      <c r="I59" s="36">
        <f t="shared" ref="I59:Y59" si="17">SUM(I39:I58)</f>
        <v>0</v>
      </c>
      <c r="J59" s="36">
        <f t="shared" si="17"/>
        <v>898878</v>
      </c>
      <c r="K59" s="36">
        <f t="shared" si="17"/>
        <v>1390358</v>
      </c>
      <c r="L59" s="36">
        <f t="shared" si="17"/>
        <v>1390358</v>
      </c>
      <c r="M59" s="36">
        <f t="shared" si="17"/>
        <v>0</v>
      </c>
      <c r="N59" s="36">
        <f t="shared" si="17"/>
        <v>0</v>
      </c>
      <c r="O59" s="36">
        <f t="shared" si="17"/>
        <v>3326996</v>
      </c>
      <c r="P59" s="36">
        <f t="shared" si="17"/>
        <v>-1181</v>
      </c>
      <c r="Q59" s="36">
        <f t="shared" si="17"/>
        <v>0</v>
      </c>
      <c r="R59" s="36">
        <f t="shared" si="17"/>
        <v>0</v>
      </c>
      <c r="S59" s="36">
        <f t="shared" si="17"/>
        <v>0</v>
      </c>
      <c r="T59" s="36">
        <f t="shared" si="17"/>
        <v>0</v>
      </c>
      <c r="U59" s="36">
        <f t="shared" si="17"/>
        <v>30167615</v>
      </c>
      <c r="V59" s="36">
        <f t="shared" si="17"/>
        <v>4218044</v>
      </c>
      <c r="W59" s="36">
        <f t="shared" si="17"/>
        <v>56587922</v>
      </c>
      <c r="X59" s="36">
        <f t="shared" si="17"/>
        <v>0</v>
      </c>
      <c r="Y59" s="36">
        <f t="shared" si="17"/>
        <v>56587922</v>
      </c>
    </row>
    <row r="60" spans="1:25" x14ac:dyDescent="0.2">
      <c r="A60" s="380" t="s">
        <v>277</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row>
    <row r="61" spans="1:25" ht="31.5" customHeight="1" x14ac:dyDescent="0.2">
      <c r="A61" s="382" t="s">
        <v>433</v>
      </c>
      <c r="B61" s="382"/>
      <c r="C61" s="382"/>
      <c r="D61" s="382"/>
      <c r="E61" s="382"/>
      <c r="F61" s="38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-82608</v>
      </c>
      <c r="P61" s="37">
        <f t="shared" si="18"/>
        <v>3019</v>
      </c>
      <c r="Q61" s="37">
        <f t="shared" si="18"/>
        <v>0</v>
      </c>
      <c r="R61" s="37">
        <f t="shared" si="18"/>
        <v>0</v>
      </c>
      <c r="S61" s="37">
        <f t="shared" ref="S61:T61" si="19">SUM(S41:S49)</f>
        <v>0</v>
      </c>
      <c r="T61" s="37">
        <f t="shared" si="19"/>
        <v>0</v>
      </c>
      <c r="U61" s="37">
        <f t="shared" si="18"/>
        <v>98441</v>
      </c>
      <c r="V61" s="37">
        <f t="shared" si="18"/>
        <v>0</v>
      </c>
      <c r="W61" s="37">
        <f t="shared" si="18"/>
        <v>18852</v>
      </c>
      <c r="X61" s="37">
        <f t="shared" si="18"/>
        <v>0</v>
      </c>
      <c r="Y61" s="37">
        <f t="shared" si="18"/>
        <v>18852</v>
      </c>
    </row>
    <row r="62" spans="1:25" ht="27.75" customHeight="1" x14ac:dyDescent="0.2">
      <c r="A62" s="382" t="s">
        <v>434</v>
      </c>
      <c r="B62" s="382"/>
      <c r="C62" s="382"/>
      <c r="D62" s="382"/>
      <c r="E62" s="382"/>
      <c r="F62" s="38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-82608</v>
      </c>
      <c r="P62" s="37">
        <f t="shared" si="20"/>
        <v>3019</v>
      </c>
      <c r="Q62" s="37">
        <f t="shared" si="20"/>
        <v>0</v>
      </c>
      <c r="R62" s="37">
        <f t="shared" si="20"/>
        <v>0</v>
      </c>
      <c r="S62" s="37">
        <f t="shared" ref="S62:T62" si="21">S40+S61</f>
        <v>0</v>
      </c>
      <c r="T62" s="37">
        <f t="shared" si="21"/>
        <v>0</v>
      </c>
      <c r="U62" s="37">
        <f t="shared" si="20"/>
        <v>98441</v>
      </c>
      <c r="V62" s="37">
        <f t="shared" si="20"/>
        <v>4218044</v>
      </c>
      <c r="W62" s="37">
        <f t="shared" si="20"/>
        <v>4236896</v>
      </c>
      <c r="X62" s="37">
        <f t="shared" si="20"/>
        <v>0</v>
      </c>
      <c r="Y62" s="37">
        <f t="shared" si="20"/>
        <v>4236896</v>
      </c>
    </row>
    <row r="63" spans="1:25" ht="29.25" customHeight="1" x14ac:dyDescent="0.2">
      <c r="A63" s="383" t="s">
        <v>435</v>
      </c>
      <c r="B63" s="383"/>
      <c r="C63" s="383"/>
      <c r="D63" s="383"/>
      <c r="E63" s="383"/>
      <c r="F63" s="383"/>
      <c r="G63" s="8">
        <v>54</v>
      </c>
      <c r="H63" s="38">
        <f>SUM(H50:H58)</f>
        <v>0</v>
      </c>
      <c r="I63" s="38">
        <f t="shared" ref="I63:Y63" si="22">SUM(I50:I58)</f>
        <v>0</v>
      </c>
      <c r="J63" s="38">
        <f t="shared" si="22"/>
        <v>0</v>
      </c>
      <c r="K63" s="38">
        <f t="shared" si="22"/>
        <v>1390358</v>
      </c>
      <c r="L63" s="38">
        <f t="shared" si="22"/>
        <v>1390358</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16952088</v>
      </c>
      <c r="V63" s="38">
        <f t="shared" si="22"/>
        <v>-18177496</v>
      </c>
      <c r="W63" s="38">
        <f t="shared" si="22"/>
        <v>-1225408</v>
      </c>
      <c r="X63" s="38">
        <f t="shared" si="22"/>
        <v>0</v>
      </c>
      <c r="Y63" s="38">
        <f t="shared" si="22"/>
        <v>-1225408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L408"/>
  <sheetViews>
    <sheetView view="pageBreakPreview" zoomScale="80" zoomScaleNormal="66" zoomScaleSheetLayoutView="80" workbookViewId="0">
      <selection activeCell="G125" sqref="G125"/>
    </sheetView>
  </sheetViews>
  <sheetFormatPr defaultRowHeight="12.75" x14ac:dyDescent="0.2"/>
  <cols>
    <col min="1" max="1" width="24.5703125" customWidth="1"/>
    <col min="2" max="2" width="9.85546875" bestFit="1" customWidth="1"/>
    <col min="3" max="3" width="33.5703125" bestFit="1" customWidth="1"/>
    <col min="9" max="9" width="95" customWidth="1"/>
  </cols>
  <sheetData>
    <row r="1" spans="1:9" x14ac:dyDescent="0.2">
      <c r="A1" s="385" t="s">
        <v>515</v>
      </c>
      <c r="B1" s="386"/>
      <c r="C1" s="386"/>
      <c r="D1" s="386"/>
      <c r="E1" s="386"/>
      <c r="F1" s="386"/>
      <c r="G1" s="386"/>
      <c r="H1" s="386"/>
      <c r="I1" s="386"/>
    </row>
    <row r="2" spans="1:9" x14ac:dyDescent="0.2">
      <c r="A2" s="386"/>
      <c r="B2" s="386"/>
      <c r="C2" s="386"/>
      <c r="D2" s="386"/>
      <c r="E2" s="386"/>
      <c r="F2" s="386"/>
      <c r="G2" s="386"/>
      <c r="H2" s="386"/>
      <c r="I2" s="386"/>
    </row>
    <row r="3" spans="1:9" x14ac:dyDescent="0.2">
      <c r="A3" s="386"/>
      <c r="B3" s="386"/>
      <c r="C3" s="386"/>
      <c r="D3" s="386"/>
      <c r="E3" s="386"/>
      <c r="F3" s="386"/>
      <c r="G3" s="386"/>
      <c r="H3" s="386"/>
      <c r="I3" s="386"/>
    </row>
    <row r="4" spans="1:9" x14ac:dyDescent="0.2">
      <c r="A4" s="386"/>
      <c r="B4" s="386"/>
      <c r="C4" s="386"/>
      <c r="D4" s="386"/>
      <c r="E4" s="386"/>
      <c r="F4" s="386"/>
      <c r="G4" s="386"/>
      <c r="H4" s="386"/>
      <c r="I4" s="386"/>
    </row>
    <row r="5" spans="1:9" x14ac:dyDescent="0.2">
      <c r="A5" s="386"/>
      <c r="B5" s="386"/>
      <c r="C5" s="386"/>
      <c r="D5" s="386"/>
      <c r="E5" s="386"/>
      <c r="F5" s="386"/>
      <c r="G5" s="386"/>
      <c r="H5" s="386"/>
      <c r="I5" s="386"/>
    </row>
    <row r="6" spans="1:9" x14ac:dyDescent="0.2">
      <c r="A6" s="386"/>
      <c r="B6" s="386"/>
      <c r="C6" s="386"/>
      <c r="D6" s="386"/>
      <c r="E6" s="386"/>
      <c r="F6" s="386"/>
      <c r="G6" s="386"/>
      <c r="H6" s="386"/>
      <c r="I6" s="386"/>
    </row>
    <row r="7" spans="1:9" x14ac:dyDescent="0.2">
      <c r="A7" s="386"/>
      <c r="B7" s="386"/>
      <c r="C7" s="386"/>
      <c r="D7" s="386"/>
      <c r="E7" s="386"/>
      <c r="F7" s="386"/>
      <c r="G7" s="386"/>
      <c r="H7" s="386"/>
      <c r="I7" s="386"/>
    </row>
    <row r="8" spans="1:9" x14ac:dyDescent="0.2">
      <c r="A8" s="386"/>
      <c r="B8" s="386"/>
      <c r="C8" s="386"/>
      <c r="D8" s="386"/>
      <c r="E8" s="386"/>
      <c r="F8" s="386"/>
      <c r="G8" s="386"/>
      <c r="H8" s="386"/>
      <c r="I8" s="386"/>
    </row>
    <row r="9" spans="1:9" x14ac:dyDescent="0.2">
      <c r="A9" s="386"/>
      <c r="B9" s="386"/>
      <c r="C9" s="386"/>
      <c r="D9" s="386"/>
      <c r="E9" s="386"/>
      <c r="F9" s="386"/>
      <c r="G9" s="386"/>
      <c r="H9" s="386"/>
      <c r="I9" s="386"/>
    </row>
    <row r="10" spans="1:9" x14ac:dyDescent="0.2">
      <c r="A10" s="386"/>
      <c r="B10" s="386"/>
      <c r="C10" s="386"/>
      <c r="D10" s="386"/>
      <c r="E10" s="386"/>
      <c r="F10" s="386"/>
      <c r="G10" s="386"/>
      <c r="H10" s="386"/>
      <c r="I10" s="386"/>
    </row>
    <row r="11" spans="1:9" x14ac:dyDescent="0.2">
      <c r="A11" s="386"/>
      <c r="B11" s="386"/>
      <c r="C11" s="386"/>
      <c r="D11" s="386"/>
      <c r="E11" s="386"/>
      <c r="F11" s="386"/>
      <c r="G11" s="386"/>
      <c r="H11" s="386"/>
      <c r="I11" s="386"/>
    </row>
    <row r="12" spans="1:9" x14ac:dyDescent="0.2">
      <c r="A12" s="386"/>
      <c r="B12" s="386"/>
      <c r="C12" s="386"/>
      <c r="D12" s="386"/>
      <c r="E12" s="386"/>
      <c r="F12" s="386"/>
      <c r="G12" s="386"/>
      <c r="H12" s="386"/>
      <c r="I12" s="386"/>
    </row>
    <row r="13" spans="1:9" x14ac:dyDescent="0.2">
      <c r="A13" s="126" t="s">
        <v>470</v>
      </c>
    </row>
    <row r="14" spans="1:9" x14ac:dyDescent="0.2">
      <c r="A14" t="s">
        <v>471</v>
      </c>
    </row>
    <row r="15" spans="1:9" x14ac:dyDescent="0.2">
      <c r="A15" t="s">
        <v>472</v>
      </c>
    </row>
    <row r="16" spans="1:9" x14ac:dyDescent="0.2">
      <c r="A16" t="s">
        <v>473</v>
      </c>
    </row>
    <row r="17" spans="1:3" x14ac:dyDescent="0.2">
      <c r="A17" t="s">
        <v>474</v>
      </c>
    </row>
    <row r="18" spans="1:3" x14ac:dyDescent="0.2">
      <c r="A18" t="s">
        <v>475</v>
      </c>
    </row>
    <row r="19" spans="1:3" x14ac:dyDescent="0.2">
      <c r="A19" t="s">
        <v>476</v>
      </c>
    </row>
    <row r="20" spans="1:3" x14ac:dyDescent="0.2">
      <c r="A20" t="s">
        <v>477</v>
      </c>
    </row>
    <row r="21" spans="1:3" x14ac:dyDescent="0.2">
      <c r="A21" t="s">
        <v>478</v>
      </c>
    </row>
    <row r="22" spans="1:3" x14ac:dyDescent="0.2">
      <c r="A22" t="s">
        <v>479</v>
      </c>
    </row>
    <row r="23" spans="1:3" x14ac:dyDescent="0.2">
      <c r="A23" t="s">
        <v>480</v>
      </c>
    </row>
    <row r="24" spans="1:3" x14ac:dyDescent="0.2">
      <c r="A24" t="s">
        <v>481</v>
      </c>
    </row>
    <row r="25" spans="1:3" x14ac:dyDescent="0.2">
      <c r="A25" t="s">
        <v>482</v>
      </c>
    </row>
    <row r="27" spans="1:3" x14ac:dyDescent="0.2">
      <c r="A27" t="s">
        <v>483</v>
      </c>
    </row>
    <row r="29" spans="1:3" x14ac:dyDescent="0.2">
      <c r="A29" t="s">
        <v>484</v>
      </c>
      <c r="B29" t="s">
        <v>485</v>
      </c>
      <c r="C29" s="214" t="s">
        <v>486</v>
      </c>
    </row>
    <row r="30" spans="1:3" x14ac:dyDescent="0.2">
      <c r="B30" t="s">
        <v>487</v>
      </c>
      <c r="C30" s="214" t="s">
        <v>487</v>
      </c>
    </row>
    <row r="31" spans="1:3" x14ac:dyDescent="0.2">
      <c r="A31" t="s">
        <v>488</v>
      </c>
      <c r="B31" s="125">
        <v>15442</v>
      </c>
      <c r="C31" s="215">
        <v>14511</v>
      </c>
    </row>
    <row r="32" spans="1:3" x14ac:dyDescent="0.2">
      <c r="A32" t="s">
        <v>489</v>
      </c>
      <c r="B32" s="125">
        <v>3170</v>
      </c>
      <c r="C32" s="215">
        <v>4066</v>
      </c>
    </row>
    <row r="33" spans="1:4" x14ac:dyDescent="0.2">
      <c r="A33" t="s">
        <v>490</v>
      </c>
      <c r="B33" s="125">
        <v>16087</v>
      </c>
      <c r="C33" s="215">
        <v>7760</v>
      </c>
    </row>
    <row r="34" spans="1:4" x14ac:dyDescent="0.2">
      <c r="A34" t="s">
        <v>491</v>
      </c>
      <c r="B34" s="125">
        <v>-1441</v>
      </c>
      <c r="C34" s="215">
        <v>-1595</v>
      </c>
    </row>
    <row r="35" spans="1:4" x14ac:dyDescent="0.2">
      <c r="A35" t="s">
        <v>492</v>
      </c>
      <c r="B35" s="125">
        <v>18177</v>
      </c>
      <c r="C35" s="215">
        <v>4218</v>
      </c>
    </row>
    <row r="37" spans="1:4" x14ac:dyDescent="0.2">
      <c r="A37" s="126" t="s">
        <v>493</v>
      </c>
    </row>
    <row r="38" spans="1:4" x14ac:dyDescent="0.2">
      <c r="A38" t="s">
        <v>516</v>
      </c>
    </row>
    <row r="40" spans="1:4" s="126" customFormat="1" x14ac:dyDescent="0.2">
      <c r="A40" s="126" t="s">
        <v>494</v>
      </c>
    </row>
    <row r="41" spans="1:4" x14ac:dyDescent="0.2">
      <c r="A41" t="s">
        <v>517</v>
      </c>
    </row>
    <row r="43" spans="1:4" s="126" customFormat="1" x14ac:dyDescent="0.2">
      <c r="A43" s="126" t="s">
        <v>495</v>
      </c>
    </row>
    <row r="44" spans="1:4" s="126" customFormat="1" x14ac:dyDescent="0.2"/>
    <row r="45" spans="1:4" s="126" customFormat="1" x14ac:dyDescent="0.2">
      <c r="A45" s="126" t="s">
        <v>496</v>
      </c>
    </row>
    <row r="46" spans="1:4" ht="16.5" x14ac:dyDescent="0.2">
      <c r="A46" s="128" t="s">
        <v>519</v>
      </c>
    </row>
    <row r="47" spans="1:4" ht="15.75" thickBot="1" x14ac:dyDescent="0.25">
      <c r="A47" s="129" t="s">
        <v>520</v>
      </c>
      <c r="B47" s="130" t="s">
        <v>485</v>
      </c>
      <c r="C47" s="131"/>
      <c r="D47" s="130" t="s">
        <v>486</v>
      </c>
    </row>
    <row r="48" spans="1:4" x14ac:dyDescent="0.2">
      <c r="A48" s="132"/>
      <c r="B48" s="133"/>
      <c r="C48" s="133"/>
      <c r="D48" s="133"/>
    </row>
    <row r="49" spans="1:4" ht="15" x14ac:dyDescent="0.2">
      <c r="A49" s="134" t="s">
        <v>489</v>
      </c>
      <c r="B49" s="135">
        <v>3170</v>
      </c>
      <c r="C49" s="136"/>
      <c r="D49" s="135">
        <v>4066</v>
      </c>
    </row>
    <row r="50" spans="1:4" ht="30" x14ac:dyDescent="0.2">
      <c r="A50" s="134" t="s">
        <v>521</v>
      </c>
      <c r="B50" s="135">
        <v>11879</v>
      </c>
      <c r="C50" s="136"/>
      <c r="D50" s="135">
        <v>10020</v>
      </c>
    </row>
    <row r="51" spans="1:4" ht="15.75" thickBot="1" x14ac:dyDescent="0.25">
      <c r="A51" s="134" t="s">
        <v>522</v>
      </c>
      <c r="B51" s="137">
        <v>393</v>
      </c>
      <c r="C51" s="136"/>
      <c r="D51" s="137">
        <v>425</v>
      </c>
    </row>
    <row r="52" spans="1:4" ht="15" x14ac:dyDescent="0.2">
      <c r="A52" s="138" t="s">
        <v>523</v>
      </c>
      <c r="B52" s="139">
        <v>15442</v>
      </c>
      <c r="C52" s="136"/>
      <c r="D52" s="139">
        <v>14511</v>
      </c>
    </row>
    <row r="53" spans="1:4" x14ac:dyDescent="0.2">
      <c r="A53" s="136"/>
      <c r="B53" s="136"/>
      <c r="C53" s="136"/>
      <c r="D53" s="136"/>
    </row>
    <row r="54" spans="1:4" ht="15" x14ac:dyDescent="0.2">
      <c r="A54" s="134" t="s">
        <v>524</v>
      </c>
      <c r="B54" s="140">
        <v>-500</v>
      </c>
      <c r="C54" s="136"/>
      <c r="D54" s="140">
        <v>-845</v>
      </c>
    </row>
    <row r="55" spans="1:4" ht="15" x14ac:dyDescent="0.2">
      <c r="A55" s="134" t="s">
        <v>525</v>
      </c>
      <c r="B55" s="141">
        <v>-3210</v>
      </c>
      <c r="C55" s="136"/>
      <c r="D55" s="141">
        <v>-3745</v>
      </c>
    </row>
    <row r="56" spans="1:4" ht="15" x14ac:dyDescent="0.2">
      <c r="A56" s="134" t="s">
        <v>526</v>
      </c>
      <c r="B56" s="141">
        <v>-1935</v>
      </c>
      <c r="C56" s="136"/>
      <c r="D56" s="141">
        <v>-2227</v>
      </c>
    </row>
    <row r="57" spans="1:4" ht="30" x14ac:dyDescent="0.2">
      <c r="A57" s="134" t="s">
        <v>527</v>
      </c>
      <c r="B57" s="140">
        <v>-135</v>
      </c>
      <c r="C57" s="136"/>
      <c r="D57" s="140">
        <v>-458</v>
      </c>
    </row>
    <row r="58" spans="1:4" ht="15.75" thickBot="1" x14ac:dyDescent="0.25">
      <c r="A58" s="134" t="s">
        <v>528</v>
      </c>
      <c r="B58" s="140">
        <v>-212</v>
      </c>
      <c r="C58" s="136"/>
      <c r="D58" s="140">
        <v>-191</v>
      </c>
    </row>
    <row r="59" spans="1:4" ht="15" x14ac:dyDescent="0.2">
      <c r="A59" s="138" t="s">
        <v>529</v>
      </c>
      <c r="B59" s="142">
        <v>-5992</v>
      </c>
      <c r="C59" s="136"/>
      <c r="D59" s="142">
        <v>-7466</v>
      </c>
    </row>
    <row r="60" spans="1:4" ht="15.75" thickBot="1" x14ac:dyDescent="0.25">
      <c r="A60" s="136"/>
      <c r="B60" s="130"/>
      <c r="C60" s="136"/>
      <c r="D60" s="130"/>
    </row>
    <row r="61" spans="1:4" ht="15.75" thickBot="1" x14ac:dyDescent="0.25">
      <c r="A61" s="138" t="s">
        <v>530</v>
      </c>
      <c r="B61" s="143">
        <v>9450</v>
      </c>
      <c r="C61" s="133"/>
      <c r="D61" s="139">
        <v>7045</v>
      </c>
    </row>
    <row r="62" spans="1:4" ht="17.25" thickTop="1" x14ac:dyDescent="0.2">
      <c r="A62" s="131"/>
      <c r="B62" s="131"/>
      <c r="C62" s="131"/>
      <c r="D62" s="144"/>
    </row>
    <row r="63" spans="1:4" ht="13.5" x14ac:dyDescent="0.2">
      <c r="A63" s="145" t="s">
        <v>531</v>
      </c>
    </row>
    <row r="64" spans="1:4" ht="18.75" x14ac:dyDescent="0.2">
      <c r="A64" s="146"/>
    </row>
    <row r="65" spans="1:4" ht="16.5" x14ac:dyDescent="0.2">
      <c r="A65" s="128" t="s">
        <v>532</v>
      </c>
    </row>
    <row r="66" spans="1:4" ht="15.75" thickBot="1" x14ac:dyDescent="0.25">
      <c r="A66" s="129" t="s">
        <v>520</v>
      </c>
      <c r="B66" s="130" t="s">
        <v>485</v>
      </c>
      <c r="C66" s="133"/>
      <c r="D66" s="130" t="s">
        <v>486</v>
      </c>
    </row>
    <row r="67" spans="1:4" x14ac:dyDescent="0.2">
      <c r="A67" s="132"/>
      <c r="B67" s="133"/>
      <c r="C67" s="133"/>
      <c r="D67" s="133"/>
    </row>
    <row r="68" spans="1:4" ht="15.75" thickBot="1" x14ac:dyDescent="0.25">
      <c r="A68" s="138" t="s">
        <v>533</v>
      </c>
      <c r="B68" s="147">
        <v>9450</v>
      </c>
      <c r="C68" s="136"/>
      <c r="D68" s="147">
        <v>7045</v>
      </c>
    </row>
    <row r="69" spans="1:4" x14ac:dyDescent="0.2">
      <c r="A69" s="136"/>
      <c r="B69" s="136"/>
      <c r="C69" s="136"/>
      <c r="D69" s="136"/>
    </row>
    <row r="70" spans="1:4" ht="15" x14ac:dyDescent="0.2">
      <c r="A70" s="134" t="s">
        <v>534</v>
      </c>
      <c r="B70" s="141">
        <v>4882</v>
      </c>
      <c r="C70" s="136"/>
      <c r="D70" s="140">
        <v>525</v>
      </c>
    </row>
    <row r="71" spans="1:4" ht="30" x14ac:dyDescent="0.2">
      <c r="A71" s="134" t="s">
        <v>535</v>
      </c>
      <c r="B71" s="140">
        <v>186</v>
      </c>
      <c r="C71" s="136"/>
      <c r="D71" s="140">
        <v>77</v>
      </c>
    </row>
    <row r="72" spans="1:4" ht="15" x14ac:dyDescent="0.2">
      <c r="A72" s="134" t="s">
        <v>756</v>
      </c>
      <c r="B72" s="141">
        <v>-6</v>
      </c>
      <c r="C72" s="136"/>
      <c r="D72" s="140">
        <v>-66</v>
      </c>
    </row>
    <row r="73" spans="1:4" ht="30" x14ac:dyDescent="0.2">
      <c r="A73" s="134" t="s">
        <v>760</v>
      </c>
      <c r="B73" s="141">
        <v>1535</v>
      </c>
      <c r="C73" s="136"/>
      <c r="D73" s="140">
        <v>209</v>
      </c>
    </row>
    <row r="74" spans="1:4" ht="30.75" thickBot="1" x14ac:dyDescent="0.25">
      <c r="A74" s="134" t="s">
        <v>536</v>
      </c>
      <c r="B74" s="140">
        <v>40</v>
      </c>
      <c r="C74" s="136"/>
      <c r="D74" s="140">
        <v>-30</v>
      </c>
    </row>
    <row r="75" spans="1:4" ht="30" x14ac:dyDescent="0.2">
      <c r="A75" s="138" t="s">
        <v>537</v>
      </c>
      <c r="B75" s="148">
        <v>6637</v>
      </c>
      <c r="C75" s="136"/>
      <c r="D75" s="149">
        <v>715</v>
      </c>
    </row>
    <row r="76" spans="1:4" ht="15.75" thickBot="1" x14ac:dyDescent="0.25">
      <c r="A76" s="136"/>
      <c r="B76" s="130"/>
      <c r="C76" s="136"/>
      <c r="D76" s="130"/>
    </row>
    <row r="77" spans="1:4" ht="15.75" thickBot="1" x14ac:dyDescent="0.25">
      <c r="A77" s="138" t="s">
        <v>490</v>
      </c>
      <c r="B77" s="143">
        <v>16087</v>
      </c>
      <c r="C77" s="133"/>
      <c r="D77" s="143">
        <v>7760</v>
      </c>
    </row>
    <row r="78" spans="1:4" ht="15.75" thickTop="1" x14ac:dyDescent="0.2">
      <c r="A78" s="150"/>
    </row>
    <row r="79" spans="1:4" ht="403.5" customHeight="1" x14ac:dyDescent="0.2">
      <c r="A79" s="151" t="s">
        <v>538</v>
      </c>
    </row>
    <row r="80" spans="1:4" ht="16.5" x14ac:dyDescent="0.2">
      <c r="A80" s="151"/>
    </row>
    <row r="81" spans="1:7" ht="16.5" x14ac:dyDescent="0.2">
      <c r="A81" s="128" t="s">
        <v>539</v>
      </c>
    </row>
    <row r="82" spans="1:7" ht="13.5" x14ac:dyDescent="0.2">
      <c r="A82" s="152" t="s">
        <v>520</v>
      </c>
      <c r="B82" s="387">
        <v>2023</v>
      </c>
      <c r="C82" s="387"/>
      <c r="D82" s="387"/>
      <c r="E82" s="387"/>
      <c r="F82" s="387"/>
      <c r="G82" s="387"/>
    </row>
    <row r="83" spans="1:7" ht="59.65" customHeight="1" x14ac:dyDescent="0.2">
      <c r="A83" s="388"/>
      <c r="B83" s="154" t="s">
        <v>540</v>
      </c>
      <c r="C83" s="389" t="s">
        <v>542</v>
      </c>
      <c r="D83" s="389" t="s">
        <v>543</v>
      </c>
      <c r="E83" s="389" t="s">
        <v>544</v>
      </c>
      <c r="F83" s="390" t="s">
        <v>545</v>
      </c>
      <c r="G83" s="391" t="s">
        <v>546</v>
      </c>
    </row>
    <row r="84" spans="1:7" ht="12.4" customHeight="1" x14ac:dyDescent="0.2">
      <c r="A84" s="388"/>
      <c r="B84" s="154" t="s">
        <v>541</v>
      </c>
      <c r="C84" s="389"/>
      <c r="D84" s="389"/>
      <c r="E84" s="389"/>
      <c r="F84" s="390"/>
      <c r="G84" s="391"/>
    </row>
    <row r="85" spans="1:7" ht="13.5" x14ac:dyDescent="0.2">
      <c r="A85" s="156" t="s">
        <v>489</v>
      </c>
      <c r="B85" s="157">
        <v>1413</v>
      </c>
      <c r="C85" s="158">
        <v>2653</v>
      </c>
      <c r="D85" s="159" t="s">
        <v>547</v>
      </c>
      <c r="E85" s="159" t="s">
        <v>547</v>
      </c>
      <c r="F85" s="160" t="s">
        <v>547</v>
      </c>
      <c r="G85" s="161">
        <v>4066</v>
      </c>
    </row>
    <row r="86" spans="1:7" ht="27" x14ac:dyDescent="0.2">
      <c r="A86" s="156" t="s">
        <v>548</v>
      </c>
      <c r="B86" s="157">
        <v>10020</v>
      </c>
      <c r="C86" s="159" t="s">
        <v>547</v>
      </c>
      <c r="D86" s="159" t="s">
        <v>547</v>
      </c>
      <c r="E86" s="159" t="s">
        <v>547</v>
      </c>
      <c r="F86" s="160" t="s">
        <v>547</v>
      </c>
      <c r="G86" s="161">
        <v>10020</v>
      </c>
    </row>
    <row r="87" spans="1:7" ht="13.5" x14ac:dyDescent="0.2">
      <c r="A87" s="156" t="s">
        <v>522</v>
      </c>
      <c r="B87" s="162">
        <v>38</v>
      </c>
      <c r="C87" s="159" t="s">
        <v>547</v>
      </c>
      <c r="D87" s="159" t="s">
        <v>547</v>
      </c>
      <c r="E87" s="159">
        <v>32</v>
      </c>
      <c r="F87" s="160">
        <v>355</v>
      </c>
      <c r="G87" s="163">
        <v>425</v>
      </c>
    </row>
    <row r="88" spans="1:7" ht="27.75" thickBot="1" x14ac:dyDescent="0.25">
      <c r="A88" s="156" t="s">
        <v>549</v>
      </c>
      <c r="B88" s="157">
        <v>-1273</v>
      </c>
      <c r="C88" s="158">
        <v>-2863</v>
      </c>
      <c r="D88" s="159">
        <v>-263</v>
      </c>
      <c r="E88" s="159">
        <v>-37</v>
      </c>
      <c r="F88" s="164">
        <v>-2315</v>
      </c>
      <c r="G88" s="161">
        <v>-6751</v>
      </c>
    </row>
    <row r="89" spans="1:7" ht="14.25" thickBot="1" x14ac:dyDescent="0.25">
      <c r="A89" s="165" t="s">
        <v>550</v>
      </c>
      <c r="B89" s="166">
        <v>10198</v>
      </c>
      <c r="C89" s="167">
        <v>-210</v>
      </c>
      <c r="D89" s="167">
        <v>-263</v>
      </c>
      <c r="E89" s="167">
        <v>-5</v>
      </c>
      <c r="F89" s="168">
        <v>-1960</v>
      </c>
      <c r="G89" s="169">
        <v>7760</v>
      </c>
    </row>
    <row r="90" spans="1:7" ht="14.25" thickBot="1" x14ac:dyDescent="0.25">
      <c r="A90" s="152" t="s">
        <v>551</v>
      </c>
      <c r="B90" s="162">
        <v>-1</v>
      </c>
      <c r="C90" s="159">
        <v>-8</v>
      </c>
      <c r="D90" s="159" t="s">
        <v>547</v>
      </c>
      <c r="E90" s="159">
        <v>-8</v>
      </c>
      <c r="F90" s="160">
        <v>-341</v>
      </c>
      <c r="G90" s="170">
        <v>-358</v>
      </c>
    </row>
    <row r="91" spans="1:7" ht="14.25" thickBot="1" x14ac:dyDescent="0.25">
      <c r="A91" s="165" t="s">
        <v>552</v>
      </c>
      <c r="B91" s="166">
        <v>10197</v>
      </c>
      <c r="C91" s="167">
        <v>-218</v>
      </c>
      <c r="D91" s="167">
        <v>-263</v>
      </c>
      <c r="E91" s="167">
        <v>-13</v>
      </c>
      <c r="F91" s="171">
        <v>-2301</v>
      </c>
      <c r="G91" s="172">
        <v>7402</v>
      </c>
    </row>
    <row r="92" spans="1:7" ht="14.25" thickBot="1" x14ac:dyDescent="0.25">
      <c r="A92" s="152" t="s">
        <v>553</v>
      </c>
      <c r="B92" s="157">
        <v>-1451</v>
      </c>
      <c r="C92" s="159">
        <v>-1</v>
      </c>
      <c r="D92" s="159" t="s">
        <v>547</v>
      </c>
      <c r="E92" s="159" t="s">
        <v>547</v>
      </c>
      <c r="F92" s="160">
        <v>-143</v>
      </c>
      <c r="G92" s="173">
        <v>-1595</v>
      </c>
    </row>
    <row r="93" spans="1:7" ht="14.25" thickBot="1" x14ac:dyDescent="0.25">
      <c r="A93" s="165" t="s">
        <v>554</v>
      </c>
      <c r="B93" s="166">
        <v>8746</v>
      </c>
      <c r="C93" s="167">
        <v>-219</v>
      </c>
      <c r="D93" s="167">
        <v>-263</v>
      </c>
      <c r="E93" s="167">
        <v>-13</v>
      </c>
      <c r="F93" s="171">
        <v>-2444</v>
      </c>
      <c r="G93" s="172">
        <v>5807</v>
      </c>
    </row>
    <row r="94" spans="1:7" ht="14.25" thickBot="1" x14ac:dyDescent="0.25">
      <c r="A94" s="152" t="s">
        <v>555</v>
      </c>
      <c r="B94" s="174">
        <v>-1275</v>
      </c>
      <c r="C94" s="159">
        <v>-233</v>
      </c>
      <c r="D94" s="159">
        <v>-19</v>
      </c>
      <c r="E94" s="159" t="s">
        <v>547</v>
      </c>
      <c r="F94" s="175">
        <v>-62</v>
      </c>
      <c r="G94" s="173">
        <v>-1589</v>
      </c>
    </row>
    <row r="95" spans="1:7" ht="14.25" thickBot="1" x14ac:dyDescent="0.25">
      <c r="A95" s="165" t="s">
        <v>556</v>
      </c>
      <c r="B95" s="176">
        <v>7471</v>
      </c>
      <c r="C95" s="167">
        <v>-452</v>
      </c>
      <c r="D95" s="167">
        <v>-282</v>
      </c>
      <c r="E95" s="167">
        <v>-13</v>
      </c>
      <c r="F95" s="177">
        <v>-2506</v>
      </c>
      <c r="G95" s="172">
        <v>4218</v>
      </c>
    </row>
    <row r="96" spans="1:7" x14ac:dyDescent="0.2">
      <c r="A96" s="131"/>
      <c r="B96" s="131"/>
      <c r="C96" s="131"/>
      <c r="D96" s="131"/>
      <c r="E96" s="131"/>
      <c r="F96" s="131"/>
      <c r="G96" s="131"/>
    </row>
    <row r="97" spans="1:7" ht="13.5" x14ac:dyDescent="0.2">
      <c r="A97" s="152" t="s">
        <v>520</v>
      </c>
      <c r="B97" s="387">
        <v>2022</v>
      </c>
      <c r="C97" s="387"/>
      <c r="D97" s="387"/>
      <c r="E97" s="387"/>
      <c r="F97" s="387"/>
      <c r="G97" s="131"/>
    </row>
    <row r="98" spans="1:7" ht="59.65" customHeight="1" x14ac:dyDescent="0.2">
      <c r="A98" s="388"/>
      <c r="B98" s="154" t="s">
        <v>540</v>
      </c>
      <c r="C98" s="389" t="s">
        <v>542</v>
      </c>
      <c r="D98" s="389" t="s">
        <v>543</v>
      </c>
      <c r="E98" s="389" t="s">
        <v>544</v>
      </c>
      <c r="F98" s="390" t="s">
        <v>545</v>
      </c>
      <c r="G98" s="391" t="s">
        <v>546</v>
      </c>
    </row>
    <row r="99" spans="1:7" ht="12.4" customHeight="1" x14ac:dyDescent="0.2">
      <c r="A99" s="388"/>
      <c r="B99" s="154" t="s">
        <v>541</v>
      </c>
      <c r="C99" s="389"/>
      <c r="D99" s="389"/>
      <c r="E99" s="389"/>
      <c r="F99" s="390"/>
      <c r="G99" s="391"/>
    </row>
    <row r="100" spans="1:7" ht="13.5" x14ac:dyDescent="0.2">
      <c r="A100" s="156" t="s">
        <v>489</v>
      </c>
      <c r="B100" s="157">
        <v>1112</v>
      </c>
      <c r="C100" s="158">
        <v>2009</v>
      </c>
      <c r="D100" s="159">
        <v>49</v>
      </c>
      <c r="E100" s="159" t="s">
        <v>547</v>
      </c>
      <c r="F100" s="160" t="s">
        <v>547</v>
      </c>
      <c r="G100" s="161">
        <v>3170</v>
      </c>
    </row>
    <row r="101" spans="1:7" ht="27" x14ac:dyDescent="0.2">
      <c r="A101" s="156" t="s">
        <v>548</v>
      </c>
      <c r="B101" s="157">
        <v>11879</v>
      </c>
      <c r="C101" s="159" t="s">
        <v>547</v>
      </c>
      <c r="D101" s="159" t="s">
        <v>547</v>
      </c>
      <c r="E101" s="159" t="s">
        <v>547</v>
      </c>
      <c r="F101" s="160" t="s">
        <v>547</v>
      </c>
      <c r="G101" s="161">
        <v>11879</v>
      </c>
    </row>
    <row r="102" spans="1:7" ht="13.5" x14ac:dyDescent="0.2">
      <c r="A102" s="156" t="s">
        <v>522</v>
      </c>
      <c r="B102" s="162">
        <v>41</v>
      </c>
      <c r="C102" s="159" t="s">
        <v>547</v>
      </c>
      <c r="D102" s="159" t="s">
        <v>547</v>
      </c>
      <c r="E102" s="159">
        <v>14</v>
      </c>
      <c r="F102" s="160">
        <v>338</v>
      </c>
      <c r="G102" s="163">
        <v>393</v>
      </c>
    </row>
    <row r="103" spans="1:7" ht="27.75" thickBot="1" x14ac:dyDescent="0.25">
      <c r="A103" s="156" t="s">
        <v>549</v>
      </c>
      <c r="B103" s="162">
        <v>-872</v>
      </c>
      <c r="C103" s="158">
        <v>-2046</v>
      </c>
      <c r="D103" s="159">
        <v>46</v>
      </c>
      <c r="E103" s="159">
        <v>-387</v>
      </c>
      <c r="F103" s="164">
        <v>3904</v>
      </c>
      <c r="G103" s="163">
        <v>645</v>
      </c>
    </row>
    <row r="104" spans="1:7" ht="14.25" thickBot="1" x14ac:dyDescent="0.25">
      <c r="A104" s="165" t="s">
        <v>550</v>
      </c>
      <c r="B104" s="166">
        <v>12160</v>
      </c>
      <c r="C104" s="167">
        <v>-37</v>
      </c>
      <c r="D104" s="167">
        <v>95</v>
      </c>
      <c r="E104" s="167">
        <v>-373</v>
      </c>
      <c r="F104" s="168">
        <v>4242</v>
      </c>
      <c r="G104" s="169">
        <v>16087</v>
      </c>
    </row>
    <row r="105" spans="1:7" ht="14.25" thickBot="1" x14ac:dyDescent="0.25">
      <c r="A105" s="152" t="s">
        <v>551</v>
      </c>
      <c r="B105" s="162" t="s">
        <v>547</v>
      </c>
      <c r="C105" s="159">
        <v>-9</v>
      </c>
      <c r="D105" s="159" t="s">
        <v>547</v>
      </c>
      <c r="E105" s="159">
        <v>-8</v>
      </c>
      <c r="F105" s="160">
        <v>-94</v>
      </c>
      <c r="G105" s="170">
        <v>-111</v>
      </c>
    </row>
    <row r="106" spans="1:7" ht="14.25" thickBot="1" x14ac:dyDescent="0.25">
      <c r="A106" s="165" t="s">
        <v>552</v>
      </c>
      <c r="B106" s="166">
        <v>12160</v>
      </c>
      <c r="C106" s="167">
        <v>-46</v>
      </c>
      <c r="D106" s="167">
        <v>95</v>
      </c>
      <c r="E106" s="167">
        <v>-381</v>
      </c>
      <c r="F106" s="171">
        <v>4148</v>
      </c>
      <c r="G106" s="172">
        <v>15976</v>
      </c>
    </row>
    <row r="107" spans="1:7" ht="14.25" thickBot="1" x14ac:dyDescent="0.25">
      <c r="A107" s="152" t="s">
        <v>553</v>
      </c>
      <c r="B107" s="157">
        <v>-1423</v>
      </c>
      <c r="C107" s="159">
        <v>-1</v>
      </c>
      <c r="D107" s="159" t="s">
        <v>547</v>
      </c>
      <c r="E107" s="159" t="s">
        <v>547</v>
      </c>
      <c r="F107" s="160">
        <v>-17</v>
      </c>
      <c r="G107" s="173">
        <v>-1441</v>
      </c>
    </row>
    <row r="108" spans="1:7" ht="14.25" thickBot="1" x14ac:dyDescent="0.25">
      <c r="A108" s="165" t="s">
        <v>554</v>
      </c>
      <c r="B108" s="166">
        <v>10737</v>
      </c>
      <c r="C108" s="167">
        <v>-47</v>
      </c>
      <c r="D108" s="167">
        <v>95</v>
      </c>
      <c r="E108" s="167">
        <v>-381</v>
      </c>
      <c r="F108" s="171">
        <v>4131</v>
      </c>
      <c r="G108" s="172">
        <v>14535</v>
      </c>
    </row>
    <row r="109" spans="1:7" ht="14.25" thickBot="1" x14ac:dyDescent="0.25">
      <c r="A109" s="152" t="s">
        <v>555</v>
      </c>
      <c r="B109" s="174">
        <v>4702</v>
      </c>
      <c r="C109" s="159" t="s">
        <v>547</v>
      </c>
      <c r="D109" s="159" t="s">
        <v>547</v>
      </c>
      <c r="E109" s="159">
        <v>-291</v>
      </c>
      <c r="F109" s="175">
        <v>-769</v>
      </c>
      <c r="G109" s="173">
        <v>3642</v>
      </c>
    </row>
    <row r="110" spans="1:7" ht="14.25" thickBot="1" x14ac:dyDescent="0.25">
      <c r="A110" s="165" t="s">
        <v>556</v>
      </c>
      <c r="B110" s="176">
        <v>15439</v>
      </c>
      <c r="C110" s="167">
        <v>-47</v>
      </c>
      <c r="D110" s="167">
        <v>95</v>
      </c>
      <c r="E110" s="167">
        <v>-672</v>
      </c>
      <c r="F110" s="177">
        <v>3362</v>
      </c>
      <c r="G110" s="172">
        <v>18177</v>
      </c>
    </row>
    <row r="111" spans="1:7" ht="16.5" x14ac:dyDescent="0.2">
      <c r="A111" s="128"/>
    </row>
    <row r="112" spans="1:7" ht="33" x14ac:dyDescent="0.2">
      <c r="A112" s="179" t="s">
        <v>557</v>
      </c>
    </row>
    <row r="113" spans="1:4" ht="16.5" x14ac:dyDescent="0.2">
      <c r="A113" s="179"/>
    </row>
    <row r="114" spans="1:4" ht="15.75" thickBot="1" x14ac:dyDescent="0.25">
      <c r="A114" s="129" t="s">
        <v>520</v>
      </c>
      <c r="B114" s="130" t="s">
        <v>485</v>
      </c>
      <c r="C114" s="133"/>
      <c r="D114" s="130" t="s">
        <v>486</v>
      </c>
    </row>
    <row r="115" spans="1:4" x14ac:dyDescent="0.2">
      <c r="A115" s="132"/>
      <c r="B115" s="133"/>
      <c r="C115" s="133"/>
      <c r="D115" s="133"/>
    </row>
    <row r="116" spans="1:4" ht="30" x14ac:dyDescent="0.2">
      <c r="A116" s="134" t="s">
        <v>558</v>
      </c>
      <c r="B116" s="135">
        <v>2058</v>
      </c>
      <c r="C116" s="136"/>
      <c r="D116" s="135">
        <v>2653</v>
      </c>
    </row>
    <row r="117" spans="1:4" ht="30" x14ac:dyDescent="0.2">
      <c r="A117" s="134" t="s">
        <v>559</v>
      </c>
      <c r="B117" s="180">
        <v>988</v>
      </c>
      <c r="C117" s="136"/>
      <c r="D117" s="135">
        <v>1196</v>
      </c>
    </row>
    <row r="118" spans="1:4" ht="15.75" thickBot="1" x14ac:dyDescent="0.25">
      <c r="A118" s="134" t="s">
        <v>560</v>
      </c>
      <c r="B118" s="137">
        <v>124</v>
      </c>
      <c r="C118" s="136"/>
      <c r="D118" s="137">
        <v>217</v>
      </c>
    </row>
    <row r="119" spans="1:4" ht="15" x14ac:dyDescent="0.2">
      <c r="A119" s="138" t="s">
        <v>561</v>
      </c>
      <c r="B119" s="139">
        <v>3170</v>
      </c>
      <c r="C119" s="136"/>
      <c r="D119" s="139">
        <v>4066</v>
      </c>
    </row>
    <row r="120" spans="1:4" x14ac:dyDescent="0.2">
      <c r="A120" s="136"/>
      <c r="B120" s="136"/>
      <c r="C120" s="136"/>
      <c r="D120" s="136"/>
    </row>
    <row r="121" spans="1:4" ht="30" x14ac:dyDescent="0.2">
      <c r="A121" s="134" t="s">
        <v>562</v>
      </c>
      <c r="B121" s="135">
        <v>11879</v>
      </c>
      <c r="C121" s="136"/>
      <c r="D121" s="135">
        <v>10020</v>
      </c>
    </row>
    <row r="122" spans="1:4" ht="30" x14ac:dyDescent="0.2">
      <c r="A122" s="134" t="s">
        <v>563</v>
      </c>
      <c r="B122" s="180">
        <v>315</v>
      </c>
      <c r="C122" s="136"/>
      <c r="D122" s="180">
        <v>316</v>
      </c>
    </row>
    <row r="123" spans="1:4" ht="15.75" thickBot="1" x14ac:dyDescent="0.25">
      <c r="A123" s="134" t="s">
        <v>564</v>
      </c>
      <c r="B123" s="137">
        <v>78</v>
      </c>
      <c r="C123" s="136"/>
      <c r="D123" s="137">
        <v>109</v>
      </c>
    </row>
    <row r="124" spans="1:4" ht="30" x14ac:dyDescent="0.2">
      <c r="A124" s="138" t="s">
        <v>565</v>
      </c>
      <c r="B124" s="139">
        <v>12272</v>
      </c>
      <c r="C124" s="136"/>
      <c r="D124" s="139">
        <v>10445</v>
      </c>
    </row>
    <row r="125" spans="1:4" ht="15.75" thickBot="1" x14ac:dyDescent="0.25">
      <c r="A125" s="136"/>
      <c r="B125" s="130"/>
      <c r="C125" s="136"/>
      <c r="D125" s="130"/>
    </row>
    <row r="126" spans="1:4" ht="15.75" thickBot="1" x14ac:dyDescent="0.25">
      <c r="A126" s="138" t="s">
        <v>566</v>
      </c>
      <c r="B126" s="143">
        <v>15442</v>
      </c>
      <c r="C126" s="133"/>
      <c r="D126" s="143">
        <v>14511</v>
      </c>
    </row>
    <row r="127" spans="1:4" ht="17.25" thickTop="1" x14ac:dyDescent="0.2">
      <c r="A127" s="179"/>
    </row>
    <row r="128" spans="1:4" ht="13.5" x14ac:dyDescent="0.2">
      <c r="A128" s="145"/>
    </row>
    <row r="129" spans="1:6" ht="13.5" x14ac:dyDescent="0.2">
      <c r="A129" s="145" t="s">
        <v>567</v>
      </c>
    </row>
    <row r="130" spans="1:6" ht="13.5" x14ac:dyDescent="0.2">
      <c r="A130" s="181"/>
    </row>
    <row r="131" spans="1:6" ht="66" x14ac:dyDescent="0.2">
      <c r="A131" s="151" t="s">
        <v>568</v>
      </c>
    </row>
    <row r="132" spans="1:6" ht="66" x14ac:dyDescent="0.2">
      <c r="A132" s="151" t="s">
        <v>569</v>
      </c>
    </row>
    <row r="133" spans="1:6" ht="33" x14ac:dyDescent="0.2">
      <c r="A133" s="151" t="s">
        <v>570</v>
      </c>
    </row>
    <row r="134" spans="1:6" ht="33" x14ac:dyDescent="0.2">
      <c r="A134" s="151" t="s">
        <v>571</v>
      </c>
    </row>
    <row r="136" spans="1:6" ht="16.5" x14ac:dyDescent="0.2">
      <c r="A136" s="128" t="s">
        <v>572</v>
      </c>
    </row>
    <row r="137" spans="1:6" ht="16.5" x14ac:dyDescent="0.2">
      <c r="A137" s="183" t="s">
        <v>573</v>
      </c>
    </row>
    <row r="138" spans="1:6" x14ac:dyDescent="0.2">
      <c r="A138" s="392" t="s">
        <v>520</v>
      </c>
      <c r="B138" s="393" t="s">
        <v>574</v>
      </c>
      <c r="C138" s="395"/>
      <c r="D138" s="393" t="s">
        <v>575</v>
      </c>
      <c r="E138" s="184"/>
      <c r="F138" s="136"/>
    </row>
    <row r="139" spans="1:6" x14ac:dyDescent="0.2">
      <c r="A139" s="392"/>
      <c r="B139" s="393"/>
      <c r="C139" s="395"/>
      <c r="D139" s="393"/>
      <c r="E139" s="131"/>
      <c r="F139" s="136"/>
    </row>
    <row r="140" spans="1:6" ht="13.5" thickBot="1" x14ac:dyDescent="0.25">
      <c r="A140" s="392"/>
      <c r="B140" s="394"/>
      <c r="C140" s="395"/>
      <c r="D140" s="394"/>
      <c r="E140" s="131"/>
      <c r="F140" s="136"/>
    </row>
    <row r="141" spans="1:6" x14ac:dyDescent="0.2">
      <c r="A141" s="132"/>
      <c r="B141" s="133"/>
      <c r="C141" s="133"/>
      <c r="D141" s="133"/>
      <c r="E141" s="136"/>
      <c r="F141" s="136"/>
    </row>
    <row r="142" spans="1:6" ht="15" x14ac:dyDescent="0.2">
      <c r="A142" s="134" t="s">
        <v>576</v>
      </c>
      <c r="B142" s="140">
        <v>779</v>
      </c>
      <c r="C142" s="185"/>
      <c r="D142" s="140">
        <v>892</v>
      </c>
      <c r="E142" s="136"/>
      <c r="F142" s="136"/>
    </row>
    <row r="143" spans="1:6" ht="15" x14ac:dyDescent="0.2">
      <c r="A143" s="134" t="s">
        <v>577</v>
      </c>
      <c r="B143" s="141">
        <v>7856</v>
      </c>
      <c r="C143" s="185"/>
      <c r="D143" s="141">
        <v>7726</v>
      </c>
      <c r="E143" s="136"/>
      <c r="F143" s="136"/>
    </row>
    <row r="144" spans="1:6" ht="15" x14ac:dyDescent="0.2">
      <c r="A144" s="134" t="s">
        <v>578</v>
      </c>
      <c r="B144" s="140">
        <v>41</v>
      </c>
      <c r="C144" s="185"/>
      <c r="D144" s="140">
        <v>131</v>
      </c>
      <c r="E144" s="136"/>
      <c r="F144" s="136"/>
    </row>
    <row r="145" spans="1:6" ht="15" x14ac:dyDescent="0.2">
      <c r="A145" s="134" t="s">
        <v>579</v>
      </c>
      <c r="B145" s="140">
        <v>131</v>
      </c>
      <c r="C145" s="185"/>
      <c r="D145" s="140">
        <v>94</v>
      </c>
      <c r="E145" s="136"/>
      <c r="F145" s="136"/>
    </row>
    <row r="146" spans="1:6" ht="15" x14ac:dyDescent="0.2">
      <c r="A146" s="134" t="s">
        <v>580</v>
      </c>
      <c r="B146" s="140">
        <v>4</v>
      </c>
      <c r="C146" s="185"/>
      <c r="D146" s="140">
        <v>4</v>
      </c>
      <c r="E146" s="136"/>
      <c r="F146" s="136"/>
    </row>
    <row r="147" spans="1:6" ht="15" x14ac:dyDescent="0.2">
      <c r="A147" s="129" t="s">
        <v>581</v>
      </c>
      <c r="B147" s="140">
        <v>821</v>
      </c>
      <c r="C147" s="185"/>
      <c r="D147" s="140">
        <v>881</v>
      </c>
      <c r="E147" s="136"/>
      <c r="F147" s="136"/>
    </row>
    <row r="148" spans="1:6" ht="30" x14ac:dyDescent="0.2">
      <c r="A148" s="134" t="s">
        <v>582</v>
      </c>
      <c r="B148" s="140">
        <v>106</v>
      </c>
      <c r="C148" s="185"/>
      <c r="D148" s="140">
        <v>106</v>
      </c>
      <c r="E148" s="136"/>
      <c r="F148" s="136"/>
    </row>
    <row r="149" spans="1:6" ht="15.75" thickBot="1" x14ac:dyDescent="0.25">
      <c r="A149" s="129" t="s">
        <v>583</v>
      </c>
      <c r="B149" s="140">
        <v>222</v>
      </c>
      <c r="C149" s="185"/>
      <c r="D149" s="140">
        <v>215</v>
      </c>
      <c r="E149" s="136"/>
      <c r="F149" s="136"/>
    </row>
    <row r="150" spans="1:6" ht="15.75" thickBot="1" x14ac:dyDescent="0.25">
      <c r="A150" s="186" t="s">
        <v>584</v>
      </c>
      <c r="B150" s="187">
        <v>9960</v>
      </c>
      <c r="C150" s="131"/>
      <c r="D150" s="187">
        <v>10049</v>
      </c>
      <c r="E150" s="136"/>
      <c r="F150" s="136"/>
    </row>
    <row r="151" spans="1:6" ht="17.25" thickTop="1" x14ac:dyDescent="0.2">
      <c r="A151" s="183"/>
    </row>
    <row r="152" spans="1:6" ht="66" x14ac:dyDescent="0.2">
      <c r="A152" s="183" t="s">
        <v>585</v>
      </c>
    </row>
    <row r="153" spans="1:6" ht="16.5" x14ac:dyDescent="0.2">
      <c r="A153" s="183"/>
    </row>
    <row r="154" spans="1:6" ht="33" x14ac:dyDescent="0.2">
      <c r="A154" s="183" t="s">
        <v>586</v>
      </c>
    </row>
    <row r="155" spans="1:6" x14ac:dyDescent="0.2">
      <c r="A155" s="392" t="s">
        <v>520</v>
      </c>
      <c r="B155" s="393" t="s">
        <v>574</v>
      </c>
      <c r="C155" s="395"/>
      <c r="D155" s="393" t="s">
        <v>575</v>
      </c>
      <c r="E155" s="184"/>
      <c r="F155" s="136"/>
    </row>
    <row r="156" spans="1:6" x14ac:dyDescent="0.2">
      <c r="A156" s="392"/>
      <c r="B156" s="393"/>
      <c r="C156" s="395"/>
      <c r="D156" s="393"/>
      <c r="E156" s="131"/>
      <c r="F156" s="136"/>
    </row>
    <row r="157" spans="1:6" ht="13.5" thickBot="1" x14ac:dyDescent="0.25">
      <c r="A157" s="392"/>
      <c r="B157" s="394"/>
      <c r="C157" s="395"/>
      <c r="D157" s="394"/>
      <c r="E157" s="131"/>
      <c r="F157" s="136"/>
    </row>
    <row r="158" spans="1:6" x14ac:dyDescent="0.2">
      <c r="A158" s="132"/>
      <c r="B158" s="133"/>
      <c r="C158" s="133"/>
      <c r="D158" s="133"/>
      <c r="E158" s="136"/>
      <c r="F158" s="136"/>
    </row>
    <row r="159" spans="1:6" ht="15" x14ac:dyDescent="0.2">
      <c r="A159" s="134" t="s">
        <v>587</v>
      </c>
      <c r="B159" s="141">
        <v>7763</v>
      </c>
      <c r="C159" s="185"/>
      <c r="D159" s="141">
        <v>7750</v>
      </c>
      <c r="E159" s="136"/>
      <c r="F159" s="136"/>
    </row>
    <row r="160" spans="1:6" ht="30" x14ac:dyDescent="0.2">
      <c r="A160" s="134" t="s">
        <v>588</v>
      </c>
      <c r="B160" s="140">
        <v>-18</v>
      </c>
      <c r="C160" s="185"/>
      <c r="D160" s="140">
        <v>-5</v>
      </c>
      <c r="E160" s="136"/>
      <c r="F160" s="136"/>
    </row>
    <row r="161" spans="1:6" ht="15" x14ac:dyDescent="0.2">
      <c r="A161" s="129" t="s">
        <v>589</v>
      </c>
      <c r="B161" s="140">
        <v>74</v>
      </c>
      <c r="C161" s="185"/>
      <c r="D161" s="140">
        <v>90</v>
      </c>
      <c r="E161" s="136"/>
      <c r="F161" s="136"/>
    </row>
    <row r="162" spans="1:6" ht="30" x14ac:dyDescent="0.2">
      <c r="A162" s="134" t="s">
        <v>590</v>
      </c>
      <c r="B162" s="140" t="s">
        <v>547</v>
      </c>
      <c r="C162" s="185"/>
      <c r="D162" s="140">
        <v>-8</v>
      </c>
      <c r="E162" s="136"/>
      <c r="F162" s="136"/>
    </row>
    <row r="163" spans="1:6" ht="15" x14ac:dyDescent="0.2">
      <c r="A163" s="129" t="s">
        <v>591</v>
      </c>
      <c r="B163" s="140">
        <v>101</v>
      </c>
      <c r="C163" s="185"/>
      <c r="D163" s="140">
        <v>104</v>
      </c>
      <c r="E163" s="136"/>
      <c r="F163" s="136"/>
    </row>
    <row r="164" spans="1:6" ht="15.75" thickBot="1" x14ac:dyDescent="0.25">
      <c r="A164" s="129" t="s">
        <v>592</v>
      </c>
      <c r="B164" s="140">
        <v>214</v>
      </c>
      <c r="C164" s="185"/>
      <c r="D164" s="140">
        <v>233</v>
      </c>
      <c r="E164" s="136"/>
      <c r="F164" s="136"/>
    </row>
    <row r="165" spans="1:6" ht="15.75" thickBot="1" x14ac:dyDescent="0.25">
      <c r="A165" s="186" t="s">
        <v>593</v>
      </c>
      <c r="B165" s="187">
        <v>8134</v>
      </c>
      <c r="C165" s="131"/>
      <c r="D165" s="187">
        <v>8164</v>
      </c>
      <c r="E165" s="136"/>
      <c r="F165" s="136"/>
    </row>
    <row r="166" spans="1:6" ht="17.25" thickTop="1" x14ac:dyDescent="0.2">
      <c r="A166" s="183"/>
    </row>
    <row r="167" spans="1:6" ht="198" x14ac:dyDescent="0.2">
      <c r="A167" s="151" t="s">
        <v>594</v>
      </c>
    </row>
    <row r="168" spans="1:6" ht="18.75" x14ac:dyDescent="0.2">
      <c r="A168" s="188"/>
    </row>
    <row r="169" spans="1:6" ht="15" x14ac:dyDescent="0.2">
      <c r="A169" s="189" t="s">
        <v>595</v>
      </c>
    </row>
    <row r="170" spans="1:6" x14ac:dyDescent="0.2">
      <c r="A170" s="392" t="s">
        <v>520</v>
      </c>
      <c r="B170" s="393" t="s">
        <v>574</v>
      </c>
      <c r="C170" s="395"/>
      <c r="D170" s="393" t="s">
        <v>575</v>
      </c>
      <c r="E170" s="184"/>
      <c r="F170" s="136"/>
    </row>
    <row r="171" spans="1:6" x14ac:dyDescent="0.2">
      <c r="A171" s="392"/>
      <c r="B171" s="393"/>
      <c r="C171" s="395"/>
      <c r="D171" s="393"/>
      <c r="E171" s="131"/>
      <c r="F171" s="136"/>
    </row>
    <row r="172" spans="1:6" ht="13.5" thickBot="1" x14ac:dyDescent="0.25">
      <c r="A172" s="392"/>
      <c r="B172" s="394"/>
      <c r="C172" s="395"/>
      <c r="D172" s="394"/>
      <c r="E172" s="131"/>
      <c r="F172" s="136"/>
    </row>
    <row r="173" spans="1:6" x14ac:dyDescent="0.2">
      <c r="A173" s="132"/>
      <c r="B173" s="133"/>
      <c r="C173" s="133"/>
      <c r="D173" s="133"/>
      <c r="E173" s="136"/>
      <c r="F173" s="136"/>
    </row>
    <row r="174" spans="1:6" ht="30" x14ac:dyDescent="0.2">
      <c r="A174" s="134" t="s">
        <v>596</v>
      </c>
      <c r="B174" s="135">
        <v>79471</v>
      </c>
      <c r="C174" s="136"/>
      <c r="D174" s="135">
        <v>80924</v>
      </c>
      <c r="E174" s="136"/>
      <c r="F174" s="136"/>
    </row>
    <row r="175" spans="1:6" ht="30" x14ac:dyDescent="0.2">
      <c r="A175" s="134" t="s">
        <v>597</v>
      </c>
      <c r="B175" s="141">
        <v>-3256</v>
      </c>
      <c r="C175" s="136"/>
      <c r="D175" s="141">
        <v>-3724</v>
      </c>
      <c r="E175" s="136"/>
      <c r="F175" s="136"/>
    </row>
    <row r="176" spans="1:6" ht="30.75" thickBot="1" x14ac:dyDescent="0.25">
      <c r="A176" s="134" t="s">
        <v>598</v>
      </c>
      <c r="B176" s="140">
        <v>-922</v>
      </c>
      <c r="C176" s="136"/>
      <c r="D176" s="141">
        <v>-1439</v>
      </c>
      <c r="E176" s="136"/>
      <c r="F176" s="136"/>
    </row>
    <row r="177" spans="1:6" ht="30.75" thickBot="1" x14ac:dyDescent="0.25">
      <c r="A177" s="138" t="s">
        <v>599</v>
      </c>
      <c r="B177" s="190">
        <v>75293</v>
      </c>
      <c r="C177" s="133"/>
      <c r="D177" s="190">
        <v>75761</v>
      </c>
      <c r="E177" s="136"/>
      <c r="F177" s="136"/>
    </row>
    <row r="178" spans="1:6" ht="15.75" thickTop="1" x14ac:dyDescent="0.2">
      <c r="A178" s="138"/>
      <c r="B178" s="139"/>
      <c r="C178" s="133"/>
      <c r="D178" s="139"/>
      <c r="E178" s="136"/>
      <c r="F178" s="136"/>
    </row>
    <row r="179" spans="1:6" ht="16.5" x14ac:dyDescent="0.2">
      <c r="A179" s="194" t="s">
        <v>600</v>
      </c>
    </row>
    <row r="180" spans="1:6" x14ac:dyDescent="0.2">
      <c r="A180" s="392" t="s">
        <v>520</v>
      </c>
      <c r="B180" s="393" t="s">
        <v>574</v>
      </c>
      <c r="C180" s="395"/>
      <c r="D180" s="393" t="s">
        <v>575</v>
      </c>
      <c r="E180" s="184"/>
      <c r="F180" s="136"/>
    </row>
    <row r="181" spans="1:6" x14ac:dyDescent="0.2">
      <c r="A181" s="392"/>
      <c r="B181" s="393"/>
      <c r="C181" s="395"/>
      <c r="D181" s="393"/>
      <c r="E181" s="131"/>
      <c r="F181" s="136"/>
    </row>
    <row r="182" spans="1:6" ht="13.5" thickBot="1" x14ac:dyDescent="0.25">
      <c r="A182" s="392"/>
      <c r="B182" s="394"/>
      <c r="C182" s="395"/>
      <c r="D182" s="394"/>
      <c r="E182" s="131"/>
      <c r="F182" s="136"/>
    </row>
    <row r="183" spans="1:6" x14ac:dyDescent="0.2">
      <c r="A183" s="132"/>
      <c r="B183" s="133"/>
      <c r="C183" s="133"/>
      <c r="D183" s="133"/>
      <c r="E183" s="136"/>
      <c r="F183" s="136"/>
    </row>
    <row r="184" spans="1:6" ht="30" x14ac:dyDescent="0.2">
      <c r="A184" s="134" t="s">
        <v>601</v>
      </c>
      <c r="B184" s="135">
        <v>3256</v>
      </c>
      <c r="C184" s="136"/>
      <c r="D184" s="135">
        <v>3724</v>
      </c>
      <c r="E184" s="136"/>
      <c r="F184" s="136"/>
    </row>
    <row r="185" spans="1:6" ht="30" x14ac:dyDescent="0.2">
      <c r="A185" s="134" t="s">
        <v>602</v>
      </c>
      <c r="B185" s="180">
        <v>922</v>
      </c>
      <c r="C185" s="136"/>
      <c r="D185" s="135">
        <v>1439</v>
      </c>
      <c r="E185" s="136"/>
      <c r="F185" s="136"/>
    </row>
    <row r="186" spans="1:6" ht="30" x14ac:dyDescent="0.2">
      <c r="A186" s="134" t="s">
        <v>603</v>
      </c>
      <c r="B186" s="180">
        <v>435</v>
      </c>
      <c r="C186" s="136"/>
      <c r="D186" s="180">
        <v>699</v>
      </c>
      <c r="E186" s="136"/>
      <c r="F186" s="136"/>
    </row>
    <row r="187" spans="1:6" ht="30" x14ac:dyDescent="0.2">
      <c r="A187" s="134" t="s">
        <v>604</v>
      </c>
      <c r="B187" s="180">
        <v>435</v>
      </c>
      <c r="C187" s="136"/>
      <c r="D187" s="180">
        <v>530</v>
      </c>
      <c r="E187" s="136"/>
      <c r="F187" s="136"/>
    </row>
    <row r="188" spans="1:6" ht="15" x14ac:dyDescent="0.2">
      <c r="A188" s="134" t="s">
        <v>605</v>
      </c>
      <c r="B188" s="180">
        <v>191</v>
      </c>
      <c r="C188" s="136"/>
      <c r="D188" s="180">
        <v>13</v>
      </c>
      <c r="E188" s="136"/>
      <c r="F188" s="136"/>
    </row>
    <row r="189" spans="1:6" ht="15.75" thickBot="1" x14ac:dyDescent="0.25">
      <c r="A189" s="134" t="s">
        <v>606</v>
      </c>
      <c r="B189" s="191">
        <v>2</v>
      </c>
      <c r="C189" s="185"/>
      <c r="D189" s="191">
        <v>10</v>
      </c>
      <c r="E189" s="136"/>
      <c r="F189" s="136"/>
    </row>
    <row r="190" spans="1:6" ht="30.75" thickBot="1" x14ac:dyDescent="0.25">
      <c r="A190" s="138" t="s">
        <v>607</v>
      </c>
      <c r="B190" s="187">
        <v>5241</v>
      </c>
      <c r="C190" s="131"/>
      <c r="D190" s="187">
        <v>6415</v>
      </c>
      <c r="E190" s="136"/>
      <c r="F190" s="136"/>
    </row>
    <row r="191" spans="1:6" ht="17.25" thickTop="1" x14ac:dyDescent="0.2">
      <c r="A191" s="151" t="s">
        <v>484</v>
      </c>
    </row>
    <row r="192" spans="1:6" ht="49.5" x14ac:dyDescent="0.2">
      <c r="A192" s="151" t="s">
        <v>608</v>
      </c>
    </row>
    <row r="193" spans="1:6" ht="18.75" x14ac:dyDescent="0.2">
      <c r="A193" s="192"/>
    </row>
    <row r="194" spans="1:6" ht="16.5" x14ac:dyDescent="0.2">
      <c r="A194" s="194" t="s">
        <v>609</v>
      </c>
    </row>
    <row r="195" spans="1:6" x14ac:dyDescent="0.2">
      <c r="A195" s="392" t="s">
        <v>520</v>
      </c>
      <c r="B195" s="393" t="s">
        <v>574</v>
      </c>
      <c r="C195" s="395"/>
      <c r="D195" s="393" t="s">
        <v>575</v>
      </c>
      <c r="E195" s="184"/>
      <c r="F195" s="136"/>
    </row>
    <row r="196" spans="1:6" x14ac:dyDescent="0.2">
      <c r="A196" s="392"/>
      <c r="B196" s="393"/>
      <c r="C196" s="395"/>
      <c r="D196" s="393"/>
      <c r="E196" s="131"/>
      <c r="F196" s="136"/>
    </row>
    <row r="197" spans="1:6" ht="13.5" thickBot="1" x14ac:dyDescent="0.25">
      <c r="A197" s="392"/>
      <c r="B197" s="394"/>
      <c r="C197" s="395"/>
      <c r="D197" s="394"/>
      <c r="E197" s="131"/>
      <c r="F197" s="136"/>
    </row>
    <row r="198" spans="1:6" x14ac:dyDescent="0.2">
      <c r="A198" s="132"/>
      <c r="B198" s="133"/>
      <c r="C198" s="133"/>
      <c r="D198" s="133"/>
      <c r="E198" s="136"/>
      <c r="F198" s="136"/>
    </row>
    <row r="199" spans="1:6" ht="15" x14ac:dyDescent="0.2">
      <c r="A199" s="134" t="s">
        <v>610</v>
      </c>
      <c r="B199" s="135">
        <v>27489</v>
      </c>
      <c r="C199" s="136"/>
      <c r="D199" s="135">
        <v>25731</v>
      </c>
      <c r="E199" s="136"/>
      <c r="F199" s="136"/>
    </row>
    <row r="200" spans="1:6" ht="30" x14ac:dyDescent="0.2">
      <c r="A200" s="134" t="s">
        <v>611</v>
      </c>
      <c r="B200" s="141">
        <v>-1993</v>
      </c>
      <c r="C200" s="136"/>
      <c r="D200" s="141">
        <v>-1963</v>
      </c>
      <c r="E200" s="136"/>
      <c r="F200" s="136"/>
    </row>
    <row r="201" spans="1:6" ht="15" x14ac:dyDescent="0.2">
      <c r="A201" s="134" t="s">
        <v>612</v>
      </c>
      <c r="B201" s="141">
        <v>6611</v>
      </c>
      <c r="C201" s="136"/>
      <c r="D201" s="141">
        <v>6174</v>
      </c>
      <c r="E201" s="136"/>
      <c r="F201" s="136"/>
    </row>
    <row r="202" spans="1:6" ht="30" x14ac:dyDescent="0.2">
      <c r="A202" s="134" t="s">
        <v>613</v>
      </c>
      <c r="B202" s="141">
        <v>-1158</v>
      </c>
      <c r="C202" s="136"/>
      <c r="D202" s="141">
        <v>-1158</v>
      </c>
      <c r="E202" s="136"/>
      <c r="F202" s="136"/>
    </row>
    <row r="203" spans="1:6" ht="15" x14ac:dyDescent="0.2">
      <c r="A203" s="134" t="s">
        <v>614</v>
      </c>
      <c r="B203" s="180">
        <v>112</v>
      </c>
      <c r="C203" s="136"/>
      <c r="D203" s="180">
        <v>83</v>
      </c>
      <c r="E203" s="136"/>
      <c r="F203" s="136"/>
    </row>
    <row r="204" spans="1:6" ht="30" x14ac:dyDescent="0.2">
      <c r="A204" s="134" t="s">
        <v>615</v>
      </c>
      <c r="B204" s="140">
        <v>-31</v>
      </c>
      <c r="C204" s="136"/>
      <c r="D204" s="140">
        <v>-32</v>
      </c>
      <c r="E204" s="136"/>
      <c r="F204" s="136"/>
    </row>
    <row r="205" spans="1:6" ht="15" x14ac:dyDescent="0.2">
      <c r="A205" s="134" t="s">
        <v>616</v>
      </c>
      <c r="B205" s="180">
        <v>40</v>
      </c>
      <c r="C205" s="136"/>
      <c r="D205" s="140" t="s">
        <v>547</v>
      </c>
      <c r="E205" s="136"/>
      <c r="F205" s="136"/>
    </row>
    <row r="206" spans="1:6" ht="30.75" thickBot="1" x14ac:dyDescent="0.25">
      <c r="A206" s="134" t="s">
        <v>617</v>
      </c>
      <c r="B206" s="140">
        <v>-16</v>
      </c>
      <c r="C206" s="136"/>
      <c r="D206" s="140" t="s">
        <v>547</v>
      </c>
      <c r="E206" s="136"/>
      <c r="F206" s="136"/>
    </row>
    <row r="207" spans="1:6" ht="30.75" thickBot="1" x14ac:dyDescent="0.25">
      <c r="A207" s="138" t="s">
        <v>618</v>
      </c>
      <c r="B207" s="190">
        <v>31054</v>
      </c>
      <c r="C207" s="133"/>
      <c r="D207" s="190">
        <v>28835</v>
      </c>
      <c r="E207" s="136"/>
      <c r="F207" s="136"/>
    </row>
    <row r="208" spans="1:6" ht="17.25" thickTop="1" x14ac:dyDescent="0.2">
      <c r="A208" s="183"/>
    </row>
    <row r="209" spans="1:6" ht="33" x14ac:dyDescent="0.2">
      <c r="A209" s="183" t="s">
        <v>619</v>
      </c>
    </row>
    <row r="210" spans="1:6" x14ac:dyDescent="0.2">
      <c r="A210" s="392" t="s">
        <v>520</v>
      </c>
      <c r="B210" s="393" t="s">
        <v>574</v>
      </c>
      <c r="C210" s="395"/>
      <c r="D210" s="393" t="s">
        <v>575</v>
      </c>
      <c r="E210" s="184"/>
      <c r="F210" s="136"/>
    </row>
    <row r="211" spans="1:6" x14ac:dyDescent="0.2">
      <c r="A211" s="392"/>
      <c r="B211" s="393"/>
      <c r="C211" s="395"/>
      <c r="D211" s="393"/>
      <c r="E211" s="131"/>
      <c r="F211" s="136"/>
    </row>
    <row r="212" spans="1:6" ht="13.5" thickBot="1" x14ac:dyDescent="0.25">
      <c r="A212" s="392"/>
      <c r="B212" s="394"/>
      <c r="C212" s="395"/>
      <c r="D212" s="394"/>
      <c r="E212" s="131"/>
      <c r="F212" s="136"/>
    </row>
    <row r="213" spans="1:6" ht="12.4" customHeight="1" x14ac:dyDescent="0.2">
      <c r="A213" s="132"/>
      <c r="B213" s="133"/>
      <c r="C213" s="133"/>
      <c r="D213" s="133"/>
      <c r="E213" s="136"/>
      <c r="F213" s="136"/>
    </row>
    <row r="214" spans="1:6" ht="30" x14ac:dyDescent="0.2">
      <c r="A214" s="134" t="s">
        <v>620</v>
      </c>
      <c r="B214" s="135">
        <v>1993</v>
      </c>
      <c r="C214" s="136"/>
      <c r="D214" s="135">
        <v>1963</v>
      </c>
      <c r="E214" s="136"/>
      <c r="F214" s="136"/>
    </row>
    <row r="215" spans="1:6" ht="30" x14ac:dyDescent="0.2">
      <c r="A215" s="134" t="s">
        <v>621</v>
      </c>
      <c r="B215" s="141">
        <v>1158</v>
      </c>
      <c r="C215" s="136"/>
      <c r="D215" s="141">
        <v>1158</v>
      </c>
      <c r="E215" s="136"/>
      <c r="F215" s="136"/>
    </row>
    <row r="216" spans="1:6" ht="30" x14ac:dyDescent="0.2">
      <c r="A216" s="134" t="s">
        <v>622</v>
      </c>
      <c r="B216" s="140">
        <v>31</v>
      </c>
      <c r="C216" s="136"/>
      <c r="D216" s="140">
        <v>32</v>
      </c>
      <c r="E216" s="136"/>
      <c r="F216" s="136"/>
    </row>
    <row r="217" spans="1:6" ht="30" x14ac:dyDescent="0.2">
      <c r="A217" s="134" t="s">
        <v>623</v>
      </c>
      <c r="B217" s="191">
        <v>16</v>
      </c>
      <c r="C217" s="136"/>
      <c r="D217" s="191">
        <v>0</v>
      </c>
      <c r="E217" s="136"/>
      <c r="F217" s="136"/>
    </row>
    <row r="218" spans="1:6" ht="15.75" thickBot="1" x14ac:dyDescent="0.25">
      <c r="A218" s="134" t="s">
        <v>624</v>
      </c>
      <c r="B218" s="193">
        <v>2</v>
      </c>
      <c r="C218" s="136"/>
      <c r="D218" s="193">
        <v>2</v>
      </c>
      <c r="E218" s="136"/>
      <c r="F218" s="136"/>
    </row>
    <row r="219" spans="1:6" ht="30.75" thickBot="1" x14ac:dyDescent="0.25">
      <c r="A219" s="138" t="s">
        <v>625</v>
      </c>
      <c r="B219" s="187">
        <v>3200</v>
      </c>
      <c r="C219" s="133"/>
      <c r="D219" s="187">
        <v>3155</v>
      </c>
      <c r="E219" s="136"/>
      <c r="F219" s="136"/>
    </row>
    <row r="220" spans="1:6" ht="17.25" thickTop="1" x14ac:dyDescent="0.2">
      <c r="A220" s="183"/>
    </row>
    <row r="221" spans="1:6" ht="16.5" x14ac:dyDescent="0.2">
      <c r="A221" s="183"/>
    </row>
    <row r="222" spans="1:6" ht="33" x14ac:dyDescent="0.2">
      <c r="A222" s="151" t="s">
        <v>626</v>
      </c>
    </row>
    <row r="223" spans="1:6" x14ac:dyDescent="0.2">
      <c r="A223" s="392" t="s">
        <v>520</v>
      </c>
      <c r="B223" s="393" t="s">
        <v>574</v>
      </c>
      <c r="C223" s="395"/>
      <c r="D223" s="393" t="s">
        <v>575</v>
      </c>
      <c r="E223" s="184"/>
      <c r="F223" s="136"/>
    </row>
    <row r="224" spans="1:6" x14ac:dyDescent="0.2">
      <c r="A224" s="392"/>
      <c r="B224" s="393"/>
      <c r="C224" s="395"/>
      <c r="D224" s="393"/>
      <c r="E224" s="131"/>
      <c r="F224" s="136"/>
    </row>
    <row r="225" spans="1:6" ht="13.5" thickBot="1" x14ac:dyDescent="0.25">
      <c r="A225" s="392"/>
      <c r="B225" s="394"/>
      <c r="C225" s="395"/>
      <c r="D225" s="394"/>
      <c r="E225" s="131"/>
      <c r="F225" s="136"/>
    </row>
    <row r="226" spans="1:6" x14ac:dyDescent="0.2">
      <c r="A226" s="132"/>
      <c r="B226" s="133"/>
      <c r="C226" s="133"/>
      <c r="D226" s="133"/>
      <c r="E226" s="136"/>
      <c r="F226" s="136"/>
    </row>
    <row r="227" spans="1:6" ht="12.4" customHeight="1" x14ac:dyDescent="0.2">
      <c r="A227" s="134" t="s">
        <v>609</v>
      </c>
      <c r="B227" s="141">
        <v>34252</v>
      </c>
      <c r="C227" s="136"/>
      <c r="D227" s="141">
        <v>31988</v>
      </c>
      <c r="E227" s="136"/>
      <c r="F227" s="136"/>
    </row>
    <row r="228" spans="1:6" ht="30.75" thickBot="1" x14ac:dyDescent="0.25">
      <c r="A228" s="134" t="s">
        <v>627</v>
      </c>
      <c r="B228" s="137">
        <v>2</v>
      </c>
      <c r="C228" s="136"/>
      <c r="D228" s="137">
        <v>2</v>
      </c>
      <c r="E228" s="136"/>
      <c r="F228" s="136"/>
    </row>
    <row r="229" spans="1:6" ht="15" x14ac:dyDescent="0.2">
      <c r="A229" s="138" t="s">
        <v>628</v>
      </c>
      <c r="B229" s="139">
        <v>34254</v>
      </c>
      <c r="C229" s="133"/>
      <c r="D229" s="139">
        <v>31990</v>
      </c>
      <c r="E229" s="136"/>
      <c r="F229" s="136"/>
    </row>
    <row r="230" spans="1:6" ht="13.15" customHeight="1" thickBot="1" x14ac:dyDescent="0.25">
      <c r="A230" s="129" t="s">
        <v>629</v>
      </c>
      <c r="B230" s="141">
        <v>-1796</v>
      </c>
      <c r="C230" s="185"/>
      <c r="D230" s="140">
        <v>-384</v>
      </c>
      <c r="E230" s="136"/>
      <c r="F230" s="136"/>
    </row>
    <row r="231" spans="1:6" ht="15.75" thickBot="1" x14ac:dyDescent="0.25">
      <c r="A231" s="186" t="s">
        <v>630</v>
      </c>
      <c r="B231" s="190">
        <v>32458</v>
      </c>
      <c r="C231" s="131"/>
      <c r="D231" s="190">
        <v>31606</v>
      </c>
      <c r="E231" s="136"/>
      <c r="F231" s="136"/>
    </row>
    <row r="232" spans="1:6" ht="13.5" thickTop="1" x14ac:dyDescent="0.2"/>
    <row r="233" spans="1:6" ht="16.5" x14ac:dyDescent="0.2">
      <c r="A233" s="128" t="s">
        <v>631</v>
      </c>
    </row>
    <row r="234" spans="1:6" x14ac:dyDescent="0.2">
      <c r="A234" s="392" t="s">
        <v>520</v>
      </c>
      <c r="B234" s="393" t="s">
        <v>574</v>
      </c>
      <c r="C234" s="395"/>
      <c r="D234" s="393" t="s">
        <v>575</v>
      </c>
      <c r="E234" s="184"/>
      <c r="F234" s="136"/>
    </row>
    <row r="235" spans="1:6" x14ac:dyDescent="0.2">
      <c r="A235" s="392"/>
      <c r="B235" s="393"/>
      <c r="C235" s="395"/>
      <c r="D235" s="393"/>
      <c r="E235" s="131"/>
      <c r="F235" s="136"/>
    </row>
    <row r="236" spans="1:6" ht="13.5" thickBot="1" x14ac:dyDescent="0.25">
      <c r="A236" s="392"/>
      <c r="B236" s="394"/>
      <c r="C236" s="395"/>
      <c r="D236" s="394"/>
      <c r="E236" s="131"/>
      <c r="F236" s="136"/>
    </row>
    <row r="237" spans="1:6" x14ac:dyDescent="0.2">
      <c r="A237" s="132"/>
      <c r="B237" s="133"/>
      <c r="C237" s="133"/>
      <c r="D237" s="133"/>
      <c r="E237" s="136"/>
      <c r="F237" s="136"/>
    </row>
    <row r="238" spans="1:6" ht="15" x14ac:dyDescent="0.2">
      <c r="A238" s="134" t="s">
        <v>632</v>
      </c>
      <c r="B238" s="135">
        <v>1380</v>
      </c>
      <c r="C238" s="136"/>
      <c r="D238" s="180">
        <v>237</v>
      </c>
      <c r="E238" s="136"/>
      <c r="F238" s="136"/>
    </row>
    <row r="239" spans="1:6" ht="15" x14ac:dyDescent="0.2">
      <c r="A239" s="134" t="s">
        <v>633</v>
      </c>
      <c r="B239" s="140">
        <v>62</v>
      </c>
      <c r="C239" s="136"/>
      <c r="D239" s="140">
        <v>502</v>
      </c>
      <c r="E239" s="136"/>
      <c r="F239" s="136"/>
    </row>
    <row r="240" spans="1:6" ht="15.75" thickBot="1" x14ac:dyDescent="0.25">
      <c r="A240" s="134" t="s">
        <v>634</v>
      </c>
      <c r="B240" s="140">
        <v>70</v>
      </c>
      <c r="C240" s="136"/>
      <c r="D240" s="140">
        <v>67</v>
      </c>
      <c r="E240" s="136"/>
      <c r="F240" s="136"/>
    </row>
    <row r="241" spans="1:6" ht="30.75" thickBot="1" x14ac:dyDescent="0.25">
      <c r="A241" s="138" t="s">
        <v>635</v>
      </c>
      <c r="B241" s="190">
        <v>1512</v>
      </c>
      <c r="C241" s="133"/>
      <c r="D241" s="195">
        <v>806</v>
      </c>
      <c r="E241" s="136"/>
      <c r="F241" s="136"/>
    </row>
    <row r="242" spans="1:6" ht="13.15" customHeight="1" thickTop="1" x14ac:dyDescent="0.2"/>
    <row r="243" spans="1:6" ht="13.15" customHeight="1" x14ac:dyDescent="0.2">
      <c r="A243" s="128" t="s">
        <v>758</v>
      </c>
    </row>
    <row r="244" spans="1:6" ht="214.5" x14ac:dyDescent="0.2">
      <c r="A244" s="151" t="s">
        <v>759</v>
      </c>
    </row>
    <row r="245" spans="1:6" ht="13.15" customHeight="1" x14ac:dyDescent="0.2"/>
    <row r="246" spans="1:6" ht="13.15" customHeight="1" x14ac:dyDescent="0.2">
      <c r="A246" s="128" t="s">
        <v>636</v>
      </c>
    </row>
    <row r="247" spans="1:6" ht="342" x14ac:dyDescent="0.2">
      <c r="A247" s="178" t="s">
        <v>637</v>
      </c>
    </row>
    <row r="248" spans="1:6" ht="13.15" customHeight="1" x14ac:dyDescent="0.2">
      <c r="A248" s="178"/>
    </row>
    <row r="249" spans="1:6" ht="108" x14ac:dyDescent="0.2">
      <c r="A249" s="178" t="s">
        <v>638</v>
      </c>
    </row>
    <row r="250" spans="1:6" ht="13.15" customHeight="1" x14ac:dyDescent="0.2"/>
    <row r="251" spans="1:6" s="126" customFormat="1" x14ac:dyDescent="0.2">
      <c r="A251" s="126" t="s">
        <v>497</v>
      </c>
    </row>
    <row r="253" spans="1:6" s="126" customFormat="1" x14ac:dyDescent="0.2">
      <c r="A253" s="126" t="s">
        <v>498</v>
      </c>
    </row>
    <row r="254" spans="1:6" x14ac:dyDescent="0.2">
      <c r="A254" t="s">
        <v>639</v>
      </c>
    </row>
    <row r="255" spans="1:6" x14ac:dyDescent="0.2">
      <c r="A255" t="s">
        <v>640</v>
      </c>
    </row>
    <row r="256" spans="1:6" x14ac:dyDescent="0.2">
      <c r="A256" t="s">
        <v>641</v>
      </c>
    </row>
    <row r="257" spans="1:4" x14ac:dyDescent="0.2">
      <c r="A257" t="s">
        <v>642</v>
      </c>
    </row>
    <row r="258" spans="1:4" x14ac:dyDescent="0.2">
      <c r="A258" t="s">
        <v>643</v>
      </c>
    </row>
    <row r="259" spans="1:4" x14ac:dyDescent="0.2">
      <c r="A259" t="s">
        <v>644</v>
      </c>
    </row>
    <row r="260" spans="1:4" x14ac:dyDescent="0.2">
      <c r="A260" t="s">
        <v>645</v>
      </c>
    </row>
    <row r="261" spans="1:4" x14ac:dyDescent="0.2">
      <c r="A261" t="s">
        <v>646</v>
      </c>
    </row>
    <row r="262" spans="1:4" x14ac:dyDescent="0.2">
      <c r="A262" t="s">
        <v>647</v>
      </c>
    </row>
    <row r="264" spans="1:4" s="126" customFormat="1" x14ac:dyDescent="0.2">
      <c r="A264" s="126" t="s">
        <v>499</v>
      </c>
    </row>
    <row r="265" spans="1:4" x14ac:dyDescent="0.2">
      <c r="A265" t="s">
        <v>518</v>
      </c>
    </row>
    <row r="266" spans="1:4" ht="16.5" x14ac:dyDescent="0.3">
      <c r="A266" s="127"/>
    </row>
    <row r="267" spans="1:4" s="126" customFormat="1" x14ac:dyDescent="0.2">
      <c r="A267" s="126" t="s">
        <v>500</v>
      </c>
    </row>
    <row r="268" spans="1:4" ht="16.5" x14ac:dyDescent="0.2">
      <c r="A268" s="183" t="s">
        <v>648</v>
      </c>
    </row>
    <row r="269" spans="1:4" ht="22.9" customHeight="1" x14ac:dyDescent="0.2">
      <c r="A269" s="392" t="s">
        <v>520</v>
      </c>
      <c r="B269" s="393" t="s">
        <v>574</v>
      </c>
      <c r="C269" s="136"/>
      <c r="D269" s="393" t="s">
        <v>649</v>
      </c>
    </row>
    <row r="270" spans="1:4" x14ac:dyDescent="0.2">
      <c r="A270" s="392"/>
      <c r="B270" s="393"/>
      <c r="C270" s="136"/>
      <c r="D270" s="393"/>
    </row>
    <row r="271" spans="1:4" ht="30" x14ac:dyDescent="0.2">
      <c r="A271" s="134" t="s">
        <v>650</v>
      </c>
      <c r="B271" s="180">
        <v>719</v>
      </c>
      <c r="C271" s="136"/>
      <c r="D271" s="180">
        <v>706</v>
      </c>
    </row>
    <row r="272" spans="1:4" ht="45.75" thickBot="1" x14ac:dyDescent="0.25">
      <c r="A272" s="134" t="s">
        <v>651</v>
      </c>
      <c r="B272" s="140" t="s">
        <v>547</v>
      </c>
      <c r="C272" s="185"/>
      <c r="D272" s="140">
        <v>238</v>
      </c>
    </row>
    <row r="273" spans="1:4" ht="15.75" thickBot="1" x14ac:dyDescent="0.25">
      <c r="A273" s="185"/>
      <c r="B273" s="195">
        <v>719</v>
      </c>
      <c r="C273" s="136"/>
      <c r="D273" s="195">
        <v>944</v>
      </c>
    </row>
    <row r="274" spans="1:4" ht="13.5" thickTop="1" x14ac:dyDescent="0.2"/>
    <row r="275" spans="1:4" s="126" customFormat="1" x14ac:dyDescent="0.2">
      <c r="A275" s="126" t="s">
        <v>501</v>
      </c>
    </row>
    <row r="276" spans="1:4" ht="16.5" x14ac:dyDescent="0.2">
      <c r="A276" s="128" t="s">
        <v>652</v>
      </c>
    </row>
    <row r="277" spans="1:4" ht="15.75" thickBot="1" x14ac:dyDescent="0.25">
      <c r="A277" s="129" t="s">
        <v>520</v>
      </c>
      <c r="B277" s="130" t="s">
        <v>485</v>
      </c>
      <c r="C277" s="133"/>
      <c r="D277" s="130" t="s">
        <v>486</v>
      </c>
    </row>
    <row r="278" spans="1:4" x14ac:dyDescent="0.2">
      <c r="A278" s="132"/>
      <c r="B278" s="133"/>
      <c r="C278" s="133"/>
      <c r="D278" s="133"/>
    </row>
    <row r="279" spans="1:4" ht="15" x14ac:dyDescent="0.2">
      <c r="A279" s="134" t="s">
        <v>653</v>
      </c>
      <c r="B279" s="180">
        <v>500</v>
      </c>
      <c r="C279" s="136"/>
      <c r="D279" s="180">
        <v>845</v>
      </c>
    </row>
    <row r="280" spans="1:4" ht="15" x14ac:dyDescent="0.2">
      <c r="A280" s="134" t="s">
        <v>654</v>
      </c>
      <c r="B280" s="135">
        <v>1395</v>
      </c>
      <c r="C280" s="136"/>
      <c r="D280" s="135">
        <v>2083</v>
      </c>
    </row>
    <row r="281" spans="1:4" ht="15" x14ac:dyDescent="0.2">
      <c r="A281" s="134" t="s">
        <v>655</v>
      </c>
      <c r="B281" s="180">
        <v>828</v>
      </c>
      <c r="C281" s="136"/>
      <c r="D281" s="180">
        <v>690</v>
      </c>
    </row>
    <row r="282" spans="1:4" ht="15" x14ac:dyDescent="0.2">
      <c r="A282" s="134" t="s">
        <v>656</v>
      </c>
      <c r="B282" s="180">
        <v>427</v>
      </c>
      <c r="C282" s="136"/>
      <c r="D282" s="180">
        <v>486</v>
      </c>
    </row>
    <row r="283" spans="1:4" ht="15" x14ac:dyDescent="0.2">
      <c r="A283" s="134" t="s">
        <v>657</v>
      </c>
      <c r="B283" s="180">
        <v>199</v>
      </c>
      <c r="C283" s="136"/>
      <c r="D283" s="180">
        <v>128</v>
      </c>
    </row>
    <row r="284" spans="1:4" ht="15" x14ac:dyDescent="0.2">
      <c r="A284" s="134" t="s">
        <v>658</v>
      </c>
      <c r="B284" s="180">
        <v>121</v>
      </c>
      <c r="C284" s="136"/>
      <c r="D284" s="180">
        <v>143</v>
      </c>
    </row>
    <row r="285" spans="1:4" ht="15" x14ac:dyDescent="0.2">
      <c r="A285" s="134" t="s">
        <v>659</v>
      </c>
      <c r="B285" s="180">
        <v>64</v>
      </c>
      <c r="C285" s="136"/>
      <c r="D285" s="180">
        <v>51</v>
      </c>
    </row>
    <row r="286" spans="1:4" ht="15" x14ac:dyDescent="0.2">
      <c r="A286" s="134" t="s">
        <v>660</v>
      </c>
      <c r="B286" s="180">
        <v>70</v>
      </c>
      <c r="C286" s="136"/>
      <c r="D286" s="180">
        <v>40</v>
      </c>
    </row>
    <row r="287" spans="1:4" ht="15" x14ac:dyDescent="0.2">
      <c r="A287" s="134" t="s">
        <v>661</v>
      </c>
      <c r="B287" s="180">
        <v>35</v>
      </c>
      <c r="C287" s="136"/>
      <c r="D287" s="180">
        <v>54</v>
      </c>
    </row>
    <row r="288" spans="1:4" ht="15" x14ac:dyDescent="0.2">
      <c r="A288" s="134" t="s">
        <v>662</v>
      </c>
      <c r="B288" s="180">
        <v>30</v>
      </c>
      <c r="C288" s="136"/>
      <c r="D288" s="180">
        <v>18</v>
      </c>
    </row>
    <row r="289" spans="1:4" ht="15" x14ac:dyDescent="0.2">
      <c r="A289" s="134" t="s">
        <v>663</v>
      </c>
      <c r="B289" s="180">
        <v>24</v>
      </c>
      <c r="C289" s="136"/>
      <c r="D289" s="180">
        <v>31</v>
      </c>
    </row>
    <row r="290" spans="1:4" ht="15.75" thickBot="1" x14ac:dyDescent="0.25">
      <c r="A290" s="134" t="s">
        <v>664</v>
      </c>
      <c r="B290" s="137">
        <v>16</v>
      </c>
      <c r="C290" s="136"/>
      <c r="D290" s="137">
        <v>21</v>
      </c>
    </row>
    <row r="291" spans="1:4" ht="15.75" thickBot="1" x14ac:dyDescent="0.25">
      <c r="A291" s="138" t="s">
        <v>665</v>
      </c>
      <c r="B291" s="143">
        <v>3709</v>
      </c>
      <c r="C291" s="133"/>
      <c r="D291" s="143">
        <v>4590</v>
      </c>
    </row>
    <row r="292" spans="1:4" ht="13.5" thickTop="1" x14ac:dyDescent="0.2">
      <c r="A292" s="196"/>
    </row>
    <row r="293" spans="1:4" x14ac:dyDescent="0.2">
      <c r="A293" t="s">
        <v>666</v>
      </c>
    </row>
    <row r="294" spans="1:4" ht="15" x14ac:dyDescent="0.2">
      <c r="A294" s="150"/>
    </row>
    <row r="295" spans="1:4" ht="16.5" x14ac:dyDescent="0.2">
      <c r="A295" s="128" t="s">
        <v>667</v>
      </c>
    </row>
    <row r="296" spans="1:4" ht="16.5" x14ac:dyDescent="0.2">
      <c r="A296" s="128"/>
    </row>
    <row r="297" spans="1:4" ht="15.75" thickBot="1" x14ac:dyDescent="0.25">
      <c r="A297" s="129" t="s">
        <v>520</v>
      </c>
      <c r="B297" s="130" t="s">
        <v>485</v>
      </c>
      <c r="C297" s="133"/>
      <c r="D297" s="130" t="s">
        <v>486</v>
      </c>
    </row>
    <row r="298" spans="1:4" x14ac:dyDescent="0.2">
      <c r="A298" s="132"/>
      <c r="B298" s="133"/>
      <c r="C298" s="133"/>
      <c r="D298" s="133"/>
    </row>
    <row r="299" spans="1:4" ht="45" x14ac:dyDescent="0.2">
      <c r="A299" s="134" t="s">
        <v>668</v>
      </c>
      <c r="B299" s="180">
        <v>1</v>
      </c>
      <c r="C299" s="136"/>
      <c r="D299" s="180">
        <v>1</v>
      </c>
    </row>
    <row r="300" spans="1:4" ht="30" x14ac:dyDescent="0.2">
      <c r="A300" s="134" t="s">
        <v>669</v>
      </c>
      <c r="B300" s="180">
        <v>38</v>
      </c>
      <c r="C300" s="136"/>
      <c r="D300" s="180">
        <v>21</v>
      </c>
    </row>
    <row r="301" spans="1:4" ht="15" x14ac:dyDescent="0.2">
      <c r="A301" s="134" t="s">
        <v>670</v>
      </c>
      <c r="B301" s="180">
        <v>2</v>
      </c>
      <c r="C301" s="136"/>
      <c r="D301" s="180">
        <v>2</v>
      </c>
    </row>
    <row r="302" spans="1:4" ht="30" x14ac:dyDescent="0.2">
      <c r="A302" s="134" t="s">
        <v>671</v>
      </c>
      <c r="B302" s="180">
        <v>15</v>
      </c>
      <c r="C302" s="136"/>
      <c r="D302" s="180">
        <v>20</v>
      </c>
    </row>
    <row r="303" spans="1:4" ht="30" x14ac:dyDescent="0.2">
      <c r="A303" s="134" t="s">
        <v>672</v>
      </c>
      <c r="B303" s="180">
        <v>938</v>
      </c>
      <c r="C303" s="136"/>
      <c r="D303" s="180">
        <v>0</v>
      </c>
    </row>
    <row r="304" spans="1:4" ht="15.75" thickBot="1" x14ac:dyDescent="0.25">
      <c r="A304" s="134" t="s">
        <v>673</v>
      </c>
      <c r="B304" s="137">
        <v>0</v>
      </c>
      <c r="C304" s="136"/>
      <c r="D304" s="137">
        <v>0</v>
      </c>
    </row>
    <row r="305" spans="1:4" ht="15" x14ac:dyDescent="0.2">
      <c r="A305" s="138" t="s">
        <v>674</v>
      </c>
      <c r="B305" s="197">
        <v>994</v>
      </c>
      <c r="C305" s="136"/>
      <c r="D305" s="197">
        <v>44</v>
      </c>
    </row>
    <row r="306" spans="1:4" x14ac:dyDescent="0.2">
      <c r="A306" s="136"/>
      <c r="B306" s="136"/>
      <c r="C306" s="136"/>
      <c r="D306" s="136"/>
    </row>
    <row r="307" spans="1:4" ht="15" x14ac:dyDescent="0.2">
      <c r="A307" s="134" t="s">
        <v>675</v>
      </c>
      <c r="B307" s="140">
        <v>-768</v>
      </c>
      <c r="C307" s="136"/>
      <c r="D307" s="140">
        <v>-859</v>
      </c>
    </row>
    <row r="308" spans="1:4" ht="30" x14ac:dyDescent="0.2">
      <c r="A308" s="134" t="s">
        <v>676</v>
      </c>
      <c r="B308" s="140">
        <v>-788</v>
      </c>
      <c r="C308" s="136"/>
      <c r="D308" s="140">
        <v>-740</v>
      </c>
    </row>
    <row r="309" spans="1:4" ht="30" x14ac:dyDescent="0.2">
      <c r="A309" s="134" t="s">
        <v>677</v>
      </c>
      <c r="B309" s="140">
        <v>-4</v>
      </c>
      <c r="C309" s="136"/>
      <c r="D309" s="140">
        <v>-5</v>
      </c>
    </row>
    <row r="310" spans="1:4" ht="15" x14ac:dyDescent="0.2">
      <c r="A310" s="134" t="s">
        <v>678</v>
      </c>
      <c r="B310" s="140">
        <v>-2</v>
      </c>
      <c r="C310" s="136"/>
      <c r="D310" s="140">
        <v>-17</v>
      </c>
    </row>
    <row r="311" spans="1:4" ht="30" x14ac:dyDescent="0.2">
      <c r="A311" s="134" t="s">
        <v>679</v>
      </c>
      <c r="B311" s="140">
        <v>-1</v>
      </c>
      <c r="C311" s="136"/>
      <c r="D311" s="140">
        <v>-18</v>
      </c>
    </row>
    <row r="312" spans="1:4" ht="30.75" thickBot="1" x14ac:dyDescent="0.25">
      <c r="A312" s="134" t="s">
        <v>680</v>
      </c>
      <c r="B312" s="140">
        <v>-872</v>
      </c>
      <c r="C312" s="136"/>
      <c r="D312" s="140" t="s">
        <v>547</v>
      </c>
    </row>
    <row r="313" spans="1:4" ht="15" x14ac:dyDescent="0.2">
      <c r="A313" s="138" t="s">
        <v>681</v>
      </c>
      <c r="B313" s="142">
        <v>-2435</v>
      </c>
      <c r="C313" s="136"/>
      <c r="D313" s="142">
        <v>-1638</v>
      </c>
    </row>
    <row r="314" spans="1:4" ht="15.75" thickBot="1" x14ac:dyDescent="0.25">
      <c r="A314" s="136"/>
      <c r="B314" s="130"/>
      <c r="C314" s="136"/>
      <c r="D314" s="130"/>
    </row>
    <row r="315" spans="1:4" ht="15.75" thickBot="1" x14ac:dyDescent="0.25">
      <c r="A315" s="138" t="s">
        <v>682</v>
      </c>
      <c r="B315" s="198">
        <v>-1441</v>
      </c>
      <c r="C315" s="136"/>
      <c r="D315" s="198">
        <v>-1595</v>
      </c>
    </row>
    <row r="316" spans="1:4" ht="17.25" thickTop="1" x14ac:dyDescent="0.2">
      <c r="A316" s="128"/>
    </row>
    <row r="317" spans="1:4" x14ac:dyDescent="0.2">
      <c r="A317" t="s">
        <v>683</v>
      </c>
    </row>
    <row r="320" spans="1:4" s="126" customFormat="1" x14ac:dyDescent="0.2">
      <c r="A320" s="126" t="s">
        <v>502</v>
      </c>
    </row>
    <row r="321" spans="1:12" ht="16.5" x14ac:dyDescent="0.2">
      <c r="A321" s="182" t="s">
        <v>684</v>
      </c>
    </row>
    <row r="322" spans="1:12" ht="40.5" x14ac:dyDescent="0.2">
      <c r="A322" s="199" t="s">
        <v>520</v>
      </c>
      <c r="B322" s="200" t="s">
        <v>685</v>
      </c>
      <c r="C322" s="200" t="s">
        <v>686</v>
      </c>
      <c r="D322" s="200" t="s">
        <v>687</v>
      </c>
      <c r="E322" s="200" t="s">
        <v>688</v>
      </c>
      <c r="F322" s="200" t="s">
        <v>689</v>
      </c>
      <c r="G322" s="200" t="s">
        <v>690</v>
      </c>
    </row>
    <row r="323" spans="1:12" ht="175.5" x14ac:dyDescent="0.2">
      <c r="A323" s="201" t="s">
        <v>691</v>
      </c>
      <c r="B323" s="202" t="s">
        <v>692</v>
      </c>
      <c r="C323" s="203">
        <v>14958</v>
      </c>
      <c r="D323" s="204" t="s">
        <v>693</v>
      </c>
      <c r="E323" s="202" t="s">
        <v>694</v>
      </c>
      <c r="F323" s="203">
        <v>14848</v>
      </c>
      <c r="G323" s="205" t="s">
        <v>695</v>
      </c>
    </row>
    <row r="324" spans="1:12" ht="67.5" x14ac:dyDescent="0.2">
      <c r="A324" s="201" t="s">
        <v>696</v>
      </c>
      <c r="B324" s="202" t="s">
        <v>697</v>
      </c>
      <c r="C324" s="203">
        <v>6525</v>
      </c>
      <c r="D324" s="204" t="s">
        <v>698</v>
      </c>
      <c r="E324" s="204" t="s">
        <v>699</v>
      </c>
      <c r="F324" s="203">
        <v>6525</v>
      </c>
      <c r="G324" s="205" t="s">
        <v>700</v>
      </c>
    </row>
    <row r="325" spans="1:12" ht="67.5" x14ac:dyDescent="0.2">
      <c r="A325" s="201" t="s">
        <v>701</v>
      </c>
      <c r="B325" s="202" t="s">
        <v>702</v>
      </c>
      <c r="C325" s="203">
        <v>1261</v>
      </c>
      <c r="D325" s="204" t="s">
        <v>698</v>
      </c>
      <c r="E325" s="204" t="s">
        <v>699</v>
      </c>
      <c r="F325" s="203">
        <v>1261</v>
      </c>
      <c r="G325" s="205" t="s">
        <v>700</v>
      </c>
    </row>
    <row r="326" spans="1:12" ht="40.5" x14ac:dyDescent="0.2">
      <c r="A326" s="201" t="s">
        <v>703</v>
      </c>
      <c r="B326" s="202" t="s">
        <v>704</v>
      </c>
      <c r="C326" s="203">
        <v>3097</v>
      </c>
      <c r="D326" s="204" t="s">
        <v>705</v>
      </c>
      <c r="E326" s="202" t="s">
        <v>706</v>
      </c>
      <c r="F326" s="203">
        <v>3097</v>
      </c>
      <c r="G326" s="205" t="s">
        <v>707</v>
      </c>
    </row>
    <row r="327" spans="1:12" ht="40.5" x14ac:dyDescent="0.2">
      <c r="A327" s="201" t="s">
        <v>708</v>
      </c>
      <c r="B327" s="202" t="s">
        <v>709</v>
      </c>
      <c r="C327" s="203">
        <v>7670</v>
      </c>
      <c r="D327" s="204" t="s">
        <v>693</v>
      </c>
      <c r="E327" s="202" t="s">
        <v>694</v>
      </c>
      <c r="F327" s="203">
        <v>6174</v>
      </c>
      <c r="G327" s="205" t="s">
        <v>710</v>
      </c>
    </row>
    <row r="328" spans="1:12" ht="54" x14ac:dyDescent="0.2">
      <c r="A328" s="205" t="s">
        <v>711</v>
      </c>
      <c r="B328" s="202" t="s">
        <v>712</v>
      </c>
      <c r="C328" s="204">
        <v>83</v>
      </c>
      <c r="D328" s="204" t="s">
        <v>713</v>
      </c>
      <c r="E328" s="202" t="s">
        <v>706</v>
      </c>
      <c r="F328" s="204">
        <v>83</v>
      </c>
      <c r="G328" s="205" t="s">
        <v>714</v>
      </c>
    </row>
    <row r="329" spans="1:12" ht="16.5" x14ac:dyDescent="0.2">
      <c r="A329" s="182"/>
    </row>
    <row r="330" spans="1:12" s="126" customFormat="1" x14ac:dyDescent="0.2">
      <c r="A330" s="126" t="s">
        <v>503</v>
      </c>
    </row>
    <row r="331" spans="1:12" x14ac:dyDescent="0.2">
      <c r="A331" t="s">
        <v>715</v>
      </c>
    </row>
    <row r="333" spans="1:12" s="402" customFormat="1" ht="31.5" customHeight="1" x14ac:dyDescent="0.2">
      <c r="A333" s="403" t="s">
        <v>504</v>
      </c>
      <c r="B333" s="403"/>
      <c r="C333" s="403"/>
      <c r="D333" s="403"/>
      <c r="E333" s="403"/>
      <c r="F333" s="403"/>
      <c r="G333" s="403"/>
      <c r="H333" s="403"/>
      <c r="I333" s="403"/>
      <c r="J333" s="403"/>
      <c r="K333" s="403"/>
      <c r="L333" s="403"/>
    </row>
    <row r="334" spans="1:12" s="126" customFormat="1" x14ac:dyDescent="0.2"/>
    <row r="335" spans="1:12" s="126" customFormat="1" ht="13.15" customHeight="1" x14ac:dyDescent="0.2">
      <c r="A335" s="126" t="s">
        <v>505</v>
      </c>
    </row>
    <row r="336" spans="1:12" ht="13.15" customHeight="1" x14ac:dyDescent="0.2">
      <c r="A336" s="128" t="s">
        <v>724</v>
      </c>
    </row>
    <row r="337" spans="1:12" ht="13.15" customHeight="1" x14ac:dyDescent="0.2">
      <c r="A337" s="182" t="s">
        <v>716</v>
      </c>
    </row>
    <row r="338" spans="1:12" ht="13.15" customHeight="1" x14ac:dyDescent="0.2">
      <c r="A338" s="206"/>
      <c r="B338" s="207" t="s">
        <v>520</v>
      </c>
    </row>
    <row r="339" spans="1:12" ht="13.15" customHeight="1" x14ac:dyDescent="0.2">
      <c r="A339" s="138" t="s">
        <v>717</v>
      </c>
      <c r="B339" s="208">
        <v>517</v>
      </c>
    </row>
    <row r="340" spans="1:12" ht="30" x14ac:dyDescent="0.2">
      <c r="A340" s="134" t="s">
        <v>718</v>
      </c>
      <c r="B340" s="140" t="s">
        <v>547</v>
      </c>
    </row>
    <row r="341" spans="1:12" ht="30" x14ac:dyDescent="0.2">
      <c r="A341" s="134" t="s">
        <v>719</v>
      </c>
      <c r="B341" s="140">
        <v>-322</v>
      </c>
    </row>
    <row r="342" spans="1:12" ht="13.15" customHeight="1" x14ac:dyDescent="0.2">
      <c r="A342" s="138" t="s">
        <v>720</v>
      </c>
      <c r="B342" s="208">
        <v>195</v>
      </c>
    </row>
    <row r="343" spans="1:12" ht="13.15" customHeight="1" x14ac:dyDescent="0.2">
      <c r="A343" s="182"/>
    </row>
    <row r="344" spans="1:12" ht="13.15" customHeight="1" x14ac:dyDescent="0.2">
      <c r="A344" s="182" t="s">
        <v>721</v>
      </c>
    </row>
    <row r="345" spans="1:12" ht="13.15" customHeight="1" x14ac:dyDescent="0.2">
      <c r="A345" s="206"/>
      <c r="B345" s="207" t="s">
        <v>520</v>
      </c>
    </row>
    <row r="346" spans="1:12" ht="13.15" customHeight="1" x14ac:dyDescent="0.2">
      <c r="A346" s="138" t="s">
        <v>717</v>
      </c>
      <c r="B346" s="209">
        <v>3109</v>
      </c>
    </row>
    <row r="347" spans="1:12" ht="30" x14ac:dyDescent="0.2">
      <c r="A347" s="134" t="s">
        <v>718</v>
      </c>
      <c r="B347" s="140">
        <v>-265</v>
      </c>
    </row>
    <row r="348" spans="1:12" ht="30" x14ac:dyDescent="0.2">
      <c r="A348" s="134" t="s">
        <v>722</v>
      </c>
      <c r="B348" s="140">
        <v>-15</v>
      </c>
    </row>
    <row r="349" spans="1:12" ht="13.15" customHeight="1" x14ac:dyDescent="0.2">
      <c r="A349" s="138" t="s">
        <v>723</v>
      </c>
      <c r="B349" s="209">
        <v>2829</v>
      </c>
    </row>
    <row r="350" spans="1:12" ht="13.15" customHeight="1" x14ac:dyDescent="0.2"/>
    <row r="351" spans="1:12" s="126" customFormat="1" ht="43.5" customHeight="1" x14ac:dyDescent="0.2">
      <c r="A351" s="403" t="s">
        <v>506</v>
      </c>
      <c r="B351" s="403"/>
      <c r="C351" s="403"/>
      <c r="D351" s="403"/>
      <c r="E351" s="403"/>
      <c r="F351" s="403"/>
      <c r="G351" s="403"/>
      <c r="H351" s="403"/>
      <c r="I351" s="403"/>
      <c r="J351" s="403"/>
      <c r="K351" s="403"/>
      <c r="L351" s="403"/>
    </row>
    <row r="352" spans="1:12" s="126" customFormat="1" x14ac:dyDescent="0.2"/>
    <row r="353" spans="1:12" s="126" customFormat="1" x14ac:dyDescent="0.2">
      <c r="A353" s="126" t="s">
        <v>507</v>
      </c>
    </row>
    <row r="354" spans="1:12" s="126" customFormat="1" x14ac:dyDescent="0.2"/>
    <row r="355" spans="1:12" s="126" customFormat="1" x14ac:dyDescent="0.2">
      <c r="A355" s="126" t="s">
        <v>508</v>
      </c>
    </row>
    <row r="356" spans="1:12" s="126" customFormat="1" x14ac:dyDescent="0.2"/>
    <row r="357" spans="1:12" s="126" customFormat="1" x14ac:dyDescent="0.2">
      <c r="A357" s="126" t="s">
        <v>509</v>
      </c>
    </row>
    <row r="358" spans="1:12" x14ac:dyDescent="0.2">
      <c r="A358" t="s">
        <v>461</v>
      </c>
      <c r="E358" t="s">
        <v>462</v>
      </c>
    </row>
    <row r="359" spans="1:12" x14ac:dyDescent="0.2">
      <c r="A359" t="s">
        <v>463</v>
      </c>
      <c r="E359" t="s">
        <v>462</v>
      </c>
    </row>
    <row r="360" spans="1:12" x14ac:dyDescent="0.2">
      <c r="A360" t="s">
        <v>467</v>
      </c>
      <c r="E360" t="s">
        <v>462</v>
      </c>
    </row>
    <row r="362" spans="1:12" s="126" customFormat="1" x14ac:dyDescent="0.2">
      <c r="A362" s="126" t="s">
        <v>510</v>
      </c>
    </row>
    <row r="363" spans="1:12" s="126" customFormat="1" x14ac:dyDescent="0.2"/>
    <row r="364" spans="1:12" s="126" customFormat="1" x14ac:dyDescent="0.2">
      <c r="A364" s="126" t="s">
        <v>511</v>
      </c>
    </row>
    <row r="365" spans="1:12" s="126" customFormat="1" x14ac:dyDescent="0.2"/>
    <row r="366" spans="1:12" s="126" customFormat="1" x14ac:dyDescent="0.2">
      <c r="A366" s="126" t="s">
        <v>512</v>
      </c>
    </row>
    <row r="367" spans="1:12" s="126" customFormat="1" x14ac:dyDescent="0.2"/>
    <row r="368" spans="1:12" s="126" customFormat="1" ht="25.5" customHeight="1" x14ac:dyDescent="0.2">
      <c r="A368" s="403" t="s">
        <v>513</v>
      </c>
      <c r="B368" s="403"/>
      <c r="C368" s="403"/>
      <c r="D368" s="403"/>
      <c r="E368" s="403"/>
      <c r="F368" s="403"/>
      <c r="G368" s="403"/>
      <c r="H368" s="403"/>
      <c r="I368" s="403"/>
      <c r="J368" s="403"/>
      <c r="K368" s="403"/>
      <c r="L368" s="403"/>
    </row>
    <row r="369" spans="1:4" s="126" customFormat="1" x14ac:dyDescent="0.2"/>
    <row r="370" spans="1:4" s="126" customFormat="1" x14ac:dyDescent="0.2">
      <c r="A370" s="126" t="s">
        <v>514</v>
      </c>
    </row>
    <row r="371" spans="1:4" x14ac:dyDescent="0.2">
      <c r="A371" t="s">
        <v>725</v>
      </c>
    </row>
    <row r="373" spans="1:4" x14ac:dyDescent="0.2">
      <c r="A373" s="126" t="s">
        <v>726</v>
      </c>
    </row>
    <row r="374" spans="1:4" x14ac:dyDescent="0.2">
      <c r="A374" s="126" t="s">
        <v>727</v>
      </c>
    </row>
    <row r="375" spans="1:4" ht="18" x14ac:dyDescent="0.2">
      <c r="A375" s="178"/>
    </row>
    <row r="376" spans="1:4" ht="15.75" thickBot="1" x14ac:dyDescent="0.25">
      <c r="A376" s="129" t="s">
        <v>520</v>
      </c>
      <c r="B376" s="130" t="s">
        <v>485</v>
      </c>
      <c r="C376" s="133"/>
      <c r="D376" s="130" t="s">
        <v>486</v>
      </c>
    </row>
    <row r="377" spans="1:4" x14ac:dyDescent="0.2">
      <c r="A377" s="132"/>
      <c r="B377" s="133"/>
      <c r="C377" s="133"/>
      <c r="D377" s="133"/>
    </row>
    <row r="378" spans="1:4" ht="15" x14ac:dyDescent="0.2">
      <c r="A378" s="134" t="s">
        <v>523</v>
      </c>
      <c r="B378" s="141">
        <v>15442</v>
      </c>
      <c r="C378" s="185"/>
      <c r="D378" s="141">
        <v>14511</v>
      </c>
    </row>
    <row r="379" spans="1:4" x14ac:dyDescent="0.2">
      <c r="A379" s="131"/>
      <c r="B379" s="131"/>
      <c r="C379" s="131"/>
      <c r="D379" s="131"/>
    </row>
    <row r="380" spans="1:4" ht="15" x14ac:dyDescent="0.2">
      <c r="A380" s="134" t="s">
        <v>728</v>
      </c>
      <c r="B380" s="141">
        <v>4882</v>
      </c>
      <c r="C380" s="185"/>
      <c r="D380" s="140">
        <v>232</v>
      </c>
    </row>
    <row r="381" spans="1:4" ht="15.75" thickBot="1" x14ac:dyDescent="0.25">
      <c r="A381" s="134" t="s">
        <v>729</v>
      </c>
      <c r="B381" s="140">
        <v>48</v>
      </c>
      <c r="C381" s="185"/>
      <c r="D381" s="140" t="s">
        <v>547</v>
      </c>
    </row>
    <row r="382" spans="1:4" ht="15.75" thickBot="1" x14ac:dyDescent="0.25">
      <c r="A382" s="138" t="s">
        <v>566</v>
      </c>
      <c r="B382" s="190">
        <v>20372</v>
      </c>
      <c r="C382" s="133"/>
      <c r="D382" s="190">
        <v>14743</v>
      </c>
    </row>
    <row r="383" spans="1:4" ht="13.5" thickTop="1" x14ac:dyDescent="0.2"/>
    <row r="384" spans="1:4" x14ac:dyDescent="0.2">
      <c r="A384" s="126" t="s">
        <v>757</v>
      </c>
    </row>
    <row r="385" spans="1:12" ht="13.5" x14ac:dyDescent="0.2">
      <c r="A385" s="396" t="s">
        <v>730</v>
      </c>
      <c r="B385" s="396"/>
      <c r="C385" s="131"/>
      <c r="D385" s="131"/>
      <c r="E385" s="131"/>
      <c r="F385" s="131"/>
      <c r="G385" s="131"/>
      <c r="H385" s="397"/>
      <c r="I385" s="397"/>
      <c r="J385" s="131"/>
      <c r="K385" s="131"/>
      <c r="L385" s="131"/>
    </row>
    <row r="386" spans="1:12" x14ac:dyDescent="0.2">
      <c r="A386" s="131"/>
      <c r="B386" s="131"/>
      <c r="C386" s="131"/>
      <c r="D386" s="131"/>
      <c r="E386" s="131"/>
      <c r="F386" s="131"/>
      <c r="G386" s="131"/>
      <c r="H386" s="397"/>
      <c r="I386" s="397"/>
      <c r="J386" s="131"/>
      <c r="K386" s="131"/>
      <c r="L386" s="131"/>
    </row>
    <row r="387" spans="1:12" ht="13.5" x14ac:dyDescent="0.2">
      <c r="A387" s="155" t="s">
        <v>731</v>
      </c>
      <c r="B387" s="155" t="s">
        <v>732</v>
      </c>
      <c r="C387" s="155" t="s">
        <v>733</v>
      </c>
      <c r="D387" s="396" t="s">
        <v>734</v>
      </c>
      <c r="E387" s="396"/>
      <c r="F387" s="396"/>
      <c r="G387" s="396"/>
      <c r="H387" s="396"/>
      <c r="I387" s="398"/>
      <c r="J387" s="398"/>
      <c r="K387" s="398"/>
      <c r="L387" s="398"/>
    </row>
    <row r="388" spans="1:12" ht="22.9" customHeight="1" x14ac:dyDescent="0.2">
      <c r="A388" s="156" t="s">
        <v>735</v>
      </c>
      <c r="B388" s="153">
        <v>90</v>
      </c>
      <c r="C388" s="152" t="s">
        <v>736</v>
      </c>
      <c r="D388" s="399" t="s">
        <v>737</v>
      </c>
      <c r="E388" s="399"/>
      <c r="F388" s="399"/>
      <c r="G388" s="399"/>
      <c r="H388" s="399"/>
      <c r="I388" s="398"/>
      <c r="J388" s="398"/>
      <c r="K388" s="398"/>
      <c r="L388" s="398"/>
    </row>
    <row r="389" spans="1:12" ht="14.25" thickBot="1" x14ac:dyDescent="0.25">
      <c r="A389" s="210" t="s">
        <v>547</v>
      </c>
      <c r="B389" s="211" t="s">
        <v>547</v>
      </c>
      <c r="C389" s="212" t="s">
        <v>738</v>
      </c>
      <c r="D389" s="400"/>
      <c r="E389" s="400"/>
      <c r="F389" s="400"/>
      <c r="G389" s="400"/>
      <c r="H389" s="400"/>
      <c r="I389" s="398"/>
      <c r="J389" s="398"/>
      <c r="K389" s="398"/>
      <c r="L389" s="398"/>
    </row>
    <row r="390" spans="1:12" x14ac:dyDescent="0.2">
      <c r="A390" s="133"/>
      <c r="B390" s="131"/>
      <c r="C390" s="133"/>
      <c r="D390" s="133"/>
      <c r="E390" s="133"/>
      <c r="F390" s="133"/>
      <c r="G390" s="133"/>
      <c r="H390" s="395"/>
      <c r="I390" s="395"/>
      <c r="J390" s="133"/>
      <c r="K390" s="133"/>
      <c r="L390" s="133"/>
    </row>
    <row r="391" spans="1:12" ht="13.5" x14ac:dyDescent="0.2">
      <c r="A391" s="155" t="s">
        <v>731</v>
      </c>
      <c r="B391" s="155" t="s">
        <v>732</v>
      </c>
      <c r="C391" s="155" t="s">
        <v>733</v>
      </c>
      <c r="D391" s="396" t="s">
        <v>734</v>
      </c>
      <c r="E391" s="396"/>
      <c r="F391" s="396"/>
      <c r="G391" s="396"/>
      <c r="H391" s="396"/>
      <c r="I391" s="398"/>
      <c r="J391" s="398"/>
      <c r="K391" s="398"/>
      <c r="L391" s="398"/>
    </row>
    <row r="392" spans="1:12" ht="93" customHeight="1" x14ac:dyDescent="0.2">
      <c r="A392" s="156" t="s">
        <v>739</v>
      </c>
      <c r="B392" s="153">
        <v>124</v>
      </c>
      <c r="C392" s="152" t="s">
        <v>547</v>
      </c>
      <c r="D392" s="399" t="s">
        <v>761</v>
      </c>
      <c r="E392" s="399"/>
      <c r="F392" s="399"/>
      <c r="G392" s="399"/>
      <c r="H392" s="399"/>
      <c r="I392" s="398"/>
      <c r="J392" s="398"/>
      <c r="K392" s="398"/>
      <c r="L392" s="398"/>
    </row>
    <row r="393" spans="1:12" ht="14.25" thickBot="1" x14ac:dyDescent="0.25">
      <c r="A393" s="210" t="s">
        <v>740</v>
      </c>
      <c r="B393" s="213">
        <v>109</v>
      </c>
      <c r="C393" s="212" t="s">
        <v>741</v>
      </c>
      <c r="D393" s="400"/>
      <c r="E393" s="400"/>
      <c r="F393" s="400"/>
      <c r="G393" s="400"/>
      <c r="H393" s="400"/>
      <c r="I393" s="398"/>
      <c r="J393" s="398"/>
      <c r="K393" s="398"/>
      <c r="L393" s="398"/>
    </row>
    <row r="394" spans="1:12" x14ac:dyDescent="0.2">
      <c r="A394" s="133"/>
      <c r="B394" s="131"/>
      <c r="C394" s="133"/>
      <c r="D394" s="136"/>
      <c r="E394" s="136"/>
      <c r="F394" s="136"/>
      <c r="G394" s="136"/>
      <c r="H394" s="401"/>
      <c r="I394" s="401"/>
      <c r="J394" s="136"/>
      <c r="K394" s="136"/>
      <c r="L394" s="136"/>
    </row>
    <row r="395" spans="1:12" ht="13.5" x14ac:dyDescent="0.2">
      <c r="A395" s="155" t="s">
        <v>731</v>
      </c>
      <c r="B395" s="155" t="s">
        <v>732</v>
      </c>
      <c r="C395" s="155" t="s">
        <v>733</v>
      </c>
      <c r="D395" s="396" t="s">
        <v>734</v>
      </c>
      <c r="E395" s="396"/>
      <c r="F395" s="396"/>
      <c r="G395" s="396"/>
      <c r="H395" s="396"/>
      <c r="I395" s="398"/>
      <c r="J395" s="398"/>
      <c r="K395" s="398"/>
      <c r="L395" s="398"/>
    </row>
    <row r="396" spans="1:12" ht="13.5" x14ac:dyDescent="0.2">
      <c r="A396" s="156" t="s">
        <v>742</v>
      </c>
      <c r="B396" s="153">
        <v>46</v>
      </c>
      <c r="C396" s="152" t="s">
        <v>743</v>
      </c>
      <c r="D396" s="399" t="s">
        <v>744</v>
      </c>
      <c r="E396" s="399"/>
      <c r="F396" s="399"/>
      <c r="G396" s="399"/>
      <c r="H396" s="399"/>
      <c r="I396" s="398"/>
      <c r="J396" s="398"/>
      <c r="K396" s="398"/>
      <c r="L396" s="398"/>
    </row>
    <row r="397" spans="1:12" ht="14.25" thickBot="1" x14ac:dyDescent="0.25">
      <c r="A397" s="210" t="s">
        <v>547</v>
      </c>
      <c r="B397" s="213" t="s">
        <v>547</v>
      </c>
      <c r="C397" s="212" t="s">
        <v>745</v>
      </c>
      <c r="D397" s="400"/>
      <c r="E397" s="400"/>
      <c r="F397" s="400"/>
      <c r="G397" s="400"/>
      <c r="H397" s="400"/>
      <c r="I397" s="398"/>
      <c r="J397" s="398"/>
      <c r="K397" s="398"/>
      <c r="L397" s="398"/>
    </row>
    <row r="398" spans="1:12" x14ac:dyDescent="0.2">
      <c r="A398" s="133"/>
      <c r="B398" s="131"/>
      <c r="C398" s="133"/>
      <c r="D398" s="136"/>
      <c r="E398" s="136"/>
      <c r="F398" s="136"/>
      <c r="G398" s="136"/>
      <c r="H398" s="401"/>
      <c r="I398" s="401"/>
      <c r="J398" s="136"/>
      <c r="K398" s="136"/>
      <c r="L398" s="136"/>
    </row>
    <row r="399" spans="1:12" ht="13.5" x14ac:dyDescent="0.2">
      <c r="A399" s="396" t="s">
        <v>102</v>
      </c>
      <c r="B399" s="396"/>
      <c r="C399" s="131"/>
      <c r="D399" s="395"/>
      <c r="E399" s="395"/>
      <c r="F399" s="395"/>
      <c r="G399" s="395"/>
      <c r="H399" s="395"/>
      <c r="I399" s="398"/>
      <c r="J399" s="398"/>
      <c r="K399" s="398"/>
      <c r="L399" s="398"/>
    </row>
    <row r="400" spans="1:12" x14ac:dyDescent="0.2">
      <c r="A400" s="133"/>
      <c r="B400" s="131"/>
      <c r="C400" s="131"/>
      <c r="D400" s="395"/>
      <c r="E400" s="395"/>
      <c r="F400" s="395"/>
      <c r="G400" s="395"/>
      <c r="H400" s="395"/>
      <c r="I400" s="398"/>
      <c r="J400" s="398"/>
      <c r="K400" s="398"/>
      <c r="L400" s="398"/>
    </row>
    <row r="401" spans="1:12" ht="13.5" x14ac:dyDescent="0.2">
      <c r="A401" s="155" t="s">
        <v>731</v>
      </c>
      <c r="B401" s="155" t="s">
        <v>732</v>
      </c>
      <c r="C401" s="155" t="s">
        <v>733</v>
      </c>
      <c r="D401" s="396" t="s">
        <v>734</v>
      </c>
      <c r="E401" s="396"/>
      <c r="F401" s="396"/>
      <c r="G401" s="396"/>
      <c r="H401" s="396"/>
      <c r="I401" s="398"/>
      <c r="J401" s="398"/>
      <c r="K401" s="398"/>
      <c r="L401" s="398"/>
    </row>
    <row r="402" spans="1:12" ht="54" x14ac:dyDescent="0.2">
      <c r="A402" s="156" t="s">
        <v>746</v>
      </c>
      <c r="B402" s="153" t="s">
        <v>747</v>
      </c>
      <c r="C402" s="156" t="s">
        <v>748</v>
      </c>
      <c r="D402" s="399" t="s">
        <v>749</v>
      </c>
      <c r="E402" s="399"/>
      <c r="F402" s="399"/>
      <c r="G402" s="399"/>
      <c r="H402" s="399"/>
      <c r="I402" s="398"/>
      <c r="J402" s="398"/>
      <c r="K402" s="398"/>
      <c r="L402" s="398"/>
    </row>
    <row r="403" spans="1:12" ht="75" customHeight="1" x14ac:dyDescent="0.2">
      <c r="A403" s="156" t="s">
        <v>750</v>
      </c>
      <c r="B403" s="153" t="s">
        <v>751</v>
      </c>
      <c r="C403" s="156" t="s">
        <v>752</v>
      </c>
      <c r="D403" s="399"/>
      <c r="E403" s="399"/>
      <c r="F403" s="399"/>
      <c r="G403" s="399"/>
      <c r="H403" s="399"/>
      <c r="I403" s="398"/>
      <c r="J403" s="398"/>
      <c r="K403" s="398"/>
      <c r="L403" s="398"/>
    </row>
    <row r="404" spans="1:12" ht="14.25" thickBot="1" x14ac:dyDescent="0.25">
      <c r="A404" s="210" t="s">
        <v>547</v>
      </c>
      <c r="B404" s="213"/>
      <c r="C404" s="212" t="s">
        <v>536</v>
      </c>
      <c r="D404" s="400"/>
      <c r="E404" s="400"/>
      <c r="F404" s="400"/>
      <c r="G404" s="400"/>
      <c r="H404" s="400"/>
      <c r="I404" s="398"/>
      <c r="J404" s="398"/>
      <c r="K404" s="398"/>
      <c r="L404" s="398"/>
    </row>
    <row r="405" spans="1:12" x14ac:dyDescent="0.2">
      <c r="A405" s="131"/>
      <c r="B405" s="131"/>
      <c r="C405" s="131"/>
      <c r="D405" s="131"/>
      <c r="E405" s="131"/>
      <c r="F405" s="131"/>
      <c r="G405" s="131"/>
      <c r="H405" s="397"/>
      <c r="I405" s="397"/>
      <c r="J405" s="131"/>
      <c r="K405" s="131"/>
      <c r="L405" s="131"/>
    </row>
    <row r="406" spans="1:12" ht="13.5" x14ac:dyDescent="0.2">
      <c r="A406" s="155" t="s">
        <v>731</v>
      </c>
      <c r="B406" s="155" t="s">
        <v>732</v>
      </c>
      <c r="C406" s="155" t="s">
        <v>733</v>
      </c>
      <c r="D406" s="396" t="s">
        <v>734</v>
      </c>
      <c r="E406" s="396"/>
      <c r="F406" s="396"/>
      <c r="G406" s="396"/>
      <c r="H406" s="396"/>
      <c r="I406" s="398"/>
      <c r="J406" s="398"/>
      <c r="K406" s="398"/>
      <c r="L406" s="398"/>
    </row>
    <row r="407" spans="1:12" ht="47.65" customHeight="1" x14ac:dyDescent="0.2">
      <c r="A407" s="156" t="s">
        <v>753</v>
      </c>
      <c r="B407" s="153">
        <v>13</v>
      </c>
      <c r="C407" s="152" t="s">
        <v>526</v>
      </c>
      <c r="D407" s="399" t="s">
        <v>754</v>
      </c>
      <c r="E407" s="399"/>
      <c r="F407" s="399"/>
      <c r="G407" s="399"/>
      <c r="H407" s="399"/>
      <c r="I407" s="398"/>
      <c r="J407" s="398"/>
      <c r="K407" s="398"/>
      <c r="L407" s="398"/>
    </row>
    <row r="408" spans="1:12" ht="27.75" thickBot="1" x14ac:dyDescent="0.25">
      <c r="A408" s="210" t="s">
        <v>755</v>
      </c>
      <c r="B408" s="213">
        <v>23</v>
      </c>
      <c r="C408" s="212" t="s">
        <v>756</v>
      </c>
      <c r="D408" s="400"/>
      <c r="E408" s="400"/>
      <c r="F408" s="400"/>
      <c r="G408" s="400"/>
      <c r="H408" s="400"/>
      <c r="I408" s="398"/>
      <c r="J408" s="398"/>
      <c r="K408" s="398"/>
      <c r="L408" s="398"/>
    </row>
  </sheetData>
  <mergeCells count="91">
    <mergeCell ref="H405:I405"/>
    <mergeCell ref="D406:H406"/>
    <mergeCell ref="I406:L406"/>
    <mergeCell ref="D407:H408"/>
    <mergeCell ref="I407:L407"/>
    <mergeCell ref="I408:L408"/>
    <mergeCell ref="D401:H401"/>
    <mergeCell ref="I401:L401"/>
    <mergeCell ref="D402:H404"/>
    <mergeCell ref="I402:L402"/>
    <mergeCell ref="I403:L403"/>
    <mergeCell ref="I404:L404"/>
    <mergeCell ref="H398:I398"/>
    <mergeCell ref="A399:B399"/>
    <mergeCell ref="D399:H399"/>
    <mergeCell ref="I399:L399"/>
    <mergeCell ref="D400:H400"/>
    <mergeCell ref="I400:L400"/>
    <mergeCell ref="H394:I394"/>
    <mergeCell ref="D395:H395"/>
    <mergeCell ref="I395:L395"/>
    <mergeCell ref="D396:H397"/>
    <mergeCell ref="I396:L396"/>
    <mergeCell ref="I397:L397"/>
    <mergeCell ref="H390:I390"/>
    <mergeCell ref="D391:H391"/>
    <mergeCell ref="I391:L391"/>
    <mergeCell ref="D392:H393"/>
    <mergeCell ref="I392:L392"/>
    <mergeCell ref="I393:L393"/>
    <mergeCell ref="H386:I386"/>
    <mergeCell ref="D387:H387"/>
    <mergeCell ref="I387:L387"/>
    <mergeCell ref="D388:H389"/>
    <mergeCell ref="I388:L388"/>
    <mergeCell ref="I389:L389"/>
    <mergeCell ref="A385:B385"/>
    <mergeCell ref="H385:I385"/>
    <mergeCell ref="A269:A270"/>
    <mergeCell ref="B269:B270"/>
    <mergeCell ref="D269:D270"/>
    <mergeCell ref="A333:L333"/>
    <mergeCell ref="A351:L351"/>
    <mergeCell ref="A368:L368"/>
    <mergeCell ref="A234:A236"/>
    <mergeCell ref="B234:B236"/>
    <mergeCell ref="C234:C236"/>
    <mergeCell ref="D234:D236"/>
    <mergeCell ref="A210:A212"/>
    <mergeCell ref="B210:B212"/>
    <mergeCell ref="C210:C212"/>
    <mergeCell ref="D210:D212"/>
    <mergeCell ref="A223:A225"/>
    <mergeCell ref="B223:B225"/>
    <mergeCell ref="C223:C225"/>
    <mergeCell ref="D223:D225"/>
    <mergeCell ref="A180:A182"/>
    <mergeCell ref="B180:B182"/>
    <mergeCell ref="C180:C182"/>
    <mergeCell ref="D180:D182"/>
    <mergeCell ref="A195:A197"/>
    <mergeCell ref="B195:B197"/>
    <mergeCell ref="C195:C197"/>
    <mergeCell ref="D195:D197"/>
    <mergeCell ref="A155:A157"/>
    <mergeCell ref="B155:B157"/>
    <mergeCell ref="C155:C157"/>
    <mergeCell ref="D155:D157"/>
    <mergeCell ref="A170:A172"/>
    <mergeCell ref="B170:B172"/>
    <mergeCell ref="C170:C172"/>
    <mergeCell ref="D170:D172"/>
    <mergeCell ref="A138:A140"/>
    <mergeCell ref="B138:B140"/>
    <mergeCell ref="C138:C140"/>
    <mergeCell ref="D138:D140"/>
    <mergeCell ref="G98:G99"/>
    <mergeCell ref="A1:I12"/>
    <mergeCell ref="B97:F97"/>
    <mergeCell ref="A98:A99"/>
    <mergeCell ref="C98:C99"/>
    <mergeCell ref="D98:D99"/>
    <mergeCell ref="E98:E99"/>
    <mergeCell ref="F98:F99"/>
    <mergeCell ref="B82:G82"/>
    <mergeCell ref="A83:A84"/>
    <mergeCell ref="C83:C84"/>
    <mergeCell ref="D83:D84"/>
    <mergeCell ref="E83:E84"/>
    <mergeCell ref="F83:F84"/>
    <mergeCell ref="G83:G84"/>
  </mergeCells>
  <pageMargins left="0.7" right="0.7" top="0.75" bottom="0.75" header="0.3" footer="0.3"/>
  <pageSetup paperSize="9" scale="34" orientation="portrait" r:id="rId1"/>
  <rowBreaks count="4" manualBreakCount="4">
    <brk id="110" max="11" man="1"/>
    <brk id="208" max="11" man="1"/>
    <brk id="294" max="11" man="1"/>
    <brk id="383"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9</vt:i4>
      </vt:variant>
    </vt:vector>
  </HeadingPairs>
  <TitlesOfParts>
    <vt:vector size="16" baseType="lpstr">
      <vt:lpstr>Opći podaci</vt:lpstr>
      <vt:lpstr>Bilanca</vt:lpstr>
      <vt:lpstr>RDG</vt:lpstr>
      <vt:lpstr>NT_I</vt:lpstr>
      <vt:lpstr>NT_D</vt:lpstr>
      <vt:lpstr>PK</vt:lpstr>
      <vt:lpstr>Bilješke</vt:lpstr>
      <vt:lpstr>Bilješke!_Hlk128355215</vt:lpstr>
      <vt:lpstr>Bilješke!_Hlk133667614</vt:lpstr>
      <vt:lpstr>Bilješke!OLE_LINK2</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Seletkovic</cp:lastModifiedBy>
  <cp:lastPrinted>2023-04-08T22:48:59Z</cp:lastPrinted>
  <dcterms:created xsi:type="dcterms:W3CDTF">2008-10-17T11:51:54Z</dcterms:created>
  <dcterms:modified xsi:type="dcterms:W3CDTF">2024-02-28T14:19:18Z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