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Inazagrfs02\konsolidacija\Ostvarenje\2022\03. 2022\Hanfa\konačna Hanfa\"/>
    </mc:Choice>
  </mc:AlternateContent>
  <xr:revisionPtr revIDLastSave="0" documentId="13_ncr:1_{02673589-C2F8-4D7B-8FB5-5F90EB02C011}"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8" i="24" l="1"/>
  <c r="C56" i="24"/>
  <c r="C54" i="24"/>
  <c r="H25" i="26" l="1"/>
  <c r="I25" i="26"/>
  <c r="H22" i="26"/>
  <c r="I22"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J60" i="26"/>
  <c r="J14" i="26"/>
  <c r="J61" i="26" s="1"/>
  <c r="I60" i="26"/>
  <c r="H21" i="21"/>
  <c r="K60" i="26"/>
  <c r="H60" i="26"/>
  <c r="H14" i="26"/>
  <c r="H61" i="26" s="1"/>
  <c r="H63" i="26" s="1"/>
  <c r="I21" i="21"/>
  <c r="H36" i="21"/>
  <c r="I36" i="21"/>
  <c r="H49" i="21"/>
  <c r="I49" i="21"/>
  <c r="K63" i="26" l="1"/>
  <c r="K62" i="26"/>
  <c r="K66" i="26" s="1"/>
  <c r="K64" i="26"/>
  <c r="I64" i="26"/>
  <c r="I62" i="26"/>
  <c r="H62" i="26"/>
  <c r="H68" i="26" s="1"/>
  <c r="I63" i="26"/>
  <c r="J63" i="26"/>
  <c r="J62" i="26"/>
  <c r="J66" i="26" s="1"/>
  <c r="J64" i="26"/>
  <c r="H64" i="26"/>
  <c r="I51" i="21"/>
  <c r="I53" i="21" s="1"/>
  <c r="H51" i="21"/>
  <c r="H53" i="21" s="1"/>
  <c r="K67" i="26"/>
  <c r="I68" i="26"/>
  <c r="I67" i="26"/>
  <c r="I66" i="26"/>
  <c r="K68" i="26" l="1"/>
  <c r="H66" i="26"/>
  <c r="H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<sst xmlns="http://schemas.openxmlformats.org/spreadsheetml/2006/main" count="770" uniqueCount="664">
  <si>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</si>
  <si>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</si>
  <si>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</si>
  <si>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</si>
  <si>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</si>
  <si>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</si>
  <si>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</si>
  <si>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</si>
  <si>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</si>
  <si>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</si>
  <si>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</si>
  <si>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</si>
  <si>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</si>
  <si>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</si>
  <si>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</si>
  <si>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</si>
  <si>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</si>
  <si>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</si>
  <si>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</si>
  <si>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</si>
  <si>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</si>
  <si>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</si>
  <si>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</si>
  <si>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</si>
  <si>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</si>
  <si>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</si>
  <si>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</si>
  <si>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</si>
  <si>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</si>
  <si>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</si>
  <si>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</si>
  <si>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</si>
  <si>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</si>
  <si>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</si>
  <si>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</si>
  <si>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</si>
  <si>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</si>
  <si>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</si>
  <si>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</si>
  <si>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</si>
  <si>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</si>
  <si>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</si>
  <si>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</si>
  <si>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</si>
  <si>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</si>
  <si>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</si>
  <si>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</si>
  <si>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</si>
  <si>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</si>
  <si>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</si>
  <si>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</si>
  <si>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</si>
  <si>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</si>
  <si>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</si>
  <si>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</si>
  <si>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</si>
  <si>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</si>
  <si>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</si>
  <si>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</si>
  <si>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</si>
  <si>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</si>
  <si>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</si>
  <si>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</si>
  <si>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</si>
  <si>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</si>
  <si>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</si>
  <si>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</si>
  <si>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</si>
  <si>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</si>
  <si>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</si>
  <si>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</si>
  <si>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</si>
  <si>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</si>
  <si>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</si>
  <si>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</si>
  <si>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</si>
  <si>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</si>
  <si>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</si>
  <si>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</si>
  <si>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</si>
  <si>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</si>
  <si>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</si>
  <si>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</si>
  <si>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</si>
  <si>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</si>
  <si>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</si>
  <si>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</si>
  <si>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</si>
  <si>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</si>
  <si>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</si>
  <si>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</si>
  <si>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</si>
  <si>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</si>
  <si>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</si>
  <si>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</si>
  <si>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</si>
  <si>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</si>
  <si>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</si>
  <si>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</si>
  <si>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</si>
  <si>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</si>
  <si>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</si>
  <si>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</si>
  <si>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</si>
  <si>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</si>
  <si>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</si>
  <si>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</si>
  <si>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</si>
  <si>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</si>
  <si>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</si>
  <si>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</si>
  <si>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</si>
  <si>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</si>
  <si>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</si>
  <si>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</si>
  <si>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</si>
  <si>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</si>
  <si>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</si>
  <si>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</si>
  <si>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</si>
  <si>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</si>
  <si>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</si>
  <si>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</si>
  <si>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</si>
  <si>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</si>
  <si>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</si>
  <si>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</si>
  <si>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</si>
  <si>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</si>
  <si>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</si>
  <si>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</si>
  <si>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</si>
  <si>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</si>
  <si>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</si>
  <si>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</si>
  <si>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</si>
  <si>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</si>
  <si>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</si>
  <si>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</si>
  <si>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</si>
  <si>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</si>
  <si>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</si>
  <si>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</si>
  <si>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</si>
  <si>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</si>
  <si>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</si>
  <si>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</si>
  <si>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</si>
  <si>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</si>
  <si>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</si>
  <si>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</si>
  <si>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</si>
  <si>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</si>
  <si>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</si>
  <si>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</si>
  <si>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</si>
  <si>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</si>
  <si>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</si>
  <si>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</si>
  <si>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</si>
  <si>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</si>
  <si>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</si>
  <si>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</si>
  <si>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</si>
  <si>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</si>
  <si>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</si>
  <si>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</si>
  <si>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</si>
  <si>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</si>
  <si>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</si>
  <si>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</si>
  <si>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</si>
  <si>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</si>
  <si>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</si>
  <si>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</si>
  <si>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</si>
  <si>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</si>
  <si>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</si>
  <si>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</si>
  <si>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</si>
  <si>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</si>
  <si>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</si>
  <si>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</si>
  <si>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</si>
  <si>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</si>
  <si>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</si>
  <si>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</si>
  <si>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</si>
  <si>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</si>
  <si>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</si>
  <si>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</si>
  <si>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</si>
  <si>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</si>
  <si>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</si>
  <si>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</si>
  <si>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</si>
  <si>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</si>
  <si>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</si>
  <si>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</si>
  <si>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</si>
  <si>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</si>
  <si>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</si>
  <si>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</si>
  <si>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</si>
  <si>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</si>
  <si>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</si>
  <si>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</si>
  <si>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</si>
  <si>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</si>
  <si>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</si>
  <si>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</si>
  <si>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</si>
  <si>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</si>
  <si>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</si>
  <si>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</si>
  <si>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</si>
  <si>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</si>
  <si>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</si>
  <si>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</si>
  <si>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</si>
  <si>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</si>
  <si>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</si>
  <si>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</si>
  <si>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</si>
  <si>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</si>
  <si>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</si>
  <si>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</si>
  <si>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</si>
  <si>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</si>
  <si>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</si>
  <si>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</si>
  <si>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</si>
  <si>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</si>
  <si>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</si>
  <si>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</si>
  <si>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</si>
  <si>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</si>
  <si>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</si>
  <si>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</si>
  <si>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</si>
  <si>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</si>
  <si>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</si>
  <si>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</si>
  <si>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</si>
  <si>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</si>
  <si>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</si>
  <si>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</si>
  <si>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</si>
  <si>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</si>
  <si>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</si>
  <si>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</si>
  <si>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</si>
  <si>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</si>
  <si>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</si>
  <si>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</si>
  <si>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</si>
  <si>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</si>
  <si>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</si>
  <si>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</si>
  <si>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</si>
  <si>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</si>
  <si>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</si>
  <si>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</si>
  <si>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</si>
  <si>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</si>
  <si>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</si>
  <si>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</si>
  <si>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</si>
  <si>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</si>
  <si>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</si>
  <si>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</si>
  <si>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</si>
  <si>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</si>
  <si>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</si>
  <si>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</si>
  <si>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</si>
  <si>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</si>
  <si>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</si>
  <si>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</si>
  <si>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</si>
  <si>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</si>
  <si>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</si>
  <si>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</si>
  <si>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</si>
  <si>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</si>
  <si>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</si>
  <si>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</si>
  <si>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</si>
  <si>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</si>
  <si>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</si>
  <si>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</si>
  <si>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</si>
  <si>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</si>
  <si>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</si>
  <si>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</si>
  <si>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</si>
  <si>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</si>
  <si>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</si>
  <si>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</si>
  <si>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</si>
  <si>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</si>
  <si>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</si>
  <si>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</si>
  <si>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</si>
  <si>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</si>
  <si>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</si>
  <si>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</si>
  <si>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</si>
  <si>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</si>
  <si>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</si>
  <si>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</si>
  <si>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</si>
  <si>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</si>
  <si>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</si>
  <si>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</si>
  <si>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</si>
  <si>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</si>
  <si>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</si>
  <si>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</si>
  <si>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</si>
  <si>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</si>
  <si>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</si>
  <si>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</si>
  <si>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</si>
  <si>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</si>
  <si>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</si>
  <si>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</si>
  <si>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</si>
  <si>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</si>
  <si>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</si>
  <si>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</si>
  <si>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</si>
  <si>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</si>
  <si>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</si>
  <si>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</si>
  <si>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</si>
  <si>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</si>
  <si>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</si>
  <si>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</si>
  <si>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</si>
  <si>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</si>
  <si>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</si>
  <si>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</si>
  <si>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</si>
  <si>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</si>
  <si>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</si>
  <si>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</si>
  <si>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</si>
  <si>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</si>
  <si>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</si>
  <si>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</si>
  <si>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</si>
  <si>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</si>
  <si>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</si>
  <si>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</si>
  <si>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</si>
  <si>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</si>
  <si>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</si>
  <si>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</si>
  <si>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</si>
  <si>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</si>
  <si>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</si>
  <si>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</si>
  <si>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</si>
  <si>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</si>
  <si>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</si>
  <si>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</si>
  <si>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</si>
  <si>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</si>
  <si>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</si>
  <si>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</si>
  <si>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</si>
  <si>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</si>
  <si>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</si>
  <si>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</si>
  <si>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</si>
  <si>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</si>
  <si>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</si>
  <si>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</si>
  <si>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</si>
  <si>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</si>
  <si>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</si>
  <si>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</si>
  <si>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</si>
  <si>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</si>
  <si>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</si>
  <si>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</si>
  <si>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</si>
  <si>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</si>
  <si>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</si>
  <si>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</si>
  <si>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</si>
  <si>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</si>
  <si>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</si>
  <si>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</si>
  <si>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</si>
  <si>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</si>
  <si>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</si>
  <si>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</si>
  <si>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</si>
  <si>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</si>
  <si>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</si>
  <si>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</si>
  <si>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</si>
  <si>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</si>
  <si>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</si>
  <si>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</si>
  <si>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</si>
  <si>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</si>
  <si>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</si>
  <si>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</si>
  <si>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</si>
  <si>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</si>
  <si>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</si>
  <si>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</si>
  <si>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</si>
  <si>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</si>
  <si>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</si>
  <si>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</si>
  <si>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</si>
  <si>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</si>
  <si>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</si>
  <si>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</si>
  <si>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</si>
  <si>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</si>
  <si>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</si>
  <si>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</si>
  <si>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</si>
  <si>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</si>
  <si>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</si>
  <si>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</si>
  <si>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</si>
  <si>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</si>
  <si>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</si>
  <si>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</si>
  <si>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</si>
  <si>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</si>
  <si>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</si>
  <si>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</si>
  <si>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</si>
  <si>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</si>
  <si>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</si>
  <si>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</si>
  <si>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</si>
  <si>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</si>
  <si>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</si>
  <si>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</si>
  <si>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03586243</t>
  </si>
  <si>
    <t>HR</t>
  </si>
  <si>
    <t>080000604</t>
  </si>
  <si>
    <t>27759560625</t>
  </si>
  <si>
    <t>213800RUSOIJPJD19H13</t>
  </si>
  <si>
    <t>2560</t>
  </si>
  <si>
    <t>INA-Industrija nafte, d.d.</t>
  </si>
  <si>
    <t>Zagreb</t>
  </si>
  <si>
    <t>Avenija Većeslava Holjevca 10</t>
  </si>
  <si>
    <t>investitori@ina.hr</t>
  </si>
  <si>
    <t>www.ina.hr</t>
  </si>
  <si>
    <t>Hostin d.o.o. Zagreb</t>
  </si>
  <si>
    <t>Hrvatska, Zagreb, Barciceva 9</t>
  </si>
  <si>
    <t>080114782</t>
  </si>
  <si>
    <t>INA Maziva d.o.o. Zagreb</t>
  </si>
  <si>
    <t>Hrvatska, Zagreb, Radnička cesta 175</t>
  </si>
  <si>
    <t>080422876</t>
  </si>
  <si>
    <t>Croplin d.o.o. Zagreb</t>
  </si>
  <si>
    <t>Hrvatska, Zagreb, Avenija V. Holjevca 10</t>
  </si>
  <si>
    <t>'080251104</t>
  </si>
  <si>
    <t>TOP Računovodstvo Servisi d.o.o. Zagreb</t>
  </si>
  <si>
    <t>Hrvatska, Zagreb,  Ulica grada Vukovara 18</t>
  </si>
  <si>
    <t>INA Maloprodajni servisi d.o.o. Zagreb</t>
  </si>
  <si>
    <t>080845208</t>
  </si>
  <si>
    <t xml:space="preserve">INA VATROGASNI SERVISI d.o.o. </t>
  </si>
  <si>
    <t>Hrvatska, Sisak, Ante Kovačića 1</t>
  </si>
  <si>
    <t>62233903176</t>
  </si>
  <si>
    <t>INA Slovenija d.o.o. Ljubljana</t>
  </si>
  <si>
    <t>Slovenija, Ljubljana, Kotnikova ulica 5</t>
  </si>
  <si>
    <t>INA - CRNA GORA d.o.o. Podgorica</t>
  </si>
  <si>
    <t>Crna Gora, Podgorica, Ulica J. Popovića-Lipovca 24</t>
  </si>
  <si>
    <t>5-0098260/20</t>
  </si>
  <si>
    <t>Adriagas S.r.l.</t>
  </si>
  <si>
    <t>Italija, Milano</t>
  </si>
  <si>
    <t>INA d.o.o. Beograd</t>
  </si>
  <si>
    <t>Srbija, Beograd</t>
  </si>
  <si>
    <t>HOLDINA d.o.o. Sarajevo</t>
  </si>
  <si>
    <t>BiH, Sarajevo, Ulica Aziza Šaćirbegovića 4b</t>
  </si>
  <si>
    <t>65-01-0857-08</t>
  </si>
  <si>
    <t xml:space="preserve">ENERGOPETROL d.d. Sarajevo   </t>
  </si>
  <si>
    <t>1-21070</t>
  </si>
  <si>
    <t>INA-KOSOVO d.o.o. Pristina</t>
  </si>
  <si>
    <t>Kosovo, Pristina</t>
  </si>
  <si>
    <t xml:space="preserve">INA Industrijski servisi d.o.o. </t>
  </si>
  <si>
    <t>Hrvatska, Zagreb, Savska cesta 41</t>
  </si>
  <si>
    <t>081286224</t>
  </si>
  <si>
    <t>STSI - Integrirani tehnički servisi d.o.o.</t>
  </si>
  <si>
    <t>Hrvatska, Zagreb, Lovinčićeva 4</t>
  </si>
  <si>
    <t>080415124</t>
  </si>
  <si>
    <t>Plavi tim d.o.o. Zagreb</t>
  </si>
  <si>
    <t>Crosco, naftni servisi, d.o.o.</t>
  </si>
  <si>
    <t>Hrvatska, Zagreb,  Lovinčićeva ulica 6b</t>
  </si>
  <si>
    <t>080114508</t>
  </si>
  <si>
    <t>Sea Horse Shipping Inc</t>
  </si>
  <si>
    <t>Marshall Island, Majuro</t>
  </si>
  <si>
    <t>.</t>
  </si>
  <si>
    <t>Crosco B.V.</t>
  </si>
  <si>
    <t>Nizozemska, Amsterdam</t>
  </si>
  <si>
    <t xml:space="preserve">Nordic Shipping Limited </t>
  </si>
  <si>
    <t>Crosco S.A.DE.C.V.</t>
  </si>
  <si>
    <t>Mexico, Ciudad del Carmen</t>
  </si>
  <si>
    <t>Crosco Ukraine LLC.</t>
  </si>
  <si>
    <t>Ukrajina, Kyev, 63 Zvirynetska</t>
  </si>
  <si>
    <t>Rotary Zrt.</t>
  </si>
  <si>
    <t>Madarska, Nagykanizsa</t>
  </si>
  <si>
    <t>20-10-040105</t>
  </si>
  <si>
    <t>Rotary DW&amp;S  S.R.L.</t>
  </si>
  <si>
    <t>Rumunjska, Judet Arad</t>
  </si>
  <si>
    <t>080115815</t>
  </si>
  <si>
    <t>TOP Računovodstvo Servisi d.o.o.;  član INA Grupe</t>
  </si>
  <si>
    <t>Vargašević Josip</t>
  </si>
  <si>
    <t>091 495 7186</t>
  </si>
  <si>
    <t>Josip.Vargasevic@trs.ina.hr</t>
  </si>
  <si>
    <t>Obveznik: INA-Industrija nafte, d.d.</t>
  </si>
  <si>
    <t>Obveznik:  INA-Industrija nafte, d.d.</t>
  </si>
  <si>
    <t>u razdoblju 01.01.2022. do 31.03.2022.</t>
  </si>
  <si>
    <t>stanje na dan 31.03.2022.</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</si>
  <si>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</si>
  <si>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</si>
  <si>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</si>
  <si>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</si>
  <si>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</si>
  <si>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</si>
  <si>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Računovodstvene politike primijenjene u pripremi konsolidiranih financijskih izvještaja Međunarodni standardi financijskog izvještavanja i Računovodstvene politike i procedure INA Grupe. Računovodstvene politike i procedure INA Grupe su dosljedno primjenjivane na sva prikazana razdoblja, osim ako nije drugačije navedeno.</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</si>
  <si>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</si>
  <si>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</si>
  <si>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</si>
  <si>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</si>
  <si>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</si>
  <si>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</si>
  <si>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</si>
  <si>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</si>
  <si>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</si>
  <si>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</si>
  <si>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</si>
  <si>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ELEKRTOMETAL d.d. , Bjelovar</t>
  </si>
  <si>
    <t>TERRA MINERALNA GNOJIVA</t>
  </si>
  <si>
    <t>PLINARA d.o.o. PULA</t>
  </si>
  <si>
    <t>Navedeno nije primjenjivo na financijske izvještaje INA Grupe.</t>
  </si>
  <si>
    <t xml:space="preserve">Društvo MOL Nyrt. (Mađarska, Oktober huszonharmadika u. 18. Budimpešta)  sastavlja godišnji konsolidirani financijski izvještaj najveće grupe poduzetnika u koju su INA, d.d. i INA Grupa uključeni kao kontrolirani članovi MOL Grupe. </t>
  </si>
  <si>
    <t>DODATNO</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</si>
  <si>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</si>
  <si>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</si>
  <si>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</si>
  <si>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</si>
  <si>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</si>
  <si>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</si>
  <si>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</si>
  <si>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</si>
  <si>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</si>
  <si>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</si>
  <si>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</si>
  <si>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</si>
  <si>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2. usvojene računovodstvene politike (samo naznaku je li došlo do promjene u odnosu na prethodno razdoblje)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</si>
  <si>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</si>
  <si>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</si>
  <si>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</si>
  <si>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</si>
  <si>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</si>
  <si>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</si>
  <si>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</si>
  <si>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 drugog poduzetnika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</si>
  <si>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</si>
  <si>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</si>
  <si>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</si>
  <si>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</si>
  <si>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</si>
  <si>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</si>
  <si>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</si>
  <si>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</si>
  <si>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</si>
  <si>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</si>
  <si>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31. prosinca 2021.</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</si>
  <si>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</si>
  <si>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</si>
  <si>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</si>
  <si>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</si>
  <si>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</si>
  <si>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</si>
  <si>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</si>
  <si>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</si>
  <si>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</si>
  <si>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</si>
  <si>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</si>
  <si>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</si>
  <si>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</si>
  <si>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</si>
  <si>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</si>
  <si>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</si>
  <si>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</si>
  <si>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</si>
  <si>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</si>
  <si>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</si>
  <si>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</si>
  <si>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</si>
  <si>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</si>
  <si>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</si>
  <si>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</si>
  <si>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</si>
  <si>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</si>
  <si>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</si>
  <si>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</si>
  <si>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</si>
  <si>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</si>
  <si>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</si>
  <si>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</si>
  <si>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</si>
  <si>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</si>
  <si>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</si>
  <si>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</si>
  <si>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</si>
  <si>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</si>
  <si>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</si>
  <si>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</si>
  <si>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</si>
  <si>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</si>
  <si>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</si>
  <si>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</si>
  <si>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Projektiranje plinovoda</t>
  </si>
  <si>
    <t>Italija</t>
  </si>
  <si>
    <t>Crna Gora</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</si>
  <si>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</si>
  <si>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</si>
  <si>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</si>
  <si>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</si>
  <si>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</si>
  <si>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</si>
  <si>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</si>
  <si>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</si>
  <si>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</si>
  <si>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</si>
  <si>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</si>
  <si>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</si>
  <si>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</si>
  <si>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</si>
  <si>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Izvještajno razdoblje: 31. ožujka 2022.</t>
  </si>
  <si>
    <t xml:space="preserve">Posljednju verziju Računovodstvenih politika i procedura INA Grupe odobrila je Uprava u prosincu 2021. godine (na snazi na dan 31. prosinca 2021. godine). </t>
  </si>
  <si>
    <t>Ukupna vrijednost garancija po ugovorima prema trećim stranama u iznosi 513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</si>
  <si>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ožujka 2022. godine.</t>
  </si>
  <si>
    <t>Tijekom prvog tromjesečja 2022. godine prosječan broj zaposlenika INA Grupe iznosio je 9.531 zaposlenika (Q1 2021.: 9.785 zaposlenika).</t>
  </si>
  <si>
    <t>Kapitalizirani interni rad predstavlja sve izravne troškove rada koji se mogu identificirati ili povezati s njima i koji se mogu pravilno dodijeliti izgradnji, preinakama ili ugradnji određenih stavki kapitalne imovine i kao takve se amortiziraju. INA Grupa je kapitalizirala interni rad u prvom tromjesečju 2022. godini u iznosu od 7 milijuna kuna (2021.: 7 milijuna kuna).</t>
  </si>
  <si>
    <t>Na dan 31. ožujka 2022. stanje odgođenog poreza INA Grupe iznosi 955 milijuna kuna te je u odnosu na 31.12.2021., kada je odgođeni porez iznosio 934 milijuna kuna, povećan za 21 milijuna kuna.</t>
  </si>
  <si>
    <t>Razlog povećanju odgođenog poreza INA Grupe većim dijelom je posljedica vrijednosnog usklađenja stavaka imovine, nastanka rezerviranja po više osnova, nerealiziranih gubitaka po derivativnim transakcijama te negativnijeg poslovanja određenih društava.</t>
  </si>
  <si>
    <t>Detaljan pregled udjela INA Grupe u vlasničku i glasačkim pravima je prikazan u Godišnjeg financijskog izvještaja INA Grupe i INA, d.d. na dan 31. prosinca 2021. godine.</t>
  </si>
  <si>
    <t>Uplaćeni i upisani kapital INA, d.d. čini ukupnu vrijednost od 9.000 milijuna kuna na dan 31.ožujka 2022.</t>
  </si>
  <si>
    <t>31. ožujka 2022.</t>
  </si>
  <si>
    <t>-</t>
  </si>
  <si>
    <t>*Adriagas S.r.l. Milano</t>
  </si>
  <si>
    <t>*INA Crna Gora d.o.o. Podgorica</t>
  </si>
  <si>
    <t>Nije bilo značajnih događaja u period između 31. ožujka 2022. godine do objave Skraćenih tromjesečnih financijskih izvještaja</t>
  </si>
  <si>
    <t xml:space="preserve">Predujmovi za materijalnu i nematerijalnu imovinu prikazani su u liniji Dugoročnih potraživanja u Flash Reporta INA Grupe na dan 31. ožujka 2022. godine (u 2021.: 291.000.000 HRK, a u 2022. 231.000.000 HRK). dok su u TFI_POD prikazani u linijama AOP007 i AOP016.  	 	</t>
  </si>
  <si>
    <t>Redak Prihodi na temelju upotrebe vlastitih proizvoda, robe i usluga, AOP 004, u iznosu od 83 milijuna kuna u  Q1 2022. godini (Q1 2021. godina 43 milijuna kuna) u Flash Reportu umanjuje rashode razdoblja.</t>
  </si>
  <si>
    <t xml:space="preserve">Redak Troškovi osoblja Flash Reporta INA Grupe na dan 31. ožujka 2022. godine uz neto plaće i poreze čine i ostali troškovi zaposlenika koji su zbrojeni u red Ostali troškovi u listu RDG i to u iznosu od 60.000.000 HRK u Q1 2021., i iznosu od 77.000.000 HRK u Q1 2022. godini. </t>
  </si>
  <si>
    <t>Redak Imovina s pravom korištenja iz Flash Reporta INA Grupe na dan 31. ožujka 2022. godine u iznosu od 307.000.000 HRK u 2021..i 294.000.000 HRK u ožujku 2022. prikazana je u grupi II. Materijalnoj imovini prema pripadnosti klase imovine u listu Bilanca.</t>
  </si>
  <si>
    <t>U troškovima osoblja iskazani su troškovi neto plaća i nadnica u iznosu od 212 milijuna kuna, troškovi poreza u iznosu od 76 milijuna kuna i doprinosa za mirovinsko i zdravstveno osiguranje u iznosu od 44 milijuna kuna, i ostalih naknada zaposlenicima u iznosu od 77 milijuna kuna za razdoblje završeno na dan 31. ožujka 2022. godine.</t>
  </si>
  <si>
    <t>Kratkoročna rezerviranja i Kratkoročne otpremnine i jubilarne nagrade iz Flash Reporta INA Grupe na dan 31. ožujka 2022. godine prikazane su zajedno s ostalim obvezama u AOP 123Ostale kratkoročne obveze u listu Bilanca i to na dan 31. prosinca 2021. u iznosu od 322.000.000 HRK, a na dan 31. ožujka 2022. u iznosu od 416.000.000 HRK.</t>
  </si>
  <si>
    <t xml:space="preserve">Redak Amortizacije i umanjenja vrijednosti (neto) Flash Reporta INA Grupe  na dan 31. ožujka 2022. godine jednaka je zbroju dva reda Amortizacije i Ispravak vrijednosti – Dugotrajna imovina osim financijske imovine u listu RDG.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</si>
</sst>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sz val="9"/>
      <name val="Calibri"/>
      <family val="2"/>
      <charset val="238"/>
    </font>
    <font>
      <sz val="11"/>
      <name val="Calibri"/>
      <family val="2"/>
      <charset val="238"/>
    </font>
    <font>
      <sz val="10"/>
      <name val="Calibri"/>
      <family val="2"/>
      <charset val="238"/>
    </font>
    <font>
      <b/>
      <sz val="10"/>
      <name val="Calibri"/>
      <family val="2"/>
      <charset val="238"/>
    </font>
    <font>
      <b/>
      <i/>
      <sz val="10"/>
      <color rgb="FFFFFFFF"/>
      <name val="Times New Roman"/>
      <family val="1"/>
      <charset val="238"/>
    </font>
    <font>
      <i/>
      <sz val="10"/>
      <color indexed="8"/>
      <name val="Arial"/>
      <family val="2"/>
      <charset val="238"/>
    </font>
    <font>
      <sz val="8"/>
      <color rgb="FF000000"/>
      <name val="Arial"/>
      <family val="2"/>
      <charset val="238"/>
    </font>
    <font>
      <i/>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rgb="FFFFFFFF"/>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9" fontId="35" fillId="0" borderId="0" applyFont="0" applyFill="0" applyBorder="0" applyAlignment="0" applyProtection="0"/>
  </cellStyleXfs>
  <cellXfs count="38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18" fillId="12" borderId="38" xfId="4" applyFont="1" applyFill="1" applyBorder="1" applyAlignment="1" applyProtection="1">
      <alignment horizontal="center" vertical="center"/>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0" fontId="18" fillId="12" borderId="38" xfId="4" quotePrefix="1" applyFont="1" applyFill="1" applyBorder="1" applyAlignment="1" applyProtection="1">
      <alignment horizontal="center" vertical="center"/>
      <protection locked="0"/>
    </xf>
    <xf numFmtId="0" fontId="31" fillId="0" borderId="0" xfId="4" applyFont="1" applyProtection="1"/>
    <xf numFmtId="0" fontId="33" fillId="0" borderId="0" xfId="4" applyFont="1" applyProtection="1"/>
    <xf numFmtId="0" fontId="1" fillId="0" borderId="0" xfId="4" applyProtection="1"/>
    <xf numFmtId="0" fontId="18" fillId="12" borderId="36" xfId="4" applyFont="1" applyFill="1" applyBorder="1" applyAlignment="1" applyProtection="1">
      <alignment horizontal="center" vertical="center"/>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37" fillId="0" borderId="0" xfId="0" applyFont="1" applyAlignment="1">
      <alignment vertical="center"/>
    </xf>
    <xf numFmtId="0" fontId="39" fillId="0" borderId="0" xfId="0" applyFont="1" applyAlignment="1">
      <alignment vertical="center"/>
    </xf>
    <xf numFmtId="0" fontId="2" fillId="0" borderId="0" xfId="0" applyFont="1"/>
    <xf numFmtId="0" fontId="39" fillId="0" borderId="0" xfId="0" applyFont="1" applyAlignment="1">
      <alignment horizontal="justify"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41" fillId="16" borderId="41" xfId="0" applyFont="1" applyFill="1" applyBorder="1" applyAlignment="1">
      <alignment horizontal="center" vertical="center" wrapText="1"/>
    </xf>
    <xf numFmtId="0" fontId="41" fillId="16" borderId="42" xfId="0" applyFont="1" applyFill="1" applyBorder="1" applyAlignment="1">
      <alignment horizontal="center" vertical="center" wrapText="1"/>
    </xf>
    <xf numFmtId="0" fontId="41" fillId="16" borderId="43" xfId="0" applyFont="1" applyFill="1" applyBorder="1" applyAlignment="1">
      <alignment horizontal="center" vertical="center" wrapText="1"/>
    </xf>
    <xf numFmtId="4" fontId="6" fillId="0" borderId="44" xfId="0" applyNumberFormat="1" applyFont="1" applyBorder="1" applyAlignment="1">
      <alignment horizontal="left" vertical="center" wrapText="1"/>
    </xf>
    <xf numFmtId="4" fontId="6" fillId="0" borderId="45" xfId="0" applyNumberFormat="1" applyFont="1" applyBorder="1" applyAlignment="1">
      <alignment horizontal="left" vertical="center" wrapText="1"/>
    </xf>
    <xf numFmtId="10" fontId="6" fillId="0" borderId="46" xfId="6" applyNumberFormat="1" applyFont="1" applyBorder="1" applyAlignment="1">
      <alignment horizontal="left" vertical="center" wrapText="1"/>
    </xf>
    <xf numFmtId="3" fontId="6" fillId="0" borderId="45" xfId="0" applyNumberFormat="1" applyFont="1" applyBorder="1" applyAlignment="1">
      <alignment horizontal="right" vertical="center" wrapText="1"/>
    </xf>
    <xf numFmtId="3" fontId="6" fillId="0" borderId="47" xfId="0" applyNumberFormat="1" applyFont="1" applyBorder="1" applyAlignment="1">
      <alignment horizontal="right" vertical="center" wrapText="1"/>
    </xf>
    <xf numFmtId="4" fontId="6" fillId="0" borderId="48" xfId="0" applyNumberFormat="1" applyFont="1" applyBorder="1" applyAlignment="1">
      <alignment horizontal="left" vertical="center" wrapText="1"/>
    </xf>
    <xf numFmtId="4" fontId="6" fillId="0" borderId="49" xfId="0" applyNumberFormat="1" applyFont="1" applyBorder="1" applyAlignment="1">
      <alignment horizontal="left" vertical="center" wrapText="1"/>
    </xf>
    <xf numFmtId="10" fontId="6" fillId="0" borderId="50" xfId="6" applyNumberFormat="1" applyFont="1" applyBorder="1" applyAlignment="1">
      <alignment horizontal="left" vertical="center" wrapText="1"/>
    </xf>
    <xf numFmtId="3" fontId="6" fillId="0" borderId="49" xfId="0" applyNumberFormat="1" applyFont="1" applyBorder="1" applyAlignment="1">
      <alignment horizontal="right" vertical="center" wrapText="1"/>
    </xf>
    <xf numFmtId="3" fontId="6" fillId="0" borderId="51" xfId="0" applyNumberFormat="1" applyFont="1" applyBorder="1" applyAlignment="1">
      <alignment horizontal="right" vertical="center" wrapText="1"/>
    </xf>
    <xf numFmtId="4" fontId="6" fillId="0" borderId="52" xfId="0" applyNumberFormat="1" applyFont="1" applyBorder="1" applyAlignment="1">
      <alignment horizontal="left" vertical="center" wrapText="1"/>
    </xf>
    <xf numFmtId="4" fontId="6" fillId="0" borderId="53" xfId="0" applyNumberFormat="1" applyFont="1" applyBorder="1" applyAlignment="1">
      <alignment horizontal="left" vertical="center" wrapText="1"/>
    </xf>
    <xf numFmtId="10" fontId="6" fillId="0" borderId="54" xfId="6" applyNumberFormat="1" applyFont="1" applyBorder="1" applyAlignment="1">
      <alignment horizontal="left" vertical="center" wrapText="1"/>
    </xf>
    <xf numFmtId="3" fontId="6" fillId="0" borderId="53" xfId="0" applyNumberFormat="1" applyFont="1" applyBorder="1" applyAlignment="1">
      <alignment horizontal="right" vertical="center" wrapText="1"/>
    </xf>
    <xf numFmtId="3" fontId="6" fillId="0" borderId="55" xfId="0" applyNumberFormat="1" applyFont="1" applyBorder="1" applyAlignment="1">
      <alignment horizontal="right" vertical="center" wrapText="1"/>
    </xf>
    <xf numFmtId="0" fontId="40" fillId="0" borderId="0" xfId="0" applyFont="1" applyAlignment="1">
      <alignment vertical="center" wrapText="1"/>
    </xf>
    <xf numFmtId="0" fontId="7" fillId="0" borderId="0" xfId="0" applyFont="1"/>
    <xf numFmtId="0" fontId="2" fillId="0" borderId="2" xfId="0" applyFont="1" applyBorder="1" applyAlignment="1">
      <alignment vertical="center" wrapText="1"/>
    </xf>
    <xf numFmtId="0" fontId="7" fillId="0" borderId="0" xfId="0" applyFont="1" applyAlignment="1">
      <alignment vertical="center" wrapText="1"/>
    </xf>
    <xf numFmtId="0" fontId="42"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40" fillId="0" borderId="0" xfId="0" applyFont="1" applyAlignment="1">
      <alignment horizontal="justify"/>
    </xf>
    <xf numFmtId="0" fontId="43" fillId="17" borderId="40" xfId="0" applyFont="1" applyFill="1" applyBorder="1" applyAlignment="1">
      <alignment horizontal="right" vertical="center" wrapText="1"/>
    </xf>
    <xf numFmtId="0" fontId="43" fillId="0" borderId="0" xfId="0" applyFont="1" applyAlignment="1">
      <alignment vertical="center" wrapText="1"/>
    </xf>
    <xf numFmtId="0" fontId="43" fillId="0" borderId="0" xfId="0" applyFont="1" applyAlignment="1">
      <alignment vertical="center"/>
    </xf>
    <xf numFmtId="9" fontId="43" fillId="0" borderId="0" xfId="0" applyNumberFormat="1" applyFont="1" applyAlignment="1">
      <alignment horizontal="right" vertical="center" wrapText="1"/>
    </xf>
    <xf numFmtId="0" fontId="43" fillId="0" borderId="0" xfId="0" applyFont="1" applyAlignment="1">
      <alignment horizontal="right" vertical="center" wrapText="1"/>
    </xf>
    <xf numFmtId="10" fontId="43" fillId="0" borderId="0" xfId="0" applyNumberFormat="1" applyFont="1" applyAlignment="1">
      <alignment horizontal="right" vertical="center" wrapText="1"/>
    </xf>
    <xf numFmtId="0" fontId="38" fillId="0" borderId="0" xfId="0" applyFont="1"/>
    <xf numFmtId="0" fontId="44" fillId="0" borderId="0" xfId="0" applyFont="1" applyAlignment="1">
      <alignment vertical="center" wrapText="1"/>
    </xf>
    <xf numFmtId="0" fontId="38" fillId="0" borderId="0" xfId="0" applyFont="1" applyAlignment="1">
      <alignment vertical="top" wrapText="1"/>
    </xf>
    <xf numFmtId="0" fontId="38" fillId="0" borderId="0" xfId="0" applyFont="1" applyAlignment="1">
      <alignment vertical="top"/>
    </xf>
    <xf numFmtId="9" fontId="43" fillId="0" borderId="0" xfId="0" applyNumberFormat="1" applyFont="1" applyAlignment="1">
      <alignment horizontal="right" vertical="center"/>
    </xf>
    <xf numFmtId="0" fontId="38" fillId="0" borderId="0" xfId="0" applyFont="1" applyAlignment="1">
      <alignment vertical="center" wrapText="1"/>
    </xf>
    <xf numFmtId="0" fontId="43" fillId="0" borderId="0" xfId="0" applyFont="1" applyAlignment="1">
      <alignment horizontal="right" vertical="center"/>
    </xf>
    <xf numFmtId="10" fontId="43" fillId="0" borderId="0" xfId="0" applyNumberFormat="1" applyFont="1" applyAlignment="1">
      <alignment horizontal="righ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36"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9" fillId="0" borderId="0" xfId="0" applyFont="1" applyAlignment="1">
      <alignment horizontal="left" vertical="center" wrapText="1"/>
    </xf>
    <xf numFmtId="0" fontId="40"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left"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8"/>
  <sheetViews>
    <sheetView topLeftCell="A25" workbookViewId="0">
      <selection activeCell="C30" sqref="C30"/>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93" t="s">
        <v>308</v>
      </c>
      <c r="B1" s="194"/>
      <c r="C1" s="194"/>
      <c r="D1" s="46"/>
      <c r="E1" s="46"/>
      <c r="F1" s="46"/>
      <c r="G1" s="46"/>
      <c r="H1" s="46"/>
      <c r="I1" s="46"/>
      <c r="J1" s="47"/>
    </row>
    <row r="2" spans="1:20" ht="14.45" customHeight="1" x14ac:dyDescent="0.25">
      <c r="A2" s="195" t="s">
        <v>324</v>
      </c>
      <c r="B2" s="196"/>
      <c r="C2" s="196"/>
      <c r="D2" s="196"/>
      <c r="E2" s="196"/>
      <c r="F2" s="196"/>
      <c r="G2" s="196"/>
      <c r="H2" s="196"/>
      <c r="I2" s="196"/>
      <c r="J2" s="197"/>
      <c r="N2" s="95">
        <v>1</v>
      </c>
    </row>
    <row r="3" spans="1:20" x14ac:dyDescent="0.25">
      <c r="A3" s="49"/>
      <c r="B3" s="50"/>
      <c r="C3" s="50"/>
      <c r="D3" s="50"/>
      <c r="E3" s="50"/>
      <c r="F3" s="50"/>
      <c r="G3" s="50"/>
      <c r="H3" s="50"/>
      <c r="I3" s="50"/>
      <c r="J3" s="51"/>
      <c r="N3" s="95">
        <v>2</v>
      </c>
    </row>
    <row r="4" spans="1:20" ht="33.6" customHeight="1" x14ac:dyDescent="0.25">
      <c r="A4" s="198" t="s">
        <v>309</v>
      </c>
      <c r="B4" s="199"/>
      <c r="C4" s="199"/>
      <c r="D4" s="199"/>
      <c r="E4" s="200">
        <v>44562</v>
      </c>
      <c r="F4" s="201"/>
      <c r="G4" s="52" t="s">
        <v>0</v>
      </c>
      <c r="H4" s="200">
        <v>44651</v>
      </c>
      <c r="I4" s="201"/>
      <c r="J4" s="53"/>
      <c r="N4" s="95">
        <v>3</v>
      </c>
    </row>
    <row r="5" spans="1:20" s="54" customFormat="1" ht="10.15" customHeight="1" x14ac:dyDescent="0.25">
      <c r="A5" s="202"/>
      <c r="B5" s="203"/>
      <c r="C5" s="203"/>
      <c r="D5" s="203"/>
      <c r="E5" s="203"/>
      <c r="F5" s="203"/>
      <c r="G5" s="203"/>
      <c r="H5" s="203"/>
      <c r="I5" s="203"/>
      <c r="J5" s="204"/>
      <c r="N5" s="96">
        <v>4</v>
      </c>
    </row>
    <row r="6" spans="1:20" ht="20.45" customHeight="1" x14ac:dyDescent="0.25">
      <c r="A6" s="55"/>
      <c r="B6" s="56" t="s">
        <v>329</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212" t="s">
        <v>331</v>
      </c>
      <c r="B10" s="213"/>
      <c r="C10" s="213"/>
      <c r="D10" s="213"/>
      <c r="E10" s="213"/>
      <c r="F10" s="213"/>
      <c r="G10" s="213"/>
      <c r="H10" s="213"/>
      <c r="I10" s="213"/>
      <c r="J10" s="65"/>
    </row>
    <row r="11" spans="1:20" ht="24.6" customHeight="1" x14ac:dyDescent="0.25">
      <c r="A11" s="214" t="s">
        <v>310</v>
      </c>
      <c r="B11" s="215"/>
      <c r="C11" s="207" t="s">
        <v>447</v>
      </c>
      <c r="D11" s="208"/>
      <c r="E11" s="66"/>
      <c r="F11" s="216" t="s">
        <v>332</v>
      </c>
      <c r="G11" s="206"/>
      <c r="H11" s="217" t="s">
        <v>448</v>
      </c>
      <c r="I11" s="218"/>
      <c r="J11" s="67"/>
    </row>
    <row r="12" spans="1:20" ht="14.45" customHeight="1" x14ac:dyDescent="0.25">
      <c r="A12" s="68"/>
      <c r="B12" s="69"/>
      <c r="C12" s="69"/>
      <c r="D12" s="69"/>
      <c r="E12" s="210"/>
      <c r="F12" s="210"/>
      <c r="G12" s="210"/>
      <c r="H12" s="210"/>
      <c r="I12" s="70"/>
      <c r="J12" s="67"/>
    </row>
    <row r="13" spans="1:20" ht="21" customHeight="1" x14ac:dyDescent="0.25">
      <c r="A13" s="205" t="s">
        <v>325</v>
      </c>
      <c r="B13" s="206"/>
      <c r="C13" s="207" t="s">
        <v>449</v>
      </c>
      <c r="D13" s="208"/>
      <c r="E13" s="209"/>
      <c r="F13" s="210"/>
      <c r="G13" s="210"/>
      <c r="H13" s="210"/>
      <c r="I13" s="70"/>
      <c r="J13" s="67"/>
    </row>
    <row r="14" spans="1:20" ht="10.9" customHeight="1" x14ac:dyDescent="0.25">
      <c r="A14" s="66"/>
      <c r="B14" s="70"/>
      <c r="C14" s="69"/>
      <c r="D14" s="69"/>
      <c r="E14" s="211"/>
      <c r="F14" s="211"/>
      <c r="G14" s="211"/>
      <c r="H14" s="211"/>
      <c r="I14" s="69"/>
      <c r="J14" s="71"/>
    </row>
    <row r="15" spans="1:20" ht="22.9" customHeight="1" x14ac:dyDescent="0.25">
      <c r="A15" s="205" t="s">
        <v>311</v>
      </c>
      <c r="B15" s="206"/>
      <c r="C15" s="207" t="s">
        <v>450</v>
      </c>
      <c r="D15" s="208"/>
      <c r="E15" s="225"/>
      <c r="F15" s="226"/>
      <c r="G15" s="72" t="s">
        <v>333</v>
      </c>
      <c r="H15" s="217" t="s">
        <v>451</v>
      </c>
      <c r="I15" s="218"/>
      <c r="J15" s="73"/>
    </row>
    <row r="16" spans="1:20" ht="10.9" customHeight="1" x14ac:dyDescent="0.25">
      <c r="A16" s="66"/>
      <c r="B16" s="70"/>
      <c r="C16" s="69"/>
      <c r="D16" s="69"/>
      <c r="E16" s="211"/>
      <c r="F16" s="211"/>
      <c r="G16" s="211"/>
      <c r="H16" s="211"/>
      <c r="I16" s="69"/>
      <c r="J16" s="71"/>
    </row>
    <row r="17" spans="1:10" ht="22.9" customHeight="1" x14ac:dyDescent="0.25">
      <c r="A17" s="74"/>
      <c r="B17" s="72" t="s">
        <v>334</v>
      </c>
      <c r="C17" s="207" t="s">
        <v>452</v>
      </c>
      <c r="D17" s="208"/>
      <c r="E17" s="75"/>
      <c r="F17" s="75"/>
      <c r="G17" s="75"/>
      <c r="H17" s="75"/>
      <c r="I17" s="75"/>
      <c r="J17" s="73"/>
    </row>
    <row r="18" spans="1:10" x14ac:dyDescent="0.25">
      <c r="A18" s="219"/>
      <c r="B18" s="220"/>
      <c r="C18" s="211"/>
      <c r="D18" s="211"/>
      <c r="E18" s="211"/>
      <c r="F18" s="211"/>
      <c r="G18" s="211"/>
      <c r="H18" s="211"/>
      <c r="I18" s="69"/>
      <c r="J18" s="71"/>
    </row>
    <row r="19" spans="1:10" x14ac:dyDescent="0.25">
      <c r="A19" s="214" t="s">
        <v>312</v>
      </c>
      <c r="B19" s="221"/>
      <c r="C19" s="222" t="s">
        <v>453</v>
      </c>
      <c r="D19" s="223"/>
      <c r="E19" s="223"/>
      <c r="F19" s="223"/>
      <c r="G19" s="223"/>
      <c r="H19" s="223"/>
      <c r="I19" s="223"/>
      <c r="J19" s="224"/>
    </row>
    <row r="20" spans="1:10" x14ac:dyDescent="0.25">
      <c r="A20" s="68"/>
      <c r="B20" s="69"/>
      <c r="C20" s="76"/>
      <c r="D20" s="69"/>
      <c r="E20" s="211"/>
      <c r="F20" s="211"/>
      <c r="G20" s="211"/>
      <c r="H20" s="211"/>
      <c r="I20" s="69"/>
      <c r="J20" s="71"/>
    </row>
    <row r="21" spans="1:10" x14ac:dyDescent="0.25">
      <c r="A21" s="214" t="s">
        <v>313</v>
      </c>
      <c r="B21" s="221"/>
      <c r="C21" s="217">
        <v>10020</v>
      </c>
      <c r="D21" s="218"/>
      <c r="E21" s="211"/>
      <c r="F21" s="211"/>
      <c r="G21" s="222" t="s">
        <v>454</v>
      </c>
      <c r="H21" s="223"/>
      <c r="I21" s="223"/>
      <c r="J21" s="224"/>
    </row>
    <row r="22" spans="1:10" x14ac:dyDescent="0.25">
      <c r="A22" s="68"/>
      <c r="B22" s="69"/>
      <c r="C22" s="69"/>
      <c r="D22" s="69"/>
      <c r="E22" s="211"/>
      <c r="F22" s="211"/>
      <c r="G22" s="211"/>
      <c r="H22" s="211"/>
      <c r="I22" s="69"/>
      <c r="J22" s="71"/>
    </row>
    <row r="23" spans="1:10" x14ac:dyDescent="0.25">
      <c r="A23" s="214" t="s">
        <v>314</v>
      </c>
      <c r="B23" s="221"/>
      <c r="C23" s="222" t="s">
        <v>455</v>
      </c>
      <c r="D23" s="223"/>
      <c r="E23" s="223"/>
      <c r="F23" s="223"/>
      <c r="G23" s="223"/>
      <c r="H23" s="223"/>
      <c r="I23" s="223"/>
      <c r="J23" s="224"/>
    </row>
    <row r="24" spans="1:10" x14ac:dyDescent="0.25">
      <c r="A24" s="68"/>
      <c r="B24" s="69"/>
      <c r="C24" s="69"/>
      <c r="D24" s="69"/>
      <c r="E24" s="211"/>
      <c r="F24" s="211"/>
      <c r="G24" s="211"/>
      <c r="H24" s="211"/>
      <c r="I24" s="69"/>
      <c r="J24" s="71"/>
    </row>
    <row r="25" spans="1:10" x14ac:dyDescent="0.25">
      <c r="A25" s="214" t="s">
        <v>315</v>
      </c>
      <c r="B25" s="221"/>
      <c r="C25" s="228" t="s">
        <v>456</v>
      </c>
      <c r="D25" s="229"/>
      <c r="E25" s="229"/>
      <c r="F25" s="229"/>
      <c r="G25" s="229"/>
      <c r="H25" s="229"/>
      <c r="I25" s="229"/>
      <c r="J25" s="230"/>
    </row>
    <row r="26" spans="1:10" x14ac:dyDescent="0.25">
      <c r="A26" s="68"/>
      <c r="B26" s="69"/>
      <c r="C26" s="76"/>
      <c r="D26" s="69"/>
      <c r="E26" s="211"/>
      <c r="F26" s="211"/>
      <c r="G26" s="211"/>
      <c r="H26" s="211"/>
      <c r="I26" s="69"/>
      <c r="J26" s="71"/>
    </row>
    <row r="27" spans="1:10" x14ac:dyDescent="0.25">
      <c r="A27" s="214" t="s">
        <v>316</v>
      </c>
      <c r="B27" s="221"/>
      <c r="C27" s="228" t="s">
        <v>457</v>
      </c>
      <c r="D27" s="229"/>
      <c r="E27" s="229"/>
      <c r="F27" s="229"/>
      <c r="G27" s="229"/>
      <c r="H27" s="229"/>
      <c r="I27" s="229"/>
      <c r="J27" s="230"/>
    </row>
    <row r="28" spans="1:10" ht="13.9" customHeight="1" x14ac:dyDescent="0.25">
      <c r="A28" s="68"/>
      <c r="B28" s="69"/>
      <c r="C28" s="76"/>
      <c r="D28" s="69"/>
      <c r="E28" s="211"/>
      <c r="F28" s="211"/>
      <c r="G28" s="211"/>
      <c r="H28" s="211"/>
      <c r="I28" s="69"/>
      <c r="J28" s="71"/>
    </row>
    <row r="29" spans="1:10" ht="22.9" customHeight="1" x14ac:dyDescent="0.25">
      <c r="A29" s="205" t="s">
        <v>326</v>
      </c>
      <c r="B29" s="221"/>
      <c r="C29" s="77">
        <v>9525</v>
      </c>
      <c r="D29" s="78"/>
      <c r="E29" s="227"/>
      <c r="F29" s="227"/>
      <c r="G29" s="227"/>
      <c r="H29" s="227"/>
      <c r="I29" s="79"/>
      <c r="J29" s="80"/>
    </row>
    <row r="30" spans="1:10" x14ac:dyDescent="0.25">
      <c r="A30" s="68"/>
      <c r="B30" s="69"/>
      <c r="C30" s="69"/>
      <c r="D30" s="69"/>
      <c r="E30" s="211"/>
      <c r="F30" s="211"/>
      <c r="G30" s="211"/>
      <c r="H30" s="211"/>
      <c r="I30" s="79"/>
      <c r="J30" s="80"/>
    </row>
    <row r="31" spans="1:10" x14ac:dyDescent="0.25">
      <c r="A31" s="214" t="s">
        <v>317</v>
      </c>
      <c r="B31" s="221"/>
      <c r="C31" s="92" t="s">
        <v>337</v>
      </c>
      <c r="D31" s="231" t="s">
        <v>335</v>
      </c>
      <c r="E31" s="232"/>
      <c r="F31" s="232"/>
      <c r="G31" s="232"/>
      <c r="H31" s="81"/>
      <c r="I31" s="82" t="s">
        <v>336</v>
      </c>
      <c r="J31" s="83" t="s">
        <v>337</v>
      </c>
    </row>
    <row r="32" spans="1:10" x14ac:dyDescent="0.25">
      <c r="A32" s="214"/>
      <c r="B32" s="221"/>
      <c r="C32" s="84"/>
      <c r="D32" s="52"/>
      <c r="E32" s="226"/>
      <c r="F32" s="226"/>
      <c r="G32" s="226"/>
      <c r="H32" s="226"/>
      <c r="I32" s="79"/>
      <c r="J32" s="80"/>
    </row>
    <row r="33" spans="1:10" x14ac:dyDescent="0.25">
      <c r="A33" s="214" t="s">
        <v>327</v>
      </c>
      <c r="B33" s="221"/>
      <c r="C33" s="77" t="s">
        <v>339</v>
      </c>
      <c r="D33" s="231" t="s">
        <v>338</v>
      </c>
      <c r="E33" s="232"/>
      <c r="F33" s="232"/>
      <c r="G33" s="232"/>
      <c r="H33" s="75"/>
      <c r="I33" s="82" t="s">
        <v>339</v>
      </c>
      <c r="J33" s="83" t="s">
        <v>340</v>
      </c>
    </row>
    <row r="34" spans="1:10" x14ac:dyDescent="0.25">
      <c r="A34" s="68"/>
      <c r="B34" s="69"/>
      <c r="C34" s="69"/>
      <c r="D34" s="69"/>
      <c r="E34" s="211"/>
      <c r="F34" s="211"/>
      <c r="G34" s="211"/>
      <c r="H34" s="211"/>
      <c r="I34" s="69"/>
      <c r="J34" s="71"/>
    </row>
    <row r="35" spans="1:10" x14ac:dyDescent="0.25">
      <c r="A35" s="231" t="s">
        <v>328</v>
      </c>
      <c r="B35" s="232"/>
      <c r="C35" s="232"/>
      <c r="D35" s="232"/>
      <c r="E35" s="232" t="s">
        <v>318</v>
      </c>
      <c r="F35" s="232"/>
      <c r="G35" s="232"/>
      <c r="H35" s="232"/>
      <c r="I35" s="232"/>
      <c r="J35" s="85" t="s">
        <v>319</v>
      </c>
    </row>
    <row r="36" spans="1:10" x14ac:dyDescent="0.25">
      <c r="A36" s="68"/>
      <c r="B36" s="69"/>
      <c r="C36" s="69"/>
      <c r="D36" s="69"/>
      <c r="E36" s="211"/>
      <c r="F36" s="211"/>
      <c r="G36" s="211"/>
      <c r="H36" s="211"/>
      <c r="I36" s="69"/>
      <c r="J36" s="80"/>
    </row>
    <row r="37" spans="1:10" x14ac:dyDescent="0.25">
      <c r="A37" s="240" t="s">
        <v>458</v>
      </c>
      <c r="B37" s="241"/>
      <c r="C37" s="241"/>
      <c r="D37" s="241"/>
      <c r="E37" s="240" t="s">
        <v>459</v>
      </c>
      <c r="F37" s="241"/>
      <c r="G37" s="241"/>
      <c r="H37" s="241"/>
      <c r="I37" s="242"/>
      <c r="J37" s="129" t="s">
        <v>460</v>
      </c>
    </row>
    <row r="38" spans="1:10" x14ac:dyDescent="0.25">
      <c r="A38" s="68"/>
      <c r="B38" s="69"/>
      <c r="C38" s="76"/>
      <c r="D38" s="236"/>
      <c r="E38" s="236"/>
      <c r="F38" s="236"/>
      <c r="G38" s="236"/>
      <c r="H38" s="236"/>
      <c r="I38" s="236"/>
      <c r="J38" s="71"/>
    </row>
    <row r="39" spans="1:10" x14ac:dyDescent="0.25">
      <c r="A39" s="240" t="s">
        <v>461</v>
      </c>
      <c r="B39" s="241"/>
      <c r="C39" s="241"/>
      <c r="D39" s="242"/>
      <c r="E39" s="240" t="s">
        <v>462</v>
      </c>
      <c r="F39" s="241"/>
      <c r="G39" s="241"/>
      <c r="H39" s="241"/>
      <c r="I39" s="242"/>
      <c r="J39" s="131" t="s">
        <v>463</v>
      </c>
    </row>
    <row r="40" spans="1:10" x14ac:dyDescent="0.25">
      <c r="A40" s="68"/>
      <c r="B40" s="69"/>
      <c r="C40" s="76"/>
      <c r="D40" s="86"/>
      <c r="E40" s="236"/>
      <c r="F40" s="236"/>
      <c r="G40" s="236"/>
      <c r="H40" s="236"/>
      <c r="I40" s="70"/>
      <c r="J40" s="71"/>
    </row>
    <row r="41" spans="1:10" x14ac:dyDescent="0.25">
      <c r="A41" s="233" t="s">
        <v>464</v>
      </c>
      <c r="B41" s="234"/>
      <c r="C41" s="234"/>
      <c r="D41" s="235"/>
      <c r="E41" s="233" t="s">
        <v>465</v>
      </c>
      <c r="F41" s="234"/>
      <c r="G41" s="234"/>
      <c r="H41" s="234"/>
      <c r="I41" s="235"/>
      <c r="J41" s="131" t="s">
        <v>466</v>
      </c>
    </row>
    <row r="42" spans="1:10" x14ac:dyDescent="0.25">
      <c r="A42" s="68"/>
      <c r="B42" s="69"/>
      <c r="C42" s="76"/>
      <c r="D42" s="86"/>
      <c r="E42" s="236"/>
      <c r="F42" s="236"/>
      <c r="G42" s="236"/>
      <c r="H42" s="236"/>
      <c r="I42" s="70"/>
      <c r="J42" s="71"/>
    </row>
    <row r="43" spans="1:10" x14ac:dyDescent="0.25">
      <c r="A43" s="233" t="s">
        <v>467</v>
      </c>
      <c r="B43" s="234"/>
      <c r="C43" s="234"/>
      <c r="D43" s="235"/>
      <c r="E43" s="237" t="s">
        <v>468</v>
      </c>
      <c r="F43" s="238"/>
      <c r="G43" s="238"/>
      <c r="H43" s="238"/>
      <c r="I43" s="239"/>
      <c r="J43" s="131">
        <v>80772529</v>
      </c>
    </row>
    <row r="44" spans="1:10" x14ac:dyDescent="0.25">
      <c r="A44" s="87"/>
      <c r="B44" s="76"/>
      <c r="C44" s="243"/>
      <c r="D44" s="243"/>
      <c r="E44" s="211"/>
      <c r="F44" s="211"/>
      <c r="G44" s="243"/>
      <c r="H44" s="243"/>
      <c r="I44" s="243"/>
      <c r="J44" s="71"/>
    </row>
    <row r="45" spans="1:10" x14ac:dyDescent="0.25">
      <c r="A45" s="233" t="s">
        <v>469</v>
      </c>
      <c r="B45" s="234"/>
      <c r="C45" s="234"/>
      <c r="D45" s="235"/>
      <c r="E45" s="233" t="s">
        <v>459</v>
      </c>
      <c r="F45" s="234"/>
      <c r="G45" s="234"/>
      <c r="H45" s="234"/>
      <c r="I45" s="235"/>
      <c r="J45" s="131" t="s">
        <v>470</v>
      </c>
    </row>
    <row r="46" spans="1:10" x14ac:dyDescent="0.25">
      <c r="A46" s="132"/>
      <c r="B46" s="133"/>
      <c r="C46" s="133"/>
      <c r="D46" s="130"/>
      <c r="E46" s="244"/>
      <c r="F46" s="244"/>
      <c r="G46" s="245"/>
      <c r="H46" s="245"/>
      <c r="I46" s="130"/>
      <c r="J46" s="134"/>
    </row>
    <row r="47" spans="1:10" x14ac:dyDescent="0.25">
      <c r="A47" s="233" t="s">
        <v>471</v>
      </c>
      <c r="B47" s="234"/>
      <c r="C47" s="234"/>
      <c r="D47" s="235"/>
      <c r="E47" s="233" t="s">
        <v>472</v>
      </c>
      <c r="F47" s="234"/>
      <c r="G47" s="234"/>
      <c r="H47" s="234"/>
      <c r="I47" s="235"/>
      <c r="J47" s="135" t="s">
        <v>473</v>
      </c>
    </row>
    <row r="48" spans="1:10" x14ac:dyDescent="0.25">
      <c r="A48" s="132"/>
      <c r="B48" s="133"/>
      <c r="C48" s="133"/>
      <c r="D48" s="130"/>
      <c r="E48" s="244"/>
      <c r="F48" s="244"/>
      <c r="G48" s="245"/>
      <c r="H48" s="245"/>
      <c r="I48" s="130"/>
      <c r="J48" s="134"/>
    </row>
    <row r="49" spans="1:20" x14ac:dyDescent="0.25">
      <c r="A49" s="233" t="s">
        <v>474</v>
      </c>
      <c r="B49" s="234"/>
      <c r="C49" s="234"/>
      <c r="D49" s="235"/>
      <c r="E49" s="233" t="s">
        <v>475</v>
      </c>
      <c r="F49" s="234"/>
      <c r="G49" s="234"/>
      <c r="H49" s="234"/>
      <c r="I49" s="235"/>
      <c r="J49" s="131">
        <v>5527988000</v>
      </c>
    </row>
    <row r="50" spans="1:20" s="138" customFormat="1" x14ac:dyDescent="0.25">
      <c r="A50" s="132"/>
      <c r="B50" s="133"/>
      <c r="C50" s="133"/>
      <c r="D50" s="130"/>
      <c r="E50" s="244"/>
      <c r="F50" s="244"/>
      <c r="G50" s="245"/>
      <c r="H50" s="245"/>
      <c r="I50" s="130"/>
      <c r="J50" s="134"/>
      <c r="K50" s="136"/>
      <c r="L50" s="136"/>
      <c r="M50" s="136"/>
      <c r="N50" s="137"/>
      <c r="O50" s="136"/>
      <c r="P50" s="136"/>
      <c r="Q50" s="136"/>
      <c r="R50" s="136"/>
      <c r="S50" s="136"/>
      <c r="T50" s="136"/>
    </row>
    <row r="51" spans="1:20" s="138" customFormat="1" x14ac:dyDescent="0.25">
      <c r="A51" s="233" t="s">
        <v>476</v>
      </c>
      <c r="B51" s="234"/>
      <c r="C51" s="234"/>
      <c r="D51" s="235"/>
      <c r="E51" s="233" t="s">
        <v>477</v>
      </c>
      <c r="F51" s="234"/>
      <c r="G51" s="234"/>
      <c r="H51" s="234"/>
      <c r="I51" s="235"/>
      <c r="J51" s="77" t="s">
        <v>478</v>
      </c>
      <c r="K51" s="136"/>
      <c r="L51" s="136"/>
      <c r="M51" s="136"/>
      <c r="N51" s="137"/>
      <c r="O51" s="136"/>
      <c r="P51" s="136"/>
      <c r="Q51" s="136"/>
      <c r="R51" s="136"/>
      <c r="S51" s="136"/>
      <c r="T51" s="136"/>
    </row>
    <row r="52" spans="1:20" s="138" customFormat="1" x14ac:dyDescent="0.25">
      <c r="A52" s="132"/>
      <c r="B52" s="133"/>
      <c r="C52" s="133"/>
      <c r="D52" s="130"/>
      <c r="E52" s="244"/>
      <c r="F52" s="244"/>
      <c r="G52" s="245"/>
      <c r="H52" s="245"/>
      <c r="I52" s="130"/>
      <c r="J52" s="134"/>
      <c r="K52" s="136"/>
      <c r="L52" s="136"/>
      <c r="M52" s="136"/>
      <c r="N52" s="137"/>
      <c r="O52" s="136"/>
      <c r="P52" s="136"/>
      <c r="Q52" s="136"/>
      <c r="R52" s="136"/>
      <c r="S52" s="136"/>
      <c r="T52" s="136"/>
    </row>
    <row r="53" spans="1:20" s="138" customFormat="1" x14ac:dyDescent="0.25">
      <c r="A53" s="233" t="s">
        <v>479</v>
      </c>
      <c r="B53" s="234"/>
      <c r="C53" s="234"/>
      <c r="D53" s="235"/>
      <c r="E53" s="233" t="s">
        <v>480</v>
      </c>
      <c r="F53" s="234"/>
      <c r="G53" s="234"/>
      <c r="H53" s="234"/>
      <c r="I53" s="235"/>
      <c r="J53" s="77">
        <v>10530890156</v>
      </c>
      <c r="K53" s="136"/>
      <c r="L53" s="136"/>
      <c r="M53" s="136"/>
      <c r="N53" s="137"/>
      <c r="O53" s="136"/>
      <c r="P53" s="136"/>
      <c r="Q53" s="136"/>
      <c r="R53" s="136"/>
      <c r="S53" s="136"/>
      <c r="T53" s="136"/>
    </row>
    <row r="54" spans="1:20" s="138" customFormat="1" x14ac:dyDescent="0.25">
      <c r="A54" s="132"/>
      <c r="B54" s="133"/>
      <c r="C54" s="133"/>
      <c r="D54" s="130"/>
      <c r="E54" s="244"/>
      <c r="F54" s="244"/>
      <c r="G54" s="245"/>
      <c r="H54" s="245"/>
      <c r="I54" s="130"/>
      <c r="J54" s="134"/>
      <c r="K54" s="136"/>
      <c r="L54" s="136"/>
      <c r="M54" s="136"/>
      <c r="N54" s="137"/>
      <c r="O54" s="136"/>
      <c r="P54" s="136"/>
      <c r="Q54" s="136"/>
      <c r="R54" s="136"/>
      <c r="S54" s="136"/>
      <c r="T54" s="136"/>
    </row>
    <row r="55" spans="1:20" s="138" customFormat="1" x14ac:dyDescent="0.25">
      <c r="A55" s="233" t="s">
        <v>481</v>
      </c>
      <c r="B55" s="234"/>
      <c r="C55" s="234"/>
      <c r="D55" s="235"/>
      <c r="E55" s="233" t="s">
        <v>482</v>
      </c>
      <c r="F55" s="234"/>
      <c r="G55" s="234"/>
      <c r="H55" s="234"/>
      <c r="I55" s="235"/>
      <c r="J55" s="131">
        <v>17573462</v>
      </c>
      <c r="K55" s="136"/>
      <c r="L55" s="136"/>
      <c r="M55" s="136"/>
      <c r="N55" s="137"/>
      <c r="O55" s="136"/>
      <c r="P55" s="136"/>
      <c r="Q55" s="136"/>
      <c r="R55" s="136"/>
      <c r="S55" s="136"/>
      <c r="T55" s="136"/>
    </row>
    <row r="56" spans="1:20" s="138" customFormat="1" x14ac:dyDescent="0.25">
      <c r="A56" s="132"/>
      <c r="B56" s="133"/>
      <c r="C56" s="133"/>
      <c r="D56" s="130"/>
      <c r="E56" s="244"/>
      <c r="F56" s="244"/>
      <c r="G56" s="245"/>
      <c r="H56" s="245"/>
      <c r="I56" s="130"/>
      <c r="J56" s="134"/>
      <c r="K56" s="136"/>
      <c r="L56" s="136"/>
      <c r="M56" s="136"/>
      <c r="N56" s="137"/>
      <c r="O56" s="136"/>
      <c r="P56" s="136"/>
      <c r="Q56" s="136"/>
      <c r="R56" s="136"/>
      <c r="S56" s="136"/>
      <c r="T56" s="136"/>
    </row>
    <row r="57" spans="1:20" s="138" customFormat="1" x14ac:dyDescent="0.25">
      <c r="A57" s="237" t="s">
        <v>483</v>
      </c>
      <c r="B57" s="238"/>
      <c r="C57" s="238"/>
      <c r="D57" s="239"/>
      <c r="E57" s="237" t="s">
        <v>484</v>
      </c>
      <c r="F57" s="238"/>
      <c r="G57" s="238"/>
      <c r="H57" s="238"/>
      <c r="I57" s="239"/>
      <c r="J57" s="131" t="s">
        <v>485</v>
      </c>
      <c r="K57" s="136"/>
      <c r="L57" s="136"/>
      <c r="M57" s="136"/>
      <c r="N57" s="137"/>
      <c r="O57" s="136"/>
      <c r="P57" s="136"/>
      <c r="Q57" s="136"/>
      <c r="R57" s="136"/>
      <c r="S57" s="136"/>
      <c r="T57" s="136"/>
    </row>
    <row r="58" spans="1:20" s="138" customFormat="1" x14ac:dyDescent="0.25">
      <c r="A58" s="132"/>
      <c r="B58" s="133"/>
      <c r="C58" s="133"/>
      <c r="D58" s="130"/>
      <c r="E58" s="244"/>
      <c r="F58" s="244"/>
      <c r="G58" s="245"/>
      <c r="H58" s="245"/>
      <c r="I58" s="130"/>
      <c r="J58" s="134"/>
      <c r="K58" s="136"/>
      <c r="L58" s="136"/>
      <c r="M58" s="136"/>
      <c r="N58" s="137"/>
      <c r="O58" s="136"/>
      <c r="P58" s="136"/>
      <c r="Q58" s="136"/>
      <c r="R58" s="136"/>
      <c r="S58" s="136"/>
      <c r="T58" s="136"/>
    </row>
    <row r="59" spans="1:20" s="138" customFormat="1" x14ac:dyDescent="0.25">
      <c r="A59" s="237" t="s">
        <v>486</v>
      </c>
      <c r="B59" s="238"/>
      <c r="C59" s="238"/>
      <c r="D59" s="239"/>
      <c r="E59" s="237" t="s">
        <v>484</v>
      </c>
      <c r="F59" s="238"/>
      <c r="G59" s="238"/>
      <c r="H59" s="238"/>
      <c r="I59" s="239"/>
      <c r="J59" s="131" t="s">
        <v>487</v>
      </c>
      <c r="K59" s="136"/>
      <c r="L59" s="136"/>
      <c r="M59" s="136"/>
      <c r="N59" s="137"/>
      <c r="O59" s="136"/>
      <c r="P59" s="136"/>
      <c r="Q59" s="136"/>
      <c r="R59" s="136"/>
      <c r="S59" s="136"/>
      <c r="T59" s="136"/>
    </row>
    <row r="60" spans="1:20" s="138" customFormat="1" x14ac:dyDescent="0.25">
      <c r="A60" s="132"/>
      <c r="B60" s="133"/>
      <c r="C60" s="133"/>
      <c r="D60" s="130"/>
      <c r="E60" s="244"/>
      <c r="F60" s="244"/>
      <c r="G60" s="245"/>
      <c r="H60" s="245"/>
      <c r="I60" s="130"/>
      <c r="J60" s="134"/>
      <c r="K60" s="136"/>
      <c r="L60" s="136"/>
      <c r="M60" s="136"/>
      <c r="N60" s="137"/>
      <c r="O60" s="136"/>
      <c r="P60" s="136"/>
      <c r="Q60" s="136"/>
      <c r="R60" s="136"/>
      <c r="S60" s="136"/>
      <c r="T60" s="136"/>
    </row>
    <row r="61" spans="1:20" s="138" customFormat="1" x14ac:dyDescent="0.25">
      <c r="A61" s="233" t="s">
        <v>488</v>
      </c>
      <c r="B61" s="234"/>
      <c r="C61" s="234"/>
      <c r="D61" s="235"/>
      <c r="E61" s="233" t="s">
        <v>489</v>
      </c>
      <c r="F61" s="234"/>
      <c r="G61" s="234"/>
      <c r="H61" s="234"/>
      <c r="I61" s="235"/>
      <c r="J61" s="131">
        <v>70216036</v>
      </c>
      <c r="K61" s="136"/>
      <c r="L61" s="136"/>
      <c r="M61" s="136"/>
      <c r="N61" s="137"/>
      <c r="O61" s="136"/>
      <c r="P61" s="136"/>
      <c r="Q61" s="136"/>
      <c r="R61" s="136"/>
      <c r="S61" s="136"/>
      <c r="T61" s="136"/>
    </row>
    <row r="62" spans="1:20" s="138" customFormat="1" x14ac:dyDescent="0.25">
      <c r="A62" s="132"/>
      <c r="B62" s="133"/>
      <c r="C62" s="133"/>
      <c r="D62" s="130"/>
      <c r="E62" s="244"/>
      <c r="F62" s="244"/>
      <c r="G62" s="245"/>
      <c r="H62" s="245"/>
      <c r="I62" s="130"/>
      <c r="J62" s="134"/>
      <c r="K62" s="136"/>
      <c r="L62" s="136"/>
      <c r="M62" s="136"/>
      <c r="N62" s="137"/>
      <c r="O62" s="136"/>
      <c r="P62" s="136"/>
      <c r="Q62" s="136"/>
      <c r="R62" s="136"/>
      <c r="S62" s="136"/>
      <c r="T62" s="136"/>
    </row>
    <row r="63" spans="1:20" s="138" customFormat="1" x14ac:dyDescent="0.25">
      <c r="A63" s="237" t="s">
        <v>490</v>
      </c>
      <c r="B63" s="238"/>
      <c r="C63" s="238"/>
      <c r="D63" s="238"/>
      <c r="E63" s="233" t="s">
        <v>491</v>
      </c>
      <c r="F63" s="234"/>
      <c r="G63" s="234"/>
      <c r="H63" s="234"/>
      <c r="I63" s="235"/>
      <c r="J63" s="135" t="s">
        <v>492</v>
      </c>
      <c r="K63" s="136"/>
      <c r="L63" s="136"/>
      <c r="M63" s="136"/>
      <c r="N63" s="137"/>
      <c r="O63" s="136"/>
      <c r="P63" s="136"/>
      <c r="Q63" s="136"/>
      <c r="R63" s="136"/>
      <c r="S63" s="136"/>
      <c r="T63" s="136"/>
    </row>
    <row r="64" spans="1:20" s="138" customFormat="1" x14ac:dyDescent="0.25">
      <c r="A64" s="132"/>
      <c r="B64" s="133"/>
      <c r="C64" s="133"/>
      <c r="D64" s="130"/>
      <c r="E64" s="244"/>
      <c r="F64" s="244"/>
      <c r="G64" s="245"/>
      <c r="H64" s="245"/>
      <c r="I64" s="130"/>
      <c r="J64" s="134"/>
      <c r="K64" s="136"/>
      <c r="L64" s="136"/>
      <c r="M64" s="136"/>
      <c r="N64" s="137"/>
      <c r="O64" s="136"/>
      <c r="P64" s="136"/>
      <c r="Q64" s="136"/>
      <c r="R64" s="136"/>
      <c r="S64" s="136"/>
      <c r="T64" s="136"/>
    </row>
    <row r="65" spans="1:20" s="138" customFormat="1" x14ac:dyDescent="0.25">
      <c r="A65" s="237" t="s">
        <v>493</v>
      </c>
      <c r="B65" s="238"/>
      <c r="C65" s="238"/>
      <c r="D65" s="239"/>
      <c r="E65" s="233" t="s">
        <v>494</v>
      </c>
      <c r="F65" s="234"/>
      <c r="G65" s="234"/>
      <c r="H65" s="234"/>
      <c r="I65" s="235"/>
      <c r="J65" s="131" t="s">
        <v>495</v>
      </c>
      <c r="K65" s="136"/>
      <c r="L65" s="136"/>
      <c r="M65" s="136"/>
      <c r="N65" s="137"/>
      <c r="O65" s="136"/>
      <c r="P65" s="136"/>
      <c r="Q65" s="136"/>
      <c r="R65" s="136"/>
      <c r="S65" s="136"/>
      <c r="T65" s="136"/>
    </row>
    <row r="66" spans="1:20" s="138" customFormat="1" x14ac:dyDescent="0.25">
      <c r="A66" s="132"/>
      <c r="B66" s="133"/>
      <c r="C66" s="133"/>
      <c r="D66" s="130"/>
      <c r="E66" s="244"/>
      <c r="F66" s="244"/>
      <c r="G66" s="245"/>
      <c r="H66" s="245"/>
      <c r="I66" s="130"/>
      <c r="J66" s="134"/>
      <c r="K66" s="136"/>
      <c r="L66" s="136"/>
      <c r="M66" s="136"/>
      <c r="N66" s="137"/>
      <c r="O66" s="136"/>
      <c r="P66" s="136"/>
      <c r="Q66" s="136"/>
      <c r="R66" s="136"/>
      <c r="S66" s="136"/>
      <c r="T66" s="136"/>
    </row>
    <row r="67" spans="1:20" s="138" customFormat="1" x14ac:dyDescent="0.25">
      <c r="A67" s="237" t="s">
        <v>496</v>
      </c>
      <c r="B67" s="238"/>
      <c r="C67" s="238"/>
      <c r="D67" s="239"/>
      <c r="E67" s="237" t="s">
        <v>468</v>
      </c>
      <c r="F67" s="238"/>
      <c r="G67" s="238"/>
      <c r="H67" s="238"/>
      <c r="I67" s="239"/>
      <c r="J67" s="131">
        <v>80997479</v>
      </c>
      <c r="K67" s="136"/>
      <c r="L67" s="136"/>
      <c r="M67" s="136"/>
      <c r="N67" s="137"/>
      <c r="O67" s="136"/>
      <c r="P67" s="136"/>
      <c r="Q67" s="136"/>
      <c r="R67" s="136"/>
      <c r="S67" s="136"/>
      <c r="T67" s="136"/>
    </row>
    <row r="68" spans="1:20" s="138" customFormat="1" x14ac:dyDescent="0.25">
      <c r="A68" s="132"/>
      <c r="B68" s="133"/>
      <c r="C68" s="133"/>
      <c r="D68" s="130"/>
      <c r="E68" s="244"/>
      <c r="F68" s="244"/>
      <c r="G68" s="245"/>
      <c r="H68" s="245"/>
      <c r="I68" s="130"/>
      <c r="J68" s="134"/>
      <c r="K68" s="136"/>
      <c r="L68" s="136"/>
      <c r="M68" s="136"/>
      <c r="N68" s="137"/>
      <c r="O68" s="136"/>
      <c r="P68" s="136"/>
      <c r="Q68" s="136"/>
      <c r="R68" s="136"/>
      <c r="S68" s="136"/>
      <c r="T68" s="136"/>
    </row>
    <row r="69" spans="1:20" s="138" customFormat="1" x14ac:dyDescent="0.25">
      <c r="A69" s="237" t="s">
        <v>497</v>
      </c>
      <c r="B69" s="238"/>
      <c r="C69" s="238"/>
      <c r="D69" s="238"/>
      <c r="E69" s="233" t="s">
        <v>498</v>
      </c>
      <c r="F69" s="234"/>
      <c r="G69" s="234"/>
      <c r="H69" s="234"/>
      <c r="I69" s="235"/>
      <c r="J69" s="139" t="s">
        <v>499</v>
      </c>
      <c r="K69" s="136"/>
      <c r="L69" s="136"/>
      <c r="M69" s="136"/>
      <c r="N69" s="137"/>
      <c r="O69" s="136"/>
      <c r="P69" s="136"/>
      <c r="Q69" s="136"/>
      <c r="R69" s="136"/>
      <c r="S69" s="136"/>
      <c r="T69" s="136"/>
    </row>
    <row r="70" spans="1:20" s="138" customFormat="1" x14ac:dyDescent="0.25">
      <c r="A70" s="132"/>
      <c r="B70" s="133"/>
      <c r="C70" s="133"/>
      <c r="D70" s="130"/>
      <c r="E70" s="244"/>
      <c r="F70" s="244"/>
      <c r="G70" s="245"/>
      <c r="H70" s="245"/>
      <c r="I70" s="130"/>
      <c r="J70" s="134"/>
      <c r="K70" s="136"/>
      <c r="L70" s="136"/>
      <c r="M70" s="136"/>
      <c r="N70" s="137"/>
      <c r="O70" s="136"/>
      <c r="P70" s="136"/>
      <c r="Q70" s="136"/>
      <c r="R70" s="136"/>
      <c r="S70" s="136"/>
      <c r="T70" s="136"/>
    </row>
    <row r="71" spans="1:20" s="138" customFormat="1" x14ac:dyDescent="0.25">
      <c r="A71" s="233" t="s">
        <v>500</v>
      </c>
      <c r="B71" s="234"/>
      <c r="C71" s="234"/>
      <c r="D71" s="235"/>
      <c r="E71" s="233" t="s">
        <v>501</v>
      </c>
      <c r="F71" s="234"/>
      <c r="G71" s="234"/>
      <c r="H71" s="234"/>
      <c r="I71" s="235"/>
      <c r="J71" s="131" t="s">
        <v>502</v>
      </c>
      <c r="K71" s="136"/>
      <c r="L71" s="136"/>
      <c r="M71" s="136"/>
      <c r="N71" s="137"/>
      <c r="O71" s="136"/>
      <c r="P71" s="136"/>
      <c r="Q71" s="136"/>
      <c r="R71" s="136"/>
      <c r="S71" s="136"/>
      <c r="T71" s="136"/>
    </row>
    <row r="72" spans="1:20" s="138" customFormat="1" x14ac:dyDescent="0.25">
      <c r="A72" s="132"/>
      <c r="B72" s="133"/>
      <c r="C72" s="133"/>
      <c r="D72" s="130"/>
      <c r="E72" s="244"/>
      <c r="F72" s="244"/>
      <c r="G72" s="245"/>
      <c r="H72" s="245"/>
      <c r="I72" s="130"/>
      <c r="J72" s="134"/>
      <c r="K72" s="136"/>
      <c r="L72" s="136"/>
      <c r="M72" s="136"/>
      <c r="N72" s="137"/>
      <c r="O72" s="136"/>
      <c r="P72" s="136"/>
      <c r="Q72" s="136"/>
      <c r="R72" s="136"/>
      <c r="S72" s="136"/>
      <c r="T72" s="136"/>
    </row>
    <row r="73" spans="1:20" s="138" customFormat="1" x14ac:dyDescent="0.25">
      <c r="A73" s="233" t="s">
        <v>503</v>
      </c>
      <c r="B73" s="234"/>
      <c r="C73" s="234"/>
      <c r="D73" s="235"/>
      <c r="E73" s="233" t="s">
        <v>504</v>
      </c>
      <c r="F73" s="234"/>
      <c r="G73" s="234"/>
      <c r="H73" s="234"/>
      <c r="I73" s="235"/>
      <c r="J73" s="131">
        <v>34291116</v>
      </c>
      <c r="K73" s="136"/>
      <c r="L73" s="136"/>
      <c r="M73" s="136"/>
      <c r="N73" s="137"/>
      <c r="O73" s="136"/>
      <c r="P73" s="136"/>
      <c r="Q73" s="136"/>
      <c r="R73" s="136"/>
      <c r="S73" s="136"/>
      <c r="T73" s="136"/>
    </row>
    <row r="74" spans="1:20" s="138" customFormat="1" x14ac:dyDescent="0.25">
      <c r="A74" s="132"/>
      <c r="B74" s="133"/>
      <c r="C74" s="133"/>
      <c r="D74" s="130"/>
      <c r="E74" s="244"/>
      <c r="F74" s="244"/>
      <c r="G74" s="245"/>
      <c r="H74" s="245"/>
      <c r="I74" s="130"/>
      <c r="J74" s="134"/>
      <c r="K74" s="136"/>
      <c r="L74" s="136"/>
      <c r="M74" s="136"/>
      <c r="N74" s="137"/>
      <c r="O74" s="136"/>
      <c r="P74" s="136"/>
      <c r="Q74" s="136"/>
      <c r="R74" s="136"/>
      <c r="S74" s="136"/>
      <c r="T74" s="136"/>
    </row>
    <row r="75" spans="1:20" s="138" customFormat="1" x14ac:dyDescent="0.25">
      <c r="A75" s="233" t="s">
        <v>505</v>
      </c>
      <c r="B75" s="234"/>
      <c r="C75" s="234"/>
      <c r="D75" s="235"/>
      <c r="E75" s="233" t="s">
        <v>501</v>
      </c>
      <c r="F75" s="234"/>
      <c r="G75" s="234"/>
      <c r="H75" s="234"/>
      <c r="I75" s="235"/>
      <c r="J75" s="131" t="s">
        <v>502</v>
      </c>
      <c r="K75" s="136"/>
      <c r="L75" s="136"/>
      <c r="M75" s="136"/>
      <c r="N75" s="137"/>
      <c r="O75" s="136"/>
      <c r="P75" s="136"/>
      <c r="Q75" s="136"/>
      <c r="R75" s="136"/>
      <c r="S75" s="136"/>
      <c r="T75" s="136"/>
    </row>
    <row r="76" spans="1:20" s="138" customFormat="1" x14ac:dyDescent="0.25">
      <c r="A76" s="132"/>
      <c r="B76" s="133"/>
      <c r="C76" s="133"/>
      <c r="D76" s="130"/>
      <c r="E76" s="244"/>
      <c r="F76" s="244"/>
      <c r="G76" s="245"/>
      <c r="H76" s="245"/>
      <c r="I76" s="130"/>
      <c r="J76" s="134"/>
      <c r="K76" s="136"/>
      <c r="L76" s="136"/>
      <c r="M76" s="136"/>
      <c r="N76" s="137"/>
      <c r="O76" s="136"/>
      <c r="P76" s="136"/>
      <c r="Q76" s="136"/>
      <c r="R76" s="136"/>
      <c r="S76" s="136"/>
      <c r="T76" s="136"/>
    </row>
    <row r="77" spans="1:20" s="138" customFormat="1" x14ac:dyDescent="0.25">
      <c r="A77" s="233" t="s">
        <v>506</v>
      </c>
      <c r="B77" s="234"/>
      <c r="C77" s="234"/>
      <c r="D77" s="235"/>
      <c r="E77" s="233" t="s">
        <v>507</v>
      </c>
      <c r="F77" s="234"/>
      <c r="G77" s="234"/>
      <c r="H77" s="234"/>
      <c r="I77" s="235"/>
      <c r="J77" s="131">
        <v>80115815</v>
      </c>
      <c r="K77" s="136"/>
      <c r="L77" s="136"/>
      <c r="M77" s="136"/>
      <c r="N77" s="137"/>
      <c r="O77" s="136"/>
      <c r="P77" s="136"/>
      <c r="Q77" s="136"/>
      <c r="R77" s="136"/>
      <c r="S77" s="136"/>
      <c r="T77" s="136"/>
    </row>
    <row r="78" spans="1:20" s="138" customFormat="1" x14ac:dyDescent="0.25">
      <c r="A78" s="132"/>
      <c r="B78" s="133"/>
      <c r="C78" s="133"/>
      <c r="D78" s="130"/>
      <c r="E78" s="244"/>
      <c r="F78" s="244"/>
      <c r="G78" s="245"/>
      <c r="H78" s="245"/>
      <c r="I78" s="130"/>
      <c r="J78" s="134"/>
      <c r="K78" s="136"/>
      <c r="L78" s="136"/>
      <c r="M78" s="136"/>
      <c r="N78" s="137"/>
      <c r="O78" s="136"/>
      <c r="P78" s="136"/>
      <c r="Q78" s="136"/>
      <c r="R78" s="136"/>
      <c r="S78" s="136"/>
      <c r="T78" s="136"/>
    </row>
    <row r="79" spans="1:20" s="138" customFormat="1" x14ac:dyDescent="0.25">
      <c r="A79" s="233" t="s">
        <v>508</v>
      </c>
      <c r="B79" s="234"/>
      <c r="C79" s="234"/>
      <c r="D79" s="235"/>
      <c r="E79" s="233" t="s">
        <v>509</v>
      </c>
      <c r="F79" s="234"/>
      <c r="G79" s="234"/>
      <c r="H79" s="234"/>
      <c r="I79" s="235"/>
      <c r="J79" s="131">
        <v>41388045</v>
      </c>
      <c r="K79" s="136"/>
      <c r="L79" s="136"/>
      <c r="M79" s="136"/>
      <c r="N79" s="137"/>
      <c r="O79" s="136"/>
      <c r="P79" s="136"/>
      <c r="Q79" s="136"/>
      <c r="R79" s="136"/>
      <c r="S79" s="136"/>
      <c r="T79" s="136"/>
    </row>
    <row r="80" spans="1:20" s="138" customFormat="1" x14ac:dyDescent="0.25">
      <c r="A80" s="132"/>
      <c r="B80" s="133"/>
      <c r="C80" s="133"/>
      <c r="D80" s="130"/>
      <c r="E80" s="244"/>
      <c r="F80" s="244"/>
      <c r="G80" s="245"/>
      <c r="H80" s="245"/>
      <c r="I80" s="130"/>
      <c r="J80" s="134"/>
      <c r="K80" s="136"/>
      <c r="L80" s="136"/>
      <c r="M80" s="136"/>
      <c r="N80" s="137"/>
      <c r="O80" s="136"/>
      <c r="P80" s="136"/>
      <c r="Q80" s="136"/>
      <c r="R80" s="136"/>
      <c r="S80" s="136"/>
      <c r="T80" s="136"/>
    </row>
    <row r="81" spans="1:20" s="138" customFormat="1" x14ac:dyDescent="0.25">
      <c r="A81" s="233" t="s">
        <v>510</v>
      </c>
      <c r="B81" s="234"/>
      <c r="C81" s="234"/>
      <c r="D81" s="235"/>
      <c r="E81" s="233" t="s">
        <v>511</v>
      </c>
      <c r="F81" s="234"/>
      <c r="G81" s="234"/>
      <c r="H81" s="234"/>
      <c r="I81" s="235"/>
      <c r="J81" s="131" t="s">
        <v>512</v>
      </c>
      <c r="K81" s="136"/>
      <c r="L81" s="136"/>
      <c r="M81" s="136"/>
      <c r="N81" s="137"/>
      <c r="O81" s="136"/>
      <c r="P81" s="136"/>
      <c r="Q81" s="136"/>
      <c r="R81" s="136"/>
      <c r="S81" s="136"/>
      <c r="T81" s="136"/>
    </row>
    <row r="82" spans="1:20" x14ac:dyDescent="0.25">
      <c r="A82" s="87"/>
      <c r="B82" s="76"/>
      <c r="C82" s="76"/>
      <c r="D82" s="69"/>
      <c r="E82" s="244"/>
      <c r="F82" s="244"/>
      <c r="G82" s="243"/>
      <c r="H82" s="243"/>
      <c r="I82" s="69"/>
      <c r="J82" s="71"/>
    </row>
    <row r="83" spans="1:20" x14ac:dyDescent="0.25">
      <c r="A83" s="233" t="s">
        <v>513</v>
      </c>
      <c r="B83" s="234"/>
      <c r="C83" s="234"/>
      <c r="D83" s="235"/>
      <c r="E83" s="233" t="s">
        <v>514</v>
      </c>
      <c r="F83" s="234"/>
      <c r="G83" s="234"/>
      <c r="H83" s="234"/>
      <c r="I83" s="235"/>
      <c r="J83" s="135" t="s">
        <v>515</v>
      </c>
    </row>
    <row r="84" spans="1:20" x14ac:dyDescent="0.25">
      <c r="A84" s="87"/>
      <c r="B84" s="76"/>
      <c r="C84" s="76"/>
      <c r="D84" s="69"/>
      <c r="E84" s="211"/>
      <c r="F84" s="211"/>
      <c r="G84" s="243"/>
      <c r="H84" s="243"/>
      <c r="I84" s="69"/>
      <c r="J84" s="88" t="s">
        <v>341</v>
      </c>
    </row>
    <row r="85" spans="1:20" x14ac:dyDescent="0.25">
      <c r="A85" s="87"/>
      <c r="B85" s="76"/>
      <c r="C85" s="76"/>
      <c r="D85" s="69"/>
      <c r="E85" s="211"/>
      <c r="F85" s="211"/>
      <c r="G85" s="243"/>
      <c r="H85" s="243"/>
      <c r="I85" s="69"/>
      <c r="J85" s="88" t="s">
        <v>342</v>
      </c>
    </row>
    <row r="86" spans="1:20" ht="14.45" customHeight="1" x14ac:dyDescent="0.25">
      <c r="A86" s="205" t="s">
        <v>320</v>
      </c>
      <c r="B86" s="216"/>
      <c r="C86" s="217" t="s">
        <v>341</v>
      </c>
      <c r="D86" s="218"/>
      <c r="E86" s="250" t="s">
        <v>343</v>
      </c>
      <c r="F86" s="251"/>
      <c r="G86" s="222" t="s">
        <v>516</v>
      </c>
      <c r="H86" s="223"/>
      <c r="I86" s="223"/>
      <c r="J86" s="224"/>
    </row>
    <row r="87" spans="1:20" x14ac:dyDescent="0.25">
      <c r="A87" s="87"/>
      <c r="B87" s="76"/>
      <c r="C87" s="243"/>
      <c r="D87" s="243"/>
      <c r="E87" s="211"/>
      <c r="F87" s="211"/>
      <c r="G87" s="252" t="s">
        <v>344</v>
      </c>
      <c r="H87" s="252"/>
      <c r="I87" s="252"/>
      <c r="J87" s="60"/>
    </row>
    <row r="88" spans="1:20" ht="13.9" customHeight="1" x14ac:dyDescent="0.25">
      <c r="A88" s="205" t="s">
        <v>321</v>
      </c>
      <c r="B88" s="216"/>
      <c r="C88" s="222" t="s">
        <v>517</v>
      </c>
      <c r="D88" s="223"/>
      <c r="E88" s="223"/>
      <c r="F88" s="223"/>
      <c r="G88" s="223"/>
      <c r="H88" s="223"/>
      <c r="I88" s="223"/>
      <c r="J88" s="224"/>
    </row>
    <row r="89" spans="1:20" x14ac:dyDescent="0.25">
      <c r="A89" s="68"/>
      <c r="B89" s="69"/>
      <c r="C89" s="227" t="s">
        <v>322</v>
      </c>
      <c r="D89" s="227"/>
      <c r="E89" s="227"/>
      <c r="F89" s="227"/>
      <c r="G89" s="227"/>
      <c r="H89" s="227"/>
      <c r="I89" s="227"/>
      <c r="J89" s="71"/>
    </row>
    <row r="90" spans="1:20" x14ac:dyDescent="0.25">
      <c r="A90" s="205" t="s">
        <v>323</v>
      </c>
      <c r="B90" s="216"/>
      <c r="C90" s="246" t="s">
        <v>518</v>
      </c>
      <c r="D90" s="247"/>
      <c r="E90" s="248"/>
      <c r="F90" s="211"/>
      <c r="G90" s="211"/>
      <c r="H90" s="232"/>
      <c r="I90" s="232"/>
      <c r="J90" s="249"/>
    </row>
    <row r="91" spans="1:20" x14ac:dyDescent="0.25">
      <c r="A91" s="68"/>
      <c r="B91" s="69"/>
      <c r="C91" s="76"/>
      <c r="D91" s="69"/>
      <c r="E91" s="211"/>
      <c r="F91" s="211"/>
      <c r="G91" s="211"/>
      <c r="H91" s="211"/>
      <c r="I91" s="69"/>
      <c r="J91" s="71"/>
    </row>
    <row r="92" spans="1:20" ht="14.45" customHeight="1" x14ac:dyDescent="0.25">
      <c r="A92" s="205" t="s">
        <v>315</v>
      </c>
      <c r="B92" s="216"/>
      <c r="C92" s="258" t="s">
        <v>519</v>
      </c>
      <c r="D92" s="259"/>
      <c r="E92" s="259"/>
      <c r="F92" s="259"/>
      <c r="G92" s="259"/>
      <c r="H92" s="259"/>
      <c r="I92" s="259"/>
      <c r="J92" s="260"/>
    </row>
    <row r="93" spans="1:20" x14ac:dyDescent="0.25">
      <c r="A93" s="68"/>
      <c r="B93" s="69"/>
      <c r="C93" s="69"/>
      <c r="D93" s="69"/>
      <c r="E93" s="211"/>
      <c r="F93" s="211"/>
      <c r="G93" s="211"/>
      <c r="H93" s="211"/>
      <c r="I93" s="69"/>
      <c r="J93" s="71"/>
    </row>
    <row r="94" spans="1:20" x14ac:dyDescent="0.25">
      <c r="A94" s="205" t="s">
        <v>345</v>
      </c>
      <c r="B94" s="216"/>
      <c r="C94" s="253"/>
      <c r="D94" s="254"/>
      <c r="E94" s="254"/>
      <c r="F94" s="254"/>
      <c r="G94" s="254"/>
      <c r="H94" s="254"/>
      <c r="I94" s="254"/>
      <c r="J94" s="255"/>
    </row>
    <row r="95" spans="1:20" ht="14.45" customHeight="1" x14ac:dyDescent="0.25">
      <c r="A95" s="68"/>
      <c r="B95" s="69"/>
      <c r="C95" s="256" t="s">
        <v>346</v>
      </c>
      <c r="D95" s="256"/>
      <c r="E95" s="256"/>
      <c r="F95" s="256"/>
      <c r="G95" s="69"/>
      <c r="H95" s="69"/>
      <c r="I95" s="69"/>
      <c r="J95" s="71"/>
    </row>
    <row r="96" spans="1:20" x14ac:dyDescent="0.25">
      <c r="A96" s="205" t="s">
        <v>347</v>
      </c>
      <c r="B96" s="216"/>
      <c r="C96" s="253"/>
      <c r="D96" s="254"/>
      <c r="E96" s="254"/>
      <c r="F96" s="254"/>
      <c r="G96" s="254"/>
      <c r="H96" s="254"/>
      <c r="I96" s="254"/>
      <c r="J96" s="255"/>
    </row>
    <row r="97" spans="1:10" ht="14.45" customHeight="1" x14ac:dyDescent="0.25">
      <c r="A97" s="89"/>
      <c r="B97" s="90"/>
      <c r="C97" s="257" t="s">
        <v>348</v>
      </c>
      <c r="D97" s="257"/>
      <c r="E97" s="257"/>
      <c r="F97" s="257"/>
      <c r="G97" s="257"/>
      <c r="H97" s="90"/>
      <c r="I97" s="90"/>
      <c r="J97" s="91"/>
    </row>
    <row r="104" spans="1:10" ht="27" customHeight="1" x14ac:dyDescent="0.25"/>
    <row r="108" spans="1:10"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94">
    <mergeCell ref="A81:D81"/>
    <mergeCell ref="E81:I81"/>
    <mergeCell ref="E76:F76"/>
    <mergeCell ref="G76:H76"/>
    <mergeCell ref="A77:D77"/>
    <mergeCell ref="E77:I77"/>
    <mergeCell ref="E78:F78"/>
    <mergeCell ref="G78:H78"/>
    <mergeCell ref="A79:D79"/>
    <mergeCell ref="E79:I79"/>
    <mergeCell ref="E80:F80"/>
    <mergeCell ref="G80:H80"/>
    <mergeCell ref="A71:D71"/>
    <mergeCell ref="E71:I71"/>
    <mergeCell ref="E72:F72"/>
    <mergeCell ref="G72:H72"/>
    <mergeCell ref="A73:D73"/>
    <mergeCell ref="E73:I73"/>
    <mergeCell ref="E74:F74"/>
    <mergeCell ref="G74:H74"/>
    <mergeCell ref="A75:D75"/>
    <mergeCell ref="E75:I75"/>
    <mergeCell ref="E66:F66"/>
    <mergeCell ref="G66:H66"/>
    <mergeCell ref="A67:D67"/>
    <mergeCell ref="E67:I67"/>
    <mergeCell ref="E68:F68"/>
    <mergeCell ref="G68:H68"/>
    <mergeCell ref="A69:D69"/>
    <mergeCell ref="E69:I69"/>
    <mergeCell ref="E70:F70"/>
    <mergeCell ref="G70:H70"/>
    <mergeCell ref="A61:D61"/>
    <mergeCell ref="E61:I61"/>
    <mergeCell ref="E62:F62"/>
    <mergeCell ref="G62:H62"/>
    <mergeCell ref="A63:D63"/>
    <mergeCell ref="E63:I63"/>
    <mergeCell ref="E64:F64"/>
    <mergeCell ref="G64:H64"/>
    <mergeCell ref="A65:D65"/>
    <mergeCell ref="E65:I65"/>
    <mergeCell ref="E56:F56"/>
    <mergeCell ref="G56:H56"/>
    <mergeCell ref="A57:D57"/>
    <mergeCell ref="E57:I57"/>
    <mergeCell ref="E58:F58"/>
    <mergeCell ref="G58:H58"/>
    <mergeCell ref="A59:D59"/>
    <mergeCell ref="E59:I59"/>
    <mergeCell ref="E60:F60"/>
    <mergeCell ref="G60:H60"/>
    <mergeCell ref="E51:I51"/>
    <mergeCell ref="E52:F52"/>
    <mergeCell ref="G52:H52"/>
    <mergeCell ref="A53:D53"/>
    <mergeCell ref="E53:I53"/>
    <mergeCell ref="E54:F54"/>
    <mergeCell ref="G54:H54"/>
    <mergeCell ref="A55:D55"/>
    <mergeCell ref="E55:I55"/>
    <mergeCell ref="A94:B94"/>
    <mergeCell ref="C94:J94"/>
    <mergeCell ref="C95:F95"/>
    <mergeCell ref="A96:B96"/>
    <mergeCell ref="C96:J96"/>
    <mergeCell ref="C97:G97"/>
    <mergeCell ref="E91:F91"/>
    <mergeCell ref="G91:H91"/>
    <mergeCell ref="A92:B92"/>
    <mergeCell ref="C92:J92"/>
    <mergeCell ref="E93:F93"/>
    <mergeCell ref="G93:H93"/>
    <mergeCell ref="A88:B88"/>
    <mergeCell ref="C88:J88"/>
    <mergeCell ref="C89:I89"/>
    <mergeCell ref="A90:B90"/>
    <mergeCell ref="C90:E90"/>
    <mergeCell ref="F90:G90"/>
    <mergeCell ref="H90:J90"/>
    <mergeCell ref="A86:B86"/>
    <mergeCell ref="C86:D86"/>
    <mergeCell ref="E86:F86"/>
    <mergeCell ref="G86:J86"/>
    <mergeCell ref="C87:D87"/>
    <mergeCell ref="E87:F87"/>
    <mergeCell ref="G87:I87"/>
    <mergeCell ref="A83:D83"/>
    <mergeCell ref="E83:I83"/>
    <mergeCell ref="E84:F84"/>
    <mergeCell ref="G84:H84"/>
    <mergeCell ref="E85:F85"/>
    <mergeCell ref="G85:H85"/>
    <mergeCell ref="C44:D44"/>
    <mergeCell ref="E44:F44"/>
    <mergeCell ref="G44:I44"/>
    <mergeCell ref="A45:D45"/>
    <mergeCell ref="E45:I45"/>
    <mergeCell ref="E82:F82"/>
    <mergeCell ref="G82:H82"/>
    <mergeCell ref="E46:F46"/>
    <mergeCell ref="G46:H46"/>
    <mergeCell ref="A47:D47"/>
    <mergeCell ref="E47:I47"/>
    <mergeCell ref="E48:F48"/>
    <mergeCell ref="G48:H48"/>
    <mergeCell ref="A49:D49"/>
    <mergeCell ref="E49:I49"/>
    <mergeCell ref="E50:F50"/>
    <mergeCell ref="G50:H50"/>
    <mergeCell ref="A51:D51"/>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86:D86" xr:uid="{00000000-0002-0000-0000-000000000000}">
      <formula1>$J$84:$J$85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view="pageBreakPreview" topLeftCell="A127" zoomScale="110" zoomScaleNormal="100" zoomScaleSheetLayoutView="110" workbookViewId="0">
      <selection activeCell="G131" sqref="G13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64" t="s">
        <v>1</v>
      </c>
      <c r="B1" s="265"/>
      <c r="C1" s="265"/>
      <c r="D1" s="265"/>
      <c r="E1" s="265"/>
      <c r="F1" s="265"/>
      <c r="G1" s="265"/>
      <c r="H1" s="265"/>
      <c r="I1" s="265"/>
    </row>
    <row r="2" spans="1:9" x14ac:dyDescent="0.2">
      <c r="A2" s="266" t="s">
        <v>523</v>
      </c>
      <c r="B2" s="267"/>
      <c r="C2" s="267"/>
      <c r="D2" s="267"/>
      <c r="E2" s="267"/>
      <c r="F2" s="267"/>
      <c r="G2" s="267"/>
      <c r="H2" s="267"/>
      <c r="I2" s="267"/>
    </row>
    <row r="3" spans="1:9" x14ac:dyDescent="0.2">
      <c r="A3" s="268" t="s">
        <v>282</v>
      </c>
      <c r="B3" s="269"/>
      <c r="C3" s="269"/>
      <c r="D3" s="269"/>
      <c r="E3" s="269"/>
      <c r="F3" s="269"/>
      <c r="G3" s="269"/>
      <c r="H3" s="269"/>
      <c r="I3" s="269"/>
    </row>
    <row r="4" spans="1:9" x14ac:dyDescent="0.2">
      <c r="A4" s="270" t="s">
        <v>520</v>
      </c>
      <c r="B4" s="271"/>
      <c r="C4" s="271"/>
      <c r="D4" s="271"/>
      <c r="E4" s="271"/>
      <c r="F4" s="271"/>
      <c r="G4" s="271"/>
      <c r="H4" s="271"/>
      <c r="I4" s="272"/>
    </row>
    <row r="5" spans="1:9" ht="45" x14ac:dyDescent="0.2">
      <c r="A5" s="275" t="s">
        <v>2</v>
      </c>
      <c r="B5" s="276"/>
      <c r="C5" s="276"/>
      <c r="D5" s="276"/>
      <c r="E5" s="276"/>
      <c r="F5" s="276"/>
      <c r="G5" s="11" t="s">
        <v>101</v>
      </c>
      <c r="H5" s="13" t="s">
        <v>297</v>
      </c>
      <c r="I5" s="13" t="s">
        <v>298</v>
      </c>
    </row>
    <row r="6" spans="1:9" x14ac:dyDescent="0.2">
      <c r="A6" s="273">
        <v>1</v>
      </c>
      <c r="B6" s="274"/>
      <c r="C6" s="274"/>
      <c r="D6" s="274"/>
      <c r="E6" s="274"/>
      <c r="F6" s="274"/>
      <c r="G6" s="12">
        <v>2</v>
      </c>
      <c r="H6" s="13">
        <v>3</v>
      </c>
      <c r="I6" s="13">
        <v>4</v>
      </c>
    </row>
    <row r="7" spans="1:9" x14ac:dyDescent="0.2">
      <c r="A7" s="277"/>
      <c r="B7" s="277"/>
      <c r="C7" s="277"/>
      <c r="D7" s="277"/>
      <c r="E7" s="277"/>
      <c r="F7" s="277"/>
      <c r="G7" s="277"/>
      <c r="H7" s="277"/>
      <c r="I7" s="277"/>
    </row>
    <row r="8" spans="1:9" ht="12.75" customHeight="1" x14ac:dyDescent="0.2">
      <c r="A8" s="278" t="s">
        <v>4</v>
      </c>
      <c r="B8" s="278"/>
      <c r="C8" s="278"/>
      <c r="D8" s="278"/>
      <c r="E8" s="278"/>
      <c r="F8" s="278"/>
      <c r="G8" s="14">
        <v>1</v>
      </c>
      <c r="H8" s="22">
        <v>0</v>
      </c>
      <c r="I8" s="22">
        <v>0</v>
      </c>
    </row>
    <row r="9" spans="1:9" ht="12.75" customHeight="1" x14ac:dyDescent="0.2">
      <c r="A9" s="263" t="s">
        <v>303</v>
      </c>
      <c r="B9" s="263"/>
      <c r="C9" s="263"/>
      <c r="D9" s="263"/>
      <c r="E9" s="263"/>
      <c r="F9" s="263"/>
      <c r="G9" s="15">
        <v>2</v>
      </c>
      <c r="H9" s="23">
        <f>H10+H17+H27+H38+H43</f>
        <v>14928000000</v>
      </c>
      <c r="I9" s="23">
        <f>I10+I17+I27+I38+I43</f>
        <v>15682000000</v>
      </c>
    </row>
    <row r="10" spans="1:9" ht="12.75" customHeight="1" x14ac:dyDescent="0.2">
      <c r="A10" s="262" t="s">
        <v>5</v>
      </c>
      <c r="B10" s="262"/>
      <c r="C10" s="262"/>
      <c r="D10" s="262"/>
      <c r="E10" s="262"/>
      <c r="F10" s="262"/>
      <c r="G10" s="15">
        <v>3</v>
      </c>
      <c r="H10" s="23">
        <f>H11+H12+H13+H14+H15+H16</f>
        <v>459000000</v>
      </c>
      <c r="I10" s="23">
        <f>I11+I12+I13+I14+I15+I16</f>
        <v>451000000</v>
      </c>
    </row>
    <row r="11" spans="1:9" ht="12.75" customHeight="1" x14ac:dyDescent="0.2">
      <c r="A11" s="261" t="s">
        <v>6</v>
      </c>
      <c r="B11" s="261"/>
      <c r="C11" s="261"/>
      <c r="D11" s="261"/>
      <c r="E11" s="261"/>
      <c r="F11" s="261"/>
      <c r="G11" s="14">
        <v>4</v>
      </c>
      <c r="H11" s="22">
        <v>1000000</v>
      </c>
      <c r="I11" s="22">
        <v>1000000</v>
      </c>
    </row>
    <row r="12" spans="1:9" ht="22.9" customHeight="1" x14ac:dyDescent="0.2">
      <c r="A12" s="261" t="s">
        <v>7</v>
      </c>
      <c r="B12" s="261"/>
      <c r="C12" s="261"/>
      <c r="D12" s="261"/>
      <c r="E12" s="261"/>
      <c r="F12" s="261"/>
      <c r="G12" s="14">
        <v>5</v>
      </c>
      <c r="H12" s="22">
        <v>101000000</v>
      </c>
      <c r="I12" s="22">
        <v>117000000</v>
      </c>
    </row>
    <row r="13" spans="1:9" ht="12.75" customHeight="1" x14ac:dyDescent="0.2">
      <c r="A13" s="261" t="s">
        <v>8</v>
      </c>
      <c r="B13" s="261"/>
      <c r="C13" s="261"/>
      <c r="D13" s="261"/>
      <c r="E13" s="261"/>
      <c r="F13" s="261"/>
      <c r="G13" s="14">
        <v>6</v>
      </c>
      <c r="H13" s="22">
        <v>28000000</v>
      </c>
      <c r="I13" s="22">
        <v>28000000</v>
      </c>
    </row>
    <row r="14" spans="1:9" ht="12.75" customHeight="1" x14ac:dyDescent="0.2">
      <c r="A14" s="261" t="s">
        <v>9</v>
      </c>
      <c r="B14" s="261"/>
      <c r="C14" s="261"/>
      <c r="D14" s="261"/>
      <c r="E14" s="261"/>
      <c r="F14" s="261"/>
      <c r="G14" s="14">
        <v>7</v>
      </c>
      <c r="H14" s="22">
        <v>10000000</v>
      </c>
      <c r="I14" s="22">
        <v>5000000</v>
      </c>
    </row>
    <row r="15" spans="1:9" ht="12.75" customHeight="1" x14ac:dyDescent="0.2">
      <c r="A15" s="261" t="s">
        <v>10</v>
      </c>
      <c r="B15" s="261"/>
      <c r="C15" s="261"/>
      <c r="D15" s="261"/>
      <c r="E15" s="261"/>
      <c r="F15" s="261"/>
      <c r="G15" s="14">
        <v>8</v>
      </c>
      <c r="H15" s="22">
        <v>319000000</v>
      </c>
      <c r="I15" s="22">
        <v>300000000</v>
      </c>
    </row>
    <row r="16" spans="1:9" ht="12.75" customHeight="1" x14ac:dyDescent="0.2">
      <c r="A16" s="261" t="s">
        <v>11</v>
      </c>
      <c r="B16" s="261"/>
      <c r="C16" s="261"/>
      <c r="D16" s="261"/>
      <c r="E16" s="261"/>
      <c r="F16" s="261"/>
      <c r="G16" s="14">
        <v>9</v>
      </c>
      <c r="H16" s="22">
        <v>0</v>
      </c>
      <c r="I16" s="22">
        <v>0</v>
      </c>
    </row>
    <row r="17" spans="1:9" ht="12.75" customHeight="1" x14ac:dyDescent="0.2">
      <c r="A17" s="262" t="s">
        <v>12</v>
      </c>
      <c r="B17" s="262"/>
      <c r="C17" s="262"/>
      <c r="D17" s="262"/>
      <c r="E17" s="262"/>
      <c r="F17" s="262"/>
      <c r="G17" s="15">
        <v>10</v>
      </c>
      <c r="H17" s="23">
        <f>H18+H19+H20+H21+H22+H23+H24+H25+H26</f>
        <v>12017000000</v>
      </c>
      <c r="I17" s="23">
        <f>I18+I19+I20+I21+I22+I23+I24+I25+I26</f>
        <v>12625000000</v>
      </c>
    </row>
    <row r="18" spans="1:9" ht="12.75" customHeight="1" x14ac:dyDescent="0.2">
      <c r="A18" s="261" t="s">
        <v>13</v>
      </c>
      <c r="B18" s="261"/>
      <c r="C18" s="261"/>
      <c r="D18" s="261"/>
      <c r="E18" s="261"/>
      <c r="F18" s="261"/>
      <c r="G18" s="14">
        <v>11</v>
      </c>
      <c r="H18" s="22">
        <v>1285000000</v>
      </c>
      <c r="I18" s="22">
        <v>1287000000</v>
      </c>
    </row>
    <row r="19" spans="1:9" ht="12.75" customHeight="1" x14ac:dyDescent="0.2">
      <c r="A19" s="261" t="s">
        <v>14</v>
      </c>
      <c r="B19" s="261"/>
      <c r="C19" s="261"/>
      <c r="D19" s="261"/>
      <c r="E19" s="261"/>
      <c r="F19" s="261"/>
      <c r="G19" s="14">
        <v>12</v>
      </c>
      <c r="H19" s="22">
        <v>4174000000</v>
      </c>
      <c r="I19" s="22">
        <v>4445000000</v>
      </c>
    </row>
    <row r="20" spans="1:9" ht="12.75" customHeight="1" x14ac:dyDescent="0.2">
      <c r="A20" s="261" t="s">
        <v>15</v>
      </c>
      <c r="B20" s="261"/>
      <c r="C20" s="261"/>
      <c r="D20" s="261"/>
      <c r="E20" s="261"/>
      <c r="F20" s="261"/>
      <c r="G20" s="14">
        <v>13</v>
      </c>
      <c r="H20" s="22">
        <v>3484000000</v>
      </c>
      <c r="I20" s="22">
        <v>3288000000</v>
      </c>
    </row>
    <row r="21" spans="1:9" ht="12.75" customHeight="1" x14ac:dyDescent="0.2">
      <c r="A21" s="261" t="s">
        <v>16</v>
      </c>
      <c r="B21" s="261"/>
      <c r="C21" s="261"/>
      <c r="D21" s="261"/>
      <c r="E21" s="261"/>
      <c r="F21" s="261"/>
      <c r="G21" s="14">
        <v>14</v>
      </c>
      <c r="H21" s="22">
        <v>365000000</v>
      </c>
      <c r="I21" s="22">
        <v>376000000</v>
      </c>
    </row>
    <row r="22" spans="1:9" ht="12.75" customHeight="1" x14ac:dyDescent="0.2">
      <c r="A22" s="261" t="s">
        <v>17</v>
      </c>
      <c r="B22" s="261"/>
      <c r="C22" s="261"/>
      <c r="D22" s="261"/>
      <c r="E22" s="261"/>
      <c r="F22" s="261"/>
      <c r="G22" s="14">
        <v>15</v>
      </c>
      <c r="H22" s="22">
        <v>0</v>
      </c>
      <c r="I22" s="22">
        <v>0</v>
      </c>
    </row>
    <row r="23" spans="1:9" ht="12.75" customHeight="1" x14ac:dyDescent="0.2">
      <c r="A23" s="261" t="s">
        <v>18</v>
      </c>
      <c r="B23" s="261"/>
      <c r="C23" s="261"/>
      <c r="D23" s="261"/>
      <c r="E23" s="261"/>
      <c r="F23" s="261"/>
      <c r="G23" s="14">
        <v>16</v>
      </c>
      <c r="H23" s="22">
        <v>281000000</v>
      </c>
      <c r="I23" s="22">
        <v>226000000</v>
      </c>
    </row>
    <row r="24" spans="1:9" ht="12.75" customHeight="1" x14ac:dyDescent="0.2">
      <c r="A24" s="261" t="s">
        <v>19</v>
      </c>
      <c r="B24" s="261"/>
      <c r="C24" s="261"/>
      <c r="D24" s="261"/>
      <c r="E24" s="261"/>
      <c r="F24" s="261"/>
      <c r="G24" s="14">
        <v>17</v>
      </c>
      <c r="H24" s="22">
        <v>2121000000</v>
      </c>
      <c r="I24" s="22">
        <v>2709000000</v>
      </c>
    </row>
    <row r="25" spans="1:9" ht="12.75" customHeight="1" x14ac:dyDescent="0.2">
      <c r="A25" s="261" t="s">
        <v>20</v>
      </c>
      <c r="B25" s="261"/>
      <c r="C25" s="261"/>
      <c r="D25" s="261"/>
      <c r="E25" s="261"/>
      <c r="F25" s="261"/>
      <c r="G25" s="14">
        <v>18</v>
      </c>
      <c r="H25" s="22">
        <v>307000000</v>
      </c>
      <c r="I25" s="22">
        <v>294000000</v>
      </c>
    </row>
    <row r="26" spans="1:9" ht="12.75" customHeight="1" x14ac:dyDescent="0.2">
      <c r="A26" s="261" t="s">
        <v>21</v>
      </c>
      <c r="B26" s="261"/>
      <c r="C26" s="261"/>
      <c r="D26" s="261"/>
      <c r="E26" s="261"/>
      <c r="F26" s="261"/>
      <c r="G26" s="14">
        <v>19</v>
      </c>
      <c r="H26" s="22">
        <v>0</v>
      </c>
      <c r="I26" s="22">
        <v>0</v>
      </c>
    </row>
    <row r="27" spans="1:9" ht="12.75" customHeight="1" x14ac:dyDescent="0.2">
      <c r="A27" s="262" t="s">
        <v>22</v>
      </c>
      <c r="B27" s="262"/>
      <c r="C27" s="262"/>
      <c r="D27" s="262"/>
      <c r="E27" s="262"/>
      <c r="F27" s="262"/>
      <c r="G27" s="15">
        <v>20</v>
      </c>
      <c r="H27" s="23">
        <f>SUM(H28:H37)</f>
        <v>959000000</v>
      </c>
      <c r="I27" s="23">
        <f>SUM(I28:I37)</f>
        <v>1073000000</v>
      </c>
    </row>
    <row r="28" spans="1:9" ht="12.75" customHeight="1" x14ac:dyDescent="0.2">
      <c r="A28" s="261" t="s">
        <v>23</v>
      </c>
      <c r="B28" s="261"/>
      <c r="C28" s="261"/>
      <c r="D28" s="261"/>
      <c r="E28" s="261"/>
      <c r="F28" s="261"/>
      <c r="G28" s="14">
        <v>21</v>
      </c>
      <c r="H28" s="22">
        <v>0</v>
      </c>
      <c r="I28" s="22">
        <v>0</v>
      </c>
    </row>
    <row r="29" spans="1:9" ht="12.75" customHeight="1" x14ac:dyDescent="0.2">
      <c r="A29" s="261" t="s">
        <v>24</v>
      </c>
      <c r="B29" s="261"/>
      <c r="C29" s="261"/>
      <c r="D29" s="261"/>
      <c r="E29" s="261"/>
      <c r="F29" s="261"/>
      <c r="G29" s="14">
        <v>22</v>
      </c>
      <c r="H29" s="22">
        <v>0</v>
      </c>
      <c r="I29" s="22">
        <v>0</v>
      </c>
    </row>
    <row r="30" spans="1:9" ht="12.75" customHeight="1" x14ac:dyDescent="0.2">
      <c r="A30" s="261" t="s">
        <v>25</v>
      </c>
      <c r="B30" s="261"/>
      <c r="C30" s="261"/>
      <c r="D30" s="261"/>
      <c r="E30" s="261"/>
      <c r="F30" s="261"/>
      <c r="G30" s="14">
        <v>23</v>
      </c>
      <c r="H30" s="22">
        <v>0</v>
      </c>
      <c r="I30" s="22">
        <v>0</v>
      </c>
    </row>
    <row r="31" spans="1:9" ht="24" customHeight="1" x14ac:dyDescent="0.2">
      <c r="A31" s="261" t="s">
        <v>26</v>
      </c>
      <c r="B31" s="261"/>
      <c r="C31" s="261"/>
      <c r="D31" s="261"/>
      <c r="E31" s="261"/>
      <c r="F31" s="261"/>
      <c r="G31" s="14">
        <v>24</v>
      </c>
      <c r="H31" s="22">
        <v>254000000</v>
      </c>
      <c r="I31" s="22">
        <v>248000000</v>
      </c>
    </row>
    <row r="32" spans="1:9" ht="23.45" customHeight="1" x14ac:dyDescent="0.2">
      <c r="A32" s="261" t="s">
        <v>27</v>
      </c>
      <c r="B32" s="261"/>
      <c r="C32" s="261"/>
      <c r="D32" s="261"/>
      <c r="E32" s="261"/>
      <c r="F32" s="261"/>
      <c r="G32" s="14">
        <v>25</v>
      </c>
      <c r="H32" s="22">
        <v>0</v>
      </c>
      <c r="I32" s="22">
        <v>0</v>
      </c>
    </row>
    <row r="33" spans="1:9" ht="21.6" customHeight="1" x14ac:dyDescent="0.2">
      <c r="A33" s="261" t="s">
        <v>28</v>
      </c>
      <c r="B33" s="261"/>
      <c r="C33" s="261"/>
      <c r="D33" s="261"/>
      <c r="E33" s="261"/>
      <c r="F33" s="261"/>
      <c r="G33" s="14">
        <v>26</v>
      </c>
      <c r="H33" s="22">
        <v>0</v>
      </c>
      <c r="I33" s="22">
        <v>0</v>
      </c>
    </row>
    <row r="34" spans="1:9" ht="12.75" customHeight="1" x14ac:dyDescent="0.2">
      <c r="A34" s="261" t="s">
        <v>29</v>
      </c>
      <c r="B34" s="261"/>
      <c r="C34" s="261"/>
      <c r="D34" s="261"/>
      <c r="E34" s="261"/>
      <c r="F34" s="261"/>
      <c r="G34" s="14">
        <v>27</v>
      </c>
      <c r="H34" s="22">
        <v>42000000</v>
      </c>
      <c r="I34" s="22">
        <v>139000000</v>
      </c>
    </row>
    <row r="35" spans="1:9" ht="12.75" customHeight="1" x14ac:dyDescent="0.2">
      <c r="A35" s="261" t="s">
        <v>30</v>
      </c>
      <c r="B35" s="261"/>
      <c r="C35" s="261"/>
      <c r="D35" s="261"/>
      <c r="E35" s="261"/>
      <c r="F35" s="261"/>
      <c r="G35" s="14">
        <v>28</v>
      </c>
      <c r="H35" s="22">
        <v>8000000</v>
      </c>
      <c r="I35" s="22">
        <v>8000000</v>
      </c>
    </row>
    <row r="36" spans="1:9" ht="12.75" customHeight="1" x14ac:dyDescent="0.2">
      <c r="A36" s="261" t="s">
        <v>31</v>
      </c>
      <c r="B36" s="261"/>
      <c r="C36" s="261"/>
      <c r="D36" s="261"/>
      <c r="E36" s="261"/>
      <c r="F36" s="261"/>
      <c r="G36" s="14">
        <v>29</v>
      </c>
      <c r="H36" s="22">
        <v>0</v>
      </c>
      <c r="I36" s="22">
        <v>0</v>
      </c>
    </row>
    <row r="37" spans="1:9" ht="12.75" customHeight="1" x14ac:dyDescent="0.2">
      <c r="A37" s="261" t="s">
        <v>32</v>
      </c>
      <c r="B37" s="261"/>
      <c r="C37" s="261"/>
      <c r="D37" s="261"/>
      <c r="E37" s="261"/>
      <c r="F37" s="261"/>
      <c r="G37" s="14">
        <v>30</v>
      </c>
      <c r="H37" s="22">
        <v>655000000</v>
      </c>
      <c r="I37" s="22">
        <v>678000000</v>
      </c>
    </row>
    <row r="38" spans="1:9" ht="12.75" customHeight="1" x14ac:dyDescent="0.2">
      <c r="A38" s="262" t="s">
        <v>33</v>
      </c>
      <c r="B38" s="262"/>
      <c r="C38" s="262"/>
      <c r="D38" s="262"/>
      <c r="E38" s="262"/>
      <c r="F38" s="262"/>
      <c r="G38" s="15">
        <v>31</v>
      </c>
      <c r="H38" s="23">
        <f>H39+H40+H41+H42</f>
        <v>544000000</v>
      </c>
      <c r="I38" s="23">
        <f>I39+I40+I41+I42</f>
        <v>564000000</v>
      </c>
    </row>
    <row r="39" spans="1:9" ht="12.75" customHeight="1" x14ac:dyDescent="0.2">
      <c r="A39" s="261" t="s">
        <v>34</v>
      </c>
      <c r="B39" s="261"/>
      <c r="C39" s="261"/>
      <c r="D39" s="261"/>
      <c r="E39" s="261"/>
      <c r="F39" s="261"/>
      <c r="G39" s="14">
        <v>32</v>
      </c>
      <c r="H39" s="22">
        <v>0</v>
      </c>
      <c r="I39" s="22">
        <v>0</v>
      </c>
    </row>
    <row r="40" spans="1:9" ht="12.75" customHeight="1" x14ac:dyDescent="0.2">
      <c r="A40" s="261" t="s">
        <v>35</v>
      </c>
      <c r="B40" s="261"/>
      <c r="C40" s="261"/>
      <c r="D40" s="261"/>
      <c r="E40" s="261"/>
      <c r="F40" s="261"/>
      <c r="G40" s="14">
        <v>33</v>
      </c>
      <c r="H40" s="22">
        <v>0</v>
      </c>
      <c r="I40" s="22">
        <v>0</v>
      </c>
    </row>
    <row r="41" spans="1:9" ht="12.75" customHeight="1" x14ac:dyDescent="0.2">
      <c r="A41" s="261" t="s">
        <v>36</v>
      </c>
      <c r="B41" s="261"/>
      <c r="C41" s="261"/>
      <c r="D41" s="261"/>
      <c r="E41" s="261"/>
      <c r="F41" s="261"/>
      <c r="G41" s="14">
        <v>34</v>
      </c>
      <c r="H41" s="22">
        <v>19000000</v>
      </c>
      <c r="I41" s="22">
        <v>17000000</v>
      </c>
    </row>
    <row r="42" spans="1:9" ht="12.75" customHeight="1" x14ac:dyDescent="0.2">
      <c r="A42" s="261" t="s">
        <v>37</v>
      </c>
      <c r="B42" s="261"/>
      <c r="C42" s="261"/>
      <c r="D42" s="261"/>
      <c r="E42" s="261"/>
      <c r="F42" s="261"/>
      <c r="G42" s="14">
        <v>35</v>
      </c>
      <c r="H42" s="22">
        <v>525000000</v>
      </c>
      <c r="I42" s="22">
        <v>547000000</v>
      </c>
    </row>
    <row r="43" spans="1:9" ht="12.75" customHeight="1" x14ac:dyDescent="0.2">
      <c r="A43" s="261" t="s">
        <v>38</v>
      </c>
      <c r="B43" s="261"/>
      <c r="C43" s="261"/>
      <c r="D43" s="261"/>
      <c r="E43" s="261"/>
      <c r="F43" s="261"/>
      <c r="G43" s="14">
        <v>36</v>
      </c>
      <c r="H43" s="22">
        <v>949000000</v>
      </c>
      <c r="I43" s="22">
        <v>969000000</v>
      </c>
    </row>
    <row r="44" spans="1:9" ht="12.75" customHeight="1" x14ac:dyDescent="0.2">
      <c r="A44" s="263" t="s">
        <v>304</v>
      </c>
      <c r="B44" s="263"/>
      <c r="C44" s="263"/>
      <c r="D44" s="263"/>
      <c r="E44" s="263"/>
      <c r="F44" s="263"/>
      <c r="G44" s="15">
        <v>37</v>
      </c>
      <c r="H44" s="23">
        <f>H45+H53+H60+H70</f>
        <v>6999000000</v>
      </c>
      <c r="I44" s="23">
        <f>I45+I53+I60+I70</f>
        <v>8583000000</v>
      </c>
    </row>
    <row r="45" spans="1:9" ht="12.75" customHeight="1" x14ac:dyDescent="0.2">
      <c r="A45" s="262" t="s">
        <v>39</v>
      </c>
      <c r="B45" s="262"/>
      <c r="C45" s="262"/>
      <c r="D45" s="262"/>
      <c r="E45" s="262"/>
      <c r="F45" s="262"/>
      <c r="G45" s="15">
        <v>38</v>
      </c>
      <c r="H45" s="23">
        <f>SUM(H46:H52)</f>
        <v>2159000000</v>
      </c>
      <c r="I45" s="23">
        <f>SUM(I46:I52)</f>
        <v>3775000000</v>
      </c>
    </row>
    <row r="46" spans="1:9" ht="12.75" customHeight="1" x14ac:dyDescent="0.2">
      <c r="A46" s="261" t="s">
        <v>40</v>
      </c>
      <c r="B46" s="261"/>
      <c r="C46" s="261"/>
      <c r="D46" s="261"/>
      <c r="E46" s="261"/>
      <c r="F46" s="261"/>
      <c r="G46" s="14">
        <v>39</v>
      </c>
      <c r="H46" s="22">
        <v>447000000</v>
      </c>
      <c r="I46" s="22">
        <v>1889000000</v>
      </c>
    </row>
    <row r="47" spans="1:9" ht="12.75" customHeight="1" x14ac:dyDescent="0.2">
      <c r="A47" s="261" t="s">
        <v>41</v>
      </c>
      <c r="B47" s="261"/>
      <c r="C47" s="261"/>
      <c r="D47" s="261"/>
      <c r="E47" s="261"/>
      <c r="F47" s="261"/>
      <c r="G47" s="14">
        <v>40</v>
      </c>
      <c r="H47" s="22">
        <v>533000000</v>
      </c>
      <c r="I47" s="22">
        <v>607000000</v>
      </c>
    </row>
    <row r="48" spans="1:9" ht="12.75" customHeight="1" x14ac:dyDescent="0.2">
      <c r="A48" s="261" t="s">
        <v>42</v>
      </c>
      <c r="B48" s="261"/>
      <c r="C48" s="261"/>
      <c r="D48" s="261"/>
      <c r="E48" s="261"/>
      <c r="F48" s="261"/>
      <c r="G48" s="14">
        <v>41</v>
      </c>
      <c r="H48" s="22">
        <v>530000000</v>
      </c>
      <c r="I48" s="22">
        <v>328000000</v>
      </c>
    </row>
    <row r="49" spans="1:9" ht="12.75" customHeight="1" x14ac:dyDescent="0.2">
      <c r="A49" s="261" t="s">
        <v>43</v>
      </c>
      <c r="B49" s="261"/>
      <c r="C49" s="261"/>
      <c r="D49" s="261"/>
      <c r="E49" s="261"/>
      <c r="F49" s="261"/>
      <c r="G49" s="14">
        <v>42</v>
      </c>
      <c r="H49" s="22">
        <v>636000000</v>
      </c>
      <c r="I49" s="22">
        <v>938000000</v>
      </c>
    </row>
    <row r="50" spans="1:9" ht="12.75" customHeight="1" x14ac:dyDescent="0.2">
      <c r="A50" s="261" t="s">
        <v>44</v>
      </c>
      <c r="B50" s="261"/>
      <c r="C50" s="261"/>
      <c r="D50" s="261"/>
      <c r="E50" s="261"/>
      <c r="F50" s="261"/>
      <c r="G50" s="14">
        <v>43</v>
      </c>
      <c r="H50" s="22">
        <v>0</v>
      </c>
      <c r="I50" s="22">
        <v>0</v>
      </c>
    </row>
    <row r="51" spans="1:9" ht="12.75" customHeight="1" x14ac:dyDescent="0.2">
      <c r="A51" s="261" t="s">
        <v>45</v>
      </c>
      <c r="B51" s="261"/>
      <c r="C51" s="261"/>
      <c r="D51" s="261"/>
      <c r="E51" s="261"/>
      <c r="F51" s="261"/>
      <c r="G51" s="14">
        <v>44</v>
      </c>
      <c r="H51" s="22">
        <v>13000000</v>
      </c>
      <c r="I51" s="22">
        <v>13000000</v>
      </c>
    </row>
    <row r="52" spans="1:9" ht="12.75" customHeight="1" x14ac:dyDescent="0.2">
      <c r="A52" s="261" t="s">
        <v>46</v>
      </c>
      <c r="B52" s="261"/>
      <c r="C52" s="261"/>
      <c r="D52" s="261"/>
      <c r="E52" s="261"/>
      <c r="F52" s="261"/>
      <c r="G52" s="14">
        <v>45</v>
      </c>
      <c r="H52" s="22">
        <v>0</v>
      </c>
      <c r="I52" s="22">
        <v>0</v>
      </c>
    </row>
    <row r="53" spans="1:9" ht="12.75" customHeight="1" x14ac:dyDescent="0.2">
      <c r="A53" s="262" t="s">
        <v>47</v>
      </c>
      <c r="B53" s="262"/>
      <c r="C53" s="262"/>
      <c r="D53" s="262"/>
      <c r="E53" s="262"/>
      <c r="F53" s="262"/>
      <c r="G53" s="15">
        <v>46</v>
      </c>
      <c r="H53" s="23">
        <f>SUM(H54:H59)</f>
        <v>2177000000</v>
      </c>
      <c r="I53" s="23">
        <f>SUM(I54:I59)</f>
        <v>2370000000</v>
      </c>
    </row>
    <row r="54" spans="1:9" ht="12.75" customHeight="1" x14ac:dyDescent="0.2">
      <c r="A54" s="261" t="s">
        <v>48</v>
      </c>
      <c r="B54" s="261"/>
      <c r="C54" s="261"/>
      <c r="D54" s="261"/>
      <c r="E54" s="261"/>
      <c r="F54" s="261"/>
      <c r="G54" s="14">
        <v>47</v>
      </c>
      <c r="H54" s="22">
        <v>0</v>
      </c>
      <c r="I54" s="22">
        <v>0</v>
      </c>
    </row>
    <row r="55" spans="1:9" ht="12.75" customHeight="1" x14ac:dyDescent="0.2">
      <c r="A55" s="261" t="s">
        <v>49</v>
      </c>
      <c r="B55" s="261"/>
      <c r="C55" s="261"/>
      <c r="D55" s="261"/>
      <c r="E55" s="261"/>
      <c r="F55" s="261"/>
      <c r="G55" s="14">
        <v>48</v>
      </c>
      <c r="H55" s="22">
        <v>0</v>
      </c>
      <c r="I55" s="22">
        <v>0</v>
      </c>
    </row>
    <row r="56" spans="1:9" ht="12.75" customHeight="1" x14ac:dyDescent="0.2">
      <c r="A56" s="261" t="s">
        <v>50</v>
      </c>
      <c r="B56" s="261"/>
      <c r="C56" s="261"/>
      <c r="D56" s="261"/>
      <c r="E56" s="261"/>
      <c r="F56" s="261"/>
      <c r="G56" s="14">
        <v>49</v>
      </c>
      <c r="H56" s="22">
        <v>2007000000</v>
      </c>
      <c r="I56" s="22">
        <v>2198000000</v>
      </c>
    </row>
    <row r="57" spans="1:9" ht="12.75" customHeight="1" x14ac:dyDescent="0.2">
      <c r="A57" s="261" t="s">
        <v>51</v>
      </c>
      <c r="B57" s="261"/>
      <c r="C57" s="261"/>
      <c r="D57" s="261"/>
      <c r="E57" s="261"/>
      <c r="F57" s="261"/>
      <c r="G57" s="14">
        <v>50</v>
      </c>
      <c r="H57" s="22">
        <v>1000000</v>
      </c>
      <c r="I57" s="22">
        <v>1000000</v>
      </c>
    </row>
    <row r="58" spans="1:9" ht="12.75" customHeight="1" x14ac:dyDescent="0.2">
      <c r="A58" s="261" t="s">
        <v>52</v>
      </c>
      <c r="B58" s="261"/>
      <c r="C58" s="261"/>
      <c r="D58" s="261"/>
      <c r="E58" s="261"/>
      <c r="F58" s="261"/>
      <c r="G58" s="14">
        <v>51</v>
      </c>
      <c r="H58" s="22">
        <v>41000000</v>
      </c>
      <c r="I58" s="22">
        <v>57000000</v>
      </c>
    </row>
    <row r="59" spans="1:9" ht="12.75" customHeight="1" x14ac:dyDescent="0.2">
      <c r="A59" s="261" t="s">
        <v>53</v>
      </c>
      <c r="B59" s="261"/>
      <c r="C59" s="261"/>
      <c r="D59" s="261"/>
      <c r="E59" s="261"/>
      <c r="F59" s="261"/>
      <c r="G59" s="14">
        <v>52</v>
      </c>
      <c r="H59" s="22">
        <v>128000000</v>
      </c>
      <c r="I59" s="22">
        <v>114000000</v>
      </c>
    </row>
    <row r="60" spans="1:9" ht="12.75" customHeight="1" x14ac:dyDescent="0.2">
      <c r="A60" s="262" t="s">
        <v>54</v>
      </c>
      <c r="B60" s="262"/>
      <c r="C60" s="262"/>
      <c r="D60" s="262"/>
      <c r="E60" s="262"/>
      <c r="F60" s="262"/>
      <c r="G60" s="15">
        <v>53</v>
      </c>
      <c r="H60" s="23">
        <f>SUM(H61:H69)</f>
        <v>33000000</v>
      </c>
      <c r="I60" s="23">
        <f>SUM(I61:I69)</f>
        <v>224000000</v>
      </c>
    </row>
    <row r="61" spans="1:9" ht="12.75" customHeight="1" x14ac:dyDescent="0.2">
      <c r="A61" s="261" t="s">
        <v>23</v>
      </c>
      <c r="B61" s="261"/>
      <c r="C61" s="261"/>
      <c r="D61" s="261"/>
      <c r="E61" s="261"/>
      <c r="F61" s="261"/>
      <c r="G61" s="14">
        <v>54</v>
      </c>
      <c r="H61" s="22">
        <v>0</v>
      </c>
      <c r="I61" s="22">
        <v>0</v>
      </c>
    </row>
    <row r="62" spans="1:9" ht="27.6" customHeight="1" x14ac:dyDescent="0.2">
      <c r="A62" s="261" t="s">
        <v>24</v>
      </c>
      <c r="B62" s="261"/>
      <c r="C62" s="261"/>
      <c r="D62" s="261"/>
      <c r="E62" s="261"/>
      <c r="F62" s="261"/>
      <c r="G62" s="14">
        <v>55</v>
      </c>
      <c r="H62" s="22">
        <v>0</v>
      </c>
      <c r="I62" s="22">
        <v>0</v>
      </c>
    </row>
    <row r="63" spans="1:9" ht="12.75" customHeight="1" x14ac:dyDescent="0.2">
      <c r="A63" s="261" t="s">
        <v>25</v>
      </c>
      <c r="B63" s="261"/>
      <c r="C63" s="261"/>
      <c r="D63" s="261"/>
      <c r="E63" s="261"/>
      <c r="F63" s="261"/>
      <c r="G63" s="14">
        <v>56</v>
      </c>
      <c r="H63" s="22">
        <v>0</v>
      </c>
      <c r="I63" s="22">
        <v>0</v>
      </c>
    </row>
    <row r="64" spans="1:9" ht="25.9" customHeight="1" x14ac:dyDescent="0.2">
      <c r="A64" s="261" t="s">
        <v>55</v>
      </c>
      <c r="B64" s="261"/>
      <c r="C64" s="261"/>
      <c r="D64" s="261"/>
      <c r="E64" s="261"/>
      <c r="F64" s="261"/>
      <c r="G64" s="14">
        <v>57</v>
      </c>
      <c r="H64" s="22">
        <v>0</v>
      </c>
      <c r="I64" s="22">
        <v>0</v>
      </c>
    </row>
    <row r="65" spans="1:9" ht="21.6" customHeight="1" x14ac:dyDescent="0.2">
      <c r="A65" s="261" t="s">
        <v>27</v>
      </c>
      <c r="B65" s="261"/>
      <c r="C65" s="261"/>
      <c r="D65" s="261"/>
      <c r="E65" s="261"/>
      <c r="F65" s="261"/>
      <c r="G65" s="14">
        <v>58</v>
      </c>
      <c r="H65" s="22">
        <v>0</v>
      </c>
      <c r="I65" s="22">
        <v>0</v>
      </c>
    </row>
    <row r="66" spans="1:9" ht="21.6" customHeight="1" x14ac:dyDescent="0.2">
      <c r="A66" s="261" t="s">
        <v>28</v>
      </c>
      <c r="B66" s="261"/>
      <c r="C66" s="261"/>
      <c r="D66" s="261"/>
      <c r="E66" s="261"/>
      <c r="F66" s="261"/>
      <c r="G66" s="14">
        <v>59</v>
      </c>
      <c r="H66" s="22">
        <v>0</v>
      </c>
      <c r="I66" s="22">
        <v>0</v>
      </c>
    </row>
    <row r="67" spans="1:9" ht="12.75" customHeight="1" x14ac:dyDescent="0.2">
      <c r="A67" s="261" t="s">
        <v>29</v>
      </c>
      <c r="B67" s="261"/>
      <c r="C67" s="261"/>
      <c r="D67" s="261"/>
      <c r="E67" s="261"/>
      <c r="F67" s="261"/>
      <c r="G67" s="14">
        <v>60</v>
      </c>
      <c r="H67" s="22">
        <v>17000000</v>
      </c>
      <c r="I67" s="22">
        <v>34000000</v>
      </c>
    </row>
    <row r="68" spans="1:9" ht="12.75" customHeight="1" x14ac:dyDescent="0.2">
      <c r="A68" s="261" t="s">
        <v>30</v>
      </c>
      <c r="B68" s="261"/>
      <c r="C68" s="261"/>
      <c r="D68" s="261"/>
      <c r="E68" s="261"/>
      <c r="F68" s="261"/>
      <c r="G68" s="14">
        <v>61</v>
      </c>
      <c r="H68" s="22">
        <v>1000000</v>
      </c>
      <c r="I68" s="22">
        <v>3000000</v>
      </c>
    </row>
    <row r="69" spans="1:9" ht="12.75" customHeight="1" x14ac:dyDescent="0.2">
      <c r="A69" s="261" t="s">
        <v>56</v>
      </c>
      <c r="B69" s="261"/>
      <c r="C69" s="261"/>
      <c r="D69" s="261"/>
      <c r="E69" s="261"/>
      <c r="F69" s="261"/>
      <c r="G69" s="14">
        <v>62</v>
      </c>
      <c r="H69" s="22">
        <v>15000000</v>
      </c>
      <c r="I69" s="22">
        <v>187000000</v>
      </c>
    </row>
    <row r="70" spans="1:9" ht="12.75" customHeight="1" x14ac:dyDescent="0.2">
      <c r="A70" s="261" t="s">
        <v>57</v>
      </c>
      <c r="B70" s="261"/>
      <c r="C70" s="261"/>
      <c r="D70" s="261"/>
      <c r="E70" s="261"/>
      <c r="F70" s="261"/>
      <c r="G70" s="14">
        <v>63</v>
      </c>
      <c r="H70" s="22">
        <v>2630000000</v>
      </c>
      <c r="I70" s="22">
        <v>2214000000</v>
      </c>
    </row>
    <row r="71" spans="1:9" ht="12.75" customHeight="1" x14ac:dyDescent="0.2">
      <c r="A71" s="278" t="s">
        <v>58</v>
      </c>
      <c r="B71" s="278"/>
      <c r="C71" s="278"/>
      <c r="D71" s="278"/>
      <c r="E71" s="278"/>
      <c r="F71" s="278"/>
      <c r="G71" s="14">
        <v>64</v>
      </c>
      <c r="H71" s="22">
        <v>63000000</v>
      </c>
      <c r="I71" s="22">
        <v>112000000</v>
      </c>
    </row>
    <row r="72" spans="1:9" ht="12.75" customHeight="1" x14ac:dyDescent="0.2">
      <c r="A72" s="263" t="s">
        <v>305</v>
      </c>
      <c r="B72" s="263"/>
      <c r="C72" s="263"/>
      <c r="D72" s="263"/>
      <c r="E72" s="263"/>
      <c r="F72" s="263"/>
      <c r="G72" s="15">
        <v>65</v>
      </c>
      <c r="H72" s="23">
        <f>H8+H9+H44+H71</f>
        <v>21990000000</v>
      </c>
      <c r="I72" s="23">
        <f>I8+I9+I44+I71</f>
        <v>24377000000</v>
      </c>
    </row>
    <row r="73" spans="1:9" ht="12.75" customHeight="1" x14ac:dyDescent="0.2">
      <c r="A73" s="278" t="s">
        <v>59</v>
      </c>
      <c r="B73" s="278"/>
      <c r="C73" s="278"/>
      <c r="D73" s="278"/>
      <c r="E73" s="278"/>
      <c r="F73" s="278"/>
      <c r="G73" s="14">
        <v>66</v>
      </c>
      <c r="H73" s="140">
        <v>0</v>
      </c>
      <c r="I73" s="140">
        <v>0</v>
      </c>
    </row>
    <row r="74" spans="1:9" x14ac:dyDescent="0.2">
      <c r="A74" s="280" t="s">
        <v>60</v>
      </c>
      <c r="B74" s="281"/>
      <c r="C74" s="281"/>
      <c r="D74" s="281"/>
      <c r="E74" s="281"/>
      <c r="F74" s="281"/>
      <c r="G74" s="281"/>
      <c r="H74" s="281"/>
      <c r="I74" s="281"/>
    </row>
    <row r="75" spans="1:9" ht="12.75" customHeight="1" x14ac:dyDescent="0.2">
      <c r="A75" s="263" t="s">
        <v>353</v>
      </c>
      <c r="B75" s="263"/>
      <c r="C75" s="263"/>
      <c r="D75" s="263"/>
      <c r="E75" s="263"/>
      <c r="F75" s="263"/>
      <c r="G75" s="15">
        <v>67</v>
      </c>
      <c r="H75" s="100">
        <f>H76+H77+H78+H84+H85+H91+H94+H97</f>
        <v>10782000000</v>
      </c>
      <c r="I75" s="100">
        <f>I76+I77+I78+I84+I85+I91+I94+I97</f>
        <v>11422000000</v>
      </c>
    </row>
    <row r="76" spans="1:9" ht="12.75" customHeight="1" x14ac:dyDescent="0.2">
      <c r="A76" s="261" t="s">
        <v>61</v>
      </c>
      <c r="B76" s="261"/>
      <c r="C76" s="261"/>
      <c r="D76" s="261"/>
      <c r="E76" s="261"/>
      <c r="F76" s="261"/>
      <c r="G76" s="14">
        <v>68</v>
      </c>
      <c r="H76" s="22">
        <v>9000000000</v>
      </c>
      <c r="I76" s="22">
        <v>9000000000</v>
      </c>
    </row>
    <row r="77" spans="1:9" ht="12.75" customHeight="1" x14ac:dyDescent="0.2">
      <c r="A77" s="261" t="s">
        <v>62</v>
      </c>
      <c r="B77" s="261"/>
      <c r="C77" s="261"/>
      <c r="D77" s="261"/>
      <c r="E77" s="261"/>
      <c r="F77" s="261"/>
      <c r="G77" s="14">
        <v>69</v>
      </c>
      <c r="H77" s="22">
        <v>0</v>
      </c>
      <c r="I77" s="22">
        <v>0</v>
      </c>
    </row>
    <row r="78" spans="1:9" ht="12.75" customHeight="1" x14ac:dyDescent="0.2">
      <c r="A78" s="262" t="s">
        <v>63</v>
      </c>
      <c r="B78" s="262"/>
      <c r="C78" s="262"/>
      <c r="D78" s="262"/>
      <c r="E78" s="262"/>
      <c r="F78" s="262"/>
      <c r="G78" s="15">
        <v>70</v>
      </c>
      <c r="H78" s="100">
        <f>SUM(H79:H83)</f>
        <v>1761000000</v>
      </c>
      <c r="I78" s="100">
        <f>SUM(I79:I83)</f>
        <v>1797000000</v>
      </c>
    </row>
    <row r="79" spans="1:9" ht="12.75" customHeight="1" x14ac:dyDescent="0.2">
      <c r="A79" s="261" t="s">
        <v>64</v>
      </c>
      <c r="B79" s="261"/>
      <c r="C79" s="261"/>
      <c r="D79" s="261"/>
      <c r="E79" s="261"/>
      <c r="F79" s="261"/>
      <c r="G79" s="14">
        <v>71</v>
      </c>
      <c r="H79" s="22">
        <v>199000000</v>
      </c>
      <c r="I79" s="22">
        <v>199000000</v>
      </c>
    </row>
    <row r="80" spans="1:9" ht="12.75" customHeight="1" x14ac:dyDescent="0.2">
      <c r="A80" s="261" t="s">
        <v>65</v>
      </c>
      <c r="B80" s="261"/>
      <c r="C80" s="261"/>
      <c r="D80" s="261"/>
      <c r="E80" s="261"/>
      <c r="F80" s="261"/>
      <c r="G80" s="14">
        <v>72</v>
      </c>
      <c r="H80" s="22">
        <v>0</v>
      </c>
      <c r="I80" s="22">
        <v>0</v>
      </c>
    </row>
    <row r="81" spans="1:9" ht="12.75" customHeight="1" x14ac:dyDescent="0.2">
      <c r="A81" s="261" t="s">
        <v>66</v>
      </c>
      <c r="B81" s="261"/>
      <c r="C81" s="261"/>
      <c r="D81" s="261"/>
      <c r="E81" s="261"/>
      <c r="F81" s="261"/>
      <c r="G81" s="14">
        <v>73</v>
      </c>
      <c r="H81" s="22">
        <v>0</v>
      </c>
      <c r="I81" s="22">
        <v>0</v>
      </c>
    </row>
    <row r="82" spans="1:9" ht="12.75" customHeight="1" x14ac:dyDescent="0.2">
      <c r="A82" s="261" t="s">
        <v>67</v>
      </c>
      <c r="B82" s="261"/>
      <c r="C82" s="261"/>
      <c r="D82" s="261"/>
      <c r="E82" s="261"/>
      <c r="F82" s="261"/>
      <c r="G82" s="14">
        <v>74</v>
      </c>
      <c r="H82" s="22">
        <v>0</v>
      </c>
      <c r="I82" s="22">
        <v>0</v>
      </c>
    </row>
    <row r="83" spans="1:9" ht="12.75" customHeight="1" x14ac:dyDescent="0.2">
      <c r="A83" s="261" t="s">
        <v>68</v>
      </c>
      <c r="B83" s="261"/>
      <c r="C83" s="261"/>
      <c r="D83" s="261"/>
      <c r="E83" s="261"/>
      <c r="F83" s="261"/>
      <c r="G83" s="14">
        <v>75</v>
      </c>
      <c r="H83" s="22">
        <v>1562000000</v>
      </c>
      <c r="I83" s="22">
        <v>1598000000</v>
      </c>
    </row>
    <row r="84" spans="1:9" ht="12.75" customHeight="1" x14ac:dyDescent="0.2">
      <c r="A84" s="279" t="s">
        <v>69</v>
      </c>
      <c r="B84" s="279"/>
      <c r="C84" s="279"/>
      <c r="D84" s="279"/>
      <c r="E84" s="279"/>
      <c r="F84" s="279"/>
      <c r="G84" s="93">
        <v>76</v>
      </c>
      <c r="H84" s="94">
        <v>0</v>
      </c>
      <c r="I84" s="94">
        <v>0</v>
      </c>
    </row>
    <row r="85" spans="1:9" ht="12.75" customHeight="1" x14ac:dyDescent="0.2">
      <c r="A85" s="262" t="s">
        <v>445</v>
      </c>
      <c r="B85" s="262"/>
      <c r="C85" s="262"/>
      <c r="D85" s="262"/>
      <c r="E85" s="262"/>
      <c r="F85" s="262"/>
      <c r="G85" s="15">
        <v>77</v>
      </c>
      <c r="H85" s="23">
        <f>H86+H87+H88+H89+H90</f>
        <v>280000000</v>
      </c>
      <c r="I85" s="23">
        <f>I86+I87+I88+I89+I90</f>
        <v>298000000</v>
      </c>
    </row>
    <row r="86" spans="1:9" ht="25.5" customHeight="1" x14ac:dyDescent="0.2">
      <c r="A86" s="261" t="s">
        <v>446</v>
      </c>
      <c r="B86" s="261"/>
      <c r="C86" s="261"/>
      <c r="D86" s="261"/>
      <c r="E86" s="261"/>
      <c r="F86" s="261"/>
      <c r="G86" s="14">
        <v>78</v>
      </c>
      <c r="H86" s="22">
        <v>280000000</v>
      </c>
      <c r="I86" s="22">
        <v>298000000</v>
      </c>
    </row>
    <row r="87" spans="1:9" ht="12.75" customHeight="1" x14ac:dyDescent="0.2">
      <c r="A87" s="261" t="s">
        <v>70</v>
      </c>
      <c r="B87" s="261"/>
      <c r="C87" s="261"/>
      <c r="D87" s="261"/>
      <c r="E87" s="261"/>
      <c r="F87" s="261"/>
      <c r="G87" s="14">
        <v>79</v>
      </c>
      <c r="H87" s="22">
        <v>0</v>
      </c>
      <c r="I87" s="22">
        <v>0</v>
      </c>
    </row>
    <row r="88" spans="1:9" ht="12.75" customHeight="1" x14ac:dyDescent="0.2">
      <c r="A88" s="261" t="s">
        <v>71</v>
      </c>
      <c r="B88" s="261"/>
      <c r="C88" s="261"/>
      <c r="D88" s="261"/>
      <c r="E88" s="261"/>
      <c r="F88" s="261"/>
      <c r="G88" s="14">
        <v>80</v>
      </c>
      <c r="H88" s="22">
        <v>0</v>
      </c>
      <c r="I88" s="22">
        <v>0</v>
      </c>
    </row>
    <row r="89" spans="1:9" ht="12.75" customHeight="1" x14ac:dyDescent="0.2">
      <c r="A89" s="261" t="s">
        <v>349</v>
      </c>
      <c r="B89" s="261"/>
      <c r="C89" s="261"/>
      <c r="D89" s="261"/>
      <c r="E89" s="261"/>
      <c r="F89" s="261"/>
      <c r="G89" s="14">
        <v>81</v>
      </c>
      <c r="H89" s="22">
        <v>0</v>
      </c>
      <c r="I89" s="22">
        <v>0</v>
      </c>
    </row>
    <row r="90" spans="1:9" ht="12.75" customHeight="1" x14ac:dyDescent="0.2">
      <c r="A90" s="261" t="s">
        <v>350</v>
      </c>
      <c r="B90" s="261"/>
      <c r="C90" s="261"/>
      <c r="D90" s="261"/>
      <c r="E90" s="261"/>
      <c r="F90" s="261"/>
      <c r="G90" s="14">
        <v>82</v>
      </c>
      <c r="H90" s="22">
        <v>0</v>
      </c>
      <c r="I90" s="22">
        <v>0</v>
      </c>
    </row>
    <row r="91" spans="1:9" ht="12.75" customHeight="1" x14ac:dyDescent="0.2">
      <c r="A91" s="262" t="s">
        <v>351</v>
      </c>
      <c r="B91" s="262"/>
      <c r="C91" s="262"/>
      <c r="D91" s="262"/>
      <c r="E91" s="262"/>
      <c r="F91" s="262"/>
      <c r="G91" s="15">
        <v>83</v>
      </c>
      <c r="H91" s="23">
        <f>H92-H93</f>
        <v>-1586000000</v>
      </c>
      <c r="I91" s="23">
        <f>I92-I93</f>
        <v>-274000000</v>
      </c>
    </row>
    <row r="92" spans="1:9" ht="12.75" customHeight="1" x14ac:dyDescent="0.2">
      <c r="A92" s="261" t="s">
        <v>72</v>
      </c>
      <c r="B92" s="261"/>
      <c r="C92" s="261"/>
      <c r="D92" s="261"/>
      <c r="E92" s="261"/>
      <c r="F92" s="261"/>
      <c r="G92" s="14">
        <v>84</v>
      </c>
      <c r="H92" s="22">
        <v>0</v>
      </c>
      <c r="I92" s="22">
        <v>0</v>
      </c>
    </row>
    <row r="93" spans="1:9" ht="12.75" customHeight="1" x14ac:dyDescent="0.2">
      <c r="A93" s="261" t="s">
        <v>73</v>
      </c>
      <c r="B93" s="261"/>
      <c r="C93" s="261"/>
      <c r="D93" s="261"/>
      <c r="E93" s="261"/>
      <c r="F93" s="261"/>
      <c r="G93" s="14">
        <v>85</v>
      </c>
      <c r="H93" s="22">
        <v>1586000000</v>
      </c>
      <c r="I93" s="22">
        <v>274000000</v>
      </c>
    </row>
    <row r="94" spans="1:9" ht="12.75" customHeight="1" x14ac:dyDescent="0.2">
      <c r="A94" s="262" t="s">
        <v>352</v>
      </c>
      <c r="B94" s="262"/>
      <c r="C94" s="262"/>
      <c r="D94" s="262"/>
      <c r="E94" s="262"/>
      <c r="F94" s="262"/>
      <c r="G94" s="15">
        <v>86</v>
      </c>
      <c r="H94" s="23">
        <f>H95-H96</f>
        <v>1312000000</v>
      </c>
      <c r="I94" s="23">
        <f>I95-I96</f>
        <v>586000000</v>
      </c>
    </row>
    <row r="95" spans="1:9" ht="12.75" customHeight="1" x14ac:dyDescent="0.2">
      <c r="A95" s="261" t="s">
        <v>74</v>
      </c>
      <c r="B95" s="261"/>
      <c r="C95" s="261"/>
      <c r="D95" s="261"/>
      <c r="E95" s="261"/>
      <c r="F95" s="261"/>
      <c r="G95" s="14">
        <v>87</v>
      </c>
      <c r="H95" s="22">
        <v>1312000000</v>
      </c>
      <c r="I95" s="22">
        <v>586000000</v>
      </c>
    </row>
    <row r="96" spans="1:9" ht="12.75" customHeight="1" x14ac:dyDescent="0.2">
      <c r="A96" s="261" t="s">
        <v>75</v>
      </c>
      <c r="B96" s="261"/>
      <c r="C96" s="261"/>
      <c r="D96" s="261"/>
      <c r="E96" s="261"/>
      <c r="F96" s="261"/>
      <c r="G96" s="14">
        <v>88</v>
      </c>
      <c r="H96" s="22">
        <v>0</v>
      </c>
      <c r="I96" s="22">
        <v>0</v>
      </c>
    </row>
    <row r="97" spans="1:9" ht="12.75" customHeight="1" x14ac:dyDescent="0.2">
      <c r="A97" s="261" t="s">
        <v>76</v>
      </c>
      <c r="B97" s="261"/>
      <c r="C97" s="261"/>
      <c r="D97" s="261"/>
      <c r="E97" s="261"/>
      <c r="F97" s="261"/>
      <c r="G97" s="14">
        <v>89</v>
      </c>
      <c r="H97" s="22">
        <v>15000000</v>
      </c>
      <c r="I97" s="22">
        <v>15000000</v>
      </c>
    </row>
    <row r="98" spans="1:9" ht="12.75" customHeight="1" x14ac:dyDescent="0.2">
      <c r="A98" s="263" t="s">
        <v>354</v>
      </c>
      <c r="B98" s="263"/>
      <c r="C98" s="263"/>
      <c r="D98" s="263"/>
      <c r="E98" s="263"/>
      <c r="F98" s="263"/>
      <c r="G98" s="15">
        <v>90</v>
      </c>
      <c r="H98" s="23">
        <f>SUM(H99:H104)</f>
        <v>3735000000</v>
      </c>
      <c r="I98" s="23">
        <f>SUM(I99:I104)</f>
        <v>3912000000</v>
      </c>
    </row>
    <row r="99" spans="1:9" ht="12.75" customHeight="1" x14ac:dyDescent="0.2">
      <c r="A99" s="261" t="s">
        <v>77</v>
      </c>
      <c r="B99" s="261"/>
      <c r="C99" s="261"/>
      <c r="D99" s="261"/>
      <c r="E99" s="261"/>
      <c r="F99" s="261"/>
      <c r="G99" s="14">
        <v>91</v>
      </c>
      <c r="H99" s="22">
        <v>67000000</v>
      </c>
      <c r="I99" s="22">
        <v>67000000</v>
      </c>
    </row>
    <row r="100" spans="1:9" ht="12.75" customHeight="1" x14ac:dyDescent="0.2">
      <c r="A100" s="261" t="s">
        <v>78</v>
      </c>
      <c r="B100" s="261"/>
      <c r="C100" s="261"/>
      <c r="D100" s="261"/>
      <c r="E100" s="261"/>
      <c r="F100" s="261"/>
      <c r="G100" s="14">
        <v>92</v>
      </c>
      <c r="H100" s="22">
        <v>0</v>
      </c>
      <c r="I100" s="22">
        <v>0</v>
      </c>
    </row>
    <row r="101" spans="1:9" ht="12.75" customHeight="1" x14ac:dyDescent="0.2">
      <c r="A101" s="261" t="s">
        <v>79</v>
      </c>
      <c r="B101" s="261"/>
      <c r="C101" s="261"/>
      <c r="D101" s="261"/>
      <c r="E101" s="261"/>
      <c r="F101" s="261"/>
      <c r="G101" s="14">
        <v>93</v>
      </c>
      <c r="H101" s="22">
        <v>9000000</v>
      </c>
      <c r="I101" s="22">
        <v>9000000</v>
      </c>
    </row>
    <row r="102" spans="1:9" ht="12.75" customHeight="1" x14ac:dyDescent="0.2">
      <c r="A102" s="261" t="s">
        <v>80</v>
      </c>
      <c r="B102" s="261"/>
      <c r="C102" s="261"/>
      <c r="D102" s="261"/>
      <c r="E102" s="261"/>
      <c r="F102" s="261"/>
      <c r="G102" s="14">
        <v>94</v>
      </c>
      <c r="H102" s="22">
        <v>3065000000</v>
      </c>
      <c r="I102" s="22">
        <v>3237000000</v>
      </c>
    </row>
    <row r="103" spans="1:9" ht="12.75" customHeight="1" x14ac:dyDescent="0.2">
      <c r="A103" s="261" t="s">
        <v>81</v>
      </c>
      <c r="B103" s="261"/>
      <c r="C103" s="261"/>
      <c r="D103" s="261"/>
      <c r="E103" s="261"/>
      <c r="F103" s="261"/>
      <c r="G103" s="14">
        <v>95</v>
      </c>
      <c r="H103" s="22">
        <v>0</v>
      </c>
      <c r="I103" s="22">
        <v>0</v>
      </c>
    </row>
    <row r="104" spans="1:9" ht="12.75" customHeight="1" x14ac:dyDescent="0.2">
      <c r="A104" s="261" t="s">
        <v>82</v>
      </c>
      <c r="B104" s="261"/>
      <c r="C104" s="261"/>
      <c r="D104" s="261"/>
      <c r="E104" s="261"/>
      <c r="F104" s="261"/>
      <c r="G104" s="14">
        <v>96</v>
      </c>
      <c r="H104" s="22">
        <v>594000000</v>
      </c>
      <c r="I104" s="22">
        <v>599000000</v>
      </c>
    </row>
    <row r="105" spans="1:9" ht="12.75" customHeight="1" x14ac:dyDescent="0.2">
      <c r="A105" s="263" t="s">
        <v>355</v>
      </c>
      <c r="B105" s="263"/>
      <c r="C105" s="263"/>
      <c r="D105" s="263"/>
      <c r="E105" s="263"/>
      <c r="F105" s="263"/>
      <c r="G105" s="15">
        <v>97</v>
      </c>
      <c r="H105" s="23">
        <f>SUM(H106:H116)</f>
        <v>2255000000</v>
      </c>
      <c r="I105" s="23">
        <f>SUM(I106:I116)</f>
        <v>2241000000</v>
      </c>
    </row>
    <row r="106" spans="1:9" ht="12.75" customHeight="1" x14ac:dyDescent="0.2">
      <c r="A106" s="261" t="s">
        <v>83</v>
      </c>
      <c r="B106" s="261"/>
      <c r="C106" s="261"/>
      <c r="D106" s="261"/>
      <c r="E106" s="261"/>
      <c r="F106" s="261"/>
      <c r="G106" s="14">
        <v>98</v>
      </c>
      <c r="H106" s="22">
        <v>0</v>
      </c>
      <c r="I106" s="22">
        <v>0</v>
      </c>
    </row>
    <row r="107" spans="1:9" ht="24.6" customHeight="1" x14ac:dyDescent="0.2">
      <c r="A107" s="261" t="s">
        <v>84</v>
      </c>
      <c r="B107" s="261"/>
      <c r="C107" s="261"/>
      <c r="D107" s="261"/>
      <c r="E107" s="261"/>
      <c r="F107" s="261"/>
      <c r="G107" s="14">
        <v>99</v>
      </c>
      <c r="H107" s="22">
        <v>0</v>
      </c>
      <c r="I107" s="22">
        <v>0</v>
      </c>
    </row>
    <row r="108" spans="1:9" ht="12.75" customHeight="1" x14ac:dyDescent="0.2">
      <c r="A108" s="261" t="s">
        <v>85</v>
      </c>
      <c r="B108" s="261"/>
      <c r="C108" s="261"/>
      <c r="D108" s="261"/>
      <c r="E108" s="261"/>
      <c r="F108" s="261"/>
      <c r="G108" s="14">
        <v>100</v>
      </c>
      <c r="H108" s="22">
        <v>0</v>
      </c>
      <c r="I108" s="22">
        <v>0</v>
      </c>
    </row>
    <row r="109" spans="1:9" ht="21.6" customHeight="1" x14ac:dyDescent="0.2">
      <c r="A109" s="261" t="s">
        <v>86</v>
      </c>
      <c r="B109" s="261"/>
      <c r="C109" s="261"/>
      <c r="D109" s="261"/>
      <c r="E109" s="261"/>
      <c r="F109" s="261"/>
      <c r="G109" s="14">
        <v>101</v>
      </c>
      <c r="H109" s="22">
        <v>0</v>
      </c>
      <c r="I109" s="22">
        <v>0</v>
      </c>
    </row>
    <row r="110" spans="1:9" ht="12.75" customHeight="1" x14ac:dyDescent="0.2">
      <c r="A110" s="261" t="s">
        <v>87</v>
      </c>
      <c r="B110" s="261"/>
      <c r="C110" s="261"/>
      <c r="D110" s="261"/>
      <c r="E110" s="261"/>
      <c r="F110" s="261"/>
      <c r="G110" s="14">
        <v>102</v>
      </c>
      <c r="H110" s="22">
        <v>228000000</v>
      </c>
      <c r="I110" s="22">
        <v>216000000</v>
      </c>
    </row>
    <row r="111" spans="1:9" ht="12.75" customHeight="1" x14ac:dyDescent="0.2">
      <c r="A111" s="261" t="s">
        <v>88</v>
      </c>
      <c r="B111" s="261"/>
      <c r="C111" s="261"/>
      <c r="D111" s="261"/>
      <c r="E111" s="261"/>
      <c r="F111" s="261"/>
      <c r="G111" s="14">
        <v>103</v>
      </c>
      <c r="H111" s="22">
        <v>1983000000</v>
      </c>
      <c r="I111" s="22">
        <v>1983000000</v>
      </c>
    </row>
    <row r="112" spans="1:9" ht="12.75" customHeight="1" x14ac:dyDescent="0.2">
      <c r="A112" s="261" t="s">
        <v>89</v>
      </c>
      <c r="B112" s="261"/>
      <c r="C112" s="261"/>
      <c r="D112" s="261"/>
      <c r="E112" s="261"/>
      <c r="F112" s="261"/>
      <c r="G112" s="14">
        <v>104</v>
      </c>
      <c r="H112" s="22">
        <v>0</v>
      </c>
      <c r="I112" s="22">
        <v>0</v>
      </c>
    </row>
    <row r="113" spans="1:9" ht="12.75" customHeight="1" x14ac:dyDescent="0.2">
      <c r="A113" s="261" t="s">
        <v>90</v>
      </c>
      <c r="B113" s="261"/>
      <c r="C113" s="261"/>
      <c r="D113" s="261"/>
      <c r="E113" s="261"/>
      <c r="F113" s="261"/>
      <c r="G113" s="14">
        <v>105</v>
      </c>
      <c r="H113" s="22">
        <v>0</v>
      </c>
      <c r="I113" s="22">
        <v>0</v>
      </c>
    </row>
    <row r="114" spans="1:9" ht="12.75" customHeight="1" x14ac:dyDescent="0.2">
      <c r="A114" s="261" t="s">
        <v>91</v>
      </c>
      <c r="B114" s="261"/>
      <c r="C114" s="261"/>
      <c r="D114" s="261"/>
      <c r="E114" s="261"/>
      <c r="F114" s="261"/>
      <c r="G114" s="14">
        <v>106</v>
      </c>
      <c r="H114" s="22">
        <v>0</v>
      </c>
      <c r="I114" s="22">
        <v>0</v>
      </c>
    </row>
    <row r="115" spans="1:9" ht="12.75" customHeight="1" x14ac:dyDescent="0.2">
      <c r="A115" s="261" t="s">
        <v>92</v>
      </c>
      <c r="B115" s="261"/>
      <c r="C115" s="261"/>
      <c r="D115" s="261"/>
      <c r="E115" s="261"/>
      <c r="F115" s="261"/>
      <c r="G115" s="14">
        <v>107</v>
      </c>
      <c r="H115" s="22">
        <v>29000000</v>
      </c>
      <c r="I115" s="22">
        <v>28000000</v>
      </c>
    </row>
    <row r="116" spans="1:9" ht="12.75" customHeight="1" x14ac:dyDescent="0.2">
      <c r="A116" s="261" t="s">
        <v>93</v>
      </c>
      <c r="B116" s="261"/>
      <c r="C116" s="261"/>
      <c r="D116" s="261"/>
      <c r="E116" s="261"/>
      <c r="F116" s="261"/>
      <c r="G116" s="14">
        <v>108</v>
      </c>
      <c r="H116" s="22">
        <v>15000000</v>
      </c>
      <c r="I116" s="22">
        <v>14000000</v>
      </c>
    </row>
    <row r="117" spans="1:9" ht="12.75" customHeight="1" x14ac:dyDescent="0.2">
      <c r="A117" s="263" t="s">
        <v>356</v>
      </c>
      <c r="B117" s="263"/>
      <c r="C117" s="263"/>
      <c r="D117" s="263"/>
      <c r="E117" s="263"/>
      <c r="F117" s="263"/>
      <c r="G117" s="15">
        <v>109</v>
      </c>
      <c r="H117" s="23">
        <f>SUM(H118:H131)</f>
        <v>5008000000</v>
      </c>
      <c r="I117" s="23">
        <f>SUM(I118:I131)</f>
        <v>6555000000</v>
      </c>
    </row>
    <row r="118" spans="1:9" ht="12.75" customHeight="1" x14ac:dyDescent="0.2">
      <c r="A118" s="261" t="s">
        <v>83</v>
      </c>
      <c r="B118" s="261"/>
      <c r="C118" s="261"/>
      <c r="D118" s="261"/>
      <c r="E118" s="261"/>
      <c r="F118" s="261"/>
      <c r="G118" s="14">
        <v>110</v>
      </c>
      <c r="H118" s="22">
        <v>0</v>
      </c>
      <c r="I118" s="22">
        <v>0</v>
      </c>
    </row>
    <row r="119" spans="1:9" ht="22.15" customHeight="1" x14ac:dyDescent="0.2">
      <c r="A119" s="261" t="s">
        <v>84</v>
      </c>
      <c r="B119" s="261"/>
      <c r="C119" s="261"/>
      <c r="D119" s="261"/>
      <c r="E119" s="261"/>
      <c r="F119" s="261"/>
      <c r="G119" s="14">
        <v>111</v>
      </c>
      <c r="H119" s="22">
        <v>0</v>
      </c>
      <c r="I119" s="22">
        <v>0</v>
      </c>
    </row>
    <row r="120" spans="1:9" ht="12.75" customHeight="1" x14ac:dyDescent="0.2">
      <c r="A120" s="261" t="s">
        <v>85</v>
      </c>
      <c r="B120" s="261"/>
      <c r="C120" s="261"/>
      <c r="D120" s="261"/>
      <c r="E120" s="261"/>
      <c r="F120" s="261"/>
      <c r="G120" s="14">
        <v>112</v>
      </c>
      <c r="H120" s="22">
        <v>0</v>
      </c>
      <c r="I120" s="22">
        <v>0</v>
      </c>
    </row>
    <row r="121" spans="1:9" ht="23.45" customHeight="1" x14ac:dyDescent="0.2">
      <c r="A121" s="261" t="s">
        <v>86</v>
      </c>
      <c r="B121" s="261"/>
      <c r="C121" s="261"/>
      <c r="D121" s="261"/>
      <c r="E121" s="261"/>
      <c r="F121" s="261"/>
      <c r="G121" s="14">
        <v>113</v>
      </c>
      <c r="H121" s="22">
        <v>0</v>
      </c>
      <c r="I121" s="22">
        <v>0</v>
      </c>
    </row>
    <row r="122" spans="1:9" ht="12.75" customHeight="1" x14ac:dyDescent="0.2">
      <c r="A122" s="261" t="s">
        <v>87</v>
      </c>
      <c r="B122" s="261"/>
      <c r="C122" s="261"/>
      <c r="D122" s="261"/>
      <c r="E122" s="261"/>
      <c r="F122" s="261"/>
      <c r="G122" s="14">
        <v>114</v>
      </c>
      <c r="H122" s="22">
        <v>84000000</v>
      </c>
      <c r="I122" s="22">
        <v>84000000</v>
      </c>
    </row>
    <row r="123" spans="1:9" ht="12.75" customHeight="1" x14ac:dyDescent="0.2">
      <c r="A123" s="261" t="s">
        <v>88</v>
      </c>
      <c r="B123" s="261"/>
      <c r="C123" s="261"/>
      <c r="D123" s="261"/>
      <c r="E123" s="261"/>
      <c r="F123" s="261"/>
      <c r="G123" s="14">
        <v>115</v>
      </c>
      <c r="H123" s="22">
        <v>1145000000</v>
      </c>
      <c r="I123" s="22">
        <v>1055000000</v>
      </c>
    </row>
    <row r="124" spans="1:9" ht="12.75" customHeight="1" x14ac:dyDescent="0.2">
      <c r="A124" s="261" t="s">
        <v>89</v>
      </c>
      <c r="B124" s="261"/>
      <c r="C124" s="261"/>
      <c r="D124" s="261"/>
      <c r="E124" s="261"/>
      <c r="F124" s="261"/>
      <c r="G124" s="14">
        <v>116</v>
      </c>
      <c r="H124" s="22">
        <v>68000000</v>
      </c>
      <c r="I124" s="22">
        <v>59000000</v>
      </c>
    </row>
    <row r="125" spans="1:9" ht="12.75" customHeight="1" x14ac:dyDescent="0.2">
      <c r="A125" s="261" t="s">
        <v>90</v>
      </c>
      <c r="B125" s="261"/>
      <c r="C125" s="261"/>
      <c r="D125" s="261"/>
      <c r="E125" s="261"/>
      <c r="F125" s="261"/>
      <c r="G125" s="14">
        <v>117</v>
      </c>
      <c r="H125" s="22">
        <v>2143000000</v>
      </c>
      <c r="I125" s="22">
        <v>3322000000</v>
      </c>
    </row>
    <row r="126" spans="1:9" x14ac:dyDescent="0.2">
      <c r="A126" s="261" t="s">
        <v>91</v>
      </c>
      <c r="B126" s="261"/>
      <c r="C126" s="261"/>
      <c r="D126" s="261"/>
      <c r="E126" s="261"/>
      <c r="F126" s="261"/>
      <c r="G126" s="14">
        <v>118</v>
      </c>
      <c r="H126" s="22">
        <v>0</v>
      </c>
      <c r="I126" s="22">
        <v>0</v>
      </c>
    </row>
    <row r="127" spans="1:9" x14ac:dyDescent="0.2">
      <c r="A127" s="261" t="s">
        <v>94</v>
      </c>
      <c r="B127" s="261"/>
      <c r="C127" s="261"/>
      <c r="D127" s="261"/>
      <c r="E127" s="261"/>
      <c r="F127" s="261"/>
      <c r="G127" s="14">
        <v>119</v>
      </c>
      <c r="H127" s="22">
        <v>89000000</v>
      </c>
      <c r="I127" s="22">
        <v>77000000</v>
      </c>
    </row>
    <row r="128" spans="1:9" x14ac:dyDescent="0.2">
      <c r="A128" s="261" t="s">
        <v>95</v>
      </c>
      <c r="B128" s="261"/>
      <c r="C128" s="261"/>
      <c r="D128" s="261"/>
      <c r="E128" s="261"/>
      <c r="F128" s="261"/>
      <c r="G128" s="14">
        <v>120</v>
      </c>
      <c r="H128" s="22">
        <v>938000000</v>
      </c>
      <c r="I128" s="22">
        <v>1155000000</v>
      </c>
    </row>
    <row r="129" spans="1:9" x14ac:dyDescent="0.2">
      <c r="A129" s="261" t="s">
        <v>96</v>
      </c>
      <c r="B129" s="261"/>
      <c r="C129" s="261"/>
      <c r="D129" s="261"/>
      <c r="E129" s="261"/>
      <c r="F129" s="261"/>
      <c r="G129" s="14">
        <v>121</v>
      </c>
      <c r="H129" s="22">
        <v>0</v>
      </c>
      <c r="I129" s="22">
        <v>0</v>
      </c>
    </row>
    <row r="130" spans="1:9" x14ac:dyDescent="0.2">
      <c r="A130" s="261" t="s">
        <v>97</v>
      </c>
      <c r="B130" s="261"/>
      <c r="C130" s="261"/>
      <c r="D130" s="261"/>
      <c r="E130" s="261"/>
      <c r="F130" s="261"/>
      <c r="G130" s="14">
        <v>122</v>
      </c>
      <c r="H130" s="22">
        <v>0</v>
      </c>
      <c r="I130" s="22">
        <v>0</v>
      </c>
    </row>
    <row r="131" spans="1:9" x14ac:dyDescent="0.2">
      <c r="A131" s="261" t="s">
        <v>98</v>
      </c>
      <c r="B131" s="261"/>
      <c r="C131" s="261"/>
      <c r="D131" s="261"/>
      <c r="E131" s="261"/>
      <c r="F131" s="261"/>
      <c r="G131" s="14">
        <v>123</v>
      </c>
      <c r="H131" s="22">
        <v>541000000</v>
      </c>
      <c r="I131" s="22">
        <v>803000000</v>
      </c>
    </row>
    <row r="132" spans="1:9" ht="22.15" customHeight="1" x14ac:dyDescent="0.2">
      <c r="A132" s="278" t="s">
        <v>99</v>
      </c>
      <c r="B132" s="278"/>
      <c r="C132" s="278"/>
      <c r="D132" s="278"/>
      <c r="E132" s="278"/>
      <c r="F132" s="278"/>
      <c r="G132" s="14">
        <v>124</v>
      </c>
      <c r="H132" s="22">
        <v>210000000</v>
      </c>
      <c r="I132" s="22">
        <v>247000000</v>
      </c>
    </row>
    <row r="133" spans="1:9" ht="12.75" customHeight="1" x14ac:dyDescent="0.2">
      <c r="A133" s="263" t="s">
        <v>357</v>
      </c>
      <c r="B133" s="263"/>
      <c r="C133" s="263"/>
      <c r="D133" s="263"/>
      <c r="E133" s="263"/>
      <c r="F133" s="263"/>
      <c r="G133" s="15">
        <v>125</v>
      </c>
      <c r="H133" s="23">
        <f>H75+H98+H105+H117+H132</f>
        <v>21990000000</v>
      </c>
      <c r="I133" s="23">
        <f>I75+I98+I105+I117+I132</f>
        <v>24377000000</v>
      </c>
    </row>
    <row r="134" spans="1:9" x14ac:dyDescent="0.2">
      <c r="A134" s="278" t="s">
        <v>100</v>
      </c>
      <c r="B134" s="278"/>
      <c r="C134" s="278"/>
      <c r="D134" s="278"/>
      <c r="E134" s="278"/>
      <c r="F134" s="27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topLeftCell="A16" zoomScaleNormal="100" zoomScaleSheetLayoutView="110" workbookViewId="0">
      <selection activeCell="J23" sqref="J23"/>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82" t="s">
        <v>102</v>
      </c>
      <c r="B1" s="283"/>
      <c r="C1" s="283"/>
      <c r="D1" s="283"/>
      <c r="E1" s="283"/>
      <c r="F1" s="283"/>
      <c r="G1" s="283"/>
      <c r="H1" s="283"/>
      <c r="I1" s="283"/>
    </row>
    <row r="2" spans="1:11" x14ac:dyDescent="0.2">
      <c r="A2" s="284" t="s">
        <v>522</v>
      </c>
      <c r="B2" s="285"/>
      <c r="C2" s="285"/>
      <c r="D2" s="285"/>
      <c r="E2" s="285"/>
      <c r="F2" s="285"/>
      <c r="G2" s="285"/>
      <c r="H2" s="285"/>
      <c r="I2" s="285"/>
    </row>
    <row r="3" spans="1:11" x14ac:dyDescent="0.2">
      <c r="A3" s="286" t="s">
        <v>282</v>
      </c>
      <c r="B3" s="287"/>
      <c r="C3" s="287"/>
      <c r="D3" s="287"/>
      <c r="E3" s="287"/>
      <c r="F3" s="287"/>
      <c r="G3" s="287"/>
      <c r="H3" s="287"/>
      <c r="I3" s="287"/>
      <c r="J3" s="288"/>
      <c r="K3" s="288"/>
    </row>
    <row r="4" spans="1:11" x14ac:dyDescent="0.2">
      <c r="A4" s="289" t="s">
        <v>520</v>
      </c>
      <c r="B4" s="290"/>
      <c r="C4" s="290"/>
      <c r="D4" s="290"/>
      <c r="E4" s="290"/>
      <c r="F4" s="290"/>
      <c r="G4" s="290"/>
      <c r="H4" s="290"/>
      <c r="I4" s="290"/>
      <c r="J4" s="291"/>
      <c r="K4" s="291"/>
    </row>
    <row r="5" spans="1:11" ht="22.15" customHeight="1" x14ac:dyDescent="0.2">
      <c r="A5" s="292" t="s">
        <v>2</v>
      </c>
      <c r="B5" s="293"/>
      <c r="C5" s="293"/>
      <c r="D5" s="293"/>
      <c r="E5" s="293"/>
      <c r="F5" s="293"/>
      <c r="G5" s="292" t="s">
        <v>103</v>
      </c>
      <c r="H5" s="294" t="s">
        <v>302</v>
      </c>
      <c r="I5" s="295"/>
      <c r="J5" s="294" t="s">
        <v>279</v>
      </c>
      <c r="K5" s="295"/>
    </row>
    <row r="6" spans="1:11" x14ac:dyDescent="0.2">
      <c r="A6" s="293"/>
      <c r="B6" s="293"/>
      <c r="C6" s="293"/>
      <c r="D6" s="293"/>
      <c r="E6" s="293"/>
      <c r="F6" s="293"/>
      <c r="G6" s="293"/>
      <c r="H6" s="103" t="s">
        <v>295</v>
      </c>
      <c r="I6" s="103" t="s">
        <v>296</v>
      </c>
      <c r="J6" s="103" t="s">
        <v>295</v>
      </c>
      <c r="K6" s="103" t="s">
        <v>296</v>
      </c>
    </row>
    <row r="7" spans="1:11" x14ac:dyDescent="0.2">
      <c r="A7" s="298">
        <v>1</v>
      </c>
      <c r="B7" s="299"/>
      <c r="C7" s="299"/>
      <c r="D7" s="299"/>
      <c r="E7" s="299"/>
      <c r="F7" s="299"/>
      <c r="G7" s="104">
        <v>2</v>
      </c>
      <c r="H7" s="103">
        <v>3</v>
      </c>
      <c r="I7" s="103">
        <v>4</v>
      </c>
      <c r="J7" s="103">
        <v>5</v>
      </c>
      <c r="K7" s="103">
        <v>6</v>
      </c>
    </row>
    <row r="8" spans="1:11" ht="12.75" customHeight="1" x14ac:dyDescent="0.2">
      <c r="A8" s="296" t="s">
        <v>358</v>
      </c>
      <c r="B8" s="296"/>
      <c r="C8" s="296"/>
      <c r="D8" s="296"/>
      <c r="E8" s="296"/>
      <c r="F8" s="296"/>
      <c r="G8" s="15">
        <v>1</v>
      </c>
      <c r="H8" s="105">
        <f>SUM(H9:H13)</f>
        <v>4058000000</v>
      </c>
      <c r="I8" s="105">
        <f>SUM(I9:I13)</f>
        <v>4058000000</v>
      </c>
      <c r="J8" s="105">
        <f>SUM(J9:J13)</f>
        <v>6178000000</v>
      </c>
      <c r="K8" s="105">
        <f>SUM(K9:K13)</f>
        <v>6178000000</v>
      </c>
    </row>
    <row r="9" spans="1:11" ht="12.75" customHeight="1" x14ac:dyDescent="0.2">
      <c r="A9" s="261" t="s">
        <v>115</v>
      </c>
      <c r="B9" s="261"/>
      <c r="C9" s="261"/>
      <c r="D9" s="261"/>
      <c r="E9" s="261"/>
      <c r="F9" s="261"/>
      <c r="G9" s="14">
        <v>2</v>
      </c>
      <c r="H9" s="106">
        <v>0</v>
      </c>
      <c r="I9" s="106">
        <v>0</v>
      </c>
      <c r="J9" s="106">
        <v>0</v>
      </c>
      <c r="K9" s="106">
        <v>0</v>
      </c>
    </row>
    <row r="10" spans="1:11" ht="12.75" customHeight="1" x14ac:dyDescent="0.2">
      <c r="A10" s="261" t="s">
        <v>116</v>
      </c>
      <c r="B10" s="261"/>
      <c r="C10" s="261"/>
      <c r="D10" s="261"/>
      <c r="E10" s="261"/>
      <c r="F10" s="261"/>
      <c r="G10" s="14">
        <v>3</v>
      </c>
      <c r="H10" s="106">
        <v>3953000000</v>
      </c>
      <c r="I10" s="106">
        <v>3953000000</v>
      </c>
      <c r="J10" s="106">
        <v>5962000000</v>
      </c>
      <c r="K10" s="106">
        <v>5962000000</v>
      </c>
    </row>
    <row r="11" spans="1:11" ht="12.75" customHeight="1" x14ac:dyDescent="0.2">
      <c r="A11" s="261" t="s">
        <v>117</v>
      </c>
      <c r="B11" s="261"/>
      <c r="C11" s="261"/>
      <c r="D11" s="261"/>
      <c r="E11" s="261"/>
      <c r="F11" s="261"/>
      <c r="G11" s="14">
        <v>4</v>
      </c>
      <c r="H11" s="106">
        <v>43000000</v>
      </c>
      <c r="I11" s="106">
        <v>43000000</v>
      </c>
      <c r="J11" s="106">
        <v>83000000</v>
      </c>
      <c r="K11" s="106">
        <v>83000000</v>
      </c>
    </row>
    <row r="12" spans="1:11" ht="12.75" customHeight="1" x14ac:dyDescent="0.2">
      <c r="A12" s="261" t="s">
        <v>118</v>
      </c>
      <c r="B12" s="261"/>
      <c r="C12" s="261"/>
      <c r="D12" s="261"/>
      <c r="E12" s="261"/>
      <c r="F12" s="261"/>
      <c r="G12" s="14">
        <v>5</v>
      </c>
      <c r="H12" s="106">
        <v>0</v>
      </c>
      <c r="I12" s="106">
        <v>0</v>
      </c>
      <c r="J12" s="106">
        <v>0</v>
      </c>
      <c r="K12" s="106">
        <v>0</v>
      </c>
    </row>
    <row r="13" spans="1:11" ht="12.75" customHeight="1" x14ac:dyDescent="0.2">
      <c r="A13" s="261" t="s">
        <v>119</v>
      </c>
      <c r="B13" s="261"/>
      <c r="C13" s="261"/>
      <c r="D13" s="261"/>
      <c r="E13" s="261"/>
      <c r="F13" s="261"/>
      <c r="G13" s="14">
        <v>6</v>
      </c>
      <c r="H13" s="106">
        <v>62000000</v>
      </c>
      <c r="I13" s="106">
        <v>62000000</v>
      </c>
      <c r="J13" s="106">
        <v>133000000</v>
      </c>
      <c r="K13" s="106">
        <v>133000000</v>
      </c>
    </row>
    <row r="14" spans="1:11" ht="12.75" customHeight="1" x14ac:dyDescent="0.2">
      <c r="A14" s="296" t="s">
        <v>359</v>
      </c>
      <c r="B14" s="296"/>
      <c r="C14" s="296"/>
      <c r="D14" s="296"/>
      <c r="E14" s="296"/>
      <c r="F14" s="296"/>
      <c r="G14" s="15">
        <v>7</v>
      </c>
      <c r="H14" s="105">
        <f>H15+H16+H20+H24+H25+H26+H29+H36</f>
        <v>3974000000</v>
      </c>
      <c r="I14" s="105">
        <f>I15+I16+I20+I24+I25+I26+I29+I36</f>
        <v>3974000000</v>
      </c>
      <c r="J14" s="105">
        <f>J15+J16+J20+J24+J25+J26+J29+J36</f>
        <v>5454000000</v>
      </c>
      <c r="K14" s="105">
        <f>K15+K16+K20+K24+K25+K26+K29+K36</f>
        <v>5454000000</v>
      </c>
    </row>
    <row r="15" spans="1:11" ht="12.75" customHeight="1" x14ac:dyDescent="0.2">
      <c r="A15" s="261" t="s">
        <v>104</v>
      </c>
      <c r="B15" s="261"/>
      <c r="C15" s="261"/>
      <c r="D15" s="261"/>
      <c r="E15" s="261"/>
      <c r="F15" s="261"/>
      <c r="G15" s="14">
        <v>8</v>
      </c>
      <c r="H15" s="144">
        <v>-576000000</v>
      </c>
      <c r="I15" s="144">
        <v>-576000000</v>
      </c>
      <c r="J15" s="106">
        <v>127000000</v>
      </c>
      <c r="K15" s="106">
        <v>127000000</v>
      </c>
    </row>
    <row r="16" spans="1:11" ht="12.75" customHeight="1" x14ac:dyDescent="0.2">
      <c r="A16" s="262" t="s">
        <v>439</v>
      </c>
      <c r="B16" s="262"/>
      <c r="C16" s="262"/>
      <c r="D16" s="262"/>
      <c r="E16" s="262"/>
      <c r="F16" s="262"/>
      <c r="G16" s="15">
        <v>9</v>
      </c>
      <c r="H16" s="105">
        <f>SUM(H17:H19)</f>
        <v>3610000000</v>
      </c>
      <c r="I16" s="105">
        <f>SUM(I17:I19)</f>
        <v>3610000000</v>
      </c>
      <c r="J16" s="105">
        <f>SUM(J17:J19)</f>
        <v>4303000000</v>
      </c>
      <c r="K16" s="105">
        <f>SUM(K17:K19)</f>
        <v>4303000000</v>
      </c>
    </row>
    <row r="17" spans="1:11" ht="12.75" customHeight="1" x14ac:dyDescent="0.2">
      <c r="A17" s="297" t="s">
        <v>120</v>
      </c>
      <c r="B17" s="297"/>
      <c r="C17" s="297"/>
      <c r="D17" s="297"/>
      <c r="E17" s="297"/>
      <c r="F17" s="297"/>
      <c r="G17" s="14">
        <v>10</v>
      </c>
      <c r="H17" s="144">
        <v>988000000</v>
      </c>
      <c r="I17" s="144">
        <v>988000000</v>
      </c>
      <c r="J17" s="106">
        <v>257000000</v>
      </c>
      <c r="K17" s="106">
        <v>257000000</v>
      </c>
    </row>
    <row r="18" spans="1:11" ht="12.75" customHeight="1" x14ac:dyDescent="0.2">
      <c r="A18" s="297" t="s">
        <v>121</v>
      </c>
      <c r="B18" s="297"/>
      <c r="C18" s="297"/>
      <c r="D18" s="297"/>
      <c r="E18" s="297"/>
      <c r="F18" s="297"/>
      <c r="G18" s="14">
        <v>11</v>
      </c>
      <c r="H18" s="144">
        <v>2201000000</v>
      </c>
      <c r="I18" s="144">
        <v>2201000000</v>
      </c>
      <c r="J18" s="106">
        <v>3592000000</v>
      </c>
      <c r="K18" s="106">
        <v>3592000000</v>
      </c>
    </row>
    <row r="19" spans="1:11" ht="12.75" customHeight="1" x14ac:dyDescent="0.2">
      <c r="A19" s="297" t="s">
        <v>122</v>
      </c>
      <c r="B19" s="297"/>
      <c r="C19" s="297"/>
      <c r="D19" s="297"/>
      <c r="E19" s="297"/>
      <c r="F19" s="297"/>
      <c r="G19" s="14">
        <v>12</v>
      </c>
      <c r="H19" s="144">
        <v>421000000</v>
      </c>
      <c r="I19" s="144">
        <v>421000000</v>
      </c>
      <c r="J19" s="106">
        <v>454000000</v>
      </c>
      <c r="K19" s="106">
        <v>454000000</v>
      </c>
    </row>
    <row r="20" spans="1:11" ht="12.75" customHeight="1" x14ac:dyDescent="0.2">
      <c r="A20" s="262" t="s">
        <v>440</v>
      </c>
      <c r="B20" s="262"/>
      <c r="C20" s="262"/>
      <c r="D20" s="262"/>
      <c r="E20" s="262"/>
      <c r="F20" s="262"/>
      <c r="G20" s="15">
        <v>13</v>
      </c>
      <c r="H20" s="105">
        <f>SUM(H21:H23)</f>
        <v>374000000</v>
      </c>
      <c r="I20" s="105">
        <f>SUM(I21:I23)</f>
        <v>374000000</v>
      </c>
      <c r="J20" s="105">
        <f>SUM(J21:J23)</f>
        <v>332000000</v>
      </c>
      <c r="K20" s="105">
        <f>SUM(K21:K23)</f>
        <v>332000000</v>
      </c>
    </row>
    <row r="21" spans="1:11" ht="12.75" customHeight="1" x14ac:dyDescent="0.2">
      <c r="A21" s="297" t="s">
        <v>105</v>
      </c>
      <c r="B21" s="297"/>
      <c r="C21" s="297"/>
      <c r="D21" s="297"/>
      <c r="E21" s="297"/>
      <c r="F21" s="297"/>
      <c r="G21" s="14">
        <v>14</v>
      </c>
      <c r="H21" s="144">
        <v>234000000</v>
      </c>
      <c r="I21" s="144">
        <v>234000000</v>
      </c>
      <c r="J21" s="106">
        <v>212000000</v>
      </c>
      <c r="K21" s="106">
        <v>212000000</v>
      </c>
    </row>
    <row r="22" spans="1:11" ht="12.75" customHeight="1" x14ac:dyDescent="0.2">
      <c r="A22" s="297" t="s">
        <v>106</v>
      </c>
      <c r="B22" s="297"/>
      <c r="C22" s="297"/>
      <c r="D22" s="297"/>
      <c r="E22" s="297"/>
      <c r="F22" s="297"/>
      <c r="G22" s="14">
        <v>15</v>
      </c>
      <c r="H22" s="144">
        <f>65000000+24000000</f>
        <v>89000000</v>
      </c>
      <c r="I22" s="144">
        <f>65000000+24000000</f>
        <v>89000000</v>
      </c>
      <c r="J22" s="106">
        <v>76000000</v>
      </c>
      <c r="K22" s="106">
        <v>76000000</v>
      </c>
    </row>
    <row r="23" spans="1:11" ht="12.75" customHeight="1" x14ac:dyDescent="0.2">
      <c r="A23" s="297" t="s">
        <v>107</v>
      </c>
      <c r="B23" s="297"/>
      <c r="C23" s="297"/>
      <c r="D23" s="297"/>
      <c r="E23" s="297"/>
      <c r="F23" s="297"/>
      <c r="G23" s="14">
        <v>16</v>
      </c>
      <c r="H23" s="144">
        <v>51000000</v>
      </c>
      <c r="I23" s="144">
        <v>51000000</v>
      </c>
      <c r="J23" s="106">
        <v>44000000</v>
      </c>
      <c r="K23" s="106">
        <v>44000000</v>
      </c>
    </row>
    <row r="24" spans="1:11" ht="12.75" customHeight="1" x14ac:dyDescent="0.2">
      <c r="A24" s="261" t="s">
        <v>108</v>
      </c>
      <c r="B24" s="261"/>
      <c r="C24" s="261"/>
      <c r="D24" s="261"/>
      <c r="E24" s="261"/>
      <c r="F24" s="261"/>
      <c r="G24" s="14">
        <v>17</v>
      </c>
      <c r="H24" s="144">
        <v>383000000</v>
      </c>
      <c r="I24" s="144">
        <v>383000000</v>
      </c>
      <c r="J24" s="106">
        <v>296000000</v>
      </c>
      <c r="K24" s="106">
        <v>296000000</v>
      </c>
    </row>
    <row r="25" spans="1:11" ht="12.75" customHeight="1" x14ac:dyDescent="0.2">
      <c r="A25" s="261" t="s">
        <v>109</v>
      </c>
      <c r="B25" s="261"/>
      <c r="C25" s="261"/>
      <c r="D25" s="261"/>
      <c r="E25" s="261"/>
      <c r="F25" s="261"/>
      <c r="G25" s="14">
        <v>18</v>
      </c>
      <c r="H25" s="144">
        <f>170000000-24000000</f>
        <v>146000000</v>
      </c>
      <c r="I25" s="144">
        <f>170000000-24000000</f>
        <v>146000000</v>
      </c>
      <c r="J25" s="106">
        <v>199000000</v>
      </c>
      <c r="K25" s="106">
        <v>199000000</v>
      </c>
    </row>
    <row r="26" spans="1:11" ht="12.75" customHeight="1" x14ac:dyDescent="0.2">
      <c r="A26" s="262" t="s">
        <v>441</v>
      </c>
      <c r="B26" s="262"/>
      <c r="C26" s="262"/>
      <c r="D26" s="262"/>
      <c r="E26" s="262"/>
      <c r="F26" s="262"/>
      <c r="G26" s="15">
        <v>19</v>
      </c>
      <c r="H26" s="105">
        <f>H27+H28</f>
        <v>0</v>
      </c>
      <c r="I26" s="105">
        <f>I27+I28</f>
        <v>0</v>
      </c>
      <c r="J26" s="105">
        <f>J27+J28</f>
        <v>138000000</v>
      </c>
      <c r="K26" s="105">
        <f>K27+K28</f>
        <v>138000000</v>
      </c>
    </row>
    <row r="27" spans="1:11" ht="12.75" customHeight="1" x14ac:dyDescent="0.2">
      <c r="A27" s="297" t="s">
        <v>123</v>
      </c>
      <c r="B27" s="297"/>
      <c r="C27" s="297"/>
      <c r="D27" s="297"/>
      <c r="E27" s="297"/>
      <c r="F27" s="297"/>
      <c r="G27" s="14">
        <v>20</v>
      </c>
      <c r="H27" s="144">
        <v>0</v>
      </c>
      <c r="I27" s="144">
        <v>0</v>
      </c>
      <c r="J27" s="106">
        <v>122000000</v>
      </c>
      <c r="K27" s="106">
        <v>122000000</v>
      </c>
    </row>
    <row r="28" spans="1:11" ht="12.75" customHeight="1" x14ac:dyDescent="0.2">
      <c r="A28" s="297" t="s">
        <v>124</v>
      </c>
      <c r="B28" s="297"/>
      <c r="C28" s="297"/>
      <c r="D28" s="297"/>
      <c r="E28" s="297"/>
      <c r="F28" s="297"/>
      <c r="G28" s="14">
        <v>21</v>
      </c>
      <c r="H28" s="144">
        <v>0</v>
      </c>
      <c r="I28" s="144">
        <v>0</v>
      </c>
      <c r="J28" s="106">
        <v>16000000</v>
      </c>
      <c r="K28" s="106">
        <v>16000000</v>
      </c>
    </row>
    <row r="29" spans="1:11" ht="12.75" customHeight="1" x14ac:dyDescent="0.2">
      <c r="A29" s="262" t="s">
        <v>442</v>
      </c>
      <c r="B29" s="262"/>
      <c r="C29" s="262"/>
      <c r="D29" s="262"/>
      <c r="E29" s="262"/>
      <c r="F29" s="262"/>
      <c r="G29" s="15">
        <v>22</v>
      </c>
      <c r="H29" s="105">
        <f>SUM(H30:H35)</f>
        <v>37000000</v>
      </c>
      <c r="I29" s="105">
        <f>SUM(I30:I35)</f>
        <v>37000000</v>
      </c>
      <c r="J29" s="105">
        <f>SUM(J30:J35)</f>
        <v>59000000</v>
      </c>
      <c r="K29" s="105">
        <f>SUM(K30:K35)</f>
        <v>59000000</v>
      </c>
    </row>
    <row r="30" spans="1:11" ht="12.75" customHeight="1" x14ac:dyDescent="0.2">
      <c r="A30" s="297" t="s">
        <v>125</v>
      </c>
      <c r="B30" s="297"/>
      <c r="C30" s="297"/>
      <c r="D30" s="297"/>
      <c r="E30" s="297"/>
      <c r="F30" s="297"/>
      <c r="G30" s="14">
        <v>23</v>
      </c>
      <c r="H30" s="144">
        <v>13000000</v>
      </c>
      <c r="I30" s="144">
        <v>13000000</v>
      </c>
      <c r="J30" s="106">
        <v>51000000</v>
      </c>
      <c r="K30" s="106">
        <v>51000000</v>
      </c>
    </row>
    <row r="31" spans="1:11" ht="12.75" customHeight="1" x14ac:dyDescent="0.2">
      <c r="A31" s="297" t="s">
        <v>126</v>
      </c>
      <c r="B31" s="297"/>
      <c r="C31" s="297"/>
      <c r="D31" s="297"/>
      <c r="E31" s="297"/>
      <c r="F31" s="297"/>
      <c r="G31" s="14">
        <v>24</v>
      </c>
      <c r="H31" s="144">
        <v>0</v>
      </c>
      <c r="I31" s="144">
        <v>0</v>
      </c>
      <c r="J31" s="106">
        <v>0</v>
      </c>
      <c r="K31" s="106">
        <v>0</v>
      </c>
    </row>
    <row r="32" spans="1:11" ht="12.75" customHeight="1" x14ac:dyDescent="0.2">
      <c r="A32" s="297" t="s">
        <v>127</v>
      </c>
      <c r="B32" s="297"/>
      <c r="C32" s="297"/>
      <c r="D32" s="297"/>
      <c r="E32" s="297"/>
      <c r="F32" s="297"/>
      <c r="G32" s="14">
        <v>25</v>
      </c>
      <c r="H32" s="144">
        <v>3000000</v>
      </c>
      <c r="I32" s="144">
        <v>3000000</v>
      </c>
      <c r="J32" s="106">
        <v>-1000000</v>
      </c>
      <c r="K32" s="106">
        <v>-1000000</v>
      </c>
    </row>
    <row r="33" spans="1:11" ht="12.75" customHeight="1" x14ac:dyDescent="0.2">
      <c r="A33" s="297" t="s">
        <v>128</v>
      </c>
      <c r="B33" s="297"/>
      <c r="C33" s="297"/>
      <c r="D33" s="297"/>
      <c r="E33" s="297"/>
      <c r="F33" s="297"/>
      <c r="G33" s="14">
        <v>26</v>
      </c>
      <c r="H33" s="144">
        <v>20000000</v>
      </c>
      <c r="I33" s="144">
        <v>20000000</v>
      </c>
      <c r="J33" s="106">
        <v>18000000</v>
      </c>
      <c r="K33" s="106">
        <v>18000000</v>
      </c>
    </row>
    <row r="34" spans="1:11" ht="12.75" customHeight="1" x14ac:dyDescent="0.2">
      <c r="A34" s="297" t="s">
        <v>129</v>
      </c>
      <c r="B34" s="297"/>
      <c r="C34" s="297"/>
      <c r="D34" s="297"/>
      <c r="E34" s="297"/>
      <c r="F34" s="297"/>
      <c r="G34" s="14">
        <v>27</v>
      </c>
      <c r="H34" s="144">
        <v>0</v>
      </c>
      <c r="I34" s="144">
        <v>0</v>
      </c>
      <c r="J34" s="106">
        <v>0</v>
      </c>
      <c r="K34" s="106">
        <v>0</v>
      </c>
    </row>
    <row r="35" spans="1:11" ht="12.75" customHeight="1" x14ac:dyDescent="0.2">
      <c r="A35" s="297" t="s">
        <v>130</v>
      </c>
      <c r="B35" s="297"/>
      <c r="C35" s="297"/>
      <c r="D35" s="297"/>
      <c r="E35" s="297"/>
      <c r="F35" s="297"/>
      <c r="G35" s="14">
        <v>28</v>
      </c>
      <c r="H35" s="144">
        <v>1000000</v>
      </c>
      <c r="I35" s="144">
        <v>1000000</v>
      </c>
      <c r="J35" s="106">
        <v>-9000000</v>
      </c>
      <c r="K35" s="106">
        <v>-9000000</v>
      </c>
    </row>
    <row r="36" spans="1:11" ht="12.75" customHeight="1" x14ac:dyDescent="0.2">
      <c r="A36" s="261" t="s">
        <v>110</v>
      </c>
      <c r="B36" s="261"/>
      <c r="C36" s="261"/>
      <c r="D36" s="261"/>
      <c r="E36" s="261"/>
      <c r="F36" s="261"/>
      <c r="G36" s="14">
        <v>29</v>
      </c>
      <c r="H36" s="144">
        <v>0</v>
      </c>
      <c r="I36" s="144">
        <v>0</v>
      </c>
      <c r="J36" s="106">
        <v>0</v>
      </c>
      <c r="K36" s="106">
        <v>0</v>
      </c>
    </row>
    <row r="37" spans="1:11" ht="12.75" customHeight="1" x14ac:dyDescent="0.2">
      <c r="A37" s="296" t="s">
        <v>360</v>
      </c>
      <c r="B37" s="296"/>
      <c r="C37" s="296"/>
      <c r="D37" s="296"/>
      <c r="E37" s="296"/>
      <c r="F37" s="296"/>
      <c r="G37" s="15">
        <v>30</v>
      </c>
      <c r="H37" s="105">
        <f>SUM(H38:H47)</f>
        <v>110000000</v>
      </c>
      <c r="I37" s="105">
        <f>SUM(I38:I47)</f>
        <v>110000000</v>
      </c>
      <c r="J37" s="105">
        <f>SUM(J38:J47)</f>
        <v>61000000</v>
      </c>
      <c r="K37" s="105">
        <f>SUM(K38:K47)</f>
        <v>61000000</v>
      </c>
    </row>
    <row r="38" spans="1:11" ht="12.75" customHeight="1" x14ac:dyDescent="0.2">
      <c r="A38" s="261" t="s">
        <v>131</v>
      </c>
      <c r="B38" s="261"/>
      <c r="C38" s="261"/>
      <c r="D38" s="261"/>
      <c r="E38" s="261"/>
      <c r="F38" s="261"/>
      <c r="G38" s="14">
        <v>31</v>
      </c>
      <c r="H38" s="106">
        <v>0</v>
      </c>
      <c r="I38" s="106">
        <v>0</v>
      </c>
      <c r="J38" s="106">
        <v>0</v>
      </c>
      <c r="K38" s="106">
        <v>0</v>
      </c>
    </row>
    <row r="39" spans="1:11" ht="25.15" customHeight="1" x14ac:dyDescent="0.2">
      <c r="A39" s="261" t="s">
        <v>132</v>
      </c>
      <c r="B39" s="261"/>
      <c r="C39" s="261"/>
      <c r="D39" s="261"/>
      <c r="E39" s="261"/>
      <c r="F39" s="261"/>
      <c r="G39" s="14">
        <v>32</v>
      </c>
      <c r="H39" s="106">
        <v>0</v>
      </c>
      <c r="I39" s="106">
        <v>0</v>
      </c>
      <c r="J39" s="106">
        <v>0</v>
      </c>
      <c r="K39" s="106">
        <v>0</v>
      </c>
    </row>
    <row r="40" spans="1:11" ht="25.15" customHeight="1" x14ac:dyDescent="0.2">
      <c r="A40" s="261" t="s">
        <v>133</v>
      </c>
      <c r="B40" s="261"/>
      <c r="C40" s="261"/>
      <c r="D40" s="261"/>
      <c r="E40" s="261"/>
      <c r="F40" s="261"/>
      <c r="G40" s="14">
        <v>33</v>
      </c>
      <c r="H40" s="106">
        <v>0</v>
      </c>
      <c r="I40" s="106">
        <v>0</v>
      </c>
      <c r="J40" s="106">
        <v>0</v>
      </c>
      <c r="K40" s="106">
        <v>0</v>
      </c>
    </row>
    <row r="41" spans="1:11" ht="25.15" customHeight="1" x14ac:dyDescent="0.2">
      <c r="A41" s="261" t="s">
        <v>134</v>
      </c>
      <c r="B41" s="261"/>
      <c r="C41" s="261"/>
      <c r="D41" s="261"/>
      <c r="E41" s="261"/>
      <c r="F41" s="261"/>
      <c r="G41" s="14">
        <v>34</v>
      </c>
      <c r="H41" s="106">
        <v>0</v>
      </c>
      <c r="I41" s="106">
        <v>0</v>
      </c>
      <c r="J41" s="106">
        <v>0</v>
      </c>
      <c r="K41" s="106">
        <v>0</v>
      </c>
    </row>
    <row r="42" spans="1:11" ht="25.15" customHeight="1" x14ac:dyDescent="0.2">
      <c r="A42" s="261" t="s">
        <v>135</v>
      </c>
      <c r="B42" s="261"/>
      <c r="C42" s="261"/>
      <c r="D42" s="261"/>
      <c r="E42" s="261"/>
      <c r="F42" s="261"/>
      <c r="G42" s="14">
        <v>35</v>
      </c>
      <c r="H42" s="106">
        <v>0</v>
      </c>
      <c r="I42" s="106">
        <v>0</v>
      </c>
      <c r="J42" s="106">
        <v>0</v>
      </c>
      <c r="K42" s="106">
        <v>0</v>
      </c>
    </row>
    <row r="43" spans="1:11" ht="12.75" customHeight="1" x14ac:dyDescent="0.2">
      <c r="A43" s="261" t="s">
        <v>136</v>
      </c>
      <c r="B43" s="261"/>
      <c r="C43" s="261"/>
      <c r="D43" s="261"/>
      <c r="E43" s="261"/>
      <c r="F43" s="261"/>
      <c r="G43" s="14">
        <v>36</v>
      </c>
      <c r="H43" s="106">
        <v>0</v>
      </c>
      <c r="I43" s="106">
        <v>0</v>
      </c>
      <c r="J43" s="106">
        <v>0</v>
      </c>
      <c r="K43" s="106">
        <v>0</v>
      </c>
    </row>
    <row r="44" spans="1:11" ht="12.75" customHeight="1" x14ac:dyDescent="0.2">
      <c r="A44" s="261" t="s">
        <v>137</v>
      </c>
      <c r="B44" s="261"/>
      <c r="C44" s="261"/>
      <c r="D44" s="261"/>
      <c r="E44" s="261"/>
      <c r="F44" s="261"/>
      <c r="G44" s="14">
        <v>37</v>
      </c>
      <c r="H44" s="106">
        <v>1000000</v>
      </c>
      <c r="I44" s="106">
        <v>1000000</v>
      </c>
      <c r="J44" s="106">
        <v>0</v>
      </c>
      <c r="K44" s="106">
        <v>0</v>
      </c>
    </row>
    <row r="45" spans="1:11" ht="12.75" customHeight="1" x14ac:dyDescent="0.2">
      <c r="A45" s="261" t="s">
        <v>138</v>
      </c>
      <c r="B45" s="261"/>
      <c r="C45" s="261"/>
      <c r="D45" s="261"/>
      <c r="E45" s="261"/>
      <c r="F45" s="261"/>
      <c r="G45" s="14">
        <v>38</v>
      </c>
      <c r="H45" s="106">
        <v>103000000</v>
      </c>
      <c r="I45" s="106">
        <v>103000000</v>
      </c>
      <c r="J45" s="106">
        <v>56000000</v>
      </c>
      <c r="K45" s="106">
        <v>56000000</v>
      </c>
    </row>
    <row r="46" spans="1:11" ht="12.75" customHeight="1" x14ac:dyDescent="0.2">
      <c r="A46" s="261" t="s">
        <v>139</v>
      </c>
      <c r="B46" s="261"/>
      <c r="C46" s="261"/>
      <c r="D46" s="261"/>
      <c r="E46" s="261"/>
      <c r="F46" s="261"/>
      <c r="G46" s="14">
        <v>39</v>
      </c>
      <c r="H46" s="106">
        <v>0</v>
      </c>
      <c r="I46" s="106">
        <v>0</v>
      </c>
      <c r="J46" s="106">
        <v>0</v>
      </c>
      <c r="K46" s="106">
        <v>0</v>
      </c>
    </row>
    <row r="47" spans="1:11" ht="12.75" customHeight="1" x14ac:dyDescent="0.2">
      <c r="A47" s="261" t="s">
        <v>140</v>
      </c>
      <c r="B47" s="261"/>
      <c r="C47" s="261"/>
      <c r="D47" s="261"/>
      <c r="E47" s="261"/>
      <c r="F47" s="261"/>
      <c r="G47" s="14">
        <v>40</v>
      </c>
      <c r="H47" s="106">
        <v>6000000</v>
      </c>
      <c r="I47" s="106">
        <v>6000000</v>
      </c>
      <c r="J47" s="106">
        <v>5000000</v>
      </c>
      <c r="K47" s="106">
        <v>5000000</v>
      </c>
    </row>
    <row r="48" spans="1:11" ht="12.75" customHeight="1" x14ac:dyDescent="0.2">
      <c r="A48" s="296" t="s">
        <v>361</v>
      </c>
      <c r="B48" s="296"/>
      <c r="C48" s="296"/>
      <c r="D48" s="296"/>
      <c r="E48" s="296"/>
      <c r="F48" s="296"/>
      <c r="G48" s="15">
        <v>41</v>
      </c>
      <c r="H48" s="105">
        <f>SUM(H49:H55)</f>
        <v>124000000</v>
      </c>
      <c r="I48" s="105">
        <f>SUM(I49:I55)</f>
        <v>124000000</v>
      </c>
      <c r="J48" s="105">
        <f>SUM(J49:J55)</f>
        <v>59000000</v>
      </c>
      <c r="K48" s="105">
        <f>SUM(K49:K55)</f>
        <v>59000000</v>
      </c>
    </row>
    <row r="49" spans="1:11" ht="25.15" customHeight="1" x14ac:dyDescent="0.2">
      <c r="A49" s="261" t="s">
        <v>141</v>
      </c>
      <c r="B49" s="261"/>
      <c r="C49" s="261"/>
      <c r="D49" s="261"/>
      <c r="E49" s="261"/>
      <c r="F49" s="261"/>
      <c r="G49" s="14">
        <v>42</v>
      </c>
      <c r="H49" s="106">
        <v>0</v>
      </c>
      <c r="I49" s="106">
        <v>0</v>
      </c>
      <c r="J49" s="106">
        <v>0</v>
      </c>
      <c r="K49" s="106">
        <v>0</v>
      </c>
    </row>
    <row r="50" spans="1:11" ht="12.75" customHeight="1" x14ac:dyDescent="0.2">
      <c r="A50" s="300" t="s">
        <v>142</v>
      </c>
      <c r="B50" s="300"/>
      <c r="C50" s="300"/>
      <c r="D50" s="300"/>
      <c r="E50" s="300"/>
      <c r="F50" s="300"/>
      <c r="G50" s="14">
        <v>43</v>
      </c>
      <c r="H50" s="106">
        <v>0</v>
      </c>
      <c r="I50" s="106">
        <v>0</v>
      </c>
      <c r="J50" s="106">
        <v>0</v>
      </c>
      <c r="K50" s="106">
        <v>0</v>
      </c>
    </row>
    <row r="51" spans="1:11" ht="12.75" customHeight="1" x14ac:dyDescent="0.2">
      <c r="A51" s="300" t="s">
        <v>143</v>
      </c>
      <c r="B51" s="300"/>
      <c r="C51" s="300"/>
      <c r="D51" s="300"/>
      <c r="E51" s="300"/>
      <c r="F51" s="300"/>
      <c r="G51" s="14">
        <v>44</v>
      </c>
      <c r="H51" s="106">
        <v>25000000</v>
      </c>
      <c r="I51" s="106">
        <v>25000000</v>
      </c>
      <c r="J51" s="106">
        <v>21000000</v>
      </c>
      <c r="K51" s="106">
        <v>21000000</v>
      </c>
    </row>
    <row r="52" spans="1:11" ht="12.75" customHeight="1" x14ac:dyDescent="0.2">
      <c r="A52" s="300" t="s">
        <v>144</v>
      </c>
      <c r="B52" s="300"/>
      <c r="C52" s="300"/>
      <c r="D52" s="300"/>
      <c r="E52" s="300"/>
      <c r="F52" s="300"/>
      <c r="G52" s="14">
        <v>45</v>
      </c>
      <c r="H52" s="106">
        <v>99000000</v>
      </c>
      <c r="I52" s="106">
        <v>99000000</v>
      </c>
      <c r="J52" s="106">
        <v>37000000</v>
      </c>
      <c r="K52" s="106">
        <v>37000000</v>
      </c>
    </row>
    <row r="53" spans="1:11" ht="12.75" customHeight="1" x14ac:dyDescent="0.2">
      <c r="A53" s="300" t="s">
        <v>145</v>
      </c>
      <c r="B53" s="300"/>
      <c r="C53" s="300"/>
      <c r="D53" s="300"/>
      <c r="E53" s="300"/>
      <c r="F53" s="300"/>
      <c r="G53" s="14">
        <v>46</v>
      </c>
      <c r="H53" s="106">
        <v>0</v>
      </c>
      <c r="I53" s="106">
        <v>0</v>
      </c>
      <c r="J53" s="106">
        <v>0</v>
      </c>
      <c r="K53" s="106">
        <v>0</v>
      </c>
    </row>
    <row r="54" spans="1:11" ht="12.75" customHeight="1" x14ac:dyDescent="0.2">
      <c r="A54" s="300" t="s">
        <v>146</v>
      </c>
      <c r="B54" s="300"/>
      <c r="C54" s="300"/>
      <c r="D54" s="300"/>
      <c r="E54" s="300"/>
      <c r="F54" s="300"/>
      <c r="G54" s="14">
        <v>47</v>
      </c>
      <c r="H54" s="106">
        <v>0</v>
      </c>
      <c r="I54" s="106">
        <v>0</v>
      </c>
      <c r="J54" s="106">
        <v>0</v>
      </c>
      <c r="K54" s="106">
        <v>0</v>
      </c>
    </row>
    <row r="55" spans="1:11" ht="12.75" customHeight="1" x14ac:dyDescent="0.2">
      <c r="A55" s="300" t="s">
        <v>147</v>
      </c>
      <c r="B55" s="300"/>
      <c r="C55" s="300"/>
      <c r="D55" s="300"/>
      <c r="E55" s="300"/>
      <c r="F55" s="300"/>
      <c r="G55" s="14">
        <v>48</v>
      </c>
      <c r="H55" s="106">
        <v>0</v>
      </c>
      <c r="I55" s="106">
        <v>0</v>
      </c>
      <c r="J55" s="106">
        <v>1000000</v>
      </c>
      <c r="K55" s="106">
        <v>1000000</v>
      </c>
    </row>
    <row r="56" spans="1:11" ht="22.15" customHeight="1" x14ac:dyDescent="0.2">
      <c r="A56" s="302" t="s">
        <v>148</v>
      </c>
      <c r="B56" s="302"/>
      <c r="C56" s="302"/>
      <c r="D56" s="302"/>
      <c r="E56" s="302"/>
      <c r="F56" s="302"/>
      <c r="G56" s="14">
        <v>49</v>
      </c>
      <c r="H56" s="106">
        <v>0</v>
      </c>
      <c r="I56" s="106">
        <v>0</v>
      </c>
      <c r="J56" s="106">
        <v>0</v>
      </c>
      <c r="K56" s="106">
        <v>0</v>
      </c>
    </row>
    <row r="57" spans="1:11" ht="12.75" customHeight="1" x14ac:dyDescent="0.2">
      <c r="A57" s="302" t="s">
        <v>149</v>
      </c>
      <c r="B57" s="302"/>
      <c r="C57" s="302"/>
      <c r="D57" s="302"/>
      <c r="E57" s="302"/>
      <c r="F57" s="302"/>
      <c r="G57" s="14">
        <v>50</v>
      </c>
      <c r="H57" s="106">
        <v>0</v>
      </c>
      <c r="I57" s="106">
        <v>0</v>
      </c>
      <c r="J57" s="106">
        <v>0</v>
      </c>
      <c r="K57" s="106">
        <v>0</v>
      </c>
    </row>
    <row r="58" spans="1:11" ht="24.6" customHeight="1" x14ac:dyDescent="0.2">
      <c r="A58" s="302" t="s">
        <v>150</v>
      </c>
      <c r="B58" s="302"/>
      <c r="C58" s="302"/>
      <c r="D58" s="302"/>
      <c r="E58" s="302"/>
      <c r="F58" s="302"/>
      <c r="G58" s="14">
        <v>51</v>
      </c>
      <c r="H58" s="106">
        <v>0</v>
      </c>
      <c r="I58" s="106">
        <v>0</v>
      </c>
      <c r="J58" s="106">
        <v>0</v>
      </c>
      <c r="K58" s="106">
        <v>0</v>
      </c>
    </row>
    <row r="59" spans="1:11" ht="12.75" customHeight="1" x14ac:dyDescent="0.2">
      <c r="A59" s="302" t="s">
        <v>151</v>
      </c>
      <c r="B59" s="302"/>
      <c r="C59" s="302"/>
      <c r="D59" s="302"/>
      <c r="E59" s="302"/>
      <c r="F59" s="302"/>
      <c r="G59" s="14">
        <v>52</v>
      </c>
      <c r="H59" s="106">
        <v>13000000</v>
      </c>
      <c r="I59" s="106">
        <v>13000000</v>
      </c>
      <c r="J59" s="106">
        <v>7000000</v>
      </c>
      <c r="K59" s="106">
        <v>7000000</v>
      </c>
    </row>
    <row r="60" spans="1:11" ht="12.75" customHeight="1" x14ac:dyDescent="0.2">
      <c r="A60" s="296" t="s">
        <v>362</v>
      </c>
      <c r="B60" s="296"/>
      <c r="C60" s="296"/>
      <c r="D60" s="296"/>
      <c r="E60" s="296"/>
      <c r="F60" s="296"/>
      <c r="G60" s="15">
        <v>53</v>
      </c>
      <c r="H60" s="105">
        <f>H8+H37+H56+H57</f>
        <v>4168000000</v>
      </c>
      <c r="I60" s="105">
        <f t="shared" ref="I60:K60" si="0">I8+I37+I56+I57</f>
        <v>4168000000</v>
      </c>
      <c r="J60" s="105">
        <f t="shared" si="0"/>
        <v>6239000000</v>
      </c>
      <c r="K60" s="105">
        <f t="shared" si="0"/>
        <v>6239000000</v>
      </c>
    </row>
    <row r="61" spans="1:11" ht="12.75" customHeight="1" x14ac:dyDescent="0.2">
      <c r="A61" s="296" t="s">
        <v>363</v>
      </c>
      <c r="B61" s="296"/>
      <c r="C61" s="296"/>
      <c r="D61" s="296"/>
      <c r="E61" s="296"/>
      <c r="F61" s="296"/>
      <c r="G61" s="15">
        <v>54</v>
      </c>
      <c r="H61" s="105">
        <f>H14+H48+H58+H59</f>
        <v>4111000000</v>
      </c>
      <c r="I61" s="105">
        <f t="shared" ref="I61:K61" si="1">I14+I48+I58+I59</f>
        <v>4111000000</v>
      </c>
      <c r="J61" s="105">
        <f t="shared" si="1"/>
        <v>5520000000</v>
      </c>
      <c r="K61" s="105">
        <f t="shared" si="1"/>
        <v>5520000000</v>
      </c>
    </row>
    <row r="62" spans="1:11" ht="12.75" customHeight="1" x14ac:dyDescent="0.2">
      <c r="A62" s="296" t="s">
        <v>364</v>
      </c>
      <c r="B62" s="296"/>
      <c r="C62" s="296"/>
      <c r="D62" s="296"/>
      <c r="E62" s="296"/>
      <c r="F62" s="296"/>
      <c r="G62" s="15">
        <v>55</v>
      </c>
      <c r="H62" s="105">
        <f>H60-H61</f>
        <v>57000000</v>
      </c>
      <c r="I62" s="105">
        <f t="shared" ref="I62:K62" si="2">I60-I61</f>
        <v>57000000</v>
      </c>
      <c r="J62" s="105">
        <f t="shared" si="2"/>
        <v>719000000</v>
      </c>
      <c r="K62" s="105">
        <f t="shared" si="2"/>
        <v>719000000</v>
      </c>
    </row>
    <row r="63" spans="1:11" ht="12.75" customHeight="1" x14ac:dyDescent="0.2">
      <c r="A63" s="301" t="s">
        <v>365</v>
      </c>
      <c r="B63" s="301"/>
      <c r="C63" s="301"/>
      <c r="D63" s="301"/>
      <c r="E63" s="301"/>
      <c r="F63" s="301"/>
      <c r="G63" s="15">
        <v>56</v>
      </c>
      <c r="H63" s="105">
        <f>+IF((H60-H61)&gt;0,(H60-H61),0)</f>
        <v>57000000</v>
      </c>
      <c r="I63" s="105">
        <f t="shared" ref="I63:K63" si="3">+IF((I60-I61)&gt;0,(I60-I61),0)</f>
        <v>57000000</v>
      </c>
      <c r="J63" s="105">
        <f t="shared" si="3"/>
        <v>719000000</v>
      </c>
      <c r="K63" s="105">
        <f t="shared" si="3"/>
        <v>719000000</v>
      </c>
    </row>
    <row r="64" spans="1:11" ht="12.75" customHeight="1" x14ac:dyDescent="0.2">
      <c r="A64" s="301" t="s">
        <v>366</v>
      </c>
      <c r="B64" s="301"/>
      <c r="C64" s="301"/>
      <c r="D64" s="301"/>
      <c r="E64" s="301"/>
      <c r="F64" s="301"/>
      <c r="G64" s="15">
        <v>57</v>
      </c>
      <c r="H64" s="105">
        <f>+IF((H60-H61)&lt;0,(H60-H61),0)</f>
        <v>0</v>
      </c>
      <c r="I64" s="105">
        <f t="shared" ref="I64:K64" si="4">+IF((I60-I61)&lt;0,(I60-I61),0)</f>
        <v>0</v>
      </c>
      <c r="J64" s="105">
        <f t="shared" si="4"/>
        <v>0</v>
      </c>
      <c r="K64" s="105">
        <f t="shared" si="4"/>
        <v>0</v>
      </c>
    </row>
    <row r="65" spans="1:11" ht="12.75" customHeight="1" x14ac:dyDescent="0.2">
      <c r="A65" s="302" t="s">
        <v>111</v>
      </c>
      <c r="B65" s="302"/>
      <c r="C65" s="302"/>
      <c r="D65" s="302"/>
      <c r="E65" s="302"/>
      <c r="F65" s="302"/>
      <c r="G65" s="14">
        <v>58</v>
      </c>
      <c r="H65" s="144">
        <v>7000000</v>
      </c>
      <c r="I65" s="144">
        <v>7000000</v>
      </c>
      <c r="J65" s="106">
        <v>133000000</v>
      </c>
      <c r="K65" s="106">
        <v>133000000</v>
      </c>
    </row>
    <row r="66" spans="1:11" ht="12.75" customHeight="1" x14ac:dyDescent="0.2">
      <c r="A66" s="296" t="s">
        <v>367</v>
      </c>
      <c r="B66" s="296"/>
      <c r="C66" s="296"/>
      <c r="D66" s="296"/>
      <c r="E66" s="296"/>
      <c r="F66" s="296"/>
      <c r="G66" s="15">
        <v>59</v>
      </c>
      <c r="H66" s="105">
        <f>H62-H65</f>
        <v>50000000</v>
      </c>
      <c r="I66" s="105">
        <f t="shared" ref="I66:K66" si="5">I62-I65</f>
        <v>50000000</v>
      </c>
      <c r="J66" s="105">
        <f t="shared" si="5"/>
        <v>586000000</v>
      </c>
      <c r="K66" s="105">
        <f t="shared" si="5"/>
        <v>586000000</v>
      </c>
    </row>
    <row r="67" spans="1:11" ht="12.75" customHeight="1" x14ac:dyDescent="0.2">
      <c r="A67" s="301" t="s">
        <v>368</v>
      </c>
      <c r="B67" s="301"/>
      <c r="C67" s="301"/>
      <c r="D67" s="301"/>
      <c r="E67" s="301"/>
      <c r="F67" s="301"/>
      <c r="G67" s="15">
        <v>60</v>
      </c>
      <c r="H67" s="105">
        <f>+IF((H62-H65)&gt;0,(H62-H65),0)</f>
        <v>50000000</v>
      </c>
      <c r="I67" s="105">
        <f t="shared" ref="I67:K67" si="6">+IF((I62-I65)&gt;0,(I62-I65),0)</f>
        <v>50000000</v>
      </c>
      <c r="J67" s="105">
        <f t="shared" si="6"/>
        <v>586000000</v>
      </c>
      <c r="K67" s="105">
        <f t="shared" si="6"/>
        <v>586000000</v>
      </c>
    </row>
    <row r="68" spans="1:11" ht="12.75" customHeight="1" x14ac:dyDescent="0.2">
      <c r="A68" s="301" t="s">
        <v>369</v>
      </c>
      <c r="B68" s="301"/>
      <c r="C68" s="301"/>
      <c r="D68" s="301"/>
      <c r="E68" s="301"/>
      <c r="F68" s="301"/>
      <c r="G68" s="15">
        <v>61</v>
      </c>
      <c r="H68" s="105">
        <f>+IF((H62-H65)&lt;0,(H62-H65),0)</f>
        <v>0</v>
      </c>
      <c r="I68" s="105">
        <f t="shared" ref="I68:K68" si="7">+IF((I62-I65)&lt;0,(I62-I65),0)</f>
        <v>0</v>
      </c>
      <c r="J68" s="105">
        <f t="shared" si="7"/>
        <v>0</v>
      </c>
      <c r="K68" s="105">
        <f t="shared" si="7"/>
        <v>0</v>
      </c>
    </row>
    <row r="69" spans="1:11" x14ac:dyDescent="0.2">
      <c r="A69" s="303" t="s">
        <v>152</v>
      </c>
      <c r="B69" s="303"/>
      <c r="C69" s="303"/>
      <c r="D69" s="303"/>
      <c r="E69" s="303"/>
      <c r="F69" s="303"/>
      <c r="G69" s="304"/>
      <c r="H69" s="304"/>
      <c r="I69" s="304"/>
      <c r="J69" s="305"/>
      <c r="K69" s="305"/>
    </row>
    <row r="70" spans="1:11" ht="22.15" customHeight="1" x14ac:dyDescent="0.2">
      <c r="A70" s="296" t="s">
        <v>370</v>
      </c>
      <c r="B70" s="296"/>
      <c r="C70" s="296"/>
      <c r="D70" s="296"/>
      <c r="E70" s="296"/>
      <c r="F70" s="296"/>
      <c r="G70" s="15">
        <v>62</v>
      </c>
      <c r="H70" s="105">
        <f>H71-H72</f>
        <v>0</v>
      </c>
      <c r="I70" s="105">
        <f>I71-I72</f>
        <v>0</v>
      </c>
      <c r="J70" s="105">
        <f>J71-J72</f>
        <v>0</v>
      </c>
      <c r="K70" s="105">
        <f>K71-K72</f>
        <v>0</v>
      </c>
    </row>
    <row r="71" spans="1:11" ht="12.75" customHeight="1" x14ac:dyDescent="0.2">
      <c r="A71" s="300" t="s">
        <v>153</v>
      </c>
      <c r="B71" s="300"/>
      <c r="C71" s="300"/>
      <c r="D71" s="300"/>
      <c r="E71" s="300"/>
      <c r="F71" s="300"/>
      <c r="G71" s="14">
        <v>63</v>
      </c>
      <c r="H71" s="140">
        <v>0</v>
      </c>
      <c r="I71" s="140">
        <v>0</v>
      </c>
      <c r="J71" s="106">
        <v>0</v>
      </c>
      <c r="K71" s="106">
        <v>0</v>
      </c>
    </row>
    <row r="72" spans="1:11" ht="12.75" customHeight="1" x14ac:dyDescent="0.2">
      <c r="A72" s="300" t="s">
        <v>154</v>
      </c>
      <c r="B72" s="300"/>
      <c r="C72" s="300"/>
      <c r="D72" s="300"/>
      <c r="E72" s="300"/>
      <c r="F72" s="300"/>
      <c r="G72" s="14">
        <v>64</v>
      </c>
      <c r="H72" s="140">
        <v>0</v>
      </c>
      <c r="I72" s="140">
        <v>0</v>
      </c>
      <c r="J72" s="106">
        <v>0</v>
      </c>
      <c r="K72" s="106">
        <v>0</v>
      </c>
    </row>
    <row r="73" spans="1:11" ht="12.75" customHeight="1" x14ac:dyDescent="0.2">
      <c r="A73" s="302" t="s">
        <v>155</v>
      </c>
      <c r="B73" s="302"/>
      <c r="C73" s="302"/>
      <c r="D73" s="302"/>
      <c r="E73" s="302"/>
      <c r="F73" s="302"/>
      <c r="G73" s="14">
        <v>65</v>
      </c>
      <c r="H73" s="140">
        <v>0</v>
      </c>
      <c r="I73" s="140">
        <v>0</v>
      </c>
      <c r="J73" s="106">
        <v>0</v>
      </c>
      <c r="K73" s="106">
        <v>0</v>
      </c>
    </row>
    <row r="74" spans="1:11" ht="12.75" customHeight="1" x14ac:dyDescent="0.2">
      <c r="A74" s="301" t="s">
        <v>371</v>
      </c>
      <c r="B74" s="301"/>
      <c r="C74" s="301"/>
      <c r="D74" s="301"/>
      <c r="E74" s="301"/>
      <c r="F74" s="301"/>
      <c r="G74" s="15">
        <v>66</v>
      </c>
      <c r="H74" s="128">
        <v>0</v>
      </c>
      <c r="I74" s="128">
        <v>0</v>
      </c>
      <c r="J74" s="128">
        <v>0</v>
      </c>
      <c r="K74" s="128">
        <v>0</v>
      </c>
    </row>
    <row r="75" spans="1:11" ht="12.75" customHeight="1" x14ac:dyDescent="0.2">
      <c r="A75" s="301" t="s">
        <v>372</v>
      </c>
      <c r="B75" s="301"/>
      <c r="C75" s="301"/>
      <c r="D75" s="301"/>
      <c r="E75" s="301"/>
      <c r="F75" s="301"/>
      <c r="G75" s="15">
        <v>67</v>
      </c>
      <c r="H75" s="128">
        <v>0</v>
      </c>
      <c r="I75" s="128">
        <v>0</v>
      </c>
      <c r="J75" s="128">
        <v>0</v>
      </c>
      <c r="K75" s="128">
        <v>0</v>
      </c>
    </row>
    <row r="76" spans="1:11" x14ac:dyDescent="0.2">
      <c r="A76" s="303" t="s">
        <v>156</v>
      </c>
      <c r="B76" s="303"/>
      <c r="C76" s="303"/>
      <c r="D76" s="303"/>
      <c r="E76" s="303"/>
      <c r="F76" s="303"/>
      <c r="G76" s="304"/>
      <c r="H76" s="304"/>
      <c r="I76" s="304"/>
      <c r="J76" s="305"/>
      <c r="K76" s="305"/>
    </row>
    <row r="77" spans="1:11" ht="12.75" customHeight="1" x14ac:dyDescent="0.2">
      <c r="A77" s="296" t="s">
        <v>373</v>
      </c>
      <c r="B77" s="296"/>
      <c r="C77" s="296"/>
      <c r="D77" s="296"/>
      <c r="E77" s="296"/>
      <c r="F77" s="296"/>
      <c r="G77" s="15">
        <v>68</v>
      </c>
      <c r="H77" s="128">
        <v>0</v>
      </c>
      <c r="I77" s="128">
        <v>0</v>
      </c>
      <c r="J77" s="128">
        <v>0</v>
      </c>
      <c r="K77" s="128">
        <v>0</v>
      </c>
    </row>
    <row r="78" spans="1:11" ht="12.75" customHeight="1" x14ac:dyDescent="0.2">
      <c r="A78" s="306" t="s">
        <v>374</v>
      </c>
      <c r="B78" s="306"/>
      <c r="C78" s="306"/>
      <c r="D78" s="306"/>
      <c r="E78" s="306"/>
      <c r="F78" s="306"/>
      <c r="G78" s="93">
        <v>69</v>
      </c>
      <c r="H78" s="140">
        <v>0</v>
      </c>
      <c r="I78" s="140">
        <v>0</v>
      </c>
      <c r="J78" s="107">
        <v>0</v>
      </c>
      <c r="K78" s="107">
        <v>0</v>
      </c>
    </row>
    <row r="79" spans="1:11" ht="12.75" customHeight="1" x14ac:dyDescent="0.2">
      <c r="A79" s="306" t="s">
        <v>375</v>
      </c>
      <c r="B79" s="306"/>
      <c r="C79" s="306"/>
      <c r="D79" s="306"/>
      <c r="E79" s="306"/>
      <c r="F79" s="306"/>
      <c r="G79" s="93">
        <v>70</v>
      </c>
      <c r="H79" s="140">
        <v>0</v>
      </c>
      <c r="I79" s="140">
        <v>0</v>
      </c>
      <c r="J79" s="107">
        <v>0</v>
      </c>
      <c r="K79" s="107">
        <v>0</v>
      </c>
    </row>
    <row r="80" spans="1:11" ht="12.75" customHeight="1" x14ac:dyDescent="0.2">
      <c r="A80" s="296" t="s">
        <v>376</v>
      </c>
      <c r="B80" s="296"/>
      <c r="C80" s="296"/>
      <c r="D80" s="296"/>
      <c r="E80" s="296"/>
      <c r="F80" s="296"/>
      <c r="G80" s="15">
        <v>71</v>
      </c>
      <c r="H80" s="128">
        <v>0</v>
      </c>
      <c r="I80" s="128">
        <v>0</v>
      </c>
      <c r="J80" s="128">
        <v>0</v>
      </c>
      <c r="K80" s="128">
        <v>0</v>
      </c>
    </row>
    <row r="81" spans="1:11" ht="12.75" customHeight="1" x14ac:dyDescent="0.2">
      <c r="A81" s="296" t="s">
        <v>377</v>
      </c>
      <c r="B81" s="296"/>
      <c r="C81" s="296"/>
      <c r="D81" s="296"/>
      <c r="E81" s="296"/>
      <c r="F81" s="296"/>
      <c r="G81" s="15">
        <v>72</v>
      </c>
      <c r="H81" s="128">
        <v>0</v>
      </c>
      <c r="I81" s="128">
        <v>0</v>
      </c>
      <c r="J81" s="128">
        <v>0</v>
      </c>
      <c r="K81" s="128">
        <v>0</v>
      </c>
    </row>
    <row r="82" spans="1:11" ht="12.75" customHeight="1" x14ac:dyDescent="0.2">
      <c r="A82" s="301" t="s">
        <v>378</v>
      </c>
      <c r="B82" s="301"/>
      <c r="C82" s="301"/>
      <c r="D82" s="301"/>
      <c r="E82" s="301"/>
      <c r="F82" s="301"/>
      <c r="G82" s="15">
        <v>73</v>
      </c>
      <c r="H82" s="128">
        <v>0</v>
      </c>
      <c r="I82" s="128">
        <v>0</v>
      </c>
      <c r="J82" s="128">
        <v>0</v>
      </c>
      <c r="K82" s="128">
        <v>0</v>
      </c>
    </row>
    <row r="83" spans="1:11" ht="12.75" customHeight="1" x14ac:dyDescent="0.2">
      <c r="A83" s="301" t="s">
        <v>379</v>
      </c>
      <c r="B83" s="301"/>
      <c r="C83" s="301"/>
      <c r="D83" s="301"/>
      <c r="E83" s="301"/>
      <c r="F83" s="301"/>
      <c r="G83" s="15">
        <v>74</v>
      </c>
      <c r="H83" s="128">
        <v>0</v>
      </c>
      <c r="I83" s="128">
        <v>0</v>
      </c>
      <c r="J83" s="128">
        <v>0</v>
      </c>
      <c r="K83" s="128">
        <v>0</v>
      </c>
    </row>
    <row r="84" spans="1:11" x14ac:dyDescent="0.2">
      <c r="A84" s="303" t="s">
        <v>112</v>
      </c>
      <c r="B84" s="303"/>
      <c r="C84" s="303"/>
      <c r="D84" s="303"/>
      <c r="E84" s="303"/>
      <c r="F84" s="303"/>
      <c r="G84" s="304"/>
      <c r="H84" s="304"/>
      <c r="I84" s="304"/>
      <c r="J84" s="305"/>
      <c r="K84" s="305"/>
    </row>
    <row r="85" spans="1:11" ht="12.75" customHeight="1" x14ac:dyDescent="0.2">
      <c r="A85" s="307" t="s">
        <v>380</v>
      </c>
      <c r="B85" s="307"/>
      <c r="C85" s="307"/>
      <c r="D85" s="307"/>
      <c r="E85" s="307"/>
      <c r="F85" s="307"/>
      <c r="G85" s="15">
        <v>75</v>
      </c>
      <c r="H85" s="108">
        <f>H86+H87</f>
        <v>50000000</v>
      </c>
      <c r="I85" s="108">
        <f>I86+I87</f>
        <v>50000000</v>
      </c>
      <c r="J85" s="108">
        <f>J86+J87</f>
        <v>586000000</v>
      </c>
      <c r="K85" s="108">
        <f>K86+K87</f>
        <v>586000000</v>
      </c>
    </row>
    <row r="86" spans="1:11" ht="12.75" customHeight="1" x14ac:dyDescent="0.2">
      <c r="A86" s="308" t="s">
        <v>157</v>
      </c>
      <c r="B86" s="308"/>
      <c r="C86" s="308"/>
      <c r="D86" s="308"/>
      <c r="E86" s="308"/>
      <c r="F86" s="308"/>
      <c r="G86" s="14">
        <v>76</v>
      </c>
      <c r="H86" s="145">
        <v>50000000</v>
      </c>
      <c r="I86" s="145">
        <v>50000000</v>
      </c>
      <c r="J86" s="109">
        <v>586000000</v>
      </c>
      <c r="K86" s="109">
        <v>586000000</v>
      </c>
    </row>
    <row r="87" spans="1:11" ht="12.75" customHeight="1" x14ac:dyDescent="0.2">
      <c r="A87" s="308" t="s">
        <v>158</v>
      </c>
      <c r="B87" s="308"/>
      <c r="C87" s="308"/>
      <c r="D87" s="308"/>
      <c r="E87" s="308"/>
      <c r="F87" s="308"/>
      <c r="G87" s="14">
        <v>77</v>
      </c>
      <c r="H87" s="145">
        <v>0</v>
      </c>
      <c r="I87" s="145">
        <v>0</v>
      </c>
      <c r="J87" s="109">
        <v>0</v>
      </c>
      <c r="K87" s="109">
        <v>0</v>
      </c>
    </row>
    <row r="88" spans="1:11" x14ac:dyDescent="0.2">
      <c r="A88" s="309" t="s">
        <v>114</v>
      </c>
      <c r="B88" s="309"/>
      <c r="C88" s="309"/>
      <c r="D88" s="309"/>
      <c r="E88" s="309"/>
      <c r="F88" s="309"/>
      <c r="G88" s="310"/>
      <c r="H88" s="310"/>
      <c r="I88" s="310"/>
      <c r="J88" s="305"/>
      <c r="K88" s="305"/>
    </row>
    <row r="89" spans="1:11" ht="12.75" customHeight="1" x14ac:dyDescent="0.2">
      <c r="A89" s="278" t="s">
        <v>159</v>
      </c>
      <c r="B89" s="278"/>
      <c r="C89" s="278"/>
      <c r="D89" s="278"/>
      <c r="E89" s="278"/>
      <c r="F89" s="278"/>
      <c r="G89" s="14">
        <v>78</v>
      </c>
      <c r="H89" s="145">
        <v>50000000</v>
      </c>
      <c r="I89" s="145">
        <v>50000000</v>
      </c>
      <c r="J89" s="109">
        <v>586000000</v>
      </c>
      <c r="K89" s="109">
        <v>586000000</v>
      </c>
    </row>
    <row r="90" spans="1:11" ht="24" customHeight="1" x14ac:dyDescent="0.2">
      <c r="A90" s="263" t="s">
        <v>436</v>
      </c>
      <c r="B90" s="263"/>
      <c r="C90" s="263"/>
      <c r="D90" s="263"/>
      <c r="E90" s="263"/>
      <c r="F90" s="263"/>
      <c r="G90" s="15">
        <v>79</v>
      </c>
      <c r="H90" s="126">
        <f>H91+H98</f>
        <v>32000000</v>
      </c>
      <c r="I90" s="126">
        <f>I91+I98</f>
        <v>32000000</v>
      </c>
      <c r="J90" s="126">
        <f t="shared" ref="J90:K90" si="8">J91+J98</f>
        <v>54000000</v>
      </c>
      <c r="K90" s="126">
        <f t="shared" si="8"/>
        <v>54000000</v>
      </c>
    </row>
    <row r="91" spans="1:11" ht="24" customHeight="1" x14ac:dyDescent="0.2">
      <c r="A91" s="311" t="s">
        <v>443</v>
      </c>
      <c r="B91" s="311"/>
      <c r="C91" s="311"/>
      <c r="D91" s="311"/>
      <c r="E91" s="311"/>
      <c r="F91" s="311"/>
      <c r="G91" s="15">
        <v>80</v>
      </c>
      <c r="H91" s="126">
        <f>SUM(H92:H96)</f>
        <v>0</v>
      </c>
      <c r="I91" s="126">
        <f>SUM(I92:I96)</f>
        <v>0</v>
      </c>
      <c r="J91" s="126">
        <f t="shared" ref="J91:K91" si="9">SUM(J92:J96)</f>
        <v>0</v>
      </c>
      <c r="K91" s="126">
        <f t="shared" si="9"/>
        <v>0</v>
      </c>
    </row>
    <row r="92" spans="1:11" ht="25.5" customHeight="1" x14ac:dyDescent="0.2">
      <c r="A92" s="300" t="s">
        <v>381</v>
      </c>
      <c r="B92" s="300"/>
      <c r="C92" s="300"/>
      <c r="D92" s="300"/>
      <c r="E92" s="300"/>
      <c r="F92" s="300"/>
      <c r="G92" s="15">
        <v>81</v>
      </c>
      <c r="H92" s="145">
        <v>0</v>
      </c>
      <c r="I92" s="145">
        <v>0</v>
      </c>
      <c r="J92" s="109">
        <v>0</v>
      </c>
      <c r="K92" s="109">
        <v>0</v>
      </c>
    </row>
    <row r="93" spans="1:11" ht="38.25" customHeight="1" x14ac:dyDescent="0.2">
      <c r="A93" s="300" t="s">
        <v>382</v>
      </c>
      <c r="B93" s="300"/>
      <c r="C93" s="300"/>
      <c r="D93" s="300"/>
      <c r="E93" s="300"/>
      <c r="F93" s="300"/>
      <c r="G93" s="15">
        <v>82</v>
      </c>
      <c r="H93" s="145">
        <v>0</v>
      </c>
      <c r="I93" s="145">
        <v>0</v>
      </c>
      <c r="J93" s="109">
        <v>0</v>
      </c>
      <c r="K93" s="109">
        <v>0</v>
      </c>
    </row>
    <row r="94" spans="1:11" ht="38.25" customHeight="1" x14ac:dyDescent="0.2">
      <c r="A94" s="300" t="s">
        <v>383</v>
      </c>
      <c r="B94" s="300"/>
      <c r="C94" s="300"/>
      <c r="D94" s="300"/>
      <c r="E94" s="300"/>
      <c r="F94" s="300"/>
      <c r="G94" s="15">
        <v>83</v>
      </c>
      <c r="H94" s="145">
        <v>0</v>
      </c>
      <c r="I94" s="145">
        <v>0</v>
      </c>
      <c r="J94" s="109">
        <v>0</v>
      </c>
      <c r="K94" s="109">
        <v>0</v>
      </c>
    </row>
    <row r="95" spans="1:11" x14ac:dyDescent="0.2">
      <c r="A95" s="300" t="s">
        <v>384</v>
      </c>
      <c r="B95" s="300"/>
      <c r="C95" s="300"/>
      <c r="D95" s="300"/>
      <c r="E95" s="300"/>
      <c r="F95" s="300"/>
      <c r="G95" s="15">
        <v>84</v>
      </c>
      <c r="H95" s="145">
        <v>0</v>
      </c>
      <c r="I95" s="145">
        <v>0</v>
      </c>
      <c r="J95" s="109">
        <v>0</v>
      </c>
      <c r="K95" s="109">
        <v>0</v>
      </c>
    </row>
    <row r="96" spans="1:11" x14ac:dyDescent="0.2">
      <c r="A96" s="300" t="s">
        <v>385</v>
      </c>
      <c r="B96" s="300"/>
      <c r="C96" s="300"/>
      <c r="D96" s="300"/>
      <c r="E96" s="300"/>
      <c r="F96" s="300"/>
      <c r="G96" s="15">
        <v>85</v>
      </c>
      <c r="H96" s="145">
        <v>0</v>
      </c>
      <c r="I96" s="145">
        <v>0</v>
      </c>
      <c r="J96" s="109">
        <v>0</v>
      </c>
      <c r="K96" s="109">
        <v>0</v>
      </c>
    </row>
    <row r="97" spans="1:11" ht="26.25" customHeight="1" x14ac:dyDescent="0.2">
      <c r="A97" s="300" t="s">
        <v>386</v>
      </c>
      <c r="B97" s="300"/>
      <c r="C97" s="300"/>
      <c r="D97" s="300"/>
      <c r="E97" s="300"/>
      <c r="F97" s="300"/>
      <c r="G97" s="15">
        <v>86</v>
      </c>
      <c r="H97" s="145">
        <v>0</v>
      </c>
      <c r="I97" s="145">
        <v>0</v>
      </c>
      <c r="J97" s="109">
        <v>0</v>
      </c>
      <c r="K97" s="109">
        <v>0</v>
      </c>
    </row>
    <row r="98" spans="1:11" ht="25.5" customHeight="1" x14ac:dyDescent="0.2">
      <c r="A98" s="311" t="s">
        <v>437</v>
      </c>
      <c r="B98" s="311"/>
      <c r="C98" s="311"/>
      <c r="D98" s="311"/>
      <c r="E98" s="311"/>
      <c r="F98" s="311"/>
      <c r="G98" s="15">
        <v>87</v>
      </c>
      <c r="H98" s="126">
        <f>SUM(H99:H106)</f>
        <v>32000000</v>
      </c>
      <c r="I98" s="126">
        <f>SUM(I99:I106)</f>
        <v>32000000</v>
      </c>
      <c r="J98" s="126">
        <f t="shared" ref="J98:K98" si="10">SUM(J99:J106)</f>
        <v>54000000</v>
      </c>
      <c r="K98" s="126">
        <f t="shared" si="10"/>
        <v>54000000</v>
      </c>
    </row>
    <row r="99" spans="1:11" x14ac:dyDescent="0.2">
      <c r="A99" s="312" t="s">
        <v>160</v>
      </c>
      <c r="B99" s="312"/>
      <c r="C99" s="312"/>
      <c r="D99" s="312"/>
      <c r="E99" s="312"/>
      <c r="F99" s="312"/>
      <c r="G99" s="14">
        <v>88</v>
      </c>
      <c r="H99" s="145">
        <v>26000000</v>
      </c>
      <c r="I99" s="145">
        <v>26000000</v>
      </c>
      <c r="J99" s="109">
        <v>36000000</v>
      </c>
      <c r="K99" s="109">
        <v>36000000</v>
      </c>
    </row>
    <row r="100" spans="1:11" ht="36" customHeight="1" x14ac:dyDescent="0.2">
      <c r="A100" s="300" t="s">
        <v>387</v>
      </c>
      <c r="B100" s="300"/>
      <c r="C100" s="300"/>
      <c r="D100" s="300"/>
      <c r="E100" s="300"/>
      <c r="F100" s="300"/>
      <c r="G100" s="14">
        <v>89</v>
      </c>
      <c r="H100" s="145">
        <v>6000000</v>
      </c>
      <c r="I100" s="145">
        <v>6000000</v>
      </c>
      <c r="J100" s="109">
        <v>18000000</v>
      </c>
      <c r="K100" s="109">
        <v>18000000</v>
      </c>
    </row>
    <row r="101" spans="1:11" ht="22.15" customHeight="1" x14ac:dyDescent="0.2">
      <c r="A101" s="312" t="s">
        <v>161</v>
      </c>
      <c r="B101" s="312"/>
      <c r="C101" s="312"/>
      <c r="D101" s="312"/>
      <c r="E101" s="312"/>
      <c r="F101" s="312"/>
      <c r="G101" s="14">
        <v>90</v>
      </c>
      <c r="H101" s="145">
        <v>0</v>
      </c>
      <c r="I101" s="145">
        <v>0</v>
      </c>
      <c r="J101" s="109">
        <v>0</v>
      </c>
      <c r="K101" s="109">
        <v>0</v>
      </c>
    </row>
    <row r="102" spans="1:11" ht="22.15" customHeight="1" x14ac:dyDescent="0.2">
      <c r="A102" s="312" t="s">
        <v>162</v>
      </c>
      <c r="B102" s="312"/>
      <c r="C102" s="312"/>
      <c r="D102" s="312"/>
      <c r="E102" s="312"/>
      <c r="F102" s="312"/>
      <c r="G102" s="14">
        <v>91</v>
      </c>
      <c r="H102" s="145">
        <v>0</v>
      </c>
      <c r="I102" s="145">
        <v>0</v>
      </c>
      <c r="J102" s="109">
        <v>0</v>
      </c>
      <c r="K102" s="109">
        <v>0</v>
      </c>
    </row>
    <row r="103" spans="1:11" ht="22.15" customHeight="1" x14ac:dyDescent="0.2">
      <c r="A103" s="312" t="s">
        <v>163</v>
      </c>
      <c r="B103" s="312"/>
      <c r="C103" s="312"/>
      <c r="D103" s="312"/>
      <c r="E103" s="312"/>
      <c r="F103" s="312"/>
      <c r="G103" s="14">
        <v>92</v>
      </c>
      <c r="H103" s="145">
        <v>0</v>
      </c>
      <c r="I103" s="145">
        <v>0</v>
      </c>
      <c r="J103" s="109">
        <v>0</v>
      </c>
      <c r="K103" s="109">
        <v>0</v>
      </c>
    </row>
    <row r="104" spans="1:11" ht="12.75" customHeight="1" x14ac:dyDescent="0.2">
      <c r="A104" s="300" t="s">
        <v>388</v>
      </c>
      <c r="B104" s="300"/>
      <c r="C104" s="300"/>
      <c r="D104" s="300"/>
      <c r="E104" s="300"/>
      <c r="F104" s="300"/>
      <c r="G104" s="14">
        <v>93</v>
      </c>
      <c r="H104" s="145">
        <v>0</v>
      </c>
      <c r="I104" s="145">
        <v>0</v>
      </c>
      <c r="J104" s="109">
        <v>0</v>
      </c>
      <c r="K104" s="109">
        <v>0</v>
      </c>
    </row>
    <row r="105" spans="1:11" ht="26.25" customHeight="1" x14ac:dyDescent="0.2">
      <c r="A105" s="300" t="s">
        <v>389</v>
      </c>
      <c r="B105" s="300"/>
      <c r="C105" s="300"/>
      <c r="D105" s="300"/>
      <c r="E105" s="300"/>
      <c r="F105" s="300"/>
      <c r="G105" s="14">
        <v>94</v>
      </c>
      <c r="H105" s="145">
        <v>0</v>
      </c>
      <c r="I105" s="145">
        <v>0</v>
      </c>
      <c r="J105" s="109">
        <v>0</v>
      </c>
      <c r="K105" s="109">
        <v>0</v>
      </c>
    </row>
    <row r="106" spans="1:11" x14ac:dyDescent="0.2">
      <c r="A106" s="300" t="s">
        <v>390</v>
      </c>
      <c r="B106" s="300"/>
      <c r="C106" s="300"/>
      <c r="D106" s="300"/>
      <c r="E106" s="300"/>
      <c r="F106" s="300"/>
      <c r="G106" s="14">
        <v>95</v>
      </c>
      <c r="H106" s="145">
        <v>0</v>
      </c>
      <c r="I106" s="145">
        <v>0</v>
      </c>
      <c r="J106" s="109">
        <v>0</v>
      </c>
      <c r="K106" s="109">
        <v>0</v>
      </c>
    </row>
    <row r="107" spans="1:11" ht="24.75" customHeight="1" x14ac:dyDescent="0.2">
      <c r="A107" s="300" t="s">
        <v>391</v>
      </c>
      <c r="B107" s="300"/>
      <c r="C107" s="300"/>
      <c r="D107" s="300"/>
      <c r="E107" s="300"/>
      <c r="F107" s="300"/>
      <c r="G107" s="14">
        <v>96</v>
      </c>
      <c r="H107" s="145">
        <v>0</v>
      </c>
      <c r="I107" s="145">
        <v>0</v>
      </c>
      <c r="J107" s="109">
        <v>0</v>
      </c>
      <c r="K107" s="109">
        <v>0</v>
      </c>
    </row>
    <row r="108" spans="1:11" ht="22.9" customHeight="1" x14ac:dyDescent="0.2">
      <c r="A108" s="263" t="s">
        <v>438</v>
      </c>
      <c r="B108" s="263"/>
      <c r="C108" s="263"/>
      <c r="D108" s="263"/>
      <c r="E108" s="263"/>
      <c r="F108" s="263"/>
      <c r="G108" s="15">
        <v>97</v>
      </c>
      <c r="H108" s="126">
        <f>H91+H98-H107-H97</f>
        <v>32000000</v>
      </c>
      <c r="I108" s="126">
        <f>I91+I98-I107-I97</f>
        <v>32000000</v>
      </c>
      <c r="J108" s="126">
        <f t="shared" ref="J108:K108" si="11">J91+J98-J107-J97</f>
        <v>54000000</v>
      </c>
      <c r="K108" s="126">
        <f t="shared" si="11"/>
        <v>54000000</v>
      </c>
    </row>
    <row r="109" spans="1:11" ht="12.75" customHeight="1" x14ac:dyDescent="0.2">
      <c r="A109" s="263" t="s">
        <v>392</v>
      </c>
      <c r="B109" s="263"/>
      <c r="C109" s="263"/>
      <c r="D109" s="263"/>
      <c r="E109" s="263"/>
      <c r="F109" s="263"/>
      <c r="G109" s="15">
        <v>98</v>
      </c>
      <c r="H109" s="108">
        <f>H89+H108</f>
        <v>82000000</v>
      </c>
      <c r="I109" s="108">
        <f>I89+I108</f>
        <v>82000000</v>
      </c>
      <c r="J109" s="108">
        <f t="shared" ref="J109:K109" si="12">J89+J108</f>
        <v>640000000</v>
      </c>
      <c r="K109" s="108">
        <f t="shared" si="12"/>
        <v>640000000</v>
      </c>
    </row>
    <row r="110" spans="1:11" x14ac:dyDescent="0.2">
      <c r="A110" s="303" t="s">
        <v>164</v>
      </c>
      <c r="B110" s="303"/>
      <c r="C110" s="303"/>
      <c r="D110" s="303"/>
      <c r="E110" s="303"/>
      <c r="F110" s="303"/>
      <c r="G110" s="304"/>
      <c r="H110" s="304"/>
      <c r="I110" s="304"/>
      <c r="J110" s="305"/>
      <c r="K110" s="305"/>
    </row>
    <row r="111" spans="1:11" ht="12.75" customHeight="1" x14ac:dyDescent="0.2">
      <c r="A111" s="307" t="s">
        <v>393</v>
      </c>
      <c r="B111" s="307"/>
      <c r="C111" s="307"/>
      <c r="D111" s="307"/>
      <c r="E111" s="307"/>
      <c r="F111" s="307"/>
      <c r="G111" s="15">
        <v>99</v>
      </c>
      <c r="H111" s="108">
        <f>H112+H113</f>
        <v>82000000</v>
      </c>
      <c r="I111" s="108">
        <f>I112+I113</f>
        <v>82000000</v>
      </c>
      <c r="J111" s="108">
        <f>J112+J113</f>
        <v>640000000</v>
      </c>
      <c r="K111" s="108">
        <f>K112+K113</f>
        <v>640000000</v>
      </c>
    </row>
    <row r="112" spans="1:11" ht="12.75" customHeight="1" x14ac:dyDescent="0.2">
      <c r="A112" s="308" t="s">
        <v>113</v>
      </c>
      <c r="B112" s="308"/>
      <c r="C112" s="308"/>
      <c r="D112" s="308"/>
      <c r="E112" s="308"/>
      <c r="F112" s="308"/>
      <c r="G112" s="14">
        <v>100</v>
      </c>
      <c r="H112" s="145">
        <v>82000000</v>
      </c>
      <c r="I112" s="145">
        <v>82000000</v>
      </c>
      <c r="J112" s="109">
        <v>640000000</v>
      </c>
      <c r="K112" s="109">
        <v>640000000</v>
      </c>
    </row>
    <row r="113" spans="1:11" ht="12.75" customHeight="1" x14ac:dyDescent="0.2">
      <c r="A113" s="308" t="s">
        <v>165</v>
      </c>
      <c r="B113" s="308"/>
      <c r="C113" s="308"/>
      <c r="D113" s="308"/>
      <c r="E113" s="308"/>
      <c r="F113" s="308"/>
      <c r="G113" s="14">
        <v>101</v>
      </c>
      <c r="H113" s="145">
        <v>0</v>
      </c>
      <c r="I113" s="145">
        <v>0</v>
      </c>
      <c r="J113" s="109">
        <v>0</v>
      </c>
      <c r="K113" s="109">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37" zoomScale="110" zoomScaleNormal="100" workbookViewId="0">
      <selection activeCell="I37" sqref="I3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13" t="s">
        <v>166</v>
      </c>
      <c r="B1" s="314"/>
      <c r="C1" s="314"/>
      <c r="D1" s="314"/>
      <c r="E1" s="314"/>
      <c r="F1" s="314"/>
      <c r="G1" s="314"/>
      <c r="H1" s="314"/>
      <c r="I1" s="314"/>
    </row>
    <row r="2" spans="1:9" x14ac:dyDescent="0.2">
      <c r="A2" s="315" t="s">
        <v>522</v>
      </c>
      <c r="B2" s="267"/>
      <c r="C2" s="267"/>
      <c r="D2" s="267"/>
      <c r="E2" s="267"/>
      <c r="F2" s="267"/>
      <c r="G2" s="267"/>
      <c r="H2" s="267"/>
      <c r="I2" s="267"/>
    </row>
    <row r="3" spans="1:9" x14ac:dyDescent="0.2">
      <c r="A3" s="317" t="s">
        <v>282</v>
      </c>
      <c r="B3" s="318"/>
      <c r="C3" s="318"/>
      <c r="D3" s="318"/>
      <c r="E3" s="318"/>
      <c r="F3" s="318"/>
      <c r="G3" s="318"/>
      <c r="H3" s="318"/>
      <c r="I3" s="318"/>
    </row>
    <row r="4" spans="1:9" x14ac:dyDescent="0.2">
      <c r="A4" s="316" t="s">
        <v>520</v>
      </c>
      <c r="B4" s="271"/>
      <c r="C4" s="271"/>
      <c r="D4" s="271"/>
      <c r="E4" s="271"/>
      <c r="F4" s="271"/>
      <c r="G4" s="271"/>
      <c r="H4" s="271"/>
      <c r="I4" s="272"/>
    </row>
    <row r="5" spans="1:9" ht="23.25" x14ac:dyDescent="0.2">
      <c r="A5" s="321" t="s">
        <v>2</v>
      </c>
      <c r="B5" s="276"/>
      <c r="C5" s="276"/>
      <c r="D5" s="276"/>
      <c r="E5" s="276"/>
      <c r="F5" s="276"/>
      <c r="G5" s="117" t="s">
        <v>103</v>
      </c>
      <c r="H5" s="118" t="s">
        <v>302</v>
      </c>
      <c r="I5" s="118" t="s">
        <v>279</v>
      </c>
    </row>
    <row r="6" spans="1:9" x14ac:dyDescent="0.2">
      <c r="A6" s="322">
        <v>1</v>
      </c>
      <c r="B6" s="276"/>
      <c r="C6" s="276"/>
      <c r="D6" s="276"/>
      <c r="E6" s="276"/>
      <c r="F6" s="276"/>
      <c r="G6" s="119">
        <v>2</v>
      </c>
      <c r="H6" s="118" t="s">
        <v>167</v>
      </c>
      <c r="I6" s="118" t="s">
        <v>168</v>
      </c>
    </row>
    <row r="7" spans="1:9" x14ac:dyDescent="0.2">
      <c r="A7" s="323" t="s">
        <v>169</v>
      </c>
      <c r="B7" s="323"/>
      <c r="C7" s="323"/>
      <c r="D7" s="323"/>
      <c r="E7" s="323"/>
      <c r="F7" s="323"/>
      <c r="G7" s="323"/>
      <c r="H7" s="323"/>
      <c r="I7" s="323"/>
    </row>
    <row r="8" spans="1:9" ht="12.75" customHeight="1" x14ac:dyDescent="0.2">
      <c r="A8" s="261" t="s">
        <v>170</v>
      </c>
      <c r="B8" s="261"/>
      <c r="C8" s="261"/>
      <c r="D8" s="261"/>
      <c r="E8" s="261"/>
      <c r="F8" s="261"/>
      <c r="G8" s="120">
        <v>1</v>
      </c>
      <c r="H8" s="141">
        <v>50000000</v>
      </c>
      <c r="I8" s="121">
        <v>586000000</v>
      </c>
    </row>
    <row r="9" spans="1:9" ht="12.75" customHeight="1" x14ac:dyDescent="0.2">
      <c r="A9" s="320" t="s">
        <v>171</v>
      </c>
      <c r="B9" s="320"/>
      <c r="C9" s="320"/>
      <c r="D9" s="320"/>
      <c r="E9" s="320"/>
      <c r="F9" s="320"/>
      <c r="G9" s="122">
        <v>2</v>
      </c>
      <c r="H9" s="123">
        <f>H10+H11+H12+H13+H14+H15+H16+H17</f>
        <v>494000000</v>
      </c>
      <c r="I9" s="123">
        <f>I10+I11+I12+I13+I14+I15+I16+I17</f>
        <v>581000000</v>
      </c>
    </row>
    <row r="10" spans="1:9" ht="12.75" customHeight="1" x14ac:dyDescent="0.2">
      <c r="A10" s="297" t="s">
        <v>172</v>
      </c>
      <c r="B10" s="297"/>
      <c r="C10" s="297"/>
      <c r="D10" s="297"/>
      <c r="E10" s="297"/>
      <c r="F10" s="297"/>
      <c r="G10" s="120">
        <v>3</v>
      </c>
      <c r="H10" s="121">
        <v>383000000</v>
      </c>
      <c r="I10" s="121">
        <v>418000000</v>
      </c>
    </row>
    <row r="11" spans="1:9" ht="22.15" customHeight="1" x14ac:dyDescent="0.2">
      <c r="A11" s="297" t="s">
        <v>173</v>
      </c>
      <c r="B11" s="297"/>
      <c r="C11" s="297"/>
      <c r="D11" s="297"/>
      <c r="E11" s="297"/>
      <c r="F11" s="297"/>
      <c r="G11" s="120">
        <v>4</v>
      </c>
      <c r="H11" s="121">
        <v>0</v>
      </c>
      <c r="I11" s="121">
        <v>0</v>
      </c>
    </row>
    <row r="12" spans="1:9" ht="23.45" customHeight="1" x14ac:dyDescent="0.2">
      <c r="A12" s="297" t="s">
        <v>174</v>
      </c>
      <c r="B12" s="297"/>
      <c r="C12" s="297"/>
      <c r="D12" s="297"/>
      <c r="E12" s="297"/>
      <c r="F12" s="297"/>
      <c r="G12" s="120">
        <v>5</v>
      </c>
      <c r="H12" s="121">
        <v>0</v>
      </c>
      <c r="I12" s="121">
        <v>0</v>
      </c>
    </row>
    <row r="13" spans="1:9" ht="12.75" customHeight="1" x14ac:dyDescent="0.2">
      <c r="A13" s="297" t="s">
        <v>175</v>
      </c>
      <c r="B13" s="297"/>
      <c r="C13" s="297"/>
      <c r="D13" s="297"/>
      <c r="E13" s="297"/>
      <c r="F13" s="297"/>
      <c r="G13" s="120">
        <v>6</v>
      </c>
      <c r="H13" s="121">
        <v>19000000</v>
      </c>
      <c r="I13" s="121">
        <v>13000000</v>
      </c>
    </row>
    <row r="14" spans="1:9" ht="12.75" customHeight="1" x14ac:dyDescent="0.2">
      <c r="A14" s="297" t="s">
        <v>176</v>
      </c>
      <c r="B14" s="297"/>
      <c r="C14" s="297"/>
      <c r="D14" s="297"/>
      <c r="E14" s="297"/>
      <c r="F14" s="297"/>
      <c r="G14" s="120">
        <v>7</v>
      </c>
      <c r="H14" s="121">
        <v>3000000</v>
      </c>
      <c r="I14" s="121">
        <v>7000000</v>
      </c>
    </row>
    <row r="15" spans="1:9" ht="12.75" customHeight="1" x14ac:dyDescent="0.2">
      <c r="A15" s="297" t="s">
        <v>177</v>
      </c>
      <c r="B15" s="297"/>
      <c r="C15" s="297"/>
      <c r="D15" s="297"/>
      <c r="E15" s="297"/>
      <c r="F15" s="297"/>
      <c r="G15" s="120">
        <v>8</v>
      </c>
      <c r="H15" s="121">
        <v>34000000</v>
      </c>
      <c r="I15" s="121">
        <v>56000000</v>
      </c>
    </row>
    <row r="16" spans="1:9" ht="12.75" customHeight="1" x14ac:dyDescent="0.2">
      <c r="A16" s="297" t="s">
        <v>178</v>
      </c>
      <c r="B16" s="297"/>
      <c r="C16" s="297"/>
      <c r="D16" s="297"/>
      <c r="E16" s="297"/>
      <c r="F16" s="297"/>
      <c r="G16" s="120">
        <v>9</v>
      </c>
      <c r="H16" s="121">
        <v>56000000</v>
      </c>
      <c r="I16" s="121">
        <v>-19000000</v>
      </c>
    </row>
    <row r="17" spans="1:9" ht="25.15" customHeight="1" x14ac:dyDescent="0.2">
      <c r="A17" s="297" t="s">
        <v>179</v>
      </c>
      <c r="B17" s="297"/>
      <c r="C17" s="297"/>
      <c r="D17" s="297"/>
      <c r="E17" s="297"/>
      <c r="F17" s="297"/>
      <c r="G17" s="120">
        <v>10</v>
      </c>
      <c r="H17" s="121">
        <v>-1000000</v>
      </c>
      <c r="I17" s="121">
        <v>106000000</v>
      </c>
    </row>
    <row r="18" spans="1:9" ht="28.15" customHeight="1" x14ac:dyDescent="0.2">
      <c r="A18" s="319" t="s">
        <v>307</v>
      </c>
      <c r="B18" s="319"/>
      <c r="C18" s="319"/>
      <c r="D18" s="319"/>
      <c r="E18" s="319"/>
      <c r="F18" s="319"/>
      <c r="G18" s="122">
        <v>11</v>
      </c>
      <c r="H18" s="123">
        <f>H8+H9</f>
        <v>544000000</v>
      </c>
      <c r="I18" s="123">
        <f>I8+I9</f>
        <v>1167000000</v>
      </c>
    </row>
    <row r="19" spans="1:9" ht="12.75" customHeight="1" x14ac:dyDescent="0.2">
      <c r="A19" s="320" t="s">
        <v>180</v>
      </c>
      <c r="B19" s="320"/>
      <c r="C19" s="320"/>
      <c r="D19" s="320"/>
      <c r="E19" s="320"/>
      <c r="F19" s="320"/>
      <c r="G19" s="122">
        <v>12</v>
      </c>
      <c r="H19" s="123">
        <f>H20+H21+H22+H23</f>
        <v>-689000000</v>
      </c>
      <c r="I19" s="123">
        <f>I20+I21+I22+I23</f>
        <v>-674000000</v>
      </c>
    </row>
    <row r="20" spans="1:9" ht="12.75" customHeight="1" x14ac:dyDescent="0.2">
      <c r="A20" s="297" t="s">
        <v>181</v>
      </c>
      <c r="B20" s="297"/>
      <c r="C20" s="297"/>
      <c r="D20" s="297"/>
      <c r="E20" s="297"/>
      <c r="F20" s="297"/>
      <c r="G20" s="120">
        <v>13</v>
      </c>
      <c r="H20" s="121">
        <v>1617000000</v>
      </c>
      <c r="I20" s="121">
        <v>1275000000</v>
      </c>
    </row>
    <row r="21" spans="1:9" ht="12.75" customHeight="1" x14ac:dyDescent="0.2">
      <c r="A21" s="297" t="s">
        <v>182</v>
      </c>
      <c r="B21" s="297"/>
      <c r="C21" s="297"/>
      <c r="D21" s="297"/>
      <c r="E21" s="297"/>
      <c r="F21" s="297"/>
      <c r="G21" s="120">
        <v>14</v>
      </c>
      <c r="H21" s="121">
        <v>-1071000000</v>
      </c>
      <c r="I21" s="121">
        <v>-301000000</v>
      </c>
    </row>
    <row r="22" spans="1:9" ht="12.75" customHeight="1" x14ac:dyDescent="0.2">
      <c r="A22" s="297" t="s">
        <v>183</v>
      </c>
      <c r="B22" s="297"/>
      <c r="C22" s="297"/>
      <c r="D22" s="297"/>
      <c r="E22" s="297"/>
      <c r="F22" s="297"/>
      <c r="G22" s="120">
        <v>15</v>
      </c>
      <c r="H22" s="121">
        <v>-1235000000</v>
      </c>
      <c r="I22" s="121">
        <v>-1648000000</v>
      </c>
    </row>
    <row r="23" spans="1:9" ht="12.75" customHeight="1" x14ac:dyDescent="0.2">
      <c r="A23" s="297" t="s">
        <v>184</v>
      </c>
      <c r="B23" s="297"/>
      <c r="C23" s="297"/>
      <c r="D23" s="297"/>
      <c r="E23" s="297"/>
      <c r="F23" s="297"/>
      <c r="G23" s="120">
        <v>16</v>
      </c>
      <c r="H23" s="121">
        <v>0</v>
      </c>
      <c r="I23" s="121">
        <v>0</v>
      </c>
    </row>
    <row r="24" spans="1:9" ht="12.75" customHeight="1" x14ac:dyDescent="0.2">
      <c r="A24" s="319" t="s">
        <v>185</v>
      </c>
      <c r="B24" s="319"/>
      <c r="C24" s="319"/>
      <c r="D24" s="319"/>
      <c r="E24" s="319"/>
      <c r="F24" s="319"/>
      <c r="G24" s="122">
        <v>17</v>
      </c>
      <c r="H24" s="123">
        <f>H18+H19</f>
        <v>-145000000</v>
      </c>
      <c r="I24" s="123">
        <f>I18+I19</f>
        <v>493000000</v>
      </c>
    </row>
    <row r="25" spans="1:9" ht="12.75" customHeight="1" x14ac:dyDescent="0.2">
      <c r="A25" s="261" t="s">
        <v>186</v>
      </c>
      <c r="B25" s="261"/>
      <c r="C25" s="261"/>
      <c r="D25" s="261"/>
      <c r="E25" s="261"/>
      <c r="F25" s="261"/>
      <c r="G25" s="120">
        <v>18</v>
      </c>
      <c r="H25" s="121">
        <v>0</v>
      </c>
      <c r="I25" s="121">
        <v>0</v>
      </c>
    </row>
    <row r="26" spans="1:9" ht="12.75" customHeight="1" x14ac:dyDescent="0.2">
      <c r="A26" s="261" t="s">
        <v>187</v>
      </c>
      <c r="B26" s="261"/>
      <c r="C26" s="261"/>
      <c r="D26" s="261"/>
      <c r="E26" s="261"/>
      <c r="F26" s="261"/>
      <c r="G26" s="120">
        <v>19</v>
      </c>
      <c r="H26" s="121">
        <v>-6000000</v>
      </c>
      <c r="I26" s="121">
        <v>-13000000</v>
      </c>
    </row>
    <row r="27" spans="1:9" ht="25.9" customHeight="1" x14ac:dyDescent="0.2">
      <c r="A27" s="324" t="s">
        <v>188</v>
      </c>
      <c r="B27" s="324"/>
      <c r="C27" s="324"/>
      <c r="D27" s="324"/>
      <c r="E27" s="324"/>
      <c r="F27" s="324"/>
      <c r="G27" s="122">
        <v>20</v>
      </c>
      <c r="H27" s="123">
        <f>H24+H25+H26</f>
        <v>-151000000</v>
      </c>
      <c r="I27" s="123">
        <f>I24+I25+I26</f>
        <v>480000000</v>
      </c>
    </row>
    <row r="28" spans="1:9" x14ac:dyDescent="0.2">
      <c r="A28" s="323" t="s">
        <v>189</v>
      </c>
      <c r="B28" s="323"/>
      <c r="C28" s="323"/>
      <c r="D28" s="323"/>
      <c r="E28" s="323"/>
      <c r="F28" s="323"/>
      <c r="G28" s="323"/>
      <c r="H28" s="323"/>
      <c r="I28" s="323"/>
    </row>
    <row r="29" spans="1:9" ht="30.6" customHeight="1" x14ac:dyDescent="0.2">
      <c r="A29" s="261" t="s">
        <v>190</v>
      </c>
      <c r="B29" s="261"/>
      <c r="C29" s="261"/>
      <c r="D29" s="261"/>
      <c r="E29" s="261"/>
      <c r="F29" s="261"/>
      <c r="G29" s="120">
        <v>21</v>
      </c>
      <c r="H29" s="124">
        <v>8000000</v>
      </c>
      <c r="I29" s="124">
        <v>4000000</v>
      </c>
    </row>
    <row r="30" spans="1:9" ht="12.75" customHeight="1" x14ac:dyDescent="0.2">
      <c r="A30" s="261" t="s">
        <v>191</v>
      </c>
      <c r="B30" s="261"/>
      <c r="C30" s="261"/>
      <c r="D30" s="261"/>
      <c r="E30" s="261"/>
      <c r="F30" s="261"/>
      <c r="G30" s="120">
        <v>22</v>
      </c>
      <c r="H30" s="124">
        <v>0</v>
      </c>
      <c r="I30" s="124">
        <v>0</v>
      </c>
    </row>
    <row r="31" spans="1:9" ht="12.75" customHeight="1" x14ac:dyDescent="0.2">
      <c r="A31" s="261" t="s">
        <v>192</v>
      </c>
      <c r="B31" s="261"/>
      <c r="C31" s="261"/>
      <c r="D31" s="261"/>
      <c r="E31" s="261"/>
      <c r="F31" s="261"/>
      <c r="G31" s="120">
        <v>23</v>
      </c>
      <c r="H31" s="124">
        <v>8000000</v>
      </c>
      <c r="I31" s="124">
        <v>10000000</v>
      </c>
    </row>
    <row r="32" spans="1:9" ht="12.75" customHeight="1" x14ac:dyDescent="0.2">
      <c r="A32" s="261" t="s">
        <v>193</v>
      </c>
      <c r="B32" s="261"/>
      <c r="C32" s="261"/>
      <c r="D32" s="261"/>
      <c r="E32" s="261"/>
      <c r="F32" s="261"/>
      <c r="G32" s="120">
        <v>24</v>
      </c>
      <c r="H32" s="124">
        <v>0</v>
      </c>
      <c r="I32" s="124">
        <v>0</v>
      </c>
    </row>
    <row r="33" spans="1:9" ht="12.75" customHeight="1" x14ac:dyDescent="0.2">
      <c r="A33" s="261" t="s">
        <v>194</v>
      </c>
      <c r="B33" s="261"/>
      <c r="C33" s="261"/>
      <c r="D33" s="261"/>
      <c r="E33" s="261"/>
      <c r="F33" s="261"/>
      <c r="G33" s="120">
        <v>25</v>
      </c>
      <c r="H33" s="124">
        <v>0</v>
      </c>
      <c r="I33" s="124">
        <v>0</v>
      </c>
    </row>
    <row r="34" spans="1:9" ht="12.75" customHeight="1" x14ac:dyDescent="0.2">
      <c r="A34" s="261" t="s">
        <v>195</v>
      </c>
      <c r="B34" s="261"/>
      <c r="C34" s="261"/>
      <c r="D34" s="261"/>
      <c r="E34" s="261"/>
      <c r="F34" s="261"/>
      <c r="G34" s="120">
        <v>26</v>
      </c>
      <c r="H34" s="124">
        <v>1000000</v>
      </c>
      <c r="I34" s="124">
        <v>2000000</v>
      </c>
    </row>
    <row r="35" spans="1:9" ht="26.45" customHeight="1" x14ac:dyDescent="0.2">
      <c r="A35" s="319" t="s">
        <v>196</v>
      </c>
      <c r="B35" s="319"/>
      <c r="C35" s="319"/>
      <c r="D35" s="319"/>
      <c r="E35" s="319"/>
      <c r="F35" s="319"/>
      <c r="G35" s="122">
        <v>27</v>
      </c>
      <c r="H35" s="125">
        <f>H29+H30+H31+H32+H33+H34</f>
        <v>17000000</v>
      </c>
      <c r="I35" s="125">
        <f>I29+I30+I31+I32+I33+I34</f>
        <v>16000000</v>
      </c>
    </row>
    <row r="36" spans="1:9" ht="22.9" customHeight="1" x14ac:dyDescent="0.2">
      <c r="A36" s="261" t="s">
        <v>197</v>
      </c>
      <c r="B36" s="261"/>
      <c r="C36" s="261"/>
      <c r="D36" s="261"/>
      <c r="E36" s="261"/>
      <c r="F36" s="261"/>
      <c r="G36" s="120">
        <v>28</v>
      </c>
      <c r="H36" s="124">
        <v>-258000000</v>
      </c>
      <c r="I36" s="124">
        <v>-793000000</v>
      </c>
    </row>
    <row r="37" spans="1:9" ht="12.75" customHeight="1" x14ac:dyDescent="0.2">
      <c r="A37" s="261" t="s">
        <v>198</v>
      </c>
      <c r="B37" s="261"/>
      <c r="C37" s="261"/>
      <c r="D37" s="261"/>
      <c r="E37" s="261"/>
      <c r="F37" s="261"/>
      <c r="G37" s="120">
        <v>29</v>
      </c>
      <c r="H37" s="124">
        <v>0</v>
      </c>
      <c r="I37" s="124">
        <v>-97000000</v>
      </c>
    </row>
    <row r="38" spans="1:9" ht="12.75" customHeight="1" x14ac:dyDescent="0.2">
      <c r="A38" s="261" t="s">
        <v>199</v>
      </c>
      <c r="B38" s="261"/>
      <c r="C38" s="261"/>
      <c r="D38" s="261"/>
      <c r="E38" s="261"/>
      <c r="F38" s="261"/>
      <c r="G38" s="120">
        <v>30</v>
      </c>
      <c r="H38" s="124">
        <v>0</v>
      </c>
      <c r="I38" s="124">
        <v>0</v>
      </c>
    </row>
    <row r="39" spans="1:9" ht="12.75" customHeight="1" x14ac:dyDescent="0.2">
      <c r="A39" s="261" t="s">
        <v>200</v>
      </c>
      <c r="B39" s="261"/>
      <c r="C39" s="261"/>
      <c r="D39" s="261"/>
      <c r="E39" s="261"/>
      <c r="F39" s="261"/>
      <c r="G39" s="120">
        <v>31</v>
      </c>
      <c r="H39" s="124">
        <v>0</v>
      </c>
      <c r="I39" s="124">
        <v>0</v>
      </c>
    </row>
    <row r="40" spans="1:9" ht="12.75" customHeight="1" x14ac:dyDescent="0.2">
      <c r="A40" s="261" t="s">
        <v>201</v>
      </c>
      <c r="B40" s="261"/>
      <c r="C40" s="261"/>
      <c r="D40" s="261"/>
      <c r="E40" s="261"/>
      <c r="F40" s="261"/>
      <c r="G40" s="120">
        <v>32</v>
      </c>
      <c r="H40" s="124">
        <v>0</v>
      </c>
      <c r="I40" s="124">
        <v>0</v>
      </c>
    </row>
    <row r="41" spans="1:9" ht="24" customHeight="1" x14ac:dyDescent="0.2">
      <c r="A41" s="319" t="s">
        <v>202</v>
      </c>
      <c r="B41" s="319"/>
      <c r="C41" s="319"/>
      <c r="D41" s="319"/>
      <c r="E41" s="319"/>
      <c r="F41" s="319"/>
      <c r="G41" s="122">
        <v>33</v>
      </c>
      <c r="H41" s="125">
        <f>H36+H37+H38+H39+H40</f>
        <v>-258000000</v>
      </c>
      <c r="I41" s="125">
        <f>I36+I37+I38+I39+I40</f>
        <v>-890000000</v>
      </c>
    </row>
    <row r="42" spans="1:9" ht="29.45" customHeight="1" x14ac:dyDescent="0.2">
      <c r="A42" s="324" t="s">
        <v>203</v>
      </c>
      <c r="B42" s="324"/>
      <c r="C42" s="324"/>
      <c r="D42" s="324"/>
      <c r="E42" s="324"/>
      <c r="F42" s="324"/>
      <c r="G42" s="122">
        <v>34</v>
      </c>
      <c r="H42" s="125">
        <f>H35+H41</f>
        <v>-241000000</v>
      </c>
      <c r="I42" s="125">
        <f>I35+I41</f>
        <v>-874000000</v>
      </c>
    </row>
    <row r="43" spans="1:9" x14ac:dyDescent="0.2">
      <c r="A43" s="323" t="s">
        <v>204</v>
      </c>
      <c r="B43" s="323"/>
      <c r="C43" s="323"/>
      <c r="D43" s="323"/>
      <c r="E43" s="323"/>
      <c r="F43" s="323"/>
      <c r="G43" s="323"/>
      <c r="H43" s="323"/>
      <c r="I43" s="323"/>
    </row>
    <row r="44" spans="1:9" ht="12.75" customHeight="1" x14ac:dyDescent="0.2">
      <c r="A44" s="261" t="s">
        <v>205</v>
      </c>
      <c r="B44" s="261"/>
      <c r="C44" s="261"/>
      <c r="D44" s="261"/>
      <c r="E44" s="261"/>
      <c r="F44" s="261"/>
      <c r="G44" s="120">
        <v>35</v>
      </c>
      <c r="H44" s="124">
        <v>0</v>
      </c>
      <c r="I44" s="124">
        <v>0</v>
      </c>
    </row>
    <row r="45" spans="1:9" ht="25.15" customHeight="1" x14ac:dyDescent="0.2">
      <c r="A45" s="261" t="s">
        <v>206</v>
      </c>
      <c r="B45" s="261"/>
      <c r="C45" s="261"/>
      <c r="D45" s="261"/>
      <c r="E45" s="261"/>
      <c r="F45" s="261"/>
      <c r="G45" s="120">
        <v>36</v>
      </c>
      <c r="H45" s="124">
        <v>0</v>
      </c>
      <c r="I45" s="124">
        <v>0</v>
      </c>
    </row>
    <row r="46" spans="1:9" ht="12.75" customHeight="1" x14ac:dyDescent="0.2">
      <c r="A46" s="261" t="s">
        <v>207</v>
      </c>
      <c r="B46" s="261"/>
      <c r="C46" s="261"/>
      <c r="D46" s="261"/>
      <c r="E46" s="261"/>
      <c r="F46" s="261"/>
      <c r="G46" s="120">
        <v>37</v>
      </c>
      <c r="H46" s="124">
        <v>838000000</v>
      </c>
      <c r="I46" s="124">
        <v>47000000</v>
      </c>
    </row>
    <row r="47" spans="1:9" ht="12.75" customHeight="1" x14ac:dyDescent="0.2">
      <c r="A47" s="261" t="s">
        <v>208</v>
      </c>
      <c r="B47" s="261"/>
      <c r="C47" s="261"/>
      <c r="D47" s="261"/>
      <c r="E47" s="261"/>
      <c r="F47" s="261"/>
      <c r="G47" s="120">
        <v>38</v>
      </c>
      <c r="H47" s="124">
        <v>0</v>
      </c>
      <c r="I47" s="124">
        <v>0</v>
      </c>
    </row>
    <row r="48" spans="1:9" ht="22.15" customHeight="1" x14ac:dyDescent="0.2">
      <c r="A48" s="319" t="s">
        <v>209</v>
      </c>
      <c r="B48" s="319"/>
      <c r="C48" s="319"/>
      <c r="D48" s="319"/>
      <c r="E48" s="319"/>
      <c r="F48" s="319"/>
      <c r="G48" s="122">
        <v>39</v>
      </c>
      <c r="H48" s="125">
        <f>H44+H45+H46+H47</f>
        <v>838000000</v>
      </c>
      <c r="I48" s="125">
        <f>I44+I45+I46+I47</f>
        <v>47000000</v>
      </c>
    </row>
    <row r="49" spans="1:9" ht="24.6" customHeight="1" x14ac:dyDescent="0.2">
      <c r="A49" s="261" t="s">
        <v>306</v>
      </c>
      <c r="B49" s="261"/>
      <c r="C49" s="261"/>
      <c r="D49" s="261"/>
      <c r="E49" s="261"/>
      <c r="F49" s="261"/>
      <c r="G49" s="120">
        <v>40</v>
      </c>
      <c r="H49" s="124">
        <v>0</v>
      </c>
      <c r="I49" s="124">
        <v>-104000000</v>
      </c>
    </row>
    <row r="50" spans="1:9" ht="12.75" customHeight="1" x14ac:dyDescent="0.2">
      <c r="A50" s="261" t="s">
        <v>210</v>
      </c>
      <c r="B50" s="261"/>
      <c r="C50" s="261"/>
      <c r="D50" s="261"/>
      <c r="E50" s="261"/>
      <c r="F50" s="261"/>
      <c r="G50" s="120">
        <v>41</v>
      </c>
      <c r="H50" s="124">
        <v>-585000000</v>
      </c>
      <c r="I50" s="124">
        <v>0</v>
      </c>
    </row>
    <row r="51" spans="1:9" ht="12.75" customHeight="1" x14ac:dyDescent="0.2">
      <c r="A51" s="261" t="s">
        <v>211</v>
      </c>
      <c r="B51" s="261"/>
      <c r="C51" s="261"/>
      <c r="D51" s="261"/>
      <c r="E51" s="261"/>
      <c r="F51" s="261"/>
      <c r="G51" s="120">
        <v>42</v>
      </c>
      <c r="H51" s="124">
        <v>-8000000</v>
      </c>
      <c r="I51" s="124">
        <v>-12000000</v>
      </c>
    </row>
    <row r="52" spans="1:9" ht="22.9" customHeight="1" x14ac:dyDescent="0.2">
      <c r="A52" s="261" t="s">
        <v>212</v>
      </c>
      <c r="B52" s="261"/>
      <c r="C52" s="261"/>
      <c r="D52" s="261"/>
      <c r="E52" s="261"/>
      <c r="F52" s="261"/>
      <c r="G52" s="120">
        <v>43</v>
      </c>
      <c r="H52" s="124">
        <v>0</v>
      </c>
      <c r="I52" s="124">
        <v>0</v>
      </c>
    </row>
    <row r="53" spans="1:9" ht="12.75" customHeight="1" x14ac:dyDescent="0.2">
      <c r="A53" s="261" t="s">
        <v>213</v>
      </c>
      <c r="B53" s="261"/>
      <c r="C53" s="261"/>
      <c r="D53" s="261"/>
      <c r="E53" s="261"/>
      <c r="F53" s="261"/>
      <c r="G53" s="120">
        <v>44</v>
      </c>
      <c r="H53" s="124">
        <v>0</v>
      </c>
      <c r="I53" s="124">
        <v>0</v>
      </c>
    </row>
    <row r="54" spans="1:9" ht="30.6" customHeight="1" x14ac:dyDescent="0.2">
      <c r="A54" s="319" t="s">
        <v>214</v>
      </c>
      <c r="B54" s="319"/>
      <c r="C54" s="319"/>
      <c r="D54" s="319"/>
      <c r="E54" s="319"/>
      <c r="F54" s="319"/>
      <c r="G54" s="122">
        <v>45</v>
      </c>
      <c r="H54" s="125">
        <f>H49+H50+H51+H52+H53</f>
        <v>-593000000</v>
      </c>
      <c r="I54" s="125">
        <f>I49+I50+I51+I52+I53</f>
        <v>-116000000</v>
      </c>
    </row>
    <row r="55" spans="1:9" ht="29.45" customHeight="1" x14ac:dyDescent="0.2">
      <c r="A55" s="324" t="s">
        <v>215</v>
      </c>
      <c r="B55" s="324"/>
      <c r="C55" s="324"/>
      <c r="D55" s="324"/>
      <c r="E55" s="324"/>
      <c r="F55" s="324"/>
      <c r="G55" s="122">
        <v>46</v>
      </c>
      <c r="H55" s="125">
        <f>H48+H54</f>
        <v>245000000</v>
      </c>
      <c r="I55" s="125">
        <f>I48+I54</f>
        <v>-69000000</v>
      </c>
    </row>
    <row r="56" spans="1:9" x14ac:dyDescent="0.2">
      <c r="A56" s="261" t="s">
        <v>216</v>
      </c>
      <c r="B56" s="261"/>
      <c r="C56" s="261"/>
      <c r="D56" s="261"/>
      <c r="E56" s="261"/>
      <c r="F56" s="261"/>
      <c r="G56" s="120">
        <v>47</v>
      </c>
      <c r="H56" s="142">
        <v>-2000000</v>
      </c>
      <c r="I56" s="124">
        <v>38000000</v>
      </c>
    </row>
    <row r="57" spans="1:9" ht="26.45" customHeight="1" x14ac:dyDescent="0.2">
      <c r="A57" s="324" t="s">
        <v>217</v>
      </c>
      <c r="B57" s="324"/>
      <c r="C57" s="324"/>
      <c r="D57" s="324"/>
      <c r="E57" s="324"/>
      <c r="F57" s="324"/>
      <c r="G57" s="122">
        <v>48</v>
      </c>
      <c r="H57" s="125">
        <f>H27+H42+H55+H56</f>
        <v>-149000000</v>
      </c>
      <c r="I57" s="125">
        <f>I27+I42+I55+I56</f>
        <v>-425000000</v>
      </c>
    </row>
    <row r="58" spans="1:9" x14ac:dyDescent="0.2">
      <c r="A58" s="325" t="s">
        <v>218</v>
      </c>
      <c r="B58" s="325"/>
      <c r="C58" s="325"/>
      <c r="D58" s="325"/>
      <c r="E58" s="325"/>
      <c r="F58" s="325"/>
      <c r="G58" s="120">
        <v>49</v>
      </c>
      <c r="H58" s="142">
        <v>399000000</v>
      </c>
      <c r="I58" s="124">
        <v>2630000000</v>
      </c>
    </row>
    <row r="59" spans="1:9" ht="31.15" customHeight="1" x14ac:dyDescent="0.2">
      <c r="A59" s="324" t="s">
        <v>219</v>
      </c>
      <c r="B59" s="324"/>
      <c r="C59" s="324"/>
      <c r="D59" s="324"/>
      <c r="E59" s="324"/>
      <c r="F59" s="324"/>
      <c r="G59" s="122">
        <v>50</v>
      </c>
      <c r="H59" s="125">
        <f>H57+H58</f>
        <v>250000000</v>
      </c>
      <c r="I59" s="125">
        <f>I57+I58</f>
        <v>2205000000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110" zoomScaleNormal="100" workbookViewId="0">
      <selection activeCell="H8" sqref="H8:I1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13" t="s">
        <v>220</v>
      </c>
      <c r="B1" s="314"/>
      <c r="C1" s="314"/>
      <c r="D1" s="314"/>
      <c r="E1" s="314"/>
      <c r="F1" s="314"/>
      <c r="G1" s="314"/>
      <c r="H1" s="314"/>
      <c r="I1" s="314"/>
    </row>
    <row r="2" spans="1:9" ht="12.75" customHeight="1" x14ac:dyDescent="0.2">
      <c r="A2" s="315" t="s">
        <v>522</v>
      </c>
      <c r="B2" s="267"/>
      <c r="C2" s="267"/>
      <c r="D2" s="267"/>
      <c r="E2" s="267"/>
      <c r="F2" s="267"/>
      <c r="G2" s="267"/>
      <c r="H2" s="267"/>
      <c r="I2" s="267"/>
    </row>
    <row r="3" spans="1:9" x14ac:dyDescent="0.2">
      <c r="A3" s="339" t="s">
        <v>282</v>
      </c>
      <c r="B3" s="340"/>
      <c r="C3" s="340"/>
      <c r="D3" s="340"/>
      <c r="E3" s="340"/>
      <c r="F3" s="340"/>
      <c r="G3" s="340"/>
      <c r="H3" s="340"/>
      <c r="I3" s="340"/>
    </row>
    <row r="4" spans="1:9" x14ac:dyDescent="0.2">
      <c r="A4" s="316" t="s">
        <v>521</v>
      </c>
      <c r="B4" s="271"/>
      <c r="C4" s="271"/>
      <c r="D4" s="271"/>
      <c r="E4" s="271"/>
      <c r="F4" s="271"/>
      <c r="G4" s="271"/>
      <c r="H4" s="271"/>
      <c r="I4" s="272"/>
    </row>
    <row r="5" spans="1:9" ht="24" thickBot="1" x14ac:dyDescent="0.25">
      <c r="A5" s="326" t="s">
        <v>2</v>
      </c>
      <c r="B5" s="327"/>
      <c r="C5" s="327"/>
      <c r="D5" s="327"/>
      <c r="E5" s="327"/>
      <c r="F5" s="328"/>
      <c r="G5" s="18" t="s">
        <v>103</v>
      </c>
      <c r="H5" s="26" t="s">
        <v>302</v>
      </c>
      <c r="I5" s="26" t="s">
        <v>279</v>
      </c>
    </row>
    <row r="6" spans="1:9" x14ac:dyDescent="0.2">
      <c r="A6" s="343">
        <v>1</v>
      </c>
      <c r="B6" s="344"/>
      <c r="C6" s="344"/>
      <c r="D6" s="344"/>
      <c r="E6" s="344"/>
      <c r="F6" s="345"/>
      <c r="G6" s="19">
        <v>2</v>
      </c>
      <c r="H6" s="27" t="s">
        <v>167</v>
      </c>
      <c r="I6" s="27" t="s">
        <v>168</v>
      </c>
    </row>
    <row r="7" spans="1:9" x14ac:dyDescent="0.2">
      <c r="A7" s="333" t="s">
        <v>169</v>
      </c>
      <c r="B7" s="334"/>
      <c r="C7" s="334"/>
      <c r="D7" s="334"/>
      <c r="E7" s="334"/>
      <c r="F7" s="334"/>
      <c r="G7" s="334"/>
      <c r="H7" s="334"/>
      <c r="I7" s="335"/>
    </row>
    <row r="8" spans="1:9" x14ac:dyDescent="0.2">
      <c r="A8" s="337" t="s">
        <v>221</v>
      </c>
      <c r="B8" s="337"/>
      <c r="C8" s="337"/>
      <c r="D8" s="337"/>
      <c r="E8" s="337"/>
      <c r="F8" s="337"/>
      <c r="G8" s="20">
        <v>1</v>
      </c>
      <c r="H8" s="29">
        <v>0</v>
      </c>
      <c r="I8" s="29">
        <v>0</v>
      </c>
    </row>
    <row r="9" spans="1:9" x14ac:dyDescent="0.2">
      <c r="A9" s="330" t="s">
        <v>222</v>
      </c>
      <c r="B9" s="330"/>
      <c r="C9" s="330"/>
      <c r="D9" s="330"/>
      <c r="E9" s="330"/>
      <c r="F9" s="330"/>
      <c r="G9" s="21">
        <v>2</v>
      </c>
      <c r="H9" s="29">
        <v>0</v>
      </c>
      <c r="I9" s="29">
        <v>0</v>
      </c>
    </row>
    <row r="10" spans="1:9" x14ac:dyDescent="0.2">
      <c r="A10" s="330" t="s">
        <v>223</v>
      </c>
      <c r="B10" s="330"/>
      <c r="C10" s="330"/>
      <c r="D10" s="330"/>
      <c r="E10" s="330"/>
      <c r="F10" s="330"/>
      <c r="G10" s="21">
        <v>3</v>
      </c>
      <c r="H10" s="29">
        <v>0</v>
      </c>
      <c r="I10" s="29">
        <v>0</v>
      </c>
    </row>
    <row r="11" spans="1:9" x14ac:dyDescent="0.2">
      <c r="A11" s="330" t="s">
        <v>224</v>
      </c>
      <c r="B11" s="330"/>
      <c r="C11" s="330"/>
      <c r="D11" s="330"/>
      <c r="E11" s="330"/>
      <c r="F11" s="330"/>
      <c r="G11" s="21">
        <v>4</v>
      </c>
      <c r="H11" s="29">
        <v>0</v>
      </c>
      <c r="I11" s="29">
        <v>0</v>
      </c>
    </row>
    <row r="12" spans="1:9" x14ac:dyDescent="0.2">
      <c r="A12" s="330" t="s">
        <v>394</v>
      </c>
      <c r="B12" s="330"/>
      <c r="C12" s="330"/>
      <c r="D12" s="330"/>
      <c r="E12" s="330"/>
      <c r="F12" s="330"/>
      <c r="G12" s="21">
        <v>5</v>
      </c>
      <c r="H12" s="29">
        <v>0</v>
      </c>
      <c r="I12" s="29">
        <v>0</v>
      </c>
    </row>
    <row r="13" spans="1:9" x14ac:dyDescent="0.2">
      <c r="A13" s="338" t="s">
        <v>395</v>
      </c>
      <c r="B13" s="338"/>
      <c r="C13" s="338"/>
      <c r="D13" s="338"/>
      <c r="E13" s="338"/>
      <c r="F13" s="338"/>
      <c r="G13" s="110">
        <v>6</v>
      </c>
      <c r="H13" s="113">
        <f>SUM(H8:H12)</f>
        <v>0</v>
      </c>
      <c r="I13" s="113">
        <f>SUM(I8:I12)</f>
        <v>0</v>
      </c>
    </row>
    <row r="14" spans="1:9" ht="12.75" customHeight="1" x14ac:dyDescent="0.2">
      <c r="A14" s="330" t="s">
        <v>396</v>
      </c>
      <c r="B14" s="330"/>
      <c r="C14" s="330"/>
      <c r="D14" s="330"/>
      <c r="E14" s="330"/>
      <c r="F14" s="330"/>
      <c r="G14" s="21">
        <v>7</v>
      </c>
      <c r="H14" s="29">
        <v>0</v>
      </c>
      <c r="I14" s="29">
        <v>0</v>
      </c>
    </row>
    <row r="15" spans="1:9" ht="12.75" customHeight="1" x14ac:dyDescent="0.2">
      <c r="A15" s="330" t="s">
        <v>397</v>
      </c>
      <c r="B15" s="330"/>
      <c r="C15" s="330"/>
      <c r="D15" s="330"/>
      <c r="E15" s="330"/>
      <c r="F15" s="330"/>
      <c r="G15" s="21">
        <v>8</v>
      </c>
      <c r="H15" s="29">
        <v>0</v>
      </c>
      <c r="I15" s="29">
        <v>0</v>
      </c>
    </row>
    <row r="16" spans="1:9" ht="12.75" customHeight="1" x14ac:dyDescent="0.2">
      <c r="A16" s="330" t="s">
        <v>398</v>
      </c>
      <c r="B16" s="330"/>
      <c r="C16" s="330"/>
      <c r="D16" s="330"/>
      <c r="E16" s="330"/>
      <c r="F16" s="330"/>
      <c r="G16" s="21">
        <v>9</v>
      </c>
      <c r="H16" s="29">
        <v>0</v>
      </c>
      <c r="I16" s="29">
        <v>0</v>
      </c>
    </row>
    <row r="17" spans="1:9" ht="12.75" customHeight="1" x14ac:dyDescent="0.2">
      <c r="A17" s="330" t="s">
        <v>399</v>
      </c>
      <c r="B17" s="330"/>
      <c r="C17" s="330"/>
      <c r="D17" s="330"/>
      <c r="E17" s="330"/>
      <c r="F17" s="330"/>
      <c r="G17" s="21">
        <v>10</v>
      </c>
      <c r="H17" s="29">
        <v>0</v>
      </c>
      <c r="I17" s="29">
        <v>0</v>
      </c>
    </row>
    <row r="18" spans="1:9" ht="12.75" customHeight="1" x14ac:dyDescent="0.2">
      <c r="A18" s="330" t="s">
        <v>400</v>
      </c>
      <c r="B18" s="330"/>
      <c r="C18" s="330"/>
      <c r="D18" s="330"/>
      <c r="E18" s="330"/>
      <c r="F18" s="330"/>
      <c r="G18" s="21">
        <v>11</v>
      </c>
      <c r="H18" s="29">
        <v>0</v>
      </c>
      <c r="I18" s="29">
        <v>0</v>
      </c>
    </row>
    <row r="19" spans="1:9" ht="12.75" customHeight="1" x14ac:dyDescent="0.2">
      <c r="A19" s="330" t="s">
        <v>401</v>
      </c>
      <c r="B19" s="330"/>
      <c r="C19" s="330"/>
      <c r="D19" s="330"/>
      <c r="E19" s="330"/>
      <c r="F19" s="330"/>
      <c r="G19" s="21">
        <v>12</v>
      </c>
      <c r="H19" s="29">
        <v>0</v>
      </c>
      <c r="I19" s="29">
        <v>0</v>
      </c>
    </row>
    <row r="20" spans="1:9" ht="26.25" customHeight="1" x14ac:dyDescent="0.2">
      <c r="A20" s="338" t="s">
        <v>402</v>
      </c>
      <c r="B20" s="338"/>
      <c r="C20" s="338"/>
      <c r="D20" s="338"/>
      <c r="E20" s="338"/>
      <c r="F20" s="338"/>
      <c r="G20" s="110">
        <v>13</v>
      </c>
      <c r="H20" s="113">
        <f>SUM(H14:H19)</f>
        <v>0</v>
      </c>
      <c r="I20" s="113">
        <f>SUM(I14:I19)</f>
        <v>0</v>
      </c>
    </row>
    <row r="21" spans="1:9" ht="27.6" customHeight="1" x14ac:dyDescent="0.2">
      <c r="A21" s="336" t="s">
        <v>403</v>
      </c>
      <c r="B21" s="336"/>
      <c r="C21" s="336"/>
      <c r="D21" s="336"/>
      <c r="E21" s="336"/>
      <c r="F21" s="336"/>
      <c r="G21" s="111">
        <v>14</v>
      </c>
      <c r="H21" s="30">
        <f>H13+H20</f>
        <v>0</v>
      </c>
      <c r="I21" s="30">
        <f>I13+I20</f>
        <v>0</v>
      </c>
    </row>
    <row r="22" spans="1:9" x14ac:dyDescent="0.2">
      <c r="A22" s="333" t="s">
        <v>189</v>
      </c>
      <c r="B22" s="334"/>
      <c r="C22" s="334"/>
      <c r="D22" s="334"/>
      <c r="E22" s="334"/>
      <c r="F22" s="334"/>
      <c r="G22" s="334"/>
      <c r="H22" s="334"/>
      <c r="I22" s="335"/>
    </row>
    <row r="23" spans="1:9" ht="26.45" customHeight="1" x14ac:dyDescent="0.2">
      <c r="A23" s="337" t="s">
        <v>225</v>
      </c>
      <c r="B23" s="337"/>
      <c r="C23" s="337"/>
      <c r="D23" s="337"/>
      <c r="E23" s="337"/>
      <c r="F23" s="337"/>
      <c r="G23" s="20">
        <v>15</v>
      </c>
      <c r="H23" s="29">
        <v>0</v>
      </c>
      <c r="I23" s="29">
        <v>0</v>
      </c>
    </row>
    <row r="24" spans="1:9" ht="12.75" customHeight="1" x14ac:dyDescent="0.2">
      <c r="A24" s="330" t="s">
        <v>226</v>
      </c>
      <c r="B24" s="330"/>
      <c r="C24" s="330"/>
      <c r="D24" s="330"/>
      <c r="E24" s="330"/>
      <c r="F24" s="330"/>
      <c r="G24" s="20">
        <v>16</v>
      </c>
      <c r="H24" s="29">
        <v>0</v>
      </c>
      <c r="I24" s="29">
        <v>0</v>
      </c>
    </row>
    <row r="25" spans="1:9" ht="12.75" customHeight="1" x14ac:dyDescent="0.2">
      <c r="A25" s="330" t="s">
        <v>227</v>
      </c>
      <c r="B25" s="330"/>
      <c r="C25" s="330"/>
      <c r="D25" s="330"/>
      <c r="E25" s="330"/>
      <c r="F25" s="330"/>
      <c r="G25" s="20">
        <v>17</v>
      </c>
      <c r="H25" s="29">
        <v>0</v>
      </c>
      <c r="I25" s="29">
        <v>0</v>
      </c>
    </row>
    <row r="26" spans="1:9" ht="12.75" customHeight="1" x14ac:dyDescent="0.2">
      <c r="A26" s="330" t="s">
        <v>228</v>
      </c>
      <c r="B26" s="330"/>
      <c r="C26" s="330"/>
      <c r="D26" s="330"/>
      <c r="E26" s="330"/>
      <c r="F26" s="330"/>
      <c r="G26" s="20">
        <v>18</v>
      </c>
      <c r="H26" s="29">
        <v>0</v>
      </c>
      <c r="I26" s="29">
        <v>0</v>
      </c>
    </row>
    <row r="27" spans="1:9" ht="12.75" customHeight="1" x14ac:dyDescent="0.2">
      <c r="A27" s="330" t="s">
        <v>229</v>
      </c>
      <c r="B27" s="330"/>
      <c r="C27" s="330"/>
      <c r="D27" s="330"/>
      <c r="E27" s="330"/>
      <c r="F27" s="330"/>
      <c r="G27" s="20">
        <v>19</v>
      </c>
      <c r="H27" s="29">
        <v>0</v>
      </c>
      <c r="I27" s="29">
        <v>0</v>
      </c>
    </row>
    <row r="28" spans="1:9" ht="12.75" customHeight="1" x14ac:dyDescent="0.2">
      <c r="A28" s="330" t="s">
        <v>230</v>
      </c>
      <c r="B28" s="330"/>
      <c r="C28" s="330"/>
      <c r="D28" s="330"/>
      <c r="E28" s="330"/>
      <c r="F28" s="330"/>
      <c r="G28" s="20">
        <v>20</v>
      </c>
      <c r="H28" s="29">
        <v>0</v>
      </c>
      <c r="I28" s="29">
        <v>0</v>
      </c>
    </row>
    <row r="29" spans="1:9" ht="24" customHeight="1" x14ac:dyDescent="0.2">
      <c r="A29" s="331" t="s">
        <v>404</v>
      </c>
      <c r="B29" s="331"/>
      <c r="C29" s="331"/>
      <c r="D29" s="331"/>
      <c r="E29" s="331"/>
      <c r="F29" s="331"/>
      <c r="G29" s="110">
        <v>21</v>
      </c>
      <c r="H29" s="114">
        <f>SUM(H23:H28)</f>
        <v>0</v>
      </c>
      <c r="I29" s="114">
        <f>SUM(I23:I28)</f>
        <v>0</v>
      </c>
    </row>
    <row r="30" spans="1:9" ht="27" customHeight="1" x14ac:dyDescent="0.2">
      <c r="A30" s="330" t="s">
        <v>231</v>
      </c>
      <c r="B30" s="330"/>
      <c r="C30" s="330"/>
      <c r="D30" s="330"/>
      <c r="E30" s="330"/>
      <c r="F30" s="330"/>
      <c r="G30" s="21">
        <v>22</v>
      </c>
      <c r="H30" s="29">
        <v>0</v>
      </c>
      <c r="I30" s="29">
        <v>0</v>
      </c>
    </row>
    <row r="31" spans="1:9" ht="12.75" customHeight="1" x14ac:dyDescent="0.2">
      <c r="A31" s="330" t="s">
        <v>232</v>
      </c>
      <c r="B31" s="330"/>
      <c r="C31" s="330"/>
      <c r="D31" s="330"/>
      <c r="E31" s="330"/>
      <c r="F31" s="330"/>
      <c r="G31" s="21">
        <v>23</v>
      </c>
      <c r="H31" s="29">
        <v>0</v>
      </c>
      <c r="I31" s="29">
        <v>0</v>
      </c>
    </row>
    <row r="32" spans="1:9" ht="12.75" customHeight="1" x14ac:dyDescent="0.2">
      <c r="A32" s="330" t="s">
        <v>405</v>
      </c>
      <c r="B32" s="330"/>
      <c r="C32" s="330"/>
      <c r="D32" s="330"/>
      <c r="E32" s="330"/>
      <c r="F32" s="330"/>
      <c r="G32" s="21">
        <v>24</v>
      </c>
      <c r="H32" s="29">
        <v>0</v>
      </c>
      <c r="I32" s="29">
        <v>0</v>
      </c>
    </row>
    <row r="33" spans="1:9" ht="12.75" customHeight="1" x14ac:dyDescent="0.2">
      <c r="A33" s="330" t="s">
        <v>233</v>
      </c>
      <c r="B33" s="330"/>
      <c r="C33" s="330"/>
      <c r="D33" s="330"/>
      <c r="E33" s="330"/>
      <c r="F33" s="330"/>
      <c r="G33" s="21">
        <v>25</v>
      </c>
      <c r="H33" s="29">
        <v>0</v>
      </c>
      <c r="I33" s="29">
        <v>0</v>
      </c>
    </row>
    <row r="34" spans="1:9" ht="12.75" customHeight="1" x14ac:dyDescent="0.2">
      <c r="A34" s="330" t="s">
        <v>234</v>
      </c>
      <c r="B34" s="330"/>
      <c r="C34" s="330"/>
      <c r="D34" s="330"/>
      <c r="E34" s="330"/>
      <c r="F34" s="330"/>
      <c r="G34" s="21">
        <v>26</v>
      </c>
      <c r="H34" s="29">
        <v>0</v>
      </c>
      <c r="I34" s="29">
        <v>0</v>
      </c>
    </row>
    <row r="35" spans="1:9" ht="25.9" customHeight="1" x14ac:dyDescent="0.2">
      <c r="A35" s="331" t="s">
        <v>406</v>
      </c>
      <c r="B35" s="331"/>
      <c r="C35" s="331"/>
      <c r="D35" s="331"/>
      <c r="E35" s="331"/>
      <c r="F35" s="331"/>
      <c r="G35" s="110">
        <v>27</v>
      </c>
      <c r="H35" s="114">
        <f>SUM(H30:H34)</f>
        <v>0</v>
      </c>
      <c r="I35" s="114">
        <f>SUM(I30:I34)</f>
        <v>0</v>
      </c>
    </row>
    <row r="36" spans="1:9" ht="28.15" customHeight="1" x14ac:dyDescent="0.2">
      <c r="A36" s="336" t="s">
        <v>407</v>
      </c>
      <c r="B36" s="336"/>
      <c r="C36" s="336"/>
      <c r="D36" s="336"/>
      <c r="E36" s="336"/>
      <c r="F36" s="336"/>
      <c r="G36" s="111">
        <v>28</v>
      </c>
      <c r="H36" s="115">
        <f>H29+H35</f>
        <v>0</v>
      </c>
      <c r="I36" s="115">
        <f>I29+I35</f>
        <v>0</v>
      </c>
    </row>
    <row r="37" spans="1:9" x14ac:dyDescent="0.2">
      <c r="A37" s="333" t="s">
        <v>204</v>
      </c>
      <c r="B37" s="334"/>
      <c r="C37" s="334"/>
      <c r="D37" s="334"/>
      <c r="E37" s="334"/>
      <c r="F37" s="334"/>
      <c r="G37" s="334">
        <v>0</v>
      </c>
      <c r="H37" s="334"/>
      <c r="I37" s="335"/>
    </row>
    <row r="38" spans="1:9" ht="12.75" customHeight="1" x14ac:dyDescent="0.2">
      <c r="A38" s="332" t="s">
        <v>235</v>
      </c>
      <c r="B38" s="332"/>
      <c r="C38" s="332"/>
      <c r="D38" s="332"/>
      <c r="E38" s="332"/>
      <c r="F38" s="332"/>
      <c r="G38" s="20">
        <v>29</v>
      </c>
      <c r="H38" s="29">
        <v>0</v>
      </c>
      <c r="I38" s="29">
        <v>0</v>
      </c>
    </row>
    <row r="39" spans="1:9" ht="25.15" customHeight="1" x14ac:dyDescent="0.2">
      <c r="A39" s="329" t="s">
        <v>236</v>
      </c>
      <c r="B39" s="329"/>
      <c r="C39" s="329"/>
      <c r="D39" s="329"/>
      <c r="E39" s="329"/>
      <c r="F39" s="329"/>
      <c r="G39" s="21">
        <v>30</v>
      </c>
      <c r="H39" s="29">
        <v>0</v>
      </c>
      <c r="I39" s="29">
        <v>0</v>
      </c>
    </row>
    <row r="40" spans="1:9" ht="12.75" customHeight="1" x14ac:dyDescent="0.2">
      <c r="A40" s="329" t="s">
        <v>237</v>
      </c>
      <c r="B40" s="329"/>
      <c r="C40" s="329"/>
      <c r="D40" s="329"/>
      <c r="E40" s="329"/>
      <c r="F40" s="329"/>
      <c r="G40" s="21">
        <v>31</v>
      </c>
      <c r="H40" s="29">
        <v>0</v>
      </c>
      <c r="I40" s="29">
        <v>0</v>
      </c>
    </row>
    <row r="41" spans="1:9" ht="12.75" customHeight="1" x14ac:dyDescent="0.2">
      <c r="A41" s="329" t="s">
        <v>238</v>
      </c>
      <c r="B41" s="329"/>
      <c r="C41" s="329"/>
      <c r="D41" s="329"/>
      <c r="E41" s="329"/>
      <c r="F41" s="329"/>
      <c r="G41" s="21">
        <v>32</v>
      </c>
      <c r="H41" s="29">
        <v>0</v>
      </c>
      <c r="I41" s="29">
        <v>0</v>
      </c>
    </row>
    <row r="42" spans="1:9" ht="25.9" customHeight="1" x14ac:dyDescent="0.2">
      <c r="A42" s="331" t="s">
        <v>408</v>
      </c>
      <c r="B42" s="331"/>
      <c r="C42" s="331"/>
      <c r="D42" s="331"/>
      <c r="E42" s="331"/>
      <c r="F42" s="331"/>
      <c r="G42" s="110">
        <v>33</v>
      </c>
      <c r="H42" s="114">
        <f>H41+H40+H39+H38</f>
        <v>0</v>
      </c>
      <c r="I42" s="114">
        <f>I41+I40+I39+I38</f>
        <v>0</v>
      </c>
    </row>
    <row r="43" spans="1:9" ht="24.6" customHeight="1" x14ac:dyDescent="0.2">
      <c r="A43" s="329" t="s">
        <v>239</v>
      </c>
      <c r="B43" s="329"/>
      <c r="C43" s="329"/>
      <c r="D43" s="329"/>
      <c r="E43" s="329"/>
      <c r="F43" s="329"/>
      <c r="G43" s="21">
        <v>34</v>
      </c>
      <c r="H43" s="29">
        <v>0</v>
      </c>
      <c r="I43" s="29">
        <v>0</v>
      </c>
    </row>
    <row r="44" spans="1:9" ht="12.75" customHeight="1" x14ac:dyDescent="0.2">
      <c r="A44" s="329" t="s">
        <v>240</v>
      </c>
      <c r="B44" s="329"/>
      <c r="C44" s="329"/>
      <c r="D44" s="329"/>
      <c r="E44" s="329"/>
      <c r="F44" s="329"/>
      <c r="G44" s="21">
        <v>35</v>
      </c>
      <c r="H44" s="29">
        <v>0</v>
      </c>
      <c r="I44" s="29">
        <v>0</v>
      </c>
    </row>
    <row r="45" spans="1:9" ht="12.75" customHeight="1" x14ac:dyDescent="0.2">
      <c r="A45" s="329" t="s">
        <v>241</v>
      </c>
      <c r="B45" s="329"/>
      <c r="C45" s="329"/>
      <c r="D45" s="329"/>
      <c r="E45" s="329"/>
      <c r="F45" s="329"/>
      <c r="G45" s="21">
        <v>36</v>
      </c>
      <c r="H45" s="29">
        <v>0</v>
      </c>
      <c r="I45" s="29">
        <v>0</v>
      </c>
    </row>
    <row r="46" spans="1:9" ht="21" customHeight="1" x14ac:dyDescent="0.2">
      <c r="A46" s="329" t="s">
        <v>242</v>
      </c>
      <c r="B46" s="329"/>
      <c r="C46" s="329"/>
      <c r="D46" s="329"/>
      <c r="E46" s="329"/>
      <c r="F46" s="329"/>
      <c r="G46" s="21">
        <v>37</v>
      </c>
      <c r="H46" s="29">
        <v>0</v>
      </c>
      <c r="I46" s="29">
        <v>0</v>
      </c>
    </row>
    <row r="47" spans="1:9" ht="12.75" customHeight="1" x14ac:dyDescent="0.2">
      <c r="A47" s="329" t="s">
        <v>243</v>
      </c>
      <c r="B47" s="329"/>
      <c r="C47" s="329"/>
      <c r="D47" s="329"/>
      <c r="E47" s="329"/>
      <c r="F47" s="329"/>
      <c r="G47" s="21">
        <v>38</v>
      </c>
      <c r="H47" s="29">
        <v>0</v>
      </c>
      <c r="I47" s="29">
        <v>0</v>
      </c>
    </row>
    <row r="48" spans="1:9" ht="22.9" customHeight="1" x14ac:dyDescent="0.2">
      <c r="A48" s="331" t="s">
        <v>409</v>
      </c>
      <c r="B48" s="331"/>
      <c r="C48" s="331"/>
      <c r="D48" s="331"/>
      <c r="E48" s="331"/>
      <c r="F48" s="331"/>
      <c r="G48" s="110">
        <v>39</v>
      </c>
      <c r="H48" s="114">
        <f>H47+H46+H45+H44+H43</f>
        <v>0</v>
      </c>
      <c r="I48" s="114">
        <f>I47+I46+I45+I44+I43</f>
        <v>0</v>
      </c>
    </row>
    <row r="49" spans="1:9" ht="25.9" customHeight="1" x14ac:dyDescent="0.2">
      <c r="A49" s="342" t="s">
        <v>444</v>
      </c>
      <c r="B49" s="342"/>
      <c r="C49" s="342"/>
      <c r="D49" s="342"/>
      <c r="E49" s="342"/>
      <c r="F49" s="342"/>
      <c r="G49" s="110">
        <v>40</v>
      </c>
      <c r="H49" s="114">
        <f>H48+H42</f>
        <v>0</v>
      </c>
      <c r="I49" s="114">
        <f>I48+I42</f>
        <v>0</v>
      </c>
    </row>
    <row r="50" spans="1:9" ht="12.75" customHeight="1" x14ac:dyDescent="0.2">
      <c r="A50" s="330" t="s">
        <v>244</v>
      </c>
      <c r="B50" s="330"/>
      <c r="C50" s="330"/>
      <c r="D50" s="330"/>
      <c r="E50" s="330"/>
      <c r="F50" s="330"/>
      <c r="G50" s="21">
        <v>41</v>
      </c>
      <c r="H50" s="29">
        <v>0</v>
      </c>
      <c r="I50" s="29">
        <v>0</v>
      </c>
    </row>
    <row r="51" spans="1:9" ht="25.9" customHeight="1" x14ac:dyDescent="0.2">
      <c r="A51" s="342" t="s">
        <v>410</v>
      </c>
      <c r="B51" s="342"/>
      <c r="C51" s="342"/>
      <c r="D51" s="342"/>
      <c r="E51" s="342"/>
      <c r="F51" s="342"/>
      <c r="G51" s="110">
        <v>42</v>
      </c>
      <c r="H51" s="114">
        <f>H21+H36+H49+H50</f>
        <v>0</v>
      </c>
      <c r="I51" s="114">
        <f>I21+I36+I49+I50</f>
        <v>0</v>
      </c>
    </row>
    <row r="52" spans="1:9" ht="12.75" customHeight="1" x14ac:dyDescent="0.2">
      <c r="A52" s="346" t="s">
        <v>218</v>
      </c>
      <c r="B52" s="346"/>
      <c r="C52" s="346"/>
      <c r="D52" s="346"/>
      <c r="E52" s="346"/>
      <c r="F52" s="346"/>
      <c r="G52" s="21">
        <v>43</v>
      </c>
      <c r="H52" s="29">
        <v>0</v>
      </c>
      <c r="I52" s="29">
        <v>0</v>
      </c>
    </row>
    <row r="53" spans="1:9" ht="31.9" customHeight="1" x14ac:dyDescent="0.2">
      <c r="A53" s="341" t="s">
        <v>411</v>
      </c>
      <c r="B53" s="341"/>
      <c r="C53" s="341"/>
      <c r="D53" s="341"/>
      <c r="E53" s="341"/>
      <c r="F53" s="34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Y63"/>
  <sheetViews>
    <sheetView view="pageBreakPreview" topLeftCell="A31" zoomScale="75" zoomScaleNormal="100" zoomScaleSheetLayoutView="75"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245</v>
      </c>
      <c r="B1" s="348"/>
      <c r="C1" s="348"/>
      <c r="D1" s="348"/>
      <c r="E1" s="348"/>
      <c r="F1" s="348"/>
      <c r="G1" s="348"/>
      <c r="H1" s="348"/>
      <c r="I1" s="348"/>
      <c r="J1" s="348"/>
      <c r="K1" s="31"/>
    </row>
    <row r="2" spans="1:25" ht="15.75" x14ac:dyDescent="0.2">
      <c r="A2" s="2"/>
      <c r="B2" s="3"/>
      <c r="C2" s="349" t="s">
        <v>246</v>
      </c>
      <c r="D2" s="349"/>
      <c r="E2" s="9">
        <v>44562</v>
      </c>
      <c r="F2" s="4" t="s">
        <v>0</v>
      </c>
      <c r="G2" s="9">
        <v>44651</v>
      </c>
      <c r="H2" s="33"/>
      <c r="I2" s="33"/>
      <c r="J2" s="33"/>
      <c r="K2" s="34"/>
      <c r="X2" s="35" t="s">
        <v>282</v>
      </c>
    </row>
    <row r="3" spans="1:25" ht="13.5" customHeight="1" thickBot="1" x14ac:dyDescent="0.25">
      <c r="A3" s="352" t="s">
        <v>247</v>
      </c>
      <c r="B3" s="353"/>
      <c r="C3" s="353"/>
      <c r="D3" s="353"/>
      <c r="E3" s="353"/>
      <c r="F3" s="353"/>
      <c r="G3" s="356" t="s">
        <v>3</v>
      </c>
      <c r="H3" s="358" t="s">
        <v>248</v>
      </c>
      <c r="I3" s="358"/>
      <c r="J3" s="358"/>
      <c r="K3" s="358"/>
      <c r="L3" s="358"/>
      <c r="M3" s="358"/>
      <c r="N3" s="358"/>
      <c r="O3" s="358"/>
      <c r="P3" s="358"/>
      <c r="Q3" s="358"/>
      <c r="R3" s="358"/>
      <c r="S3" s="358"/>
      <c r="T3" s="358"/>
      <c r="U3" s="358"/>
      <c r="V3" s="358"/>
      <c r="W3" s="358"/>
      <c r="X3" s="358" t="s">
        <v>249</v>
      </c>
      <c r="Y3" s="360" t="s">
        <v>250</v>
      </c>
    </row>
    <row r="4" spans="1:25" ht="90.75" thickBot="1" x14ac:dyDescent="0.25">
      <c r="A4" s="354"/>
      <c r="B4" s="355"/>
      <c r="C4" s="355"/>
      <c r="D4" s="355"/>
      <c r="E4" s="355"/>
      <c r="F4" s="355"/>
      <c r="G4" s="357"/>
      <c r="H4" s="36" t="s">
        <v>251</v>
      </c>
      <c r="I4" s="36" t="s">
        <v>252</v>
      </c>
      <c r="J4" s="36" t="s">
        <v>253</v>
      </c>
      <c r="K4" s="36" t="s">
        <v>254</v>
      </c>
      <c r="L4" s="36" t="s">
        <v>255</v>
      </c>
      <c r="M4" s="36" t="s">
        <v>256</v>
      </c>
      <c r="N4" s="36" t="s">
        <v>257</v>
      </c>
      <c r="O4" s="36" t="s">
        <v>258</v>
      </c>
      <c r="P4" s="127" t="s">
        <v>412</v>
      </c>
      <c r="Q4" s="36" t="s">
        <v>259</v>
      </c>
      <c r="R4" s="36" t="s">
        <v>260</v>
      </c>
      <c r="S4" s="127" t="s">
        <v>413</v>
      </c>
      <c r="T4" s="127" t="s">
        <v>414</v>
      </c>
      <c r="U4" s="36" t="s">
        <v>261</v>
      </c>
      <c r="V4" s="36" t="s">
        <v>262</v>
      </c>
      <c r="W4" s="36" t="s">
        <v>263</v>
      </c>
      <c r="X4" s="359"/>
      <c r="Y4" s="361"/>
    </row>
    <row r="5" spans="1:25" ht="22.5" x14ac:dyDescent="0.2">
      <c r="A5" s="362">
        <v>1</v>
      </c>
      <c r="B5" s="363"/>
      <c r="C5" s="363"/>
      <c r="D5" s="363"/>
      <c r="E5" s="363"/>
      <c r="F5" s="36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64" t="s">
        <v>264</v>
      </c>
      <c r="B6" s="364"/>
      <c r="C6" s="364"/>
      <c r="D6" s="364"/>
      <c r="E6" s="364"/>
      <c r="F6" s="364"/>
      <c r="G6" s="364"/>
      <c r="H6" s="364"/>
      <c r="I6" s="364"/>
      <c r="J6" s="364"/>
      <c r="K6" s="364"/>
      <c r="L6" s="364"/>
      <c r="M6" s="364"/>
      <c r="N6" s="365"/>
      <c r="O6" s="365"/>
      <c r="P6" s="365"/>
      <c r="Q6" s="365"/>
      <c r="R6" s="365"/>
      <c r="S6" s="365"/>
      <c r="T6" s="365"/>
      <c r="U6" s="365"/>
      <c r="V6" s="365"/>
      <c r="W6" s="365"/>
      <c r="X6" s="365"/>
      <c r="Y6" s="366"/>
    </row>
    <row r="7" spans="1:25" x14ac:dyDescent="0.2">
      <c r="A7" s="367" t="s">
        <v>299</v>
      </c>
      <c r="B7" s="367"/>
      <c r="C7" s="367"/>
      <c r="D7" s="367"/>
      <c r="E7" s="367"/>
      <c r="F7" s="367"/>
      <c r="G7" s="6">
        <v>1</v>
      </c>
      <c r="H7" s="143">
        <v>9000000000</v>
      </c>
      <c r="I7" s="143">
        <v>0</v>
      </c>
      <c r="J7" s="143">
        <v>199000000</v>
      </c>
      <c r="K7" s="143">
        <v>0</v>
      </c>
      <c r="L7" s="143">
        <v>0</v>
      </c>
      <c r="M7" s="143">
        <v>0</v>
      </c>
      <c r="N7" s="143">
        <v>1529000000</v>
      </c>
      <c r="O7" s="143">
        <v>0</v>
      </c>
      <c r="P7" s="143">
        <v>202000000</v>
      </c>
      <c r="Q7" s="143">
        <v>0</v>
      </c>
      <c r="R7" s="143">
        <v>0</v>
      </c>
      <c r="S7" s="143">
        <v>0</v>
      </c>
      <c r="T7" s="143">
        <v>0</v>
      </c>
      <c r="U7" s="143">
        <v>-1586000000</v>
      </c>
      <c r="V7" s="143">
        <v>0</v>
      </c>
      <c r="W7" s="41">
        <f>H7+I7+J7+K7-L7+M7+N7+O7+P7+Q7+R7+U7+V7+S7+T7</f>
        <v>9344000000</v>
      </c>
      <c r="X7" s="143">
        <v>13000000</v>
      </c>
      <c r="Y7" s="41">
        <f>W7+X7</f>
        <v>9357000000</v>
      </c>
    </row>
    <row r="8" spans="1:25" x14ac:dyDescent="0.2">
      <c r="A8" s="350" t="s">
        <v>265</v>
      </c>
      <c r="B8" s="350"/>
      <c r="C8" s="350"/>
      <c r="D8" s="350"/>
      <c r="E8" s="350"/>
      <c r="F8" s="350"/>
      <c r="G8" s="6">
        <v>2</v>
      </c>
      <c r="H8" s="143">
        <v>0</v>
      </c>
      <c r="I8" s="143">
        <v>0</v>
      </c>
      <c r="J8" s="143">
        <v>0</v>
      </c>
      <c r="K8" s="143">
        <v>0</v>
      </c>
      <c r="L8" s="143">
        <v>0</v>
      </c>
      <c r="M8" s="143">
        <v>0</v>
      </c>
      <c r="N8" s="143">
        <v>0</v>
      </c>
      <c r="O8" s="143">
        <v>0</v>
      </c>
      <c r="P8" s="143">
        <v>0</v>
      </c>
      <c r="Q8" s="143">
        <v>0</v>
      </c>
      <c r="R8" s="143">
        <v>0</v>
      </c>
      <c r="S8" s="143">
        <v>0</v>
      </c>
      <c r="T8" s="143">
        <v>0</v>
      </c>
      <c r="U8" s="143">
        <v>0</v>
      </c>
      <c r="V8" s="143">
        <v>0</v>
      </c>
      <c r="W8" s="41">
        <f t="shared" ref="W8:W9" si="0">H8+I8+J8+K8-L8+M8+N8+O8+P8+Q8+R8+U8+V8+S8+T8</f>
        <v>0</v>
      </c>
      <c r="X8" s="143">
        <v>0</v>
      </c>
      <c r="Y8" s="41">
        <f t="shared" ref="Y8:Y9" si="1">W8+X8</f>
        <v>0</v>
      </c>
    </row>
    <row r="9" spans="1:25" x14ac:dyDescent="0.2">
      <c r="A9" s="350" t="s">
        <v>266</v>
      </c>
      <c r="B9" s="350"/>
      <c r="C9" s="350"/>
      <c r="D9" s="350"/>
      <c r="E9" s="350"/>
      <c r="F9" s="350"/>
      <c r="G9" s="6">
        <v>3</v>
      </c>
      <c r="H9" s="143">
        <v>0</v>
      </c>
      <c r="I9" s="143">
        <v>0</v>
      </c>
      <c r="J9" s="143">
        <v>0</v>
      </c>
      <c r="K9" s="143">
        <v>0</v>
      </c>
      <c r="L9" s="143">
        <v>0</v>
      </c>
      <c r="M9" s="143">
        <v>0</v>
      </c>
      <c r="N9" s="143">
        <v>0</v>
      </c>
      <c r="O9" s="143">
        <v>0</v>
      </c>
      <c r="P9" s="143">
        <v>0</v>
      </c>
      <c r="Q9" s="143">
        <v>0</v>
      </c>
      <c r="R9" s="143">
        <v>0</v>
      </c>
      <c r="S9" s="143">
        <v>0</v>
      </c>
      <c r="T9" s="143">
        <v>0</v>
      </c>
      <c r="U9" s="143">
        <v>0</v>
      </c>
      <c r="V9" s="143">
        <v>0</v>
      </c>
      <c r="W9" s="41">
        <f t="shared" si="0"/>
        <v>0</v>
      </c>
      <c r="X9" s="143">
        <v>0</v>
      </c>
      <c r="Y9" s="41">
        <f t="shared" si="1"/>
        <v>0</v>
      </c>
    </row>
    <row r="10" spans="1:25" ht="24" customHeight="1" x14ac:dyDescent="0.2">
      <c r="A10" s="351" t="s">
        <v>300</v>
      </c>
      <c r="B10" s="351"/>
      <c r="C10" s="351"/>
      <c r="D10" s="351"/>
      <c r="E10" s="351"/>
      <c r="F10" s="351"/>
      <c r="G10" s="7">
        <v>4</v>
      </c>
      <c r="H10" s="41">
        <f>H7+H8+H9</f>
        <v>9000000000</v>
      </c>
      <c r="I10" s="41">
        <f t="shared" ref="I10:Y10" si="2">I7+I8+I9</f>
        <v>0</v>
      </c>
      <c r="J10" s="41">
        <f t="shared" si="2"/>
        <v>199000000</v>
      </c>
      <c r="K10" s="41">
        <f>K7+K8+K9</f>
        <v>0</v>
      </c>
      <c r="L10" s="41">
        <f t="shared" si="2"/>
        <v>0</v>
      </c>
      <c r="M10" s="41">
        <f t="shared" si="2"/>
        <v>0</v>
      </c>
      <c r="N10" s="41">
        <f t="shared" si="2"/>
        <v>1529000000</v>
      </c>
      <c r="O10" s="41">
        <f t="shared" si="2"/>
        <v>0</v>
      </c>
      <c r="P10" s="41">
        <f t="shared" si="2"/>
        <v>202000000</v>
      </c>
      <c r="Q10" s="41">
        <f t="shared" si="2"/>
        <v>0</v>
      </c>
      <c r="R10" s="41">
        <f t="shared" si="2"/>
        <v>0</v>
      </c>
      <c r="S10" s="41">
        <f t="shared" si="2"/>
        <v>0</v>
      </c>
      <c r="T10" s="41">
        <f t="shared" si="2"/>
        <v>0</v>
      </c>
      <c r="U10" s="41">
        <f t="shared" si="2"/>
        <v>-1586000000</v>
      </c>
      <c r="V10" s="41">
        <f t="shared" si="2"/>
        <v>0</v>
      </c>
      <c r="W10" s="41">
        <f t="shared" si="2"/>
        <v>9344000000</v>
      </c>
      <c r="X10" s="41">
        <f t="shared" si="2"/>
        <v>13000000</v>
      </c>
      <c r="Y10" s="41">
        <f t="shared" si="2"/>
        <v>9357000000</v>
      </c>
    </row>
    <row r="11" spans="1:25" x14ac:dyDescent="0.2">
      <c r="A11" s="350" t="s">
        <v>267</v>
      </c>
      <c r="B11" s="350"/>
      <c r="C11" s="350"/>
      <c r="D11" s="350"/>
      <c r="E11" s="350"/>
      <c r="F11" s="350"/>
      <c r="G11" s="6">
        <v>5</v>
      </c>
      <c r="H11" s="42">
        <v>0</v>
      </c>
      <c r="I11" s="42">
        <v>0</v>
      </c>
      <c r="J11" s="42">
        <v>0</v>
      </c>
      <c r="K11" s="42">
        <v>0</v>
      </c>
      <c r="L11" s="42">
        <v>0</v>
      </c>
      <c r="M11" s="42">
        <v>0</v>
      </c>
      <c r="N11" s="42">
        <v>0</v>
      </c>
      <c r="O11" s="42">
        <v>0</v>
      </c>
      <c r="P11" s="42">
        <v>0</v>
      </c>
      <c r="Q11" s="42">
        <v>0</v>
      </c>
      <c r="R11" s="42">
        <v>0</v>
      </c>
      <c r="S11" s="40">
        <v>0</v>
      </c>
      <c r="T11" s="40">
        <v>0</v>
      </c>
      <c r="U11" s="42">
        <v>0</v>
      </c>
      <c r="V11" s="143">
        <v>50000000</v>
      </c>
      <c r="W11" s="41">
        <f t="shared" ref="W11:W29" si="3">H11+I11+J11+K11-L11+M11+N11+O11+P11+Q11+R11+U11+V11+S11+T11</f>
        <v>50000000</v>
      </c>
      <c r="X11" s="143">
        <v>0</v>
      </c>
      <c r="Y11" s="41">
        <f t="shared" ref="Y11:Y29" si="4">W11+X11</f>
        <v>50000000</v>
      </c>
    </row>
    <row r="12" spans="1:25" x14ac:dyDescent="0.2">
      <c r="A12" s="350" t="s">
        <v>268</v>
      </c>
      <c r="B12" s="350"/>
      <c r="C12" s="350"/>
      <c r="D12" s="350"/>
      <c r="E12" s="350"/>
      <c r="F12" s="350"/>
      <c r="G12" s="6">
        <v>6</v>
      </c>
      <c r="H12" s="42">
        <v>0</v>
      </c>
      <c r="I12" s="42">
        <v>0</v>
      </c>
      <c r="J12" s="42">
        <v>0</v>
      </c>
      <c r="K12" s="42">
        <v>0</v>
      </c>
      <c r="L12" s="42">
        <v>0</v>
      </c>
      <c r="M12" s="42">
        <v>0</v>
      </c>
      <c r="N12" s="143">
        <v>26000000</v>
      </c>
      <c r="O12" s="42">
        <v>0</v>
      </c>
      <c r="P12" s="42">
        <v>0</v>
      </c>
      <c r="Q12" s="42">
        <v>0</v>
      </c>
      <c r="R12" s="42">
        <v>0</v>
      </c>
      <c r="S12" s="40">
        <v>0</v>
      </c>
      <c r="T12" s="40">
        <v>0</v>
      </c>
      <c r="U12" s="42">
        <v>0</v>
      </c>
      <c r="V12" s="42">
        <v>0</v>
      </c>
      <c r="W12" s="41">
        <f t="shared" si="3"/>
        <v>26000000</v>
      </c>
      <c r="X12" s="40">
        <v>0</v>
      </c>
      <c r="Y12" s="41">
        <f t="shared" si="4"/>
        <v>26000000</v>
      </c>
    </row>
    <row r="13" spans="1:25" ht="26.25" customHeight="1" x14ac:dyDescent="0.2">
      <c r="A13" s="350" t="s">
        <v>269</v>
      </c>
      <c r="B13" s="350"/>
      <c r="C13" s="350"/>
      <c r="D13" s="350"/>
      <c r="E13" s="350"/>
      <c r="F13" s="350"/>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50" t="s">
        <v>418</v>
      </c>
      <c r="B14" s="350"/>
      <c r="C14" s="350"/>
      <c r="D14" s="350"/>
      <c r="E14" s="350"/>
      <c r="F14" s="350"/>
      <c r="G14" s="6">
        <v>8</v>
      </c>
      <c r="H14" s="42">
        <v>0</v>
      </c>
      <c r="I14" s="42">
        <v>0</v>
      </c>
      <c r="J14" s="42">
        <v>0</v>
      </c>
      <c r="K14" s="42">
        <v>0</v>
      </c>
      <c r="L14" s="42">
        <v>0</v>
      </c>
      <c r="M14" s="42">
        <v>0</v>
      </c>
      <c r="N14" s="42">
        <v>0</v>
      </c>
      <c r="O14" s="42">
        <v>0</v>
      </c>
      <c r="P14" s="143">
        <v>6000000</v>
      </c>
      <c r="Q14" s="42">
        <v>0</v>
      </c>
      <c r="R14" s="42">
        <v>0</v>
      </c>
      <c r="S14" s="40">
        <v>0</v>
      </c>
      <c r="T14" s="40">
        <v>0</v>
      </c>
      <c r="U14" s="40">
        <v>0</v>
      </c>
      <c r="V14" s="40">
        <v>0</v>
      </c>
      <c r="W14" s="41">
        <f t="shared" si="3"/>
        <v>6000000</v>
      </c>
      <c r="X14" s="40">
        <v>0</v>
      </c>
      <c r="Y14" s="41">
        <f t="shared" si="4"/>
        <v>6000000</v>
      </c>
    </row>
    <row r="15" spans="1:25" x14ac:dyDescent="0.2">
      <c r="A15" s="350" t="s">
        <v>270</v>
      </c>
      <c r="B15" s="350"/>
      <c r="C15" s="350"/>
      <c r="D15" s="350"/>
      <c r="E15" s="350"/>
      <c r="F15" s="35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50" t="s">
        <v>271</v>
      </c>
      <c r="B16" s="350"/>
      <c r="C16" s="350"/>
      <c r="D16" s="350"/>
      <c r="E16" s="350"/>
      <c r="F16" s="35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50" t="s">
        <v>272</v>
      </c>
      <c r="B17" s="350"/>
      <c r="C17" s="350"/>
      <c r="D17" s="350"/>
      <c r="E17" s="350"/>
      <c r="F17" s="35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50" t="s">
        <v>273</v>
      </c>
      <c r="B18" s="350"/>
      <c r="C18" s="350"/>
      <c r="D18" s="350"/>
      <c r="E18" s="350"/>
      <c r="F18" s="350"/>
      <c r="G18" s="6">
        <v>12</v>
      </c>
      <c r="H18" s="42">
        <v>0</v>
      </c>
      <c r="I18" s="42">
        <v>0</v>
      </c>
      <c r="J18" s="42">
        <v>0</v>
      </c>
      <c r="K18" s="42">
        <v>0</v>
      </c>
      <c r="L18" s="42">
        <v>0</v>
      </c>
      <c r="M18" s="42">
        <v>0</v>
      </c>
      <c r="N18" s="143">
        <v>0</v>
      </c>
      <c r="O18" s="40">
        <v>0</v>
      </c>
      <c r="P18" s="40">
        <v>0</v>
      </c>
      <c r="Q18" s="40">
        <v>0</v>
      </c>
      <c r="R18" s="40">
        <v>0</v>
      </c>
      <c r="S18" s="40">
        <v>0</v>
      </c>
      <c r="T18" s="40">
        <v>0</v>
      </c>
      <c r="U18" s="40">
        <v>0</v>
      </c>
      <c r="V18" s="40">
        <v>0</v>
      </c>
      <c r="W18" s="41">
        <f t="shared" si="3"/>
        <v>0</v>
      </c>
      <c r="X18" s="40">
        <v>0</v>
      </c>
      <c r="Y18" s="41">
        <f t="shared" si="4"/>
        <v>0</v>
      </c>
    </row>
    <row r="19" spans="1:25" x14ac:dyDescent="0.2">
      <c r="A19" s="350" t="s">
        <v>274</v>
      </c>
      <c r="B19" s="350"/>
      <c r="C19" s="350"/>
      <c r="D19" s="350"/>
      <c r="E19" s="350"/>
      <c r="F19" s="350"/>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50" t="s">
        <v>275</v>
      </c>
      <c r="B20" s="350"/>
      <c r="C20" s="350"/>
      <c r="D20" s="350"/>
      <c r="E20" s="350"/>
      <c r="F20" s="35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50" t="s">
        <v>419</v>
      </c>
      <c r="B21" s="350"/>
      <c r="C21" s="350"/>
      <c r="D21" s="350"/>
      <c r="E21" s="350"/>
      <c r="F21" s="350"/>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50" t="s">
        <v>420</v>
      </c>
      <c r="B22" s="350"/>
      <c r="C22" s="350"/>
      <c r="D22" s="350"/>
      <c r="E22" s="350"/>
      <c r="F22" s="35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50" t="s">
        <v>421</v>
      </c>
      <c r="B23" s="350"/>
      <c r="C23" s="350"/>
      <c r="D23" s="350"/>
      <c r="E23" s="350"/>
      <c r="F23" s="35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50" t="s">
        <v>276</v>
      </c>
      <c r="B24" s="350"/>
      <c r="C24" s="350"/>
      <c r="D24" s="350"/>
      <c r="E24" s="350"/>
      <c r="F24" s="35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50" t="s">
        <v>422</v>
      </c>
      <c r="B25" s="350"/>
      <c r="C25" s="350"/>
      <c r="D25" s="350"/>
      <c r="E25" s="350"/>
      <c r="F25" s="35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50" t="s">
        <v>430</v>
      </c>
      <c r="B26" s="350"/>
      <c r="C26" s="350"/>
      <c r="D26" s="350"/>
      <c r="E26" s="350"/>
      <c r="F26" s="35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50" t="s">
        <v>423</v>
      </c>
      <c r="B27" s="350"/>
      <c r="C27" s="350"/>
      <c r="D27" s="350"/>
      <c r="E27" s="350"/>
      <c r="F27" s="350"/>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50" t="s">
        <v>424</v>
      </c>
      <c r="B28" s="350"/>
      <c r="C28" s="350"/>
      <c r="D28" s="350"/>
      <c r="E28" s="350"/>
      <c r="F28" s="350"/>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350" t="s">
        <v>425</v>
      </c>
      <c r="B29" s="350"/>
      <c r="C29" s="350"/>
      <c r="D29" s="350"/>
      <c r="E29" s="350"/>
      <c r="F29" s="35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68" t="s">
        <v>426</v>
      </c>
      <c r="B30" s="368"/>
      <c r="C30" s="368"/>
      <c r="D30" s="368"/>
      <c r="E30" s="368"/>
      <c r="F30" s="368"/>
      <c r="G30" s="8">
        <v>24</v>
      </c>
      <c r="H30" s="43">
        <f>SUM(H10:H29)</f>
        <v>9000000000</v>
      </c>
      <c r="I30" s="43">
        <f t="shared" ref="I30:Y30" si="5">SUM(I10:I29)</f>
        <v>0</v>
      </c>
      <c r="J30" s="43">
        <f t="shared" si="5"/>
        <v>199000000</v>
      </c>
      <c r="K30" s="43">
        <f t="shared" si="5"/>
        <v>0</v>
      </c>
      <c r="L30" s="43">
        <f t="shared" si="5"/>
        <v>0</v>
      </c>
      <c r="M30" s="43">
        <f t="shared" si="5"/>
        <v>0</v>
      </c>
      <c r="N30" s="43">
        <f t="shared" si="5"/>
        <v>1555000000</v>
      </c>
      <c r="O30" s="43">
        <f t="shared" si="5"/>
        <v>0</v>
      </c>
      <c r="P30" s="43">
        <f t="shared" si="5"/>
        <v>208000000</v>
      </c>
      <c r="Q30" s="43">
        <f t="shared" si="5"/>
        <v>0</v>
      </c>
      <c r="R30" s="43">
        <f t="shared" si="5"/>
        <v>0</v>
      </c>
      <c r="S30" s="43">
        <f t="shared" si="5"/>
        <v>0</v>
      </c>
      <c r="T30" s="43">
        <f t="shared" si="5"/>
        <v>0</v>
      </c>
      <c r="U30" s="43">
        <f t="shared" si="5"/>
        <v>-1586000000</v>
      </c>
      <c r="V30" s="43">
        <f t="shared" si="5"/>
        <v>50000000</v>
      </c>
      <c r="W30" s="43">
        <f t="shared" si="5"/>
        <v>9426000000</v>
      </c>
      <c r="X30" s="43">
        <f t="shared" si="5"/>
        <v>13000000</v>
      </c>
      <c r="Y30" s="43">
        <f t="shared" si="5"/>
        <v>9439000000</v>
      </c>
    </row>
    <row r="31" spans="1:25" x14ac:dyDescent="0.2">
      <c r="A31" s="369" t="s">
        <v>277</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row>
    <row r="32" spans="1:25" ht="36.75" customHeight="1" x14ac:dyDescent="0.2">
      <c r="A32" s="371" t="s">
        <v>278</v>
      </c>
      <c r="B32" s="371"/>
      <c r="C32" s="371"/>
      <c r="D32" s="371"/>
      <c r="E32" s="371"/>
      <c r="F32" s="371"/>
      <c r="G32" s="7">
        <v>25</v>
      </c>
      <c r="H32" s="41">
        <f>SUM(H12:H20)</f>
        <v>0</v>
      </c>
      <c r="I32" s="41">
        <f t="shared" ref="I32:Y32" si="6">SUM(I12:I20)</f>
        <v>0</v>
      </c>
      <c r="J32" s="41">
        <f t="shared" si="6"/>
        <v>0</v>
      </c>
      <c r="K32" s="41">
        <f t="shared" si="6"/>
        <v>0</v>
      </c>
      <c r="L32" s="41">
        <f t="shared" si="6"/>
        <v>0</v>
      </c>
      <c r="M32" s="41">
        <f t="shared" si="6"/>
        <v>0</v>
      </c>
      <c r="N32" s="41">
        <f t="shared" si="6"/>
        <v>26000000</v>
      </c>
      <c r="O32" s="41">
        <f t="shared" si="6"/>
        <v>0</v>
      </c>
      <c r="P32" s="41">
        <f t="shared" si="6"/>
        <v>6000000</v>
      </c>
      <c r="Q32" s="41">
        <f t="shared" si="6"/>
        <v>0</v>
      </c>
      <c r="R32" s="41">
        <f t="shared" si="6"/>
        <v>0</v>
      </c>
      <c r="S32" s="41">
        <f t="shared" ref="S32:T32" si="7">SUM(S12:S20)</f>
        <v>0</v>
      </c>
      <c r="T32" s="41">
        <f t="shared" si="7"/>
        <v>0</v>
      </c>
      <c r="U32" s="41">
        <f t="shared" si="6"/>
        <v>0</v>
      </c>
      <c r="V32" s="41">
        <f t="shared" si="6"/>
        <v>0</v>
      </c>
      <c r="W32" s="41">
        <f t="shared" si="6"/>
        <v>32000000</v>
      </c>
      <c r="X32" s="41">
        <f t="shared" si="6"/>
        <v>0</v>
      </c>
      <c r="Y32" s="41">
        <f t="shared" si="6"/>
        <v>32000000</v>
      </c>
    </row>
    <row r="33" spans="1:25" ht="31.5" customHeight="1" x14ac:dyDescent="0.2">
      <c r="A33" s="371" t="s">
        <v>427</v>
      </c>
      <c r="B33" s="371"/>
      <c r="C33" s="371"/>
      <c r="D33" s="371"/>
      <c r="E33" s="371"/>
      <c r="F33" s="371"/>
      <c r="G33" s="7">
        <v>26</v>
      </c>
      <c r="H33" s="41">
        <f>H11+H32</f>
        <v>0</v>
      </c>
      <c r="I33" s="41">
        <f t="shared" ref="I33:Y33" si="8">I11+I32</f>
        <v>0</v>
      </c>
      <c r="J33" s="41">
        <f t="shared" si="8"/>
        <v>0</v>
      </c>
      <c r="K33" s="41">
        <f t="shared" si="8"/>
        <v>0</v>
      </c>
      <c r="L33" s="41">
        <f t="shared" si="8"/>
        <v>0</v>
      </c>
      <c r="M33" s="41">
        <f t="shared" si="8"/>
        <v>0</v>
      </c>
      <c r="N33" s="41">
        <f t="shared" si="8"/>
        <v>26000000</v>
      </c>
      <c r="O33" s="41">
        <f t="shared" si="8"/>
        <v>0</v>
      </c>
      <c r="P33" s="41">
        <f t="shared" si="8"/>
        <v>6000000</v>
      </c>
      <c r="Q33" s="41">
        <f t="shared" si="8"/>
        <v>0</v>
      </c>
      <c r="R33" s="41">
        <f t="shared" si="8"/>
        <v>0</v>
      </c>
      <c r="S33" s="41">
        <f t="shared" ref="S33:T33" si="9">S11+S32</f>
        <v>0</v>
      </c>
      <c r="T33" s="41">
        <f t="shared" si="9"/>
        <v>0</v>
      </c>
      <c r="U33" s="41">
        <f t="shared" si="8"/>
        <v>0</v>
      </c>
      <c r="V33" s="41">
        <f t="shared" si="8"/>
        <v>50000000</v>
      </c>
      <c r="W33" s="41">
        <f t="shared" si="8"/>
        <v>82000000</v>
      </c>
      <c r="X33" s="41">
        <f t="shared" si="8"/>
        <v>0</v>
      </c>
      <c r="Y33" s="41">
        <f t="shared" si="8"/>
        <v>82000000</v>
      </c>
    </row>
    <row r="34" spans="1:25" ht="30.75" customHeight="1" x14ac:dyDescent="0.2">
      <c r="A34" s="372" t="s">
        <v>428</v>
      </c>
      <c r="B34" s="372"/>
      <c r="C34" s="372"/>
      <c r="D34" s="372"/>
      <c r="E34" s="372"/>
      <c r="F34" s="372"/>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369" t="s">
        <v>279</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row>
    <row r="36" spans="1:25" ht="12.75" customHeight="1" x14ac:dyDescent="0.2">
      <c r="A36" s="367" t="s">
        <v>301</v>
      </c>
      <c r="B36" s="367"/>
      <c r="C36" s="367"/>
      <c r="D36" s="367"/>
      <c r="E36" s="367"/>
      <c r="F36" s="367"/>
      <c r="G36" s="6">
        <v>28</v>
      </c>
      <c r="H36" s="143">
        <v>9000000000</v>
      </c>
      <c r="I36" s="143">
        <v>0</v>
      </c>
      <c r="J36" s="143">
        <v>199000000</v>
      </c>
      <c r="K36" s="143">
        <v>0</v>
      </c>
      <c r="L36" s="143">
        <v>0</v>
      </c>
      <c r="M36" s="143">
        <v>0</v>
      </c>
      <c r="N36" s="143">
        <v>1562000000</v>
      </c>
      <c r="O36" s="143">
        <v>0</v>
      </c>
      <c r="P36" s="143">
        <v>280000000</v>
      </c>
      <c r="Q36" s="143">
        <v>0</v>
      </c>
      <c r="R36" s="143">
        <v>0</v>
      </c>
      <c r="S36" s="143">
        <v>0</v>
      </c>
      <c r="T36" s="143">
        <v>0</v>
      </c>
      <c r="U36" s="143">
        <v>-274000000</v>
      </c>
      <c r="V36" s="143">
        <v>0</v>
      </c>
      <c r="W36" s="44">
        <f>H36+I36+J36+K36-L36+M36+N36+O36+P36+Q36+R36+U36+V36+S36+T36</f>
        <v>10767000000</v>
      </c>
      <c r="X36" s="143">
        <v>15000000</v>
      </c>
      <c r="Y36" s="44">
        <f t="shared" ref="Y36:Y38" si="12">W36+X36</f>
        <v>10782000000</v>
      </c>
    </row>
    <row r="37" spans="1:25" ht="12.75" customHeight="1" x14ac:dyDescent="0.2">
      <c r="A37" s="350" t="s">
        <v>265</v>
      </c>
      <c r="B37" s="350"/>
      <c r="C37" s="350"/>
      <c r="D37" s="350"/>
      <c r="E37" s="350"/>
      <c r="F37" s="350"/>
      <c r="G37" s="6">
        <v>29</v>
      </c>
      <c r="H37" s="143">
        <v>0</v>
      </c>
      <c r="I37" s="143">
        <v>0</v>
      </c>
      <c r="J37" s="143">
        <v>0</v>
      </c>
      <c r="K37" s="143">
        <v>0</v>
      </c>
      <c r="L37" s="143">
        <v>0</v>
      </c>
      <c r="M37" s="143">
        <v>0</v>
      </c>
      <c r="N37" s="143">
        <v>0</v>
      </c>
      <c r="O37" s="143">
        <v>0</v>
      </c>
      <c r="P37" s="143">
        <v>0</v>
      </c>
      <c r="Q37" s="143">
        <v>0</v>
      </c>
      <c r="R37" s="143">
        <v>0</v>
      </c>
      <c r="S37" s="143">
        <v>0</v>
      </c>
      <c r="T37" s="143">
        <v>0</v>
      </c>
      <c r="U37" s="143">
        <v>0</v>
      </c>
      <c r="V37" s="143">
        <v>0</v>
      </c>
      <c r="W37" s="44">
        <f t="shared" ref="W37:W38" si="13">H37+I37+J37+K37-L37+M37+N37+O37+P37+Q37+R37+U37+V37+S37+T37</f>
        <v>0</v>
      </c>
      <c r="X37" s="143">
        <v>0</v>
      </c>
      <c r="Y37" s="44">
        <f t="shared" si="12"/>
        <v>0</v>
      </c>
    </row>
    <row r="38" spans="1:25" ht="12.75" customHeight="1" x14ac:dyDescent="0.2">
      <c r="A38" s="350" t="s">
        <v>266</v>
      </c>
      <c r="B38" s="350"/>
      <c r="C38" s="350"/>
      <c r="D38" s="350"/>
      <c r="E38" s="350"/>
      <c r="F38" s="350"/>
      <c r="G38" s="6">
        <v>30</v>
      </c>
      <c r="H38" s="143">
        <v>0</v>
      </c>
      <c r="I38" s="143">
        <v>0</v>
      </c>
      <c r="J38" s="143">
        <v>0</v>
      </c>
      <c r="K38" s="143">
        <v>0</v>
      </c>
      <c r="L38" s="143">
        <v>0</v>
      </c>
      <c r="M38" s="143">
        <v>0</v>
      </c>
      <c r="N38" s="143">
        <v>0</v>
      </c>
      <c r="O38" s="143">
        <v>0</v>
      </c>
      <c r="P38" s="143">
        <v>0</v>
      </c>
      <c r="Q38" s="143">
        <v>0</v>
      </c>
      <c r="R38" s="143">
        <v>0</v>
      </c>
      <c r="S38" s="143">
        <v>0</v>
      </c>
      <c r="T38" s="143">
        <v>0</v>
      </c>
      <c r="U38" s="143">
        <v>0</v>
      </c>
      <c r="V38" s="143">
        <v>0</v>
      </c>
      <c r="W38" s="44">
        <f t="shared" si="13"/>
        <v>0</v>
      </c>
      <c r="X38" s="143">
        <v>0</v>
      </c>
      <c r="Y38" s="44">
        <f t="shared" si="12"/>
        <v>0</v>
      </c>
    </row>
    <row r="39" spans="1:25" ht="25.5" customHeight="1" x14ac:dyDescent="0.2">
      <c r="A39" s="351" t="s">
        <v>429</v>
      </c>
      <c r="B39" s="351"/>
      <c r="C39" s="351"/>
      <c r="D39" s="351"/>
      <c r="E39" s="351"/>
      <c r="F39" s="351"/>
      <c r="G39" s="7">
        <v>31</v>
      </c>
      <c r="H39" s="41">
        <f>H36+H37+H38</f>
        <v>9000000000</v>
      </c>
      <c r="I39" s="41">
        <f t="shared" ref="I39:Y39" si="14">I36+I37+I38</f>
        <v>0</v>
      </c>
      <c r="J39" s="41">
        <f t="shared" si="14"/>
        <v>199000000</v>
      </c>
      <c r="K39" s="41">
        <f t="shared" si="14"/>
        <v>0</v>
      </c>
      <c r="L39" s="41">
        <f t="shared" si="14"/>
        <v>0</v>
      </c>
      <c r="M39" s="41">
        <f t="shared" si="14"/>
        <v>0</v>
      </c>
      <c r="N39" s="41">
        <f t="shared" si="14"/>
        <v>1562000000</v>
      </c>
      <c r="O39" s="41">
        <f t="shared" si="14"/>
        <v>0</v>
      </c>
      <c r="P39" s="41">
        <f t="shared" si="14"/>
        <v>280000000</v>
      </c>
      <c r="Q39" s="41">
        <f t="shared" si="14"/>
        <v>0</v>
      </c>
      <c r="R39" s="41">
        <f t="shared" si="14"/>
        <v>0</v>
      </c>
      <c r="S39" s="41">
        <f t="shared" si="14"/>
        <v>0</v>
      </c>
      <c r="T39" s="41">
        <f t="shared" si="14"/>
        <v>0</v>
      </c>
      <c r="U39" s="41">
        <f t="shared" si="14"/>
        <v>-274000000</v>
      </c>
      <c r="V39" s="41">
        <f t="shared" si="14"/>
        <v>0</v>
      </c>
      <c r="W39" s="41">
        <f t="shared" si="14"/>
        <v>10767000000</v>
      </c>
      <c r="X39" s="41">
        <f t="shared" si="14"/>
        <v>15000000</v>
      </c>
      <c r="Y39" s="41">
        <f t="shared" si="14"/>
        <v>10782000000</v>
      </c>
    </row>
    <row r="40" spans="1:25" ht="12.75" customHeight="1" x14ac:dyDescent="0.2">
      <c r="A40" s="350" t="s">
        <v>267</v>
      </c>
      <c r="B40" s="350"/>
      <c r="C40" s="350"/>
      <c r="D40" s="350"/>
      <c r="E40" s="350"/>
      <c r="F40" s="350"/>
      <c r="G40" s="6">
        <v>32</v>
      </c>
      <c r="H40" s="42">
        <v>0</v>
      </c>
      <c r="I40" s="42">
        <v>0</v>
      </c>
      <c r="J40" s="42">
        <v>0</v>
      </c>
      <c r="K40" s="42">
        <v>0</v>
      </c>
      <c r="L40" s="42">
        <v>0</v>
      </c>
      <c r="M40" s="42">
        <v>0</v>
      </c>
      <c r="N40" s="42">
        <v>0</v>
      </c>
      <c r="O40" s="42">
        <v>0</v>
      </c>
      <c r="P40" s="42">
        <v>0</v>
      </c>
      <c r="Q40" s="42">
        <v>0</v>
      </c>
      <c r="R40" s="42">
        <v>0</v>
      </c>
      <c r="S40" s="40">
        <v>0</v>
      </c>
      <c r="T40" s="40">
        <v>0</v>
      </c>
      <c r="U40" s="42">
        <v>0</v>
      </c>
      <c r="V40" s="40">
        <v>586000000</v>
      </c>
      <c r="W40" s="44">
        <f t="shared" ref="W40:W58" si="15">H40+I40+J40+K40-L40+M40+N40+O40+P40+Q40+R40+U40+V40+S40+T40</f>
        <v>586000000</v>
      </c>
      <c r="X40" s="40">
        <v>0</v>
      </c>
      <c r="Y40" s="44">
        <f t="shared" ref="Y40:Y58" si="16">W40+X40</f>
        <v>586000000</v>
      </c>
    </row>
    <row r="41" spans="1:25" ht="12.75" customHeight="1" x14ac:dyDescent="0.2">
      <c r="A41" s="350" t="s">
        <v>268</v>
      </c>
      <c r="B41" s="350"/>
      <c r="C41" s="350"/>
      <c r="D41" s="350"/>
      <c r="E41" s="350"/>
      <c r="F41" s="350"/>
      <c r="G41" s="6">
        <v>33</v>
      </c>
      <c r="H41" s="42">
        <v>0</v>
      </c>
      <c r="I41" s="42">
        <v>0</v>
      </c>
      <c r="J41" s="42">
        <v>0</v>
      </c>
      <c r="K41" s="42">
        <v>0</v>
      </c>
      <c r="L41" s="42">
        <v>0</v>
      </c>
      <c r="M41" s="42">
        <v>0</v>
      </c>
      <c r="N41" s="40">
        <v>36000000</v>
      </c>
      <c r="O41" s="42">
        <v>0</v>
      </c>
      <c r="P41" s="42">
        <v>0</v>
      </c>
      <c r="Q41" s="42">
        <v>0</v>
      </c>
      <c r="R41" s="42">
        <v>0</v>
      </c>
      <c r="S41" s="40">
        <v>0</v>
      </c>
      <c r="T41" s="40">
        <v>0</v>
      </c>
      <c r="U41" s="42">
        <v>0</v>
      </c>
      <c r="V41" s="42">
        <v>0</v>
      </c>
      <c r="W41" s="44">
        <f t="shared" si="15"/>
        <v>36000000</v>
      </c>
      <c r="X41" s="40">
        <v>0</v>
      </c>
      <c r="Y41" s="44">
        <f t="shared" si="16"/>
        <v>36000000</v>
      </c>
    </row>
    <row r="42" spans="1:25" ht="27" customHeight="1" x14ac:dyDescent="0.2">
      <c r="A42" s="350" t="s">
        <v>280</v>
      </c>
      <c r="B42" s="350"/>
      <c r="C42" s="350"/>
      <c r="D42" s="350"/>
      <c r="E42" s="350"/>
      <c r="F42" s="35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350" t="s">
        <v>418</v>
      </c>
      <c r="B43" s="350"/>
      <c r="C43" s="350"/>
      <c r="D43" s="350"/>
      <c r="E43" s="350"/>
      <c r="F43" s="350"/>
      <c r="G43" s="6">
        <v>35</v>
      </c>
      <c r="H43" s="42">
        <v>0</v>
      </c>
      <c r="I43" s="42">
        <v>0</v>
      </c>
      <c r="J43" s="42">
        <v>0</v>
      </c>
      <c r="K43" s="42">
        <v>0</v>
      </c>
      <c r="L43" s="42">
        <v>0</v>
      </c>
      <c r="M43" s="42">
        <v>0</v>
      </c>
      <c r="N43" s="42">
        <v>0</v>
      </c>
      <c r="O43" s="42">
        <v>0</v>
      </c>
      <c r="P43" s="40">
        <v>18000000</v>
      </c>
      <c r="Q43" s="42">
        <v>0</v>
      </c>
      <c r="R43" s="42">
        <v>0</v>
      </c>
      <c r="S43" s="40">
        <v>0</v>
      </c>
      <c r="T43" s="40">
        <v>0</v>
      </c>
      <c r="U43" s="40">
        <v>0</v>
      </c>
      <c r="V43" s="40">
        <v>0</v>
      </c>
      <c r="W43" s="44">
        <f t="shared" si="15"/>
        <v>18000000</v>
      </c>
      <c r="X43" s="40">
        <v>0</v>
      </c>
      <c r="Y43" s="44">
        <f t="shared" si="16"/>
        <v>18000000</v>
      </c>
    </row>
    <row r="44" spans="1:25" ht="21" customHeight="1" x14ac:dyDescent="0.2">
      <c r="A44" s="350" t="s">
        <v>270</v>
      </c>
      <c r="B44" s="350"/>
      <c r="C44" s="350"/>
      <c r="D44" s="350"/>
      <c r="E44" s="350"/>
      <c r="F44" s="35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350" t="s">
        <v>271</v>
      </c>
      <c r="B45" s="350"/>
      <c r="C45" s="350"/>
      <c r="D45" s="350"/>
      <c r="E45" s="350"/>
      <c r="F45" s="35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350" t="s">
        <v>281</v>
      </c>
      <c r="B46" s="350"/>
      <c r="C46" s="350"/>
      <c r="D46" s="350"/>
      <c r="E46" s="350"/>
      <c r="F46" s="35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350" t="s">
        <v>273</v>
      </c>
      <c r="B47" s="350"/>
      <c r="C47" s="350"/>
      <c r="D47" s="350"/>
      <c r="E47" s="350"/>
      <c r="F47" s="35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350" t="s">
        <v>274</v>
      </c>
      <c r="B48" s="350"/>
      <c r="C48" s="350"/>
      <c r="D48" s="350"/>
      <c r="E48" s="350"/>
      <c r="F48" s="35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350" t="s">
        <v>275</v>
      </c>
      <c r="B49" s="350"/>
      <c r="C49" s="350"/>
      <c r="D49" s="350"/>
      <c r="E49" s="350"/>
      <c r="F49" s="35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350" t="s">
        <v>419</v>
      </c>
      <c r="B50" s="350"/>
      <c r="C50" s="350"/>
      <c r="D50" s="350"/>
      <c r="E50" s="350"/>
      <c r="F50" s="35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350" t="s">
        <v>420</v>
      </c>
      <c r="B51" s="350"/>
      <c r="C51" s="350"/>
      <c r="D51" s="350"/>
      <c r="E51" s="350"/>
      <c r="F51" s="35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350" t="s">
        <v>421</v>
      </c>
      <c r="B52" s="350"/>
      <c r="C52" s="350"/>
      <c r="D52" s="350"/>
      <c r="E52" s="350"/>
      <c r="F52" s="35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350" t="s">
        <v>276</v>
      </c>
      <c r="B53" s="350"/>
      <c r="C53" s="350"/>
      <c r="D53" s="350"/>
      <c r="E53" s="350"/>
      <c r="F53" s="35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350" t="s">
        <v>422</v>
      </c>
      <c r="B54" s="350"/>
      <c r="C54" s="350"/>
      <c r="D54" s="350"/>
      <c r="E54" s="350"/>
      <c r="F54" s="35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350" t="s">
        <v>430</v>
      </c>
      <c r="B55" s="350"/>
      <c r="C55" s="350"/>
      <c r="D55" s="350"/>
      <c r="E55" s="350"/>
      <c r="F55" s="35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350" t="s">
        <v>423</v>
      </c>
      <c r="B56" s="350"/>
      <c r="C56" s="350"/>
      <c r="D56" s="350"/>
      <c r="E56" s="350"/>
      <c r="F56" s="35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350" t="s">
        <v>431</v>
      </c>
      <c r="B57" s="350"/>
      <c r="C57" s="350"/>
      <c r="D57" s="350"/>
      <c r="E57" s="350"/>
      <c r="F57" s="350"/>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350" t="s">
        <v>425</v>
      </c>
      <c r="B58" s="350"/>
      <c r="C58" s="350"/>
      <c r="D58" s="350"/>
      <c r="E58" s="350"/>
      <c r="F58" s="35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68" t="s">
        <v>432</v>
      </c>
      <c r="B59" s="368"/>
      <c r="C59" s="368"/>
      <c r="D59" s="368"/>
      <c r="E59" s="368"/>
      <c r="F59" s="368"/>
      <c r="G59" s="8">
        <v>51</v>
      </c>
      <c r="H59" s="43">
        <f>SUM(H39:H58)</f>
        <v>9000000000</v>
      </c>
      <c r="I59" s="43">
        <f t="shared" ref="I59:Y59" si="17">SUM(I39:I58)</f>
        <v>0</v>
      </c>
      <c r="J59" s="43">
        <f t="shared" si="17"/>
        <v>199000000</v>
      </c>
      <c r="K59" s="43">
        <f t="shared" si="17"/>
        <v>0</v>
      </c>
      <c r="L59" s="43">
        <f t="shared" si="17"/>
        <v>0</v>
      </c>
      <c r="M59" s="43">
        <f t="shared" si="17"/>
        <v>0</v>
      </c>
      <c r="N59" s="43">
        <f t="shared" si="17"/>
        <v>1598000000</v>
      </c>
      <c r="O59" s="43">
        <f t="shared" si="17"/>
        <v>0</v>
      </c>
      <c r="P59" s="43">
        <f t="shared" si="17"/>
        <v>298000000</v>
      </c>
      <c r="Q59" s="43">
        <f t="shared" si="17"/>
        <v>0</v>
      </c>
      <c r="R59" s="43">
        <f t="shared" si="17"/>
        <v>0</v>
      </c>
      <c r="S59" s="43">
        <f t="shared" si="17"/>
        <v>0</v>
      </c>
      <c r="T59" s="43">
        <f t="shared" si="17"/>
        <v>0</v>
      </c>
      <c r="U59" s="43">
        <f t="shared" si="17"/>
        <v>-274000000</v>
      </c>
      <c r="V59" s="43">
        <f t="shared" si="17"/>
        <v>586000000</v>
      </c>
      <c r="W59" s="43">
        <f t="shared" si="17"/>
        <v>11407000000</v>
      </c>
      <c r="X59" s="43">
        <f t="shared" si="17"/>
        <v>15000000</v>
      </c>
      <c r="Y59" s="43">
        <f t="shared" si="17"/>
        <v>11422000000</v>
      </c>
    </row>
    <row r="60" spans="1:25" x14ac:dyDescent="0.2">
      <c r="A60" s="369" t="s">
        <v>277</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row>
    <row r="61" spans="1:25" ht="31.5" customHeight="1" x14ac:dyDescent="0.2">
      <c r="A61" s="371" t="s">
        <v>433</v>
      </c>
      <c r="B61" s="371"/>
      <c r="C61" s="371"/>
      <c r="D61" s="371"/>
      <c r="E61" s="371"/>
      <c r="F61" s="371"/>
      <c r="G61" s="7">
        <v>52</v>
      </c>
      <c r="H61" s="44">
        <f>SUM(H41:H49)</f>
        <v>0</v>
      </c>
      <c r="I61" s="44">
        <f t="shared" ref="I61:Y61" si="18">SUM(I41:I49)</f>
        <v>0</v>
      </c>
      <c r="J61" s="44">
        <f t="shared" si="18"/>
        <v>0</v>
      </c>
      <c r="K61" s="44">
        <f t="shared" si="18"/>
        <v>0</v>
      </c>
      <c r="L61" s="44">
        <f t="shared" si="18"/>
        <v>0</v>
      </c>
      <c r="M61" s="44">
        <f t="shared" si="18"/>
        <v>0</v>
      </c>
      <c r="N61" s="44">
        <f t="shared" si="18"/>
        <v>36000000</v>
      </c>
      <c r="O61" s="44">
        <f t="shared" si="18"/>
        <v>0</v>
      </c>
      <c r="P61" s="44">
        <f t="shared" si="18"/>
        <v>18000000</v>
      </c>
      <c r="Q61" s="44">
        <f t="shared" si="18"/>
        <v>0</v>
      </c>
      <c r="R61" s="44">
        <f t="shared" si="18"/>
        <v>0</v>
      </c>
      <c r="S61" s="44">
        <f t="shared" ref="S61:T61" si="19">SUM(S41:S49)</f>
        <v>0</v>
      </c>
      <c r="T61" s="44">
        <f t="shared" si="19"/>
        <v>0</v>
      </c>
      <c r="U61" s="44">
        <f t="shared" si="18"/>
        <v>0</v>
      </c>
      <c r="V61" s="44">
        <f t="shared" si="18"/>
        <v>0</v>
      </c>
      <c r="W61" s="44">
        <f t="shared" si="18"/>
        <v>54000000</v>
      </c>
      <c r="X61" s="44">
        <f t="shared" si="18"/>
        <v>0</v>
      </c>
      <c r="Y61" s="44">
        <f t="shared" si="18"/>
        <v>54000000</v>
      </c>
    </row>
    <row r="62" spans="1:25" ht="27.75" customHeight="1" x14ac:dyDescent="0.2">
      <c r="A62" s="371" t="s">
        <v>434</v>
      </c>
      <c r="B62" s="371"/>
      <c r="C62" s="371"/>
      <c r="D62" s="371"/>
      <c r="E62" s="371"/>
      <c r="F62" s="371"/>
      <c r="G62" s="7">
        <v>53</v>
      </c>
      <c r="H62" s="44">
        <f>H40+H61</f>
        <v>0</v>
      </c>
      <c r="I62" s="44">
        <f t="shared" ref="I62:Y62" si="20">I40+I61</f>
        <v>0</v>
      </c>
      <c r="J62" s="44">
        <f t="shared" si="20"/>
        <v>0</v>
      </c>
      <c r="K62" s="44">
        <f t="shared" si="20"/>
        <v>0</v>
      </c>
      <c r="L62" s="44">
        <f t="shared" si="20"/>
        <v>0</v>
      </c>
      <c r="M62" s="44">
        <f t="shared" si="20"/>
        <v>0</v>
      </c>
      <c r="N62" s="44">
        <f t="shared" si="20"/>
        <v>36000000</v>
      </c>
      <c r="O62" s="44">
        <f t="shared" si="20"/>
        <v>0</v>
      </c>
      <c r="P62" s="44">
        <f t="shared" si="20"/>
        <v>18000000</v>
      </c>
      <c r="Q62" s="44">
        <f t="shared" si="20"/>
        <v>0</v>
      </c>
      <c r="R62" s="44">
        <f t="shared" si="20"/>
        <v>0</v>
      </c>
      <c r="S62" s="44">
        <f t="shared" ref="S62:T62" si="21">S40+S61</f>
        <v>0</v>
      </c>
      <c r="T62" s="44">
        <f t="shared" si="21"/>
        <v>0</v>
      </c>
      <c r="U62" s="44">
        <f t="shared" si="20"/>
        <v>0</v>
      </c>
      <c r="V62" s="44">
        <f t="shared" si="20"/>
        <v>586000000</v>
      </c>
      <c r="W62" s="44">
        <f t="shared" si="20"/>
        <v>640000000</v>
      </c>
      <c r="X62" s="44">
        <f t="shared" si="20"/>
        <v>0</v>
      </c>
      <c r="Y62" s="44">
        <f t="shared" si="20"/>
        <v>640000000</v>
      </c>
    </row>
    <row r="63" spans="1:25" ht="29.25" customHeight="1" x14ac:dyDescent="0.2">
      <c r="A63" s="372" t="s">
        <v>435</v>
      </c>
      <c r="B63" s="372"/>
      <c r="C63" s="372"/>
      <c r="D63" s="372"/>
      <c r="E63" s="372"/>
      <c r="F63" s="372"/>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132"/>
  <sheetViews>
    <sheetView tabSelected="1" zoomScale="90" zoomScaleNormal="90" workbookViewId="0">
      <selection activeCell="D9" sqref="D9"/>
    </sheetView>
  </sheetViews>
  <sheetFormatPr defaultRowHeight="12.75" x14ac:dyDescent="0.2"/>
  <cols>
    <col min="1" max="1" width="34" customWidth="1"/>
    <col min="2" max="2" width="28.7109375" customWidth="1"/>
    <col min="3" max="3" width="22.140625" customWidth="1"/>
    <col min="4" max="4" width="20.7109375" customWidth="1"/>
    <col min="5" max="5" width="17.85546875" customWidth="1"/>
    <col min="9" max="9" width="112.5703125" customWidth="1"/>
  </cols>
  <sheetData>
    <row r="1" spans="1:9" s="148" customFormat="1" x14ac:dyDescent="0.2">
      <c r="A1" s="147" t="s">
        <v>548</v>
      </c>
    </row>
    <row r="2" spans="1:9" s="148" customFormat="1" x14ac:dyDescent="0.2">
      <c r="A2" s="147" t="s">
        <v>549</v>
      </c>
    </row>
    <row r="3" spans="1:9" s="148" customFormat="1" x14ac:dyDescent="0.2">
      <c r="A3" s="147"/>
    </row>
    <row r="4" spans="1:9" s="148" customFormat="1" x14ac:dyDescent="0.2">
      <c r="A4" s="147" t="s">
        <v>550</v>
      </c>
    </row>
    <row r="5" spans="1:9" s="148" customFormat="1" x14ac:dyDescent="0.2">
      <c r="A5" s="147"/>
    </row>
    <row r="6" spans="1:9" s="148" customFormat="1" x14ac:dyDescent="0.2">
      <c r="A6" s="147" t="s">
        <v>551</v>
      </c>
    </row>
    <row r="7" spans="1:9" s="148" customFormat="1" x14ac:dyDescent="0.2">
      <c r="A7" s="147"/>
    </row>
    <row r="8" spans="1:9" s="148" customFormat="1" x14ac:dyDescent="0.2">
      <c r="A8" s="146" t="s">
        <v>642</v>
      </c>
    </row>
    <row r="9" spans="1:9" s="148" customFormat="1" x14ac:dyDescent="0.2">
      <c r="A9" s="147"/>
    </row>
    <row r="10" spans="1:9" s="148" customFormat="1" x14ac:dyDescent="0.2">
      <c r="A10" s="378" t="s">
        <v>552</v>
      </c>
      <c r="B10" s="378"/>
      <c r="C10" s="378"/>
      <c r="D10" s="378"/>
      <c r="E10" s="378"/>
      <c r="F10" s="378"/>
      <c r="G10" s="378"/>
      <c r="H10" s="378"/>
      <c r="I10" s="378"/>
    </row>
    <row r="11" spans="1:9" s="148" customFormat="1" x14ac:dyDescent="0.2">
      <c r="A11" s="149"/>
    </row>
    <row r="12" spans="1:9" s="148" customFormat="1" ht="25.5" customHeight="1" x14ac:dyDescent="0.2">
      <c r="A12" s="374" t="s">
        <v>553</v>
      </c>
      <c r="B12" s="374"/>
      <c r="C12" s="374"/>
      <c r="D12" s="374"/>
      <c r="E12" s="374"/>
      <c r="F12" s="374"/>
      <c r="G12" s="374"/>
      <c r="H12" s="374"/>
      <c r="I12" s="374"/>
    </row>
    <row r="13" spans="1:9" s="148" customFormat="1" ht="19.5" customHeight="1" x14ac:dyDescent="0.2">
      <c r="A13" s="374" t="s">
        <v>554</v>
      </c>
      <c r="B13" s="378"/>
      <c r="C13" s="378"/>
      <c r="D13" s="378"/>
      <c r="E13" s="378"/>
      <c r="F13" s="378"/>
      <c r="G13" s="378"/>
      <c r="H13" s="378"/>
      <c r="I13" s="378"/>
    </row>
    <row r="14" spans="1:9" s="148" customFormat="1" ht="31.5" customHeight="1" x14ac:dyDescent="0.2">
      <c r="A14" s="374" t="s">
        <v>555</v>
      </c>
      <c r="B14" s="374"/>
      <c r="C14" s="374"/>
      <c r="D14" s="374"/>
      <c r="E14" s="374"/>
      <c r="F14" s="374"/>
      <c r="G14" s="374"/>
      <c r="H14" s="374"/>
      <c r="I14" s="374"/>
    </row>
    <row r="15" spans="1:9" s="148" customFormat="1" ht="15" customHeight="1" x14ac:dyDescent="0.2">
      <c r="A15" s="374" t="s">
        <v>556</v>
      </c>
      <c r="B15" s="374"/>
      <c r="C15" s="374"/>
      <c r="D15" s="374"/>
      <c r="E15" s="374"/>
      <c r="F15" s="374"/>
      <c r="G15" s="374"/>
      <c r="H15" s="374"/>
      <c r="I15" s="374"/>
    </row>
    <row r="16" spans="1:9" s="148" customFormat="1" ht="15.75" customHeight="1" x14ac:dyDescent="0.2">
      <c r="A16" s="378" t="s">
        <v>557</v>
      </c>
      <c r="B16" s="378"/>
      <c r="C16" s="378"/>
      <c r="D16" s="378"/>
      <c r="E16" s="378"/>
      <c r="F16" s="378"/>
      <c r="G16" s="378"/>
      <c r="H16" s="378"/>
      <c r="I16" s="378"/>
    </row>
    <row r="17" spans="1:9" s="148" customFormat="1" ht="17.25" customHeight="1" x14ac:dyDescent="0.2">
      <c r="A17" s="378" t="s">
        <v>558</v>
      </c>
      <c r="B17" s="378"/>
      <c r="C17" s="378"/>
      <c r="D17" s="378"/>
      <c r="E17" s="378"/>
      <c r="F17" s="378"/>
      <c r="G17" s="378"/>
      <c r="H17" s="378"/>
      <c r="I17" s="378"/>
    </row>
    <row r="18" spans="1:9" s="148" customFormat="1" x14ac:dyDescent="0.2">
      <c r="A18" s="149"/>
    </row>
    <row r="19" spans="1:9" s="148" customFormat="1" ht="32.25" customHeight="1" x14ac:dyDescent="0.2">
      <c r="A19" s="375" t="s">
        <v>559</v>
      </c>
      <c r="B19" s="375"/>
      <c r="C19" s="375"/>
      <c r="D19" s="375"/>
      <c r="E19" s="375"/>
      <c r="F19" s="375"/>
      <c r="G19" s="375"/>
      <c r="H19" s="375"/>
      <c r="I19" s="375"/>
    </row>
    <row r="20" spans="1:9" s="148" customFormat="1" x14ac:dyDescent="0.2">
      <c r="A20" s="379" t="s">
        <v>524</v>
      </c>
      <c r="B20" s="379"/>
      <c r="C20" s="379"/>
      <c r="D20" s="379"/>
      <c r="E20" s="379"/>
      <c r="F20" s="379"/>
      <c r="G20" s="379"/>
      <c r="H20" s="379"/>
    </row>
    <row r="21" spans="1:9" s="148" customFormat="1" x14ac:dyDescent="0.2">
      <c r="A21" s="379" t="s">
        <v>525</v>
      </c>
      <c r="B21" s="379"/>
      <c r="C21" s="379"/>
      <c r="D21" s="379"/>
      <c r="E21" s="379"/>
      <c r="F21" s="379"/>
      <c r="G21" s="379"/>
      <c r="H21" s="379"/>
    </row>
    <row r="22" spans="1:9" s="148" customFormat="1" x14ac:dyDescent="0.2">
      <c r="A22" s="379" t="s">
        <v>526</v>
      </c>
      <c r="B22" s="379"/>
      <c r="C22" s="379"/>
      <c r="D22" s="379"/>
      <c r="E22" s="379"/>
      <c r="F22" s="379"/>
      <c r="G22" s="379"/>
      <c r="H22" s="379"/>
    </row>
    <row r="23" spans="1:9" s="148" customFormat="1" x14ac:dyDescent="0.2">
      <c r="A23" s="379" t="s">
        <v>527</v>
      </c>
      <c r="B23" s="379"/>
      <c r="C23" s="379"/>
      <c r="D23" s="379"/>
      <c r="E23" s="379"/>
      <c r="F23" s="379"/>
      <c r="G23" s="379"/>
      <c r="H23" s="379"/>
    </row>
    <row r="24" spans="1:9" s="148" customFormat="1" x14ac:dyDescent="0.2">
      <c r="A24" s="379" t="s">
        <v>528</v>
      </c>
      <c r="B24" s="379"/>
      <c r="C24" s="379"/>
      <c r="D24" s="379"/>
      <c r="E24" s="379"/>
      <c r="F24" s="379"/>
      <c r="G24" s="379"/>
      <c r="H24" s="379"/>
    </row>
    <row r="25" spans="1:9" s="148" customFormat="1" x14ac:dyDescent="0.2">
      <c r="A25" s="379" t="s">
        <v>529</v>
      </c>
      <c r="B25" s="379"/>
      <c r="C25" s="379"/>
      <c r="D25" s="379"/>
      <c r="E25" s="379"/>
      <c r="F25" s="379"/>
      <c r="G25" s="379"/>
      <c r="H25" s="379"/>
    </row>
    <row r="26" spans="1:9" s="148" customFormat="1" x14ac:dyDescent="0.2">
      <c r="A26" s="149"/>
    </row>
    <row r="27" spans="1:9" s="148" customFormat="1" ht="18.75" customHeight="1" x14ac:dyDescent="0.2">
      <c r="A27" s="375" t="s">
        <v>560</v>
      </c>
      <c r="B27" s="375"/>
      <c r="C27" s="375"/>
      <c r="D27" s="375"/>
      <c r="E27" s="375"/>
      <c r="F27" s="375"/>
      <c r="G27" s="375"/>
      <c r="H27" s="375"/>
      <c r="I27" s="375"/>
    </row>
    <row r="28" spans="1:9" s="148" customFormat="1" ht="49.5" customHeight="1" x14ac:dyDescent="0.2">
      <c r="A28" s="374" t="s">
        <v>530</v>
      </c>
      <c r="B28" s="374"/>
      <c r="C28" s="374"/>
      <c r="D28" s="374"/>
      <c r="E28" s="374"/>
      <c r="F28" s="374"/>
      <c r="G28" s="374"/>
      <c r="H28" s="374"/>
      <c r="I28" s="374"/>
    </row>
    <row r="29" spans="1:9" s="148" customFormat="1" ht="42.75" customHeight="1" x14ac:dyDescent="0.2">
      <c r="A29" s="374" t="s">
        <v>643</v>
      </c>
      <c r="B29" s="374"/>
      <c r="C29" s="374"/>
      <c r="D29" s="374"/>
      <c r="E29" s="374"/>
      <c r="F29" s="374"/>
      <c r="G29" s="374"/>
      <c r="H29" s="374"/>
      <c r="I29" s="374"/>
    </row>
    <row r="30" spans="1:9" s="148" customFormat="1" x14ac:dyDescent="0.2">
      <c r="A30" s="150"/>
      <c r="B30" s="150"/>
      <c r="C30" s="150"/>
      <c r="D30" s="150"/>
      <c r="E30" s="150"/>
      <c r="F30" s="150"/>
      <c r="G30" s="150"/>
      <c r="H30" s="150"/>
      <c r="I30" s="150"/>
    </row>
    <row r="31" spans="1:9" s="148" customFormat="1" ht="37.5" customHeight="1" x14ac:dyDescent="0.2">
      <c r="A31" s="375" t="s">
        <v>561</v>
      </c>
      <c r="B31" s="375"/>
      <c r="C31" s="375"/>
      <c r="D31" s="375"/>
      <c r="E31" s="375"/>
      <c r="F31" s="375"/>
      <c r="G31" s="375"/>
      <c r="H31" s="375"/>
      <c r="I31" s="375"/>
    </row>
    <row r="32" spans="1:9" s="148" customFormat="1" ht="34.5" customHeight="1" x14ac:dyDescent="0.2">
      <c r="A32" s="374" t="s">
        <v>644</v>
      </c>
      <c r="B32" s="378"/>
      <c r="C32" s="378"/>
      <c r="D32" s="378"/>
      <c r="E32" s="378"/>
      <c r="F32" s="378"/>
      <c r="G32" s="378"/>
      <c r="H32" s="378"/>
      <c r="I32" s="378"/>
    </row>
    <row r="33" spans="1:9" s="148" customFormat="1" x14ac:dyDescent="0.2">
      <c r="A33" s="151"/>
      <c r="B33" s="151"/>
      <c r="C33" s="151"/>
      <c r="D33" s="151"/>
      <c r="E33" s="151"/>
      <c r="F33" s="151"/>
      <c r="G33" s="151"/>
      <c r="H33" s="151"/>
      <c r="I33" s="151"/>
    </row>
    <row r="34" spans="1:9" s="148" customFormat="1" ht="15" customHeight="1" x14ac:dyDescent="0.2">
      <c r="A34" s="375" t="s">
        <v>562</v>
      </c>
      <c r="B34" s="375"/>
      <c r="C34" s="375"/>
      <c r="D34" s="375"/>
      <c r="E34" s="375"/>
      <c r="F34" s="375"/>
      <c r="G34" s="375"/>
      <c r="H34" s="375"/>
      <c r="I34" s="375"/>
    </row>
    <row r="35" spans="1:9" s="148" customFormat="1" ht="36" customHeight="1" x14ac:dyDescent="0.2">
      <c r="A35" s="374" t="s">
        <v>645</v>
      </c>
      <c r="B35" s="374"/>
      <c r="C35" s="374"/>
      <c r="D35" s="374"/>
      <c r="E35" s="374"/>
      <c r="F35" s="374"/>
      <c r="G35" s="374"/>
      <c r="H35" s="374"/>
      <c r="I35" s="374"/>
    </row>
    <row r="36" spans="1:9" s="148" customFormat="1" x14ac:dyDescent="0.2">
      <c r="A36" s="150"/>
      <c r="B36" s="150"/>
      <c r="C36" s="150"/>
      <c r="D36" s="150"/>
      <c r="E36" s="150"/>
      <c r="F36" s="150"/>
      <c r="G36" s="150"/>
      <c r="H36" s="150"/>
      <c r="I36" s="150"/>
    </row>
    <row r="37" spans="1:9" s="148" customFormat="1" ht="16.5" customHeight="1" x14ac:dyDescent="0.2">
      <c r="A37" s="375" t="s">
        <v>563</v>
      </c>
      <c r="B37" s="375"/>
      <c r="C37" s="375"/>
      <c r="D37" s="375"/>
      <c r="E37" s="375"/>
      <c r="F37" s="375"/>
      <c r="G37" s="375"/>
      <c r="H37" s="375"/>
      <c r="I37" s="375"/>
    </row>
    <row r="38" spans="1:9" s="148" customFormat="1" x14ac:dyDescent="0.2">
      <c r="A38" s="374" t="s">
        <v>564</v>
      </c>
      <c r="B38" s="374"/>
      <c r="C38" s="374"/>
      <c r="D38" s="374"/>
      <c r="E38" s="374"/>
      <c r="F38" s="374"/>
      <c r="G38" s="374"/>
    </row>
    <row r="39" spans="1:9" s="148" customFormat="1" x14ac:dyDescent="0.2">
      <c r="A39" s="149"/>
    </row>
    <row r="40" spans="1:9" s="148" customFormat="1" x14ac:dyDescent="0.2">
      <c r="A40" s="375" t="s">
        <v>565</v>
      </c>
      <c r="B40" s="375"/>
      <c r="C40" s="375"/>
      <c r="D40" s="375"/>
      <c r="E40" s="375"/>
      <c r="F40" s="375"/>
      <c r="G40" s="375"/>
      <c r="H40" s="375"/>
      <c r="I40" s="375"/>
    </row>
    <row r="41" spans="1:9" s="148" customFormat="1" x14ac:dyDescent="0.2">
      <c r="A41" s="374" t="s">
        <v>646</v>
      </c>
      <c r="B41" s="374"/>
      <c r="C41" s="374"/>
      <c r="D41" s="374"/>
      <c r="E41" s="374"/>
      <c r="F41" s="374"/>
      <c r="G41" s="374"/>
    </row>
    <row r="42" spans="1:9" s="148" customFormat="1" x14ac:dyDescent="0.2">
      <c r="A42" s="149"/>
    </row>
    <row r="43" spans="1:9" s="148" customFormat="1" ht="29.25" customHeight="1" x14ac:dyDescent="0.2">
      <c r="A43" s="375" t="s">
        <v>566</v>
      </c>
      <c r="B43" s="375"/>
      <c r="C43" s="375"/>
      <c r="D43" s="375"/>
      <c r="E43" s="375"/>
      <c r="F43" s="375"/>
      <c r="G43" s="375"/>
      <c r="H43" s="375"/>
      <c r="I43" s="375"/>
    </row>
    <row r="44" spans="1:9" s="148" customFormat="1" ht="28.5" customHeight="1" x14ac:dyDescent="0.2">
      <c r="A44" s="374" t="s">
        <v>647</v>
      </c>
      <c r="B44" s="374"/>
      <c r="C44" s="374"/>
      <c r="D44" s="374"/>
      <c r="E44" s="374"/>
      <c r="F44" s="374"/>
      <c r="G44" s="374"/>
      <c r="H44" s="374"/>
      <c r="I44" s="374"/>
    </row>
    <row r="45" spans="1:9" s="148" customFormat="1" ht="29.25" customHeight="1" x14ac:dyDescent="0.2">
      <c r="A45" s="374" t="s">
        <v>661</v>
      </c>
      <c r="B45" s="374"/>
      <c r="C45" s="374"/>
      <c r="D45" s="374"/>
      <c r="E45" s="374"/>
      <c r="F45" s="374"/>
      <c r="G45" s="374"/>
      <c r="H45" s="374"/>
      <c r="I45" s="374"/>
    </row>
    <row r="46" spans="1:9" s="148" customFormat="1" x14ac:dyDescent="0.2">
      <c r="A46" s="150"/>
      <c r="B46" s="150"/>
      <c r="C46" s="150"/>
      <c r="D46" s="150"/>
      <c r="E46" s="150"/>
      <c r="F46" s="150"/>
      <c r="G46" s="150"/>
      <c r="H46" s="150"/>
      <c r="I46" s="150"/>
    </row>
    <row r="47" spans="1:9" s="148" customFormat="1" ht="17.25" customHeight="1" x14ac:dyDescent="0.2">
      <c r="A47" s="375" t="s">
        <v>567</v>
      </c>
      <c r="B47" s="375"/>
      <c r="C47" s="375"/>
      <c r="D47" s="375"/>
      <c r="E47" s="375"/>
      <c r="F47" s="375"/>
      <c r="G47" s="375"/>
      <c r="H47" s="375"/>
      <c r="I47" s="375"/>
    </row>
    <row r="48" spans="1:9" s="148" customFormat="1" ht="16.5" customHeight="1" x14ac:dyDescent="0.2">
      <c r="A48" s="374" t="s">
        <v>648</v>
      </c>
      <c r="B48" s="374"/>
      <c r="C48" s="374"/>
      <c r="D48" s="374"/>
      <c r="E48" s="374"/>
      <c r="F48" s="374"/>
      <c r="G48" s="374"/>
      <c r="H48" s="374"/>
      <c r="I48" s="374"/>
    </row>
    <row r="49" spans="1:9" s="148" customFormat="1" ht="18" customHeight="1" x14ac:dyDescent="0.2">
      <c r="A49" s="374" t="s">
        <v>649</v>
      </c>
      <c r="B49" s="374"/>
      <c r="C49" s="374"/>
      <c r="D49" s="374"/>
      <c r="E49" s="374"/>
      <c r="F49" s="374"/>
      <c r="G49" s="374"/>
      <c r="H49" s="374"/>
      <c r="I49" s="374"/>
    </row>
    <row r="50" spans="1:9" s="148" customFormat="1" x14ac:dyDescent="0.2">
      <c r="A50" s="147"/>
    </row>
    <row r="51" spans="1:9" s="148" customFormat="1" ht="33" customHeight="1" x14ac:dyDescent="0.2">
      <c r="A51" s="375" t="s">
        <v>568</v>
      </c>
      <c r="B51" s="375"/>
      <c r="C51" s="375"/>
      <c r="D51" s="375"/>
      <c r="E51" s="375"/>
      <c r="F51" s="375"/>
      <c r="G51" s="375"/>
      <c r="H51" s="375"/>
      <c r="I51" s="375"/>
    </row>
    <row r="52" spans="1:9" s="148" customFormat="1" ht="33" customHeight="1" thickBot="1" x14ac:dyDescent="0.25">
      <c r="A52" s="374" t="s">
        <v>650</v>
      </c>
      <c r="B52" s="374"/>
      <c r="C52" s="374"/>
      <c r="D52" s="374"/>
      <c r="E52" s="374"/>
      <c r="F52" s="374"/>
      <c r="G52" s="374"/>
      <c r="H52" s="374"/>
      <c r="I52" s="374"/>
    </row>
    <row r="53" spans="1:9" s="148" customFormat="1" ht="12.75" customHeight="1" thickTop="1" thickBot="1" x14ac:dyDescent="0.25">
      <c r="A53" s="152" t="s">
        <v>531</v>
      </c>
      <c r="B53" s="153" t="s">
        <v>532</v>
      </c>
      <c r="C53" s="153" t="s">
        <v>533</v>
      </c>
      <c r="D53" s="153" t="s">
        <v>534</v>
      </c>
      <c r="E53" s="154" t="s">
        <v>535</v>
      </c>
    </row>
    <row r="54" spans="1:9" s="148" customFormat="1" ht="12.75" customHeight="1" thickTop="1" x14ac:dyDescent="0.2">
      <c r="A54" s="155" t="s">
        <v>536</v>
      </c>
      <c r="B54" s="156" t="s">
        <v>537</v>
      </c>
      <c r="C54" s="157">
        <f>50/100</f>
        <v>0.5</v>
      </c>
      <c r="D54" s="158">
        <v>200000</v>
      </c>
      <c r="E54" s="159">
        <v>200000</v>
      </c>
    </row>
    <row r="55" spans="1:9" s="148" customFormat="1" ht="12.75" customHeight="1" x14ac:dyDescent="0.2">
      <c r="A55" s="160" t="s">
        <v>538</v>
      </c>
      <c r="B55" s="161" t="s">
        <v>336</v>
      </c>
      <c r="C55" s="162">
        <v>0.5</v>
      </c>
      <c r="D55" s="163">
        <v>20000</v>
      </c>
      <c r="E55" s="164">
        <v>20000</v>
      </c>
    </row>
    <row r="56" spans="1:9" s="148" customFormat="1" ht="12.75" customHeight="1" x14ac:dyDescent="0.2">
      <c r="A56" s="160" t="s">
        <v>539</v>
      </c>
      <c r="B56" s="161" t="s">
        <v>336</v>
      </c>
      <c r="C56" s="162">
        <f>31.8/100</f>
        <v>0.318</v>
      </c>
      <c r="D56" s="163">
        <v>104724000</v>
      </c>
      <c r="E56" s="164">
        <v>104724000</v>
      </c>
    </row>
    <row r="57" spans="1:9" s="148" customFormat="1" ht="12.75" customHeight="1" x14ac:dyDescent="0.2">
      <c r="A57" s="160" t="s">
        <v>540</v>
      </c>
      <c r="B57" s="161" t="s">
        <v>541</v>
      </c>
      <c r="C57" s="162">
        <v>0.5</v>
      </c>
      <c r="D57" s="163">
        <v>20000</v>
      </c>
      <c r="E57" s="164">
        <v>20000</v>
      </c>
    </row>
    <row r="58" spans="1:9" s="148" customFormat="1" ht="12.75" customHeight="1" x14ac:dyDescent="0.2">
      <c r="A58" s="160" t="s">
        <v>542</v>
      </c>
      <c r="B58" s="161" t="s">
        <v>336</v>
      </c>
      <c r="C58" s="162">
        <f>30.75/100</f>
        <v>0.3075</v>
      </c>
      <c r="D58" s="163">
        <v>26682810</v>
      </c>
      <c r="E58" s="164">
        <v>26682810</v>
      </c>
    </row>
    <row r="59" spans="1:9" s="148" customFormat="1" ht="12.75" customHeight="1" x14ac:dyDescent="0.2">
      <c r="A59" s="160" t="s">
        <v>543</v>
      </c>
      <c r="B59" s="161" t="s">
        <v>336</v>
      </c>
      <c r="C59" s="162">
        <v>0.5</v>
      </c>
      <c r="D59" s="163">
        <v>500000</v>
      </c>
      <c r="E59" s="164">
        <v>500000</v>
      </c>
    </row>
    <row r="60" spans="1:9" s="148" customFormat="1" ht="12.75" customHeight="1" thickBot="1" x14ac:dyDescent="0.25">
      <c r="A60" s="165" t="s">
        <v>544</v>
      </c>
      <c r="B60" s="166" t="s">
        <v>336</v>
      </c>
      <c r="C60" s="167">
        <v>0.49</v>
      </c>
      <c r="D60" s="168">
        <v>35835300</v>
      </c>
      <c r="E60" s="169">
        <v>35835300</v>
      </c>
    </row>
    <row r="61" spans="1:9" s="148" customFormat="1" ht="13.5" thickTop="1" x14ac:dyDescent="0.2"/>
    <row r="62" spans="1:9" s="148" customFormat="1" ht="18" customHeight="1" x14ac:dyDescent="0.2">
      <c r="A62" s="375" t="s">
        <v>569</v>
      </c>
      <c r="B62" s="375"/>
      <c r="C62" s="375"/>
      <c r="D62" s="375"/>
      <c r="E62" s="375"/>
      <c r="F62" s="375"/>
      <c r="G62" s="375"/>
      <c r="H62" s="375"/>
      <c r="I62" s="375"/>
    </row>
    <row r="63" spans="1:9" s="148" customFormat="1" ht="14.25" customHeight="1" x14ac:dyDescent="0.2">
      <c r="A63" s="374" t="s">
        <v>651</v>
      </c>
      <c r="B63" s="374"/>
      <c r="C63" s="374"/>
      <c r="D63" s="374"/>
      <c r="E63" s="374"/>
      <c r="F63" s="374"/>
      <c r="G63" s="374"/>
      <c r="H63" s="374"/>
      <c r="I63" s="374"/>
    </row>
    <row r="64" spans="1:9" s="148" customFormat="1" ht="15" customHeight="1" x14ac:dyDescent="0.2">
      <c r="A64" s="374" t="s">
        <v>570</v>
      </c>
      <c r="B64" s="374"/>
      <c r="C64" s="374"/>
      <c r="D64" s="374"/>
      <c r="E64" s="374"/>
      <c r="F64" s="374"/>
      <c r="G64" s="374"/>
      <c r="H64" s="374"/>
      <c r="I64" s="374"/>
    </row>
    <row r="65" spans="1:9" s="148" customFormat="1" x14ac:dyDescent="0.2">
      <c r="A65" s="150"/>
      <c r="B65" s="150"/>
      <c r="C65" s="150"/>
      <c r="D65" s="150"/>
      <c r="E65" s="150"/>
      <c r="F65" s="150"/>
      <c r="G65" s="150"/>
      <c r="H65" s="150"/>
      <c r="I65" s="150"/>
    </row>
    <row r="66" spans="1:9" s="148" customFormat="1" ht="19.5" customHeight="1" x14ac:dyDescent="0.2">
      <c r="A66" s="375" t="s">
        <v>571</v>
      </c>
      <c r="B66" s="375"/>
      <c r="C66" s="375"/>
      <c r="D66" s="375"/>
      <c r="E66" s="375"/>
      <c r="F66" s="375"/>
      <c r="G66" s="375"/>
      <c r="H66" s="375"/>
      <c r="I66" s="170"/>
    </row>
    <row r="67" spans="1:9" s="148" customFormat="1" ht="13.5" customHeight="1" x14ac:dyDescent="0.2">
      <c r="A67" s="374" t="s">
        <v>545</v>
      </c>
      <c r="B67" s="374"/>
      <c r="C67" s="374"/>
      <c r="D67" s="374"/>
      <c r="E67" s="374"/>
      <c r="F67" s="374"/>
      <c r="G67" s="374"/>
      <c r="H67" s="374"/>
      <c r="I67" s="374"/>
    </row>
    <row r="68" spans="1:9" s="148" customFormat="1" x14ac:dyDescent="0.2">
      <c r="A68" s="149"/>
    </row>
    <row r="69" spans="1:9" s="148" customFormat="1" x14ac:dyDescent="0.2">
      <c r="A69" s="375" t="s">
        <v>572</v>
      </c>
      <c r="B69" s="375"/>
      <c r="C69" s="375"/>
      <c r="D69" s="375"/>
      <c r="E69" s="375"/>
      <c r="F69" s="375"/>
      <c r="G69" s="375"/>
      <c r="H69" s="375"/>
      <c r="I69" s="375"/>
    </row>
    <row r="70" spans="1:9" s="148" customFormat="1" x14ac:dyDescent="0.2">
      <c r="A70" s="374" t="s">
        <v>573</v>
      </c>
      <c r="B70" s="374"/>
      <c r="C70" s="374"/>
      <c r="D70" s="374"/>
      <c r="E70" s="374"/>
      <c r="F70" s="374"/>
      <c r="G70" s="374"/>
      <c r="H70" s="374"/>
      <c r="I70" s="374"/>
    </row>
    <row r="71" spans="1:9" s="148" customFormat="1" x14ac:dyDescent="0.2">
      <c r="A71" s="150"/>
      <c r="B71" s="150"/>
      <c r="C71" s="150"/>
      <c r="D71" s="150"/>
      <c r="E71" s="150"/>
      <c r="F71" s="150"/>
      <c r="G71" s="150"/>
      <c r="H71" s="150"/>
      <c r="I71" s="150"/>
    </row>
    <row r="72" spans="1:9" s="148" customFormat="1" x14ac:dyDescent="0.2">
      <c r="A72" s="171"/>
      <c r="B72" s="377" t="s">
        <v>574</v>
      </c>
      <c r="C72" s="377"/>
      <c r="D72" s="171"/>
      <c r="E72" s="171"/>
    </row>
    <row r="73" spans="1:9" s="148" customFormat="1" ht="25.5" x14ac:dyDescent="0.2">
      <c r="A73" s="172" t="s">
        <v>575</v>
      </c>
      <c r="B73" s="172" t="s">
        <v>576</v>
      </c>
      <c r="C73" s="172" t="s">
        <v>577</v>
      </c>
      <c r="D73" s="376" t="s">
        <v>578</v>
      </c>
      <c r="E73" s="376"/>
    </row>
    <row r="74" spans="1:9" s="148" customFormat="1" ht="13.5" thickBot="1" x14ac:dyDescent="0.25">
      <c r="A74" s="171"/>
      <c r="B74" s="173"/>
      <c r="C74" s="173"/>
      <c r="D74" s="179" t="s">
        <v>652</v>
      </c>
      <c r="E74" s="179" t="s">
        <v>579</v>
      </c>
    </row>
    <row r="75" spans="1:9" s="148" customFormat="1" x14ac:dyDescent="0.2">
      <c r="A75" s="174" t="s">
        <v>580</v>
      </c>
      <c r="B75" s="175"/>
      <c r="C75" s="176"/>
      <c r="D75" s="177"/>
      <c r="E75" s="177"/>
    </row>
    <row r="76" spans="1:9" s="148" customFormat="1" x14ac:dyDescent="0.2">
      <c r="A76" s="180" t="s">
        <v>581</v>
      </c>
      <c r="B76" s="180" t="s">
        <v>582</v>
      </c>
      <c r="C76" s="181" t="s">
        <v>583</v>
      </c>
      <c r="D76" s="182">
        <v>1</v>
      </c>
      <c r="E76" s="182">
        <v>1</v>
      </c>
    </row>
    <row r="77" spans="1:9" s="148" customFormat="1" x14ac:dyDescent="0.2">
      <c r="A77" s="180" t="s">
        <v>584</v>
      </c>
      <c r="B77" s="180" t="s">
        <v>582</v>
      </c>
      <c r="C77" s="180" t="s">
        <v>585</v>
      </c>
      <c r="D77" s="182">
        <v>1</v>
      </c>
      <c r="E77" s="182">
        <v>1</v>
      </c>
    </row>
    <row r="78" spans="1:9" s="148" customFormat="1" x14ac:dyDescent="0.2">
      <c r="A78" s="180" t="s">
        <v>586</v>
      </c>
      <c r="B78" s="180" t="s">
        <v>587</v>
      </c>
      <c r="C78" s="180" t="s">
        <v>588</v>
      </c>
      <c r="D78" s="183" t="s">
        <v>653</v>
      </c>
      <c r="E78" s="182">
        <v>1</v>
      </c>
    </row>
    <row r="79" spans="1:9" s="148" customFormat="1" x14ac:dyDescent="0.2">
      <c r="A79" s="180" t="s">
        <v>589</v>
      </c>
      <c r="B79" s="180" t="s">
        <v>587</v>
      </c>
      <c r="C79" s="180" t="s">
        <v>588</v>
      </c>
      <c r="D79" s="182">
        <v>1</v>
      </c>
      <c r="E79" s="182">
        <v>1</v>
      </c>
    </row>
    <row r="80" spans="1:9" s="148" customFormat="1" x14ac:dyDescent="0.2">
      <c r="A80" s="180" t="s">
        <v>510</v>
      </c>
      <c r="B80" s="180" t="s">
        <v>582</v>
      </c>
      <c r="C80" s="180" t="s">
        <v>590</v>
      </c>
      <c r="D80" s="182">
        <v>1</v>
      </c>
      <c r="E80" s="182">
        <v>1</v>
      </c>
    </row>
    <row r="81" spans="1:5" s="148" customFormat="1" x14ac:dyDescent="0.2">
      <c r="A81" s="180" t="s">
        <v>591</v>
      </c>
      <c r="B81" s="180" t="s">
        <v>582</v>
      </c>
      <c r="C81" s="180" t="s">
        <v>592</v>
      </c>
      <c r="D81" s="182">
        <v>1</v>
      </c>
      <c r="E81" s="182">
        <v>1</v>
      </c>
    </row>
    <row r="82" spans="1:5" s="148" customFormat="1" x14ac:dyDescent="0.2">
      <c r="A82" s="180" t="s">
        <v>593</v>
      </c>
      <c r="B82" s="180" t="s">
        <v>582</v>
      </c>
      <c r="C82" s="180" t="s">
        <v>594</v>
      </c>
      <c r="D82" s="184">
        <v>0.999</v>
      </c>
      <c r="E82" s="184">
        <v>0.999</v>
      </c>
    </row>
    <row r="83" spans="1:5" s="148" customFormat="1" x14ac:dyDescent="0.2">
      <c r="A83" s="180" t="s">
        <v>595</v>
      </c>
      <c r="B83" s="180" t="s">
        <v>582</v>
      </c>
      <c r="C83" s="180" t="s">
        <v>596</v>
      </c>
      <c r="D83" s="182">
        <v>1</v>
      </c>
      <c r="E83" s="182">
        <v>1</v>
      </c>
    </row>
    <row r="84" spans="1:5" s="148" customFormat="1" ht="15" x14ac:dyDescent="0.25">
      <c r="A84" s="185"/>
      <c r="B84" s="185"/>
      <c r="C84" s="185"/>
      <c r="D84" s="185"/>
      <c r="E84" s="185"/>
    </row>
    <row r="85" spans="1:5" s="148" customFormat="1" ht="15" x14ac:dyDescent="0.2">
      <c r="A85" s="186" t="s">
        <v>597</v>
      </c>
      <c r="B85" s="187"/>
      <c r="C85" s="187"/>
      <c r="D85" s="187"/>
      <c r="E85" s="187"/>
    </row>
    <row r="86" spans="1:5" s="148" customFormat="1" x14ac:dyDescent="0.2">
      <c r="A86" s="180" t="s">
        <v>598</v>
      </c>
      <c r="B86" s="180" t="s">
        <v>599</v>
      </c>
      <c r="C86" s="181" t="s">
        <v>583</v>
      </c>
      <c r="D86" s="182">
        <v>1</v>
      </c>
      <c r="E86" s="182">
        <v>1</v>
      </c>
    </row>
    <row r="87" spans="1:5" s="148" customFormat="1" ht="15" x14ac:dyDescent="0.2">
      <c r="A87" s="187"/>
      <c r="B87" s="187"/>
      <c r="C87" s="187"/>
      <c r="D87" s="187"/>
      <c r="E87" s="187"/>
    </row>
    <row r="88" spans="1:5" s="148" customFormat="1" ht="15" x14ac:dyDescent="0.2">
      <c r="A88" s="186" t="s">
        <v>600</v>
      </c>
      <c r="B88" s="187"/>
      <c r="C88" s="188"/>
      <c r="D88" s="188"/>
      <c r="E88" s="188"/>
    </row>
    <row r="89" spans="1:5" s="148" customFormat="1" x14ac:dyDescent="0.2">
      <c r="A89" s="180" t="s">
        <v>601</v>
      </c>
      <c r="B89" s="180" t="s">
        <v>602</v>
      </c>
      <c r="C89" s="181" t="s">
        <v>583</v>
      </c>
      <c r="D89" s="189">
        <v>1</v>
      </c>
      <c r="E89" s="189">
        <v>1</v>
      </c>
    </row>
    <row r="90" spans="1:5" s="148" customFormat="1" x14ac:dyDescent="0.2">
      <c r="A90" s="180" t="s">
        <v>603</v>
      </c>
      <c r="B90" s="180" t="s">
        <v>604</v>
      </c>
      <c r="C90" s="181" t="s">
        <v>583</v>
      </c>
      <c r="D90" s="189">
        <v>1</v>
      </c>
      <c r="E90" s="189">
        <v>1</v>
      </c>
    </row>
    <row r="91" spans="1:5" s="148" customFormat="1" x14ac:dyDescent="0.2">
      <c r="A91" s="180" t="s">
        <v>605</v>
      </c>
      <c r="B91" s="180" t="s">
        <v>606</v>
      </c>
      <c r="C91" s="181" t="s">
        <v>583</v>
      </c>
      <c r="D91" s="189">
        <v>1</v>
      </c>
      <c r="E91" s="189">
        <v>1</v>
      </c>
    </row>
    <row r="92" spans="1:5" s="148" customFormat="1" x14ac:dyDescent="0.2">
      <c r="A92" s="180" t="s">
        <v>607</v>
      </c>
      <c r="B92" s="180" t="s">
        <v>608</v>
      </c>
      <c r="C92" s="181" t="s">
        <v>583</v>
      </c>
      <c r="D92" s="189">
        <v>1</v>
      </c>
      <c r="E92" s="189">
        <v>1</v>
      </c>
    </row>
    <row r="93" spans="1:5" s="148" customFormat="1" x14ac:dyDescent="0.2">
      <c r="A93" s="180" t="s">
        <v>609</v>
      </c>
      <c r="B93" s="180" t="s">
        <v>610</v>
      </c>
      <c r="C93" s="181" t="s">
        <v>583</v>
      </c>
      <c r="D93" s="189">
        <v>1</v>
      </c>
      <c r="E93" s="189">
        <v>1</v>
      </c>
    </row>
    <row r="94" spans="1:5" s="148" customFormat="1" ht="15" x14ac:dyDescent="0.2">
      <c r="A94" s="187"/>
      <c r="B94" s="187"/>
      <c r="C94" s="187"/>
      <c r="D94" s="187"/>
      <c r="E94" s="187"/>
    </row>
    <row r="95" spans="1:5" s="148" customFormat="1" ht="15" x14ac:dyDescent="0.2">
      <c r="A95" s="186" t="s">
        <v>611</v>
      </c>
      <c r="B95" s="187"/>
      <c r="C95" s="187"/>
      <c r="D95" s="187"/>
      <c r="E95" s="187"/>
    </row>
    <row r="96" spans="1:5" s="148" customFormat="1" x14ac:dyDescent="0.2">
      <c r="A96" s="180" t="s">
        <v>612</v>
      </c>
      <c r="B96" s="180" t="s">
        <v>613</v>
      </c>
      <c r="C96" s="180" t="s">
        <v>583</v>
      </c>
      <c r="D96" s="182">
        <v>1</v>
      </c>
      <c r="E96" s="182">
        <v>1</v>
      </c>
    </row>
    <row r="97" spans="1:10" s="148" customFormat="1" ht="15" x14ac:dyDescent="0.2">
      <c r="A97" s="190"/>
      <c r="B97" s="187"/>
      <c r="C97" s="187"/>
      <c r="D97" s="187"/>
      <c r="E97" s="187"/>
    </row>
    <row r="98" spans="1:10" s="148" customFormat="1" ht="15" x14ac:dyDescent="0.25">
      <c r="A98" s="186" t="s">
        <v>614</v>
      </c>
      <c r="B98" s="185"/>
      <c r="C98" s="185"/>
      <c r="D98" s="185"/>
      <c r="E98" s="185"/>
    </row>
    <row r="99" spans="1:10" s="148" customFormat="1" x14ac:dyDescent="0.2">
      <c r="A99" s="180" t="s">
        <v>615</v>
      </c>
      <c r="B99" s="180" t="s">
        <v>616</v>
      </c>
      <c r="C99" s="181" t="s">
        <v>617</v>
      </c>
      <c r="D99" s="189">
        <v>1</v>
      </c>
      <c r="E99" s="189">
        <v>1</v>
      </c>
    </row>
    <row r="100" spans="1:10" s="148" customFormat="1" x14ac:dyDescent="0.2">
      <c r="A100" s="180" t="s">
        <v>618</v>
      </c>
      <c r="B100" s="180" t="s">
        <v>616</v>
      </c>
      <c r="C100" s="180" t="s">
        <v>619</v>
      </c>
      <c r="D100" s="191" t="s">
        <v>653</v>
      </c>
      <c r="E100" s="189">
        <v>1</v>
      </c>
    </row>
    <row r="101" spans="1:10" s="148" customFormat="1" x14ac:dyDescent="0.2">
      <c r="A101" s="180" t="s">
        <v>620</v>
      </c>
      <c r="B101" s="180" t="s">
        <v>616</v>
      </c>
      <c r="C101" s="180" t="s">
        <v>619</v>
      </c>
      <c r="D101" s="182">
        <v>1</v>
      </c>
      <c r="E101" s="182">
        <v>1</v>
      </c>
    </row>
    <row r="102" spans="1:10" s="148" customFormat="1" x14ac:dyDescent="0.2">
      <c r="A102" s="180" t="s">
        <v>621</v>
      </c>
      <c r="B102" s="180" t="s">
        <v>616</v>
      </c>
      <c r="C102" s="181" t="s">
        <v>622</v>
      </c>
      <c r="D102" s="189">
        <v>1</v>
      </c>
      <c r="E102" s="189">
        <v>1</v>
      </c>
    </row>
    <row r="103" spans="1:10" s="148" customFormat="1" x14ac:dyDescent="0.2">
      <c r="A103" s="180" t="s">
        <v>623</v>
      </c>
      <c r="B103" s="180" t="s">
        <v>616</v>
      </c>
      <c r="C103" s="181" t="s">
        <v>624</v>
      </c>
      <c r="D103" s="189">
        <v>1</v>
      </c>
      <c r="E103" s="189">
        <v>1</v>
      </c>
    </row>
    <row r="104" spans="1:10" s="148" customFormat="1" x14ac:dyDescent="0.2">
      <c r="A104" s="180" t="s">
        <v>654</v>
      </c>
      <c r="B104" s="180" t="s">
        <v>625</v>
      </c>
      <c r="C104" s="181" t="s">
        <v>626</v>
      </c>
      <c r="D104" s="189">
        <v>1</v>
      </c>
      <c r="E104" s="189">
        <v>1</v>
      </c>
    </row>
    <row r="105" spans="1:10" s="148" customFormat="1" x14ac:dyDescent="0.2">
      <c r="A105" s="180" t="s">
        <v>655</v>
      </c>
      <c r="B105" s="180" t="s">
        <v>616</v>
      </c>
      <c r="C105" s="181" t="s">
        <v>627</v>
      </c>
      <c r="D105" s="189">
        <v>1</v>
      </c>
      <c r="E105" s="189">
        <v>1</v>
      </c>
    </row>
    <row r="106" spans="1:10" s="148" customFormat="1" ht="22.5" x14ac:dyDescent="0.2">
      <c r="A106" s="180" t="s">
        <v>629</v>
      </c>
      <c r="B106" s="180" t="s">
        <v>630</v>
      </c>
      <c r="C106" s="181" t="s">
        <v>583</v>
      </c>
      <c r="D106" s="189">
        <v>1</v>
      </c>
      <c r="E106" s="189">
        <v>1</v>
      </c>
    </row>
    <row r="107" spans="1:10" s="148" customFormat="1" ht="22.5" x14ac:dyDescent="0.2">
      <c r="A107" s="180" t="s">
        <v>631</v>
      </c>
      <c r="B107" s="180" t="s">
        <v>632</v>
      </c>
      <c r="C107" s="181" t="s">
        <v>583</v>
      </c>
      <c r="D107" s="189">
        <v>1</v>
      </c>
      <c r="E107" s="189">
        <v>1</v>
      </c>
    </row>
    <row r="108" spans="1:10" s="148" customFormat="1" x14ac:dyDescent="0.2">
      <c r="A108" s="180" t="s">
        <v>633</v>
      </c>
      <c r="B108" s="180" t="s">
        <v>634</v>
      </c>
      <c r="C108" s="180" t="s">
        <v>619</v>
      </c>
      <c r="D108" s="192">
        <v>0.88660000000000005</v>
      </c>
      <c r="E108" s="192">
        <v>0.88660000000000005</v>
      </c>
    </row>
    <row r="109" spans="1:10" s="148" customFormat="1" x14ac:dyDescent="0.2">
      <c r="A109" s="180" t="s">
        <v>635</v>
      </c>
      <c r="B109" s="180" t="s">
        <v>628</v>
      </c>
      <c r="C109" s="180" t="s">
        <v>619</v>
      </c>
      <c r="D109" s="189">
        <v>1</v>
      </c>
      <c r="E109" s="189">
        <v>1</v>
      </c>
    </row>
    <row r="110" spans="1:10" s="148" customFormat="1" x14ac:dyDescent="0.2">
      <c r="A110" s="149"/>
    </row>
    <row r="111" spans="1:10" s="148" customFormat="1" ht="18.75" customHeight="1" x14ac:dyDescent="0.2">
      <c r="A111" s="375" t="s">
        <v>636</v>
      </c>
      <c r="B111" s="375"/>
      <c r="C111" s="375"/>
      <c r="D111" s="375"/>
      <c r="E111" s="375"/>
      <c r="F111" s="375"/>
      <c r="G111" s="375"/>
      <c r="H111" s="375"/>
      <c r="I111" s="375"/>
      <c r="J111" s="375"/>
    </row>
    <row r="112" spans="1:10" s="148" customFormat="1" ht="21.75" customHeight="1" x14ac:dyDescent="0.2">
      <c r="A112" s="374" t="s">
        <v>546</v>
      </c>
      <c r="B112" s="374"/>
      <c r="C112" s="374"/>
      <c r="D112" s="374"/>
      <c r="E112" s="374"/>
      <c r="F112" s="374"/>
      <c r="G112" s="374"/>
      <c r="H112" s="374"/>
      <c r="I112" s="374"/>
    </row>
    <row r="113" spans="1:9" s="148" customFormat="1" x14ac:dyDescent="0.2">
      <c r="A113" s="150"/>
    </row>
    <row r="114" spans="1:9" s="148" customFormat="1" ht="17.25" customHeight="1" x14ac:dyDescent="0.2">
      <c r="A114" s="375" t="s">
        <v>637</v>
      </c>
      <c r="B114" s="375"/>
      <c r="C114" s="375"/>
      <c r="D114" s="375"/>
      <c r="E114" s="375"/>
      <c r="F114" s="375"/>
      <c r="G114" s="375"/>
      <c r="H114" s="375"/>
      <c r="I114" s="375"/>
    </row>
    <row r="115" spans="1:9" s="148" customFormat="1" x14ac:dyDescent="0.2">
      <c r="A115" s="374" t="s">
        <v>545</v>
      </c>
      <c r="B115" s="374"/>
      <c r="C115" s="374"/>
      <c r="D115" s="374"/>
      <c r="E115" s="374"/>
      <c r="F115" s="374"/>
      <c r="G115" s="374"/>
      <c r="H115" s="374"/>
      <c r="I115" s="374"/>
    </row>
    <row r="116" spans="1:9" s="148" customFormat="1" x14ac:dyDescent="0.2">
      <c r="A116" s="149"/>
    </row>
    <row r="117" spans="1:9" s="148" customFormat="1" x14ac:dyDescent="0.2">
      <c r="A117" s="375" t="s">
        <v>638</v>
      </c>
      <c r="B117" s="375"/>
      <c r="C117" s="375"/>
      <c r="D117" s="375"/>
      <c r="E117" s="375"/>
      <c r="F117" s="375"/>
      <c r="G117" s="375"/>
      <c r="H117" s="375"/>
      <c r="I117" s="375"/>
    </row>
    <row r="118" spans="1:9" s="148" customFormat="1" x14ac:dyDescent="0.2">
      <c r="A118" s="374" t="s">
        <v>639</v>
      </c>
      <c r="B118" s="374"/>
      <c r="C118" s="374"/>
      <c r="D118" s="374"/>
      <c r="E118" s="374"/>
      <c r="F118" s="374"/>
      <c r="G118" s="374"/>
      <c r="H118" s="374"/>
      <c r="I118" s="374"/>
    </row>
    <row r="119" spans="1:9" s="148" customFormat="1" x14ac:dyDescent="0.2">
      <c r="A119" s="150"/>
      <c r="B119" s="150"/>
      <c r="C119" s="150"/>
      <c r="D119" s="150"/>
      <c r="E119" s="150"/>
      <c r="F119" s="150"/>
      <c r="G119" s="150"/>
      <c r="H119" s="150"/>
      <c r="I119" s="150"/>
    </row>
    <row r="120" spans="1:9" s="148" customFormat="1" ht="18.75" customHeight="1" x14ac:dyDescent="0.2">
      <c r="A120" s="375" t="s">
        <v>640</v>
      </c>
      <c r="B120" s="375"/>
      <c r="C120" s="375"/>
      <c r="D120" s="375"/>
      <c r="E120" s="375"/>
      <c r="F120" s="375"/>
      <c r="G120" s="375"/>
      <c r="H120" s="375"/>
      <c r="I120" s="375"/>
    </row>
    <row r="121" spans="1:9" s="148" customFormat="1" x14ac:dyDescent="0.2">
      <c r="A121" s="374" t="s">
        <v>545</v>
      </c>
      <c r="B121" s="374"/>
      <c r="C121" s="374"/>
      <c r="D121" s="374"/>
      <c r="E121" s="374"/>
      <c r="F121" s="374"/>
      <c r="G121" s="374"/>
      <c r="H121" s="374"/>
      <c r="I121" s="374"/>
    </row>
    <row r="122" spans="1:9" s="148" customFormat="1" x14ac:dyDescent="0.2">
      <c r="A122" s="149"/>
    </row>
    <row r="123" spans="1:9" s="148" customFormat="1" x14ac:dyDescent="0.2">
      <c r="A123" s="375" t="s">
        <v>641</v>
      </c>
      <c r="B123" s="375"/>
      <c r="C123" s="375"/>
      <c r="D123" s="375"/>
      <c r="E123" s="375"/>
      <c r="F123" s="375"/>
      <c r="G123" s="375"/>
      <c r="H123" s="375"/>
      <c r="I123" s="375"/>
    </row>
    <row r="124" spans="1:9" s="148" customFormat="1" x14ac:dyDescent="0.2">
      <c r="A124" s="374" t="s">
        <v>656</v>
      </c>
      <c r="B124" s="374"/>
      <c r="C124" s="374"/>
      <c r="D124" s="374"/>
      <c r="E124" s="374"/>
      <c r="F124" s="374"/>
      <c r="G124" s="374"/>
      <c r="H124" s="374"/>
      <c r="I124" s="374"/>
    </row>
    <row r="125" spans="1:9" s="148" customFormat="1" x14ac:dyDescent="0.2">
      <c r="A125" s="150"/>
      <c r="B125" s="150"/>
      <c r="C125" s="150"/>
      <c r="D125" s="150"/>
      <c r="E125" s="150"/>
      <c r="F125" s="150"/>
      <c r="G125" s="150"/>
      <c r="H125" s="150"/>
      <c r="I125" s="150"/>
    </row>
    <row r="126" spans="1:9" s="148" customFormat="1" ht="22.5" customHeight="1" x14ac:dyDescent="0.2">
      <c r="A126" s="178" t="s">
        <v>547</v>
      </c>
    </row>
    <row r="127" spans="1:9" s="148" customFormat="1" ht="15" customHeight="1" x14ac:dyDescent="0.2">
      <c r="A127" s="374" t="s">
        <v>658</v>
      </c>
      <c r="B127" s="374"/>
      <c r="C127" s="374"/>
      <c r="D127" s="374"/>
      <c r="E127" s="374"/>
      <c r="F127" s="374"/>
      <c r="G127" s="374"/>
      <c r="H127" s="374"/>
      <c r="I127" s="374"/>
    </row>
    <row r="128" spans="1:9" s="148" customFormat="1" ht="15" customHeight="1" x14ac:dyDescent="0.2">
      <c r="A128" s="374" t="s">
        <v>663</v>
      </c>
      <c r="B128" s="374"/>
      <c r="C128" s="374"/>
      <c r="D128" s="374"/>
      <c r="E128" s="374"/>
      <c r="F128" s="374"/>
      <c r="G128" s="374"/>
      <c r="H128" s="374"/>
      <c r="I128" s="374"/>
    </row>
    <row r="129" spans="1:9" s="148" customFormat="1" ht="15" customHeight="1" x14ac:dyDescent="0.2">
      <c r="A129" s="374" t="s">
        <v>659</v>
      </c>
      <c r="B129" s="374"/>
      <c r="C129" s="374"/>
      <c r="D129" s="374"/>
      <c r="E129" s="374"/>
      <c r="F129" s="374"/>
      <c r="G129" s="374"/>
      <c r="H129" s="374"/>
      <c r="I129" s="374"/>
    </row>
    <row r="130" spans="1:9" s="148" customFormat="1" ht="15" customHeight="1" x14ac:dyDescent="0.2">
      <c r="A130" s="374" t="s">
        <v>660</v>
      </c>
      <c r="B130" s="374"/>
      <c r="C130" s="374"/>
      <c r="D130" s="374"/>
      <c r="E130" s="374"/>
      <c r="F130" s="374"/>
      <c r="G130" s="374"/>
      <c r="H130" s="374"/>
      <c r="I130" s="374"/>
    </row>
    <row r="131" spans="1:9" s="148" customFormat="1" ht="19.5" customHeight="1" x14ac:dyDescent="0.2">
      <c r="A131" s="374" t="s">
        <v>657</v>
      </c>
      <c r="B131" s="374"/>
      <c r="C131" s="374"/>
      <c r="D131" s="374"/>
      <c r="E131" s="374"/>
      <c r="F131" s="374"/>
      <c r="G131" s="374"/>
      <c r="H131" s="374"/>
      <c r="I131" s="374"/>
    </row>
    <row r="132" spans="1:9" s="148" customFormat="1" ht="39" customHeight="1" x14ac:dyDescent="0.2">
      <c r="A132" s="374" t="s">
        <v>662</v>
      </c>
      <c r="B132" s="374"/>
      <c r="C132" s="374"/>
      <c r="D132" s="374"/>
      <c r="E132" s="374"/>
      <c r="F132" s="374"/>
      <c r="G132" s="374"/>
      <c r="H132" s="374"/>
      <c r="I132" s="374"/>
    </row>
  </sheetData>
  <mergeCells count="58">
    <mergeCell ref="A35:I35"/>
    <mergeCell ref="A37:I37"/>
    <mergeCell ref="A38:G38"/>
    <mergeCell ref="A40:I40"/>
    <mergeCell ref="A41:G41"/>
    <mergeCell ref="A28:I28"/>
    <mergeCell ref="A29:I29"/>
    <mergeCell ref="A31:I31"/>
    <mergeCell ref="A32:I32"/>
    <mergeCell ref="A34:I34"/>
    <mergeCell ref="A22:H22"/>
    <mergeCell ref="A23:H23"/>
    <mergeCell ref="A24:H24"/>
    <mergeCell ref="A25:H25"/>
    <mergeCell ref="A27:I27"/>
    <mergeCell ref="A16:I16"/>
    <mergeCell ref="A17:I17"/>
    <mergeCell ref="A19:I19"/>
    <mergeCell ref="A20:H20"/>
    <mergeCell ref="A21:H21"/>
    <mergeCell ref="A10:I10"/>
    <mergeCell ref="A12:I12"/>
    <mergeCell ref="A13:I13"/>
    <mergeCell ref="A14:I14"/>
    <mergeCell ref="A15:I15"/>
    <mergeCell ref="A43:I43"/>
    <mergeCell ref="A44:I44"/>
    <mergeCell ref="A45:I45"/>
    <mergeCell ref="A47:I47"/>
    <mergeCell ref="A48:I48"/>
    <mergeCell ref="A49:I49"/>
    <mergeCell ref="A51:I51"/>
    <mergeCell ref="A62:I62"/>
    <mergeCell ref="A63:I63"/>
    <mergeCell ref="A64:I64"/>
    <mergeCell ref="A114:I114"/>
    <mergeCell ref="A115:I115"/>
    <mergeCell ref="A66:H66"/>
    <mergeCell ref="A67:I67"/>
    <mergeCell ref="A69:I69"/>
    <mergeCell ref="A70:I70"/>
    <mergeCell ref="B72:C72"/>
    <mergeCell ref="A131:I131"/>
    <mergeCell ref="A132:I132"/>
    <mergeCell ref="A52:I52"/>
    <mergeCell ref="A124:I124"/>
    <mergeCell ref="A127:I127"/>
    <mergeCell ref="A128:I128"/>
    <mergeCell ref="A129:I129"/>
    <mergeCell ref="A130:I130"/>
    <mergeCell ref="A117:I117"/>
    <mergeCell ref="A118:I118"/>
    <mergeCell ref="A120:I120"/>
    <mergeCell ref="A121:I121"/>
    <mergeCell ref="A123:I123"/>
    <mergeCell ref="D73:E73"/>
    <mergeCell ref="A111:J111"/>
    <mergeCell ref="A112:I112"/>
  </mergeCells>
  <hyperlinks>
    <hyperlink ref="A118" r:id="rId1" display="http://www.molgroup.info/" xr:uid="{DC5A72C7-D3BE-4718-B350-E3966F86437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2018-04-25T06:49:36Z</cp:lastPrinted>
  <dcterms:created xsi:type="dcterms:W3CDTF">2008-10-17T11:51:54Z</dcterms:created>
  <dcterms:modified xsi:type="dcterms:W3CDTF">2022-04-27T11:24:26Z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