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Ostvarenje\2020\09.2020\HANFA\"/>
    </mc:Choice>
  </mc:AlternateContent>
  <bookViews>
    <workbookView xWindow="0" yWindow="0" windowWidth="15345" windowHeight="4350"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K25" i="19" l="1"/>
  <c r="J25" i="19"/>
  <c r="I23" i="19"/>
  <c r="H23" i="19"/>
  <c r="I22" i="19"/>
  <c r="H22" i="19"/>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34" i="21"/>
  <c r="H57" i="20"/>
  <c r="H59" i="20" s="1"/>
  <c r="I55" i="20"/>
  <c r="I24" i="20"/>
  <c r="I27" i="20" s="1"/>
  <c r="J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<sst xmlns="http://schemas.openxmlformats.org/spreadsheetml/2006/main" count="593" uniqueCount="583">
  <si>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</si>
  <si>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</si>
  <si>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</si>
  <si>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</si>
  <si>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</si>
  <si>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</si>
  <si>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</si>
  <si>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</si>
  <si>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</si>
  <si>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</si>
  <si>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</si>
  <si>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</si>
  <si>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</si>
  <si>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</si>
  <si>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</si>
  <si>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</si>
  <si>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</si>
  <si>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</si>
  <si>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</si>
  <si>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</si>
  <si>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</si>
  <si>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</si>
  <si>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</si>
  <si>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</si>
  <si>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</si>
  <si>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</si>
  <si>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</si>
  <si>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</si>
  <si>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</si>
  <si>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</si>
  <si>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</si>
  <si>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</si>
  <si>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</si>
  <si>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</si>
  <si>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</si>
  <si>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</si>
  <si>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</si>
  <si>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</si>
  <si>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</si>
  <si>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</si>
  <si>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</si>
  <si>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</si>
  <si>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</si>
  <si>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</si>
  <si>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</si>
  <si>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</si>
  <si>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</si>
  <si>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</si>
  <si>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</si>
  <si>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</si>
  <si>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</si>
  <si>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</si>
  <si>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</si>
  <si>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</si>
  <si>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</si>
  <si>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</si>
  <si>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</si>
  <si>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</si>
  <si>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</si>
  <si>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</si>
  <si>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</si>
  <si>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</si>
  <si>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</si>
  <si>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</si>
  <si>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</si>
  <si>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</si>
  <si>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</si>
  <si>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</si>
  <si>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</si>
  <si>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</si>
  <si>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</si>
  <si>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</si>
  <si>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</si>
  <si>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</si>
  <si>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</si>
  <si>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</si>
  <si>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</si>
  <si>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</si>
  <si>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</si>
  <si>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</si>
  <si>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</si>
  <si>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</si>
  <si>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</si>
  <si>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</si>
  <si>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</si>
  <si>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</si>
  <si>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</si>
  <si>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</si>
  <si>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</si>
  <si>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</si>
  <si>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</si>
  <si>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</si>
  <si>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</si>
  <si>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</si>
  <si>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</si>
  <si>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</si>
  <si>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</si>
  <si>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</si>
  <si>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</si>
  <si>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</si>
  <si>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</si>
  <si>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</si>
  <si>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</si>
  <si>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</si>
  <si>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</si>
  <si>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</si>
  <si>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</si>
  <si>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</si>
  <si>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</si>
  <si>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</si>
  <si>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</si>
  <si>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</si>
  <si>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</si>
  <si>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</si>
  <si>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</si>
  <si>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</si>
  <si>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</si>
  <si>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</si>
  <si>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</si>
  <si>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</si>
  <si>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</si>
  <si>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</si>
  <si>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</si>
  <si>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</si>
  <si>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</si>
  <si>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</si>
  <si>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</si>
  <si>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</si>
  <si>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</si>
  <si>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</si>
  <si>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</si>
  <si>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</si>
  <si>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</si>
  <si>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</si>
  <si>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</si>
  <si>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</si>
  <si>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</si>
  <si>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</si>
  <si>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</si>
  <si>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</si>
  <si>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</si>
  <si>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</si>
  <si>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</si>
  <si>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</si>
  <si>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</si>
  <si>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</si>
  <si>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</si>
  <si>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</si>
  <si>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</si>
  <si>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</si>
  <si>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</si>
  <si>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</si>
  <si>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</si>
  <si>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</si>
  <si>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</si>
  <si>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</si>
  <si>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</si>
  <si>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</si>
  <si>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</si>
  <si>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</si>
  <si>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</si>
  <si>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</si>
  <si>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</si>
  <si>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</si>
  <si>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</si>
  <si>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</si>
  <si>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</si>
  <si>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</si>
  <si>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</si>
  <si>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</si>
  <si>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</si>
  <si>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</si>
  <si>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</si>
  <si>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</si>
  <si>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</si>
  <si>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</si>
  <si>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</si>
  <si>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</si>
  <si>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</si>
  <si>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</si>
  <si>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</si>
  <si>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</si>
  <si>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</si>
  <si>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</si>
  <si>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</si>
  <si>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</si>
  <si>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</si>
  <si>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</si>
  <si>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</si>
  <si>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</si>
  <si>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</si>
  <si>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</si>
  <si>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</si>
  <si>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</si>
  <si>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</si>
  <si>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</si>
  <si>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</si>
  <si>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</si>
  <si>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</si>
  <si>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</si>
  <si>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</si>
  <si>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</si>
  <si>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</si>
  <si>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</si>
  <si>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</si>
  <si>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</si>
  <si>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</si>
  <si>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</si>
  <si>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</si>
  <si>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</si>
  <si>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</si>
  <si>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</si>
  <si>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</si>
  <si>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</si>
  <si>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</si>
  <si>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</si>
  <si>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</si>
  <si>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</si>
  <si>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</si>
  <si>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</si>
  <si>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</si>
  <si>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</si>
  <si>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</si>
  <si>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</si>
  <si>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</si>
  <si>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</si>
  <si>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</si>
  <si>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</si>
  <si>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</si>
  <si>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</si>
  <si>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</si>
  <si>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</si>
  <si>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</si>
  <si>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</si>
  <si>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</si>
  <si>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</si>
  <si>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</si>
  <si>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</si>
  <si>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</si>
  <si>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</si>
  <si>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</si>
  <si>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</si>
  <si>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</si>
  <si>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</si>
  <si>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</si>
  <si>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</si>
  <si>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</si>
  <si>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</si>
  <si>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</si>
  <si>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</si>
  <si>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</si>
  <si>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</si>
  <si>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</si>
  <si>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</si>
  <si>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</si>
  <si>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</si>
  <si>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</si>
  <si>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</si>
  <si>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</si>
  <si>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</si>
  <si>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</si>
  <si>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</si>
  <si>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</si>
  <si>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</si>
  <si>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</si>
  <si>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</si>
  <si>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</si>
  <si>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</si>
  <si>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</si>
  <si>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</si>
  <si>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</si>
  <si>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</si>
  <si>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</si>
  <si>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</si>
  <si>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</si>
  <si>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</si>
  <si>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</si>
  <si>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</si>
  <si>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</si>
  <si>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</si>
  <si>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</si>
  <si>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</si>
  <si>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</si>
  <si>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</si>
  <si>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</si>
  <si>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</si>
  <si>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</si>
  <si>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</si>
  <si>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</si>
  <si>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</si>
  <si>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</si>
  <si>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</si>
  <si>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</si>
  <si>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</si>
  <si>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</si>
  <si>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</si>
  <si>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</si>
  <si>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</si>
  <si>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</si>
  <si>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</si>
  <si>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</si>
  <si>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</si>
  <si>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</si>
  <si>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</si>
  <si>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</si>
  <si>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</si>
  <si>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</si>
  <si>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</si>
  <si>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</si>
  <si>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</si>
  <si>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</si>
  <si>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</si>
  <si>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</si>
  <si>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</si>
  <si>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</si>
  <si>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</si>
  <si>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</si>
  <si>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</si>
  <si>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</si>
  <si>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</si>
  <si>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</si>
  <si>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</si>
  <si>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</si>
  <si>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</si>
  <si>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</si>
  <si>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</si>
  <si>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</si>
  <si>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</si>
  <si>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</si>
  <si>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</si>
  <si>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</si>
  <si>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</si>
  <si>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</si>
  <si>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</si>
  <si>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</si>
  <si>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</si>
  <si>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</si>
  <si>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</si>
  <si>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</si>
  <si>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</si>
  <si>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</si>
  <si>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</si>
  <si>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</si>
  <si>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</si>
  <si>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</si>
  <si>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</si>
  <si>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</si>
  <si>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</si>
  <si>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</si>
  <si>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</si>
  <si>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</si>
  <si>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</si>
  <si>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</si>
  <si>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</si>
  <si>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</si>
  <si>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</si>
  <si>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</si>
  <si>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</si>
  <si>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</si>
  <si>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</si>
  <si>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</si>
  <si>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</si>
  <si>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</si>
  <si>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</si>
  <si>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</si>
  <si>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</si>
  <si>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</si>
  <si>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</si>
  <si>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</si>
  <si>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</si>
  <si>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</si>
  <si>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</si>
  <si>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</si>
  <si>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</si>
  <si>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</si>
  <si>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</si>
  <si>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</si>
  <si>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</si>
  <si>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</si>
  <si>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</si>
  <si>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</si>
  <si>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</si>
  <si>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</si>
  <si>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</si>
  <si>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</si>
  <si>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</si>
  <si>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</si>
  <si>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</si>
  <si>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</si>
  <si>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</si>
  <si>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</si>
  <si>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</si>
  <si>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</si>
  <si>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</si>
  <si>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</si>
  <si>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</si>
  <si>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</si>
  <si>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</si>
  <si>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</si>
  <si>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</si>
  <si>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</si>
  <si>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</si>
  <si>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</si>
  <si>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</si>
  <si>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</si>
  <si>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</si>
  <si>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</si>
  <si>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</si>
  <si>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</si>
  <si>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</si>
  <si>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</si>
  <si>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</si>
  <si>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</si>
  <si>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</si>
  <si>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</si>
  <si>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</si>
  <si>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</si>
  <si>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</si>
  <si>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</si>
  <si>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</si>
  <si>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</si>
  <si>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</si>
  <si>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</si>
  <si>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</si>
  <si>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</si>
  <si>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</si>
  <si>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</si>
  <si>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</si>
  <si>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</si>
  <si>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</si>
  <si>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</si>
  <si>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</si>
  <si>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</si>
  <si>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</si>
  <si>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</si>
  <si>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</si>
  <si>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</si>
  <si>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</si>
  <si>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</si>
  <si>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</si>
  <si>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</si>
  <si>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</si>
  <si>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</si>
  <si>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</si>
  <si>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</si>
  <si>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</si>
  <si>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</si>
  <si>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</si>
  <si>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</si>
  <si>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</si>
  <si>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</si>
  <si>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</si>
  <si>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</si>
  <si>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</si>
  <si>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</si>
  <si>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</si>
  <si>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</si>
  <si>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</si>
  <si>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</si>
  <si>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</si>
  <si>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</si>
  <si>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</si>
  <si>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</si>
  <si>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</si>
  <si>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</si>
  <si>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</si>
  <si>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</si>
  <si>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</si>
  <si>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</si>
  <si>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</si>
  <si>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</si>
  <si>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</si>
  <si>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</si>
  <si>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</si>
  <si>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</si>
  <si>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</si>
  <si>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</si>
  <si>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</si>
  <si>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</si>
  <si>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</si>
  <si>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</si>
  <si>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</si>
  <si>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</si>
  <si>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</si>
  <si>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</si>
  <si>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</si>
  <si>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</si>
  <si>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</si>
  <si>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</si>
  <si>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</si>
  <si>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</si>
  <si>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</si>
  <si>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</si>
  <si>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</si>
  <si>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</si>
  <si>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</si>
  <si>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</si>
  <si>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</si>
  <si>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080000604</t>
  </si>
  <si>
    <t>27759560625</t>
  </si>
  <si>
    <t>2560</t>
  </si>
  <si>
    <t>213800RUSOIJPJD19H13</t>
  </si>
  <si>
    <t>HR</t>
  </si>
  <si>
    <t>INA-Industrija nafte, d.d.</t>
  </si>
  <si>
    <t>10 020</t>
  </si>
  <si>
    <t>Zagreb</t>
  </si>
  <si>
    <t>Avenija Većeslava Holjevca 10</t>
  </si>
  <si>
    <t>investitori@ina.hr</t>
  </si>
  <si>
    <t>www.ina.hr</t>
  </si>
  <si>
    <t>KD</t>
  </si>
  <si>
    <t>RN</t>
  </si>
  <si>
    <t xml:space="preserve">INA Industrijski servisi d.o.o. </t>
  </si>
  <si>
    <t>Crosco, naftni servisi, d.o.o.</t>
  </si>
  <si>
    <t>STSI - Integrirani tehnički servisi d.o.o.</t>
  </si>
  <si>
    <t>Plavi tim d.o.o. Zagreb</t>
  </si>
  <si>
    <t>HOLDINA d.o.o. Sarajevo</t>
  </si>
  <si>
    <t xml:space="preserve">ENERGOPETROL d.d. Sarajevo   </t>
  </si>
  <si>
    <t>INA Maziva d.o.o. Zagreb</t>
  </si>
  <si>
    <t>INA - CRNA GORA d.o.o. Podgorica</t>
  </si>
  <si>
    <t>Hostin d.o.o. Zagreb</t>
  </si>
  <si>
    <t>Petrol d.d. Rijeka</t>
  </si>
  <si>
    <t>TOP Računovodstvo Servisi d.o.o. Zagreb</t>
  </si>
  <si>
    <t>Croplin d.o.o. Zagreb</t>
  </si>
  <si>
    <t xml:space="preserve">INA VATROGASNI SERVISI d.o.o. </t>
  </si>
  <si>
    <t>INA Maloprodajni servisi d.o.o. Zagreb</t>
  </si>
  <si>
    <t>INA Slovenija d.o.o. Ljubljana</t>
  </si>
  <si>
    <t>INA d.o.o. Beograd</t>
  </si>
  <si>
    <t>INA BH d.d. Sarajevo</t>
  </si>
  <si>
    <t>Adriagas S.r.l.</t>
  </si>
  <si>
    <t>INA-KOSOVO d.o.o. Pristina</t>
  </si>
  <si>
    <t>Crosco B.V.</t>
  </si>
  <si>
    <t xml:space="preserve">Nordic Shipping Limited </t>
  </si>
  <si>
    <t>Sea Horse Shipping Inc</t>
  </si>
  <si>
    <t>Rotary Zrt.</t>
  </si>
  <si>
    <t>Crosco Ukraine LLC.</t>
  </si>
  <si>
    <t>Crosco S.A.DE.C.V.</t>
  </si>
  <si>
    <t>Hrvatska, Zagreb, Savska cesta 41</t>
  </si>
  <si>
    <t>081286224</t>
  </si>
  <si>
    <t>Hrvatska, Zagreb,  Ulica grada Vukovara 18</t>
  </si>
  <si>
    <t>080114508</t>
  </si>
  <si>
    <t>Hrvatska, Zagreb, Lovinčićeva 4</t>
  </si>
  <si>
    <t>080415124</t>
  </si>
  <si>
    <t>080997479</t>
  </si>
  <si>
    <t>BiH, Sarajevo, Ulica Aziza Šaćirbegovića 4b</t>
  </si>
  <si>
    <t>65-01-0857-08</t>
  </si>
  <si>
    <t>1-21070</t>
  </si>
  <si>
    <t>Hrvatska, Zagreb, Radnička cesta 175</t>
  </si>
  <si>
    <t>080422876</t>
  </si>
  <si>
    <t>Crna Gora, Podgorica, Ulica J. Popovića-Lipovca 24</t>
  </si>
  <si>
    <t>5-0098260/20</t>
  </si>
  <si>
    <t>Hrvatska, Zagreb, Barciceva 9</t>
  </si>
  <si>
    <t>080114782</t>
  </si>
  <si>
    <t>Hrvatska, Jurdani, Jurdani bb</t>
  </si>
  <si>
    <t>'040017603</t>
  </si>
  <si>
    <t>Hrvatska, Zagreb, Avenija V. Holjevca 10</t>
  </si>
  <si>
    <t>'080251104</t>
  </si>
  <si>
    <t>Hrvatska, Sisak, Ante Kovačića 1</t>
  </si>
  <si>
    <t>62233903176</t>
  </si>
  <si>
    <t>080845208</t>
  </si>
  <si>
    <t>Slovenija, Ljubljana, Kotnikova ulica 5</t>
  </si>
  <si>
    <t>Srbija, Beograd</t>
  </si>
  <si>
    <t>65-02-0003-13</t>
  </si>
  <si>
    <t>Italija, Milano</t>
  </si>
  <si>
    <t>Kosovo, Pristina</t>
  </si>
  <si>
    <t>Nizozemska, Amsterdam</t>
  </si>
  <si>
    <t>Marshall Island, Majuro</t>
  </si>
  <si>
    <t>.</t>
  </si>
  <si>
    <t>Madarska, Nagykanizsa</t>
  </si>
  <si>
    <t>20-10-040105</t>
  </si>
  <si>
    <t>Ukrajina, Kyev, 63 Zvirynetska</t>
  </si>
  <si>
    <t>Mexico, Ciudad del Carmen</t>
  </si>
  <si>
    <t>TOP Računovodstvo Servisi d.o.o.; član INA Grupe</t>
  </si>
  <si>
    <t>Vargašević Josip</t>
  </si>
  <si>
    <t>091 495 7186</t>
  </si>
  <si>
    <t>Josip.Vargasevic@trs.ina.hr</t>
  </si>
  <si>
    <t>ERNST &amp; YOUNG d.o.o. Zagreb</t>
  </si>
  <si>
    <t>Berislav Horvat</t>
  </si>
  <si>
    <t>Submitter: INA - Industrija nafte d.d.</t>
  </si>
  <si>
    <t>Yes</t>
  </si>
  <si>
    <t>balance as at 30.09.2020</t>
  </si>
  <si>
    <t>for the period 01.01.2020 to 30.09.2020</t>
  </si>
  <si>
    <t>for the period 01.01.2020. to 30.09.2020.</t>
  </si>
  <si>
    <t>NOTES TO FINANCIAL STATEMENTS - TFI
(drawn up for quarterly reporting periods)
Name of the issuer:   INA INDUSTRIJA NAFTE d.d. Zagreb
Personal identification number (OIB):   27759560625
Reporting period: 30 September 2020
Notes to financial statements for quarterly periods include:
Consolidated financial statements are prepared on the consistent presentation and classification basis. When the presentation or classification of items in the consolidated financial statements is amended, comparative amounts are reclassified unless the reclassification is impracticable. 
The principal accounting policies applied in the preparation of consolidated financial statements (INA Group Q3 2020 Financial Report) are IAS 34 and INA Group Accounting Policies and Procedures .
These policies have been consistently applied to all the years presented, unless otherwise stated.
Last version of INA Group Accounting Policies and Procedures was approved by Management Board in December 2019 (effective at 31 December 2019).
INA Group Q3 2020 Financial Report in details presents significant business events as of 30 September 2020. 
A difference among TFI_POD and Flash Report as a follows:
PL Report:
Line of amortisation in FR is equal of sum of two lines amortisation and value adjustments - fixed assets other than financial assets in sheet PL. 
Line staff cost in FR includes  other cost besides net saleries and tax. These oter cost is presented in line other cost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INA Group Q3 2020 Financial Report is available on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</si>
</sst>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4" fontId="40" fillId="0" borderId="0" applyFont="0" applyFill="0" applyBorder="0" applyAlignment="0" applyProtection="0"/>
    <xf numFmtId="0" fontId="41" fillId="0" borderId="0" applyNumberFormat="0" applyFill="0" applyBorder="0" applyAlignment="0" applyProtection="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0" xfId="4" applyFont="1" applyFill="1" applyBorder="1" applyProtection="1">
      <protection locked="0"/>
    </xf>
    <xf numFmtId="44" fontId="1" fillId="0" borderId="0" xfId="5" applyFont="1"/>
    <xf numFmtId="44" fontId="26" fillId="11" borderId="43" xfId="5" applyFont="1" applyFill="1" applyBorder="1" applyAlignment="1">
      <alignment vertical="top"/>
    </xf>
    <xf numFmtId="44" fontId="26" fillId="11" borderId="0" xfId="5" applyFont="1" applyFill="1" applyBorder="1" applyAlignment="1">
      <alignment vertical="top"/>
    </xf>
    <xf numFmtId="44" fontId="26" fillId="11" borderId="0" xfId="5" applyFont="1" applyFill="1" applyBorder="1"/>
    <xf numFmtId="44" fontId="29" fillId="11" borderId="44" xfId="5" applyFont="1" applyFill="1" applyBorder="1"/>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16" fillId="12" borderId="47" xfId="4" quotePrefix="1" applyFont="1" applyFill="1" applyBorder="1" applyAlignment="1" applyProtection="1">
      <alignment horizontal="center" vertical="center"/>
      <protection locked="0"/>
    </xf>
    <xf numFmtId="0" fontId="16" fillId="12" borderId="45" xfId="4" applyFont="1" applyFill="1" applyBorder="1" applyAlignment="1" applyProtection="1">
      <alignment horizontal="center" vertical="center"/>
      <protection locked="0"/>
    </xf>
    <xf numFmtId="0" fontId="16" fillId="12" borderId="47" xfId="4"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41" fillId="12" borderId="3" xfId="6"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5" xfId="4" applyFont="1" applyFill="1" applyBorder="1" applyAlignment="1" applyProtection="1">
      <alignment horizontal="right" vertical="center"/>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44" fontId="26" fillId="11" borderId="0" xfId="5" applyFont="1" applyFill="1" applyBorder="1"/>
    <xf numFmtId="44" fontId="26" fillId="11" borderId="0" xfId="5" applyFont="1" applyFill="1" applyBorder="1" applyAlignment="1">
      <alignment vertical="top"/>
    </xf>
    <xf numFmtId="0" fontId="26" fillId="11" borderId="0" xfId="4" applyFont="1" applyFill="1" applyBorder="1" applyAlignment="1">
      <alignment vertical="top"/>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Currency" xfId="5" builtinId="4"/>
    <cellStyle name="Hyperlink" xfId="6"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workbookViewId="0">
      <selection activeCell="L102" sqref="L102"/>
    </sheetView>
  </sheetViews>
  <sheetFormatPr defaultColWidth="9.140625" defaultRowHeight="15" x14ac:dyDescent="0.25"/>
  <cols>
    <col min="1" max="8" width="9.140625" style="72"/>
    <col min="9" max="9" width="15.28515625" style="72" customWidth="1"/>
    <col min="10" max="10" width="10.42578125" style="72" bestFit="1" customWidth="1"/>
    <col min="11" max="16384" width="9.140625" style="72"/>
  </cols>
  <sheetData>
    <row r="1" spans="1:14" ht="15.75" x14ac:dyDescent="0.25">
      <c r="A1" s="134" t="s">
        <v>0</v>
      </c>
      <c r="B1" s="135"/>
      <c r="C1" s="135"/>
      <c r="D1" s="70"/>
      <c r="E1" s="70"/>
      <c r="F1" s="70"/>
      <c r="G1" s="70"/>
      <c r="H1" s="70"/>
      <c r="I1" s="70"/>
      <c r="J1" s="71"/>
    </row>
    <row r="2" spans="1:14" ht="14.45" customHeight="1" x14ac:dyDescent="0.25">
      <c r="A2" s="136" t="s">
        <v>1</v>
      </c>
      <c r="B2" s="137"/>
      <c r="C2" s="137"/>
      <c r="D2" s="137"/>
      <c r="E2" s="137"/>
      <c r="F2" s="137"/>
      <c r="G2" s="137"/>
      <c r="H2" s="137"/>
      <c r="I2" s="137"/>
      <c r="J2" s="138"/>
      <c r="N2" s="118" t="s">
        <v>491</v>
      </c>
    </row>
    <row r="3" spans="1:14" x14ac:dyDescent="0.25">
      <c r="A3" s="73"/>
      <c r="B3" s="74"/>
      <c r="C3" s="74"/>
      <c r="D3" s="74"/>
      <c r="E3" s="74"/>
      <c r="F3" s="74"/>
      <c r="G3" s="74"/>
      <c r="H3" s="74"/>
      <c r="I3" s="74"/>
      <c r="J3" s="75"/>
      <c r="N3" s="118" t="s">
        <v>492</v>
      </c>
    </row>
    <row r="4" spans="1:14" ht="33.6" customHeight="1" x14ac:dyDescent="0.25">
      <c r="A4" s="139" t="s">
        <v>2</v>
      </c>
      <c r="B4" s="140"/>
      <c r="C4" s="140"/>
      <c r="D4" s="140"/>
      <c r="E4" s="141">
        <v>43831</v>
      </c>
      <c r="F4" s="142"/>
      <c r="G4" s="76" t="s">
        <v>3</v>
      </c>
      <c r="H4" s="141">
        <v>44104</v>
      </c>
      <c r="I4" s="142"/>
      <c r="J4" s="77"/>
      <c r="N4" s="118" t="s">
        <v>493</v>
      </c>
    </row>
    <row r="5" spans="1:14" s="78" customFormat="1" ht="10.15" customHeight="1" x14ac:dyDescent="0.25">
      <c r="A5" s="143"/>
      <c r="B5" s="144"/>
      <c r="C5" s="144"/>
      <c r="D5" s="144"/>
      <c r="E5" s="144"/>
      <c r="F5" s="144"/>
      <c r="G5" s="144"/>
      <c r="H5" s="144"/>
      <c r="I5" s="144"/>
      <c r="J5" s="145"/>
      <c r="N5" s="119" t="s">
        <v>494</v>
      </c>
    </row>
    <row r="6" spans="1:14" ht="20.45" customHeight="1" x14ac:dyDescent="0.25">
      <c r="A6" s="79"/>
      <c r="B6" s="80" t="s">
        <v>4</v>
      </c>
      <c r="C6" s="81"/>
      <c r="D6" s="81"/>
      <c r="E6" s="87">
        <v>2020</v>
      </c>
      <c r="F6" s="82"/>
      <c r="G6" s="76"/>
      <c r="H6" s="82"/>
      <c r="I6" s="83"/>
      <c r="J6" s="84"/>
      <c r="N6" s="118"/>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493</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53" t="s">
        <v>6</v>
      </c>
      <c r="B10" s="154"/>
      <c r="C10" s="154"/>
      <c r="D10" s="154"/>
      <c r="E10" s="154"/>
      <c r="F10" s="154"/>
      <c r="G10" s="154"/>
      <c r="H10" s="154"/>
      <c r="I10" s="154"/>
      <c r="J10" s="89"/>
    </row>
    <row r="11" spans="1:14" ht="24.6" customHeight="1" x14ac:dyDescent="0.25">
      <c r="A11" s="155" t="s">
        <v>7</v>
      </c>
      <c r="B11" s="156"/>
      <c r="C11" s="148" t="s">
        <v>497</v>
      </c>
      <c r="D11" s="149"/>
      <c r="E11" s="90"/>
      <c r="F11" s="157" t="s">
        <v>8</v>
      </c>
      <c r="G11" s="147"/>
      <c r="H11" s="158" t="s">
        <v>502</v>
      </c>
      <c r="I11" s="159"/>
      <c r="J11" s="91"/>
    </row>
    <row r="12" spans="1:14" ht="14.45" customHeight="1" x14ac:dyDescent="0.25">
      <c r="A12" s="92"/>
      <c r="B12" s="93"/>
      <c r="C12" s="93"/>
      <c r="D12" s="93"/>
      <c r="E12" s="151"/>
      <c r="F12" s="151"/>
      <c r="G12" s="151"/>
      <c r="H12" s="151"/>
      <c r="I12" s="94"/>
      <c r="J12" s="91"/>
    </row>
    <row r="13" spans="1:14" ht="21" customHeight="1" x14ac:dyDescent="0.25">
      <c r="A13" s="146" t="s">
        <v>9</v>
      </c>
      <c r="B13" s="147"/>
      <c r="C13" s="148" t="s">
        <v>498</v>
      </c>
      <c r="D13" s="149"/>
      <c r="E13" s="150"/>
      <c r="F13" s="151"/>
      <c r="G13" s="151"/>
      <c r="H13" s="151"/>
      <c r="I13" s="94"/>
      <c r="J13" s="91"/>
    </row>
    <row r="14" spans="1:14" ht="10.9" customHeight="1" x14ac:dyDescent="0.25">
      <c r="A14" s="90"/>
      <c r="B14" s="94"/>
      <c r="C14" s="93"/>
      <c r="D14" s="93"/>
      <c r="E14" s="152"/>
      <c r="F14" s="152"/>
      <c r="G14" s="152"/>
      <c r="H14" s="152"/>
      <c r="I14" s="93"/>
      <c r="J14" s="95"/>
    </row>
    <row r="15" spans="1:14" ht="22.9" customHeight="1" x14ac:dyDescent="0.25">
      <c r="A15" s="146" t="s">
        <v>10</v>
      </c>
      <c r="B15" s="147"/>
      <c r="C15" s="148" t="s">
        <v>499</v>
      </c>
      <c r="D15" s="149"/>
      <c r="E15" s="166"/>
      <c r="F15" s="167"/>
      <c r="G15" s="96" t="s">
        <v>11</v>
      </c>
      <c r="H15" s="158" t="s">
        <v>501</v>
      </c>
      <c r="I15" s="159"/>
      <c r="J15" s="97"/>
    </row>
    <row r="16" spans="1:14" ht="10.9" customHeight="1" x14ac:dyDescent="0.25">
      <c r="A16" s="90"/>
      <c r="B16" s="94"/>
      <c r="C16" s="93"/>
      <c r="D16" s="93"/>
      <c r="E16" s="152"/>
      <c r="F16" s="152"/>
      <c r="G16" s="152"/>
      <c r="H16" s="152"/>
      <c r="I16" s="93"/>
      <c r="J16" s="95"/>
    </row>
    <row r="17" spans="1:10" ht="22.9" customHeight="1" x14ac:dyDescent="0.25">
      <c r="A17" s="98"/>
      <c r="B17" s="96" t="s">
        <v>12</v>
      </c>
      <c r="C17" s="148" t="s">
        <v>500</v>
      </c>
      <c r="D17" s="149"/>
      <c r="E17" s="99"/>
      <c r="F17" s="99"/>
      <c r="G17" s="99"/>
      <c r="H17" s="99"/>
      <c r="I17" s="99"/>
      <c r="J17" s="97"/>
    </row>
    <row r="18" spans="1:10" x14ac:dyDescent="0.25">
      <c r="A18" s="160"/>
      <c r="B18" s="161"/>
      <c r="C18" s="152"/>
      <c r="D18" s="152"/>
      <c r="E18" s="152"/>
      <c r="F18" s="152"/>
      <c r="G18" s="152"/>
      <c r="H18" s="152"/>
      <c r="I18" s="93"/>
      <c r="J18" s="95"/>
    </row>
    <row r="19" spans="1:10" x14ac:dyDescent="0.25">
      <c r="A19" s="155" t="s">
        <v>13</v>
      </c>
      <c r="B19" s="162"/>
      <c r="C19" s="163" t="s">
        <v>503</v>
      </c>
      <c r="D19" s="164"/>
      <c r="E19" s="164"/>
      <c r="F19" s="164"/>
      <c r="G19" s="164"/>
      <c r="H19" s="164"/>
      <c r="I19" s="164"/>
      <c r="J19" s="165"/>
    </row>
    <row r="20" spans="1:10" x14ac:dyDescent="0.25">
      <c r="A20" s="92"/>
      <c r="B20" s="93"/>
      <c r="C20" s="100"/>
      <c r="D20" s="93"/>
      <c r="E20" s="152"/>
      <c r="F20" s="152"/>
      <c r="G20" s="152"/>
      <c r="H20" s="152"/>
      <c r="I20" s="93"/>
      <c r="J20" s="95"/>
    </row>
    <row r="21" spans="1:10" x14ac:dyDescent="0.25">
      <c r="A21" s="155" t="s">
        <v>14</v>
      </c>
      <c r="B21" s="162"/>
      <c r="C21" s="158" t="s">
        <v>504</v>
      </c>
      <c r="D21" s="159"/>
      <c r="E21" s="152"/>
      <c r="F21" s="152"/>
      <c r="G21" s="168" t="s">
        <v>505</v>
      </c>
      <c r="H21" s="169"/>
      <c r="I21" s="169"/>
      <c r="J21" s="170"/>
    </row>
    <row r="22" spans="1:10" x14ac:dyDescent="0.25">
      <c r="A22" s="92"/>
      <c r="B22" s="93"/>
      <c r="C22" s="93"/>
      <c r="D22" s="93"/>
      <c r="E22" s="152"/>
      <c r="F22" s="152"/>
      <c r="G22" s="152"/>
      <c r="H22" s="152"/>
      <c r="I22" s="93"/>
      <c r="J22" s="95"/>
    </row>
    <row r="23" spans="1:10" x14ac:dyDescent="0.25">
      <c r="A23" s="155" t="s">
        <v>15</v>
      </c>
      <c r="B23" s="162"/>
      <c r="C23" s="168" t="s">
        <v>506</v>
      </c>
      <c r="D23" s="169"/>
      <c r="E23" s="169"/>
      <c r="F23" s="169"/>
      <c r="G23" s="169"/>
      <c r="H23" s="169"/>
      <c r="I23" s="169"/>
      <c r="J23" s="170"/>
    </row>
    <row r="24" spans="1:10" x14ac:dyDescent="0.25">
      <c r="A24" s="92"/>
      <c r="B24" s="93"/>
      <c r="C24" s="93"/>
      <c r="D24" s="93"/>
      <c r="E24" s="152"/>
      <c r="F24" s="152"/>
      <c r="G24" s="152"/>
      <c r="H24" s="152"/>
      <c r="I24" s="93"/>
      <c r="J24" s="95"/>
    </row>
    <row r="25" spans="1:10" x14ac:dyDescent="0.25">
      <c r="A25" s="155" t="s">
        <v>16</v>
      </c>
      <c r="B25" s="162"/>
      <c r="C25" s="172" t="s">
        <v>507</v>
      </c>
      <c r="D25" s="173"/>
      <c r="E25" s="173"/>
      <c r="F25" s="173"/>
      <c r="G25" s="173"/>
      <c r="H25" s="173"/>
      <c r="I25" s="173"/>
      <c r="J25" s="174"/>
    </row>
    <row r="26" spans="1:10" x14ac:dyDescent="0.25">
      <c r="A26" s="92"/>
      <c r="B26" s="93"/>
      <c r="C26" s="100"/>
      <c r="D26" s="93"/>
      <c r="E26" s="152"/>
      <c r="F26" s="152"/>
      <c r="G26" s="152"/>
      <c r="H26" s="152"/>
      <c r="I26" s="93"/>
      <c r="J26" s="95"/>
    </row>
    <row r="27" spans="1:10" x14ac:dyDescent="0.25">
      <c r="A27" s="155" t="s">
        <v>17</v>
      </c>
      <c r="B27" s="162"/>
      <c r="C27" s="172" t="s">
        <v>508</v>
      </c>
      <c r="D27" s="173"/>
      <c r="E27" s="173"/>
      <c r="F27" s="173"/>
      <c r="G27" s="173"/>
      <c r="H27" s="173"/>
      <c r="I27" s="173"/>
      <c r="J27" s="174"/>
    </row>
    <row r="28" spans="1:10" ht="13.9" customHeight="1" x14ac:dyDescent="0.25">
      <c r="A28" s="92"/>
      <c r="B28" s="93"/>
      <c r="C28" s="100"/>
      <c r="D28" s="93"/>
      <c r="E28" s="152"/>
      <c r="F28" s="152"/>
      <c r="G28" s="152"/>
      <c r="H28" s="152"/>
      <c r="I28" s="93"/>
      <c r="J28" s="95"/>
    </row>
    <row r="29" spans="1:10" ht="22.9" customHeight="1" x14ac:dyDescent="0.25">
      <c r="A29" s="146" t="s">
        <v>18</v>
      </c>
      <c r="B29" s="162"/>
      <c r="C29" s="101">
        <v>10131</v>
      </c>
      <c r="D29" s="102"/>
      <c r="E29" s="171"/>
      <c r="F29" s="171"/>
      <c r="G29" s="171"/>
      <c r="H29" s="171"/>
      <c r="I29" s="103"/>
      <c r="J29" s="104"/>
    </row>
    <row r="30" spans="1:10" x14ac:dyDescent="0.25">
      <c r="A30" s="92"/>
      <c r="B30" s="93"/>
      <c r="C30" s="93"/>
      <c r="D30" s="93"/>
      <c r="E30" s="152"/>
      <c r="F30" s="152"/>
      <c r="G30" s="152"/>
      <c r="H30" s="152"/>
      <c r="I30" s="103"/>
      <c r="J30" s="104"/>
    </row>
    <row r="31" spans="1:10" x14ac:dyDescent="0.25">
      <c r="A31" s="155" t="s">
        <v>19</v>
      </c>
      <c r="B31" s="162"/>
      <c r="C31" s="115" t="s">
        <v>509</v>
      </c>
      <c r="D31" s="175" t="s">
        <v>20</v>
      </c>
      <c r="E31" s="176"/>
      <c r="F31" s="176"/>
      <c r="G31" s="176"/>
      <c r="H31" s="105"/>
      <c r="I31" s="106" t="s">
        <v>21</v>
      </c>
      <c r="J31" s="107" t="s">
        <v>22</v>
      </c>
    </row>
    <row r="32" spans="1:10" x14ac:dyDescent="0.25">
      <c r="A32" s="155"/>
      <c r="B32" s="162"/>
      <c r="C32" s="108"/>
      <c r="D32" s="76"/>
      <c r="E32" s="167"/>
      <c r="F32" s="167"/>
      <c r="G32" s="167"/>
      <c r="H32" s="167"/>
      <c r="I32" s="103"/>
      <c r="J32" s="104"/>
    </row>
    <row r="33" spans="1:10" x14ac:dyDescent="0.25">
      <c r="A33" s="155" t="s">
        <v>23</v>
      </c>
      <c r="B33" s="162"/>
      <c r="C33" s="101" t="s">
        <v>510</v>
      </c>
      <c r="D33" s="175" t="s">
        <v>24</v>
      </c>
      <c r="E33" s="176"/>
      <c r="F33" s="176"/>
      <c r="G33" s="176"/>
      <c r="H33" s="99"/>
      <c r="I33" s="106" t="s">
        <v>25</v>
      </c>
      <c r="J33" s="107" t="s">
        <v>26</v>
      </c>
    </row>
    <row r="34" spans="1:10" x14ac:dyDescent="0.25">
      <c r="A34" s="92"/>
      <c r="B34" s="93"/>
      <c r="C34" s="93"/>
      <c r="D34" s="93"/>
      <c r="E34" s="152"/>
      <c r="F34" s="152"/>
      <c r="G34" s="152"/>
      <c r="H34" s="152"/>
      <c r="I34" s="93"/>
      <c r="J34" s="95"/>
    </row>
    <row r="35" spans="1:10" x14ac:dyDescent="0.25">
      <c r="A35" s="175" t="s">
        <v>27</v>
      </c>
      <c r="B35" s="176"/>
      <c r="C35" s="176"/>
      <c r="D35" s="176"/>
      <c r="E35" s="176" t="s">
        <v>28</v>
      </c>
      <c r="F35" s="176"/>
      <c r="G35" s="176"/>
      <c r="H35" s="176"/>
      <c r="I35" s="176"/>
      <c r="J35" s="109" t="s">
        <v>29</v>
      </c>
    </row>
    <row r="36" spans="1:10" x14ac:dyDescent="0.25">
      <c r="A36" s="92"/>
      <c r="B36" s="93"/>
      <c r="C36" s="93"/>
      <c r="D36" s="93"/>
      <c r="E36" s="152"/>
      <c r="F36" s="152"/>
      <c r="G36" s="152"/>
      <c r="H36" s="152"/>
      <c r="I36" s="93"/>
      <c r="J36" s="104"/>
    </row>
    <row r="37" spans="1:10" x14ac:dyDescent="0.25">
      <c r="A37" s="184" t="s">
        <v>511</v>
      </c>
      <c r="B37" s="185"/>
      <c r="C37" s="185"/>
      <c r="D37" s="185"/>
      <c r="E37" s="180" t="s">
        <v>536</v>
      </c>
      <c r="F37" s="181"/>
      <c r="G37" s="181"/>
      <c r="H37" s="181"/>
      <c r="I37" s="182"/>
      <c r="J37" s="131" t="s">
        <v>537</v>
      </c>
    </row>
    <row r="38" spans="1:10" x14ac:dyDescent="0.25">
      <c r="A38" s="92"/>
      <c r="B38" s="93"/>
      <c r="C38" s="100"/>
      <c r="D38" s="183"/>
      <c r="E38" s="183"/>
      <c r="F38" s="183"/>
      <c r="G38" s="183"/>
      <c r="H38" s="183"/>
      <c r="I38" s="183"/>
      <c r="J38" s="95"/>
    </row>
    <row r="39" spans="1:10" x14ac:dyDescent="0.25">
      <c r="A39" s="177" t="s">
        <v>512</v>
      </c>
      <c r="B39" s="178"/>
      <c r="C39" s="178"/>
      <c r="D39" s="178"/>
      <c r="E39" s="180" t="s">
        <v>538</v>
      </c>
      <c r="F39" s="181"/>
      <c r="G39" s="181"/>
      <c r="H39" s="181"/>
      <c r="I39" s="182"/>
      <c r="J39" s="132" t="s">
        <v>539</v>
      </c>
    </row>
    <row r="40" spans="1:10" x14ac:dyDescent="0.25">
      <c r="A40" s="92"/>
      <c r="B40" s="93"/>
      <c r="C40" s="100"/>
      <c r="D40" s="110"/>
      <c r="E40" s="183"/>
      <c r="F40" s="183"/>
      <c r="G40" s="183"/>
      <c r="H40" s="183"/>
      <c r="I40" s="94"/>
      <c r="J40" s="95"/>
    </row>
    <row r="41" spans="1:10" x14ac:dyDescent="0.25">
      <c r="A41" s="177" t="s">
        <v>513</v>
      </c>
      <c r="B41" s="178"/>
      <c r="C41" s="178"/>
      <c r="D41" s="179"/>
      <c r="E41" s="180" t="s">
        <v>540</v>
      </c>
      <c r="F41" s="181"/>
      <c r="G41" s="181"/>
      <c r="H41" s="181"/>
      <c r="I41" s="182"/>
      <c r="J41" s="133" t="s">
        <v>541</v>
      </c>
    </row>
    <row r="42" spans="1:10" x14ac:dyDescent="0.25">
      <c r="A42" s="92"/>
      <c r="B42" s="93"/>
      <c r="C42" s="100"/>
      <c r="D42" s="110"/>
      <c r="E42" s="183"/>
      <c r="F42" s="183"/>
      <c r="G42" s="183"/>
      <c r="H42" s="183"/>
      <c r="I42" s="94"/>
      <c r="J42" s="95"/>
    </row>
    <row r="43" spans="1:10" x14ac:dyDescent="0.25">
      <c r="A43" s="177" t="s">
        <v>514</v>
      </c>
      <c r="B43" s="178"/>
      <c r="C43" s="178"/>
      <c r="D43" s="179"/>
      <c r="E43" s="177" t="s">
        <v>538</v>
      </c>
      <c r="F43" s="178"/>
      <c r="G43" s="178"/>
      <c r="H43" s="178"/>
      <c r="I43" s="179"/>
      <c r="J43" s="133" t="s">
        <v>542</v>
      </c>
    </row>
    <row r="44" spans="1:10" x14ac:dyDescent="0.25">
      <c r="A44" s="111"/>
      <c r="B44" s="100"/>
      <c r="C44" s="188"/>
      <c r="D44" s="188"/>
      <c r="E44" s="152"/>
      <c r="F44" s="152"/>
      <c r="G44" s="188"/>
      <c r="H44" s="188"/>
      <c r="I44" s="188"/>
      <c r="J44" s="95"/>
    </row>
    <row r="45" spans="1:10" x14ac:dyDescent="0.25">
      <c r="A45" s="177" t="s">
        <v>515</v>
      </c>
      <c r="B45" s="178"/>
      <c r="C45" s="178"/>
      <c r="D45" s="179"/>
      <c r="E45" s="177" t="s">
        <v>543</v>
      </c>
      <c r="F45" s="178"/>
      <c r="G45" s="178"/>
      <c r="H45" s="178"/>
      <c r="I45" s="179"/>
      <c r="J45" s="133" t="s">
        <v>544</v>
      </c>
    </row>
    <row r="46" spans="1:10" x14ac:dyDescent="0.25">
      <c r="A46" s="111"/>
      <c r="B46" s="100"/>
      <c r="C46" s="100"/>
      <c r="D46" s="93"/>
      <c r="E46" s="189"/>
      <c r="F46" s="189"/>
      <c r="G46" s="188"/>
      <c r="H46" s="188"/>
      <c r="I46" s="93"/>
      <c r="J46" s="95"/>
    </row>
    <row r="47" spans="1:10" x14ac:dyDescent="0.25">
      <c r="A47" s="177" t="s">
        <v>516</v>
      </c>
      <c r="B47" s="178"/>
      <c r="C47" s="178"/>
      <c r="D47" s="179"/>
      <c r="E47" s="177" t="s">
        <v>543</v>
      </c>
      <c r="F47" s="178"/>
      <c r="G47" s="178"/>
      <c r="H47" s="178"/>
      <c r="I47" s="179"/>
      <c r="J47" s="133" t="s">
        <v>545</v>
      </c>
    </row>
    <row r="48" spans="1:10" s="123" customFormat="1" x14ac:dyDescent="0.25">
      <c r="A48" s="128"/>
      <c r="B48" s="129"/>
      <c r="C48" s="129"/>
      <c r="D48" s="122"/>
      <c r="E48" s="189"/>
      <c r="F48" s="189"/>
      <c r="G48" s="190"/>
      <c r="H48" s="190"/>
      <c r="I48" s="122"/>
      <c r="J48" s="130"/>
    </row>
    <row r="49" spans="1:10" s="123" customFormat="1" x14ac:dyDescent="0.25">
      <c r="A49" s="177" t="s">
        <v>517</v>
      </c>
      <c r="B49" s="178"/>
      <c r="C49" s="178"/>
      <c r="D49" s="179"/>
      <c r="E49" s="180" t="s">
        <v>546</v>
      </c>
      <c r="F49" s="181"/>
      <c r="G49" s="181"/>
      <c r="H49" s="181"/>
      <c r="I49" s="182"/>
      <c r="J49" s="133" t="s">
        <v>547</v>
      </c>
    </row>
    <row r="50" spans="1:10" s="123" customFormat="1" x14ac:dyDescent="0.25">
      <c r="A50" s="128"/>
      <c r="B50" s="129"/>
      <c r="C50" s="129"/>
      <c r="D50" s="122"/>
      <c r="E50" s="189"/>
      <c r="F50" s="189"/>
      <c r="G50" s="190"/>
      <c r="H50" s="190"/>
      <c r="I50" s="122"/>
      <c r="J50" s="130"/>
    </row>
    <row r="51" spans="1:10" s="123" customFormat="1" x14ac:dyDescent="0.25">
      <c r="A51" s="180" t="s">
        <v>518</v>
      </c>
      <c r="B51" s="181"/>
      <c r="C51" s="181"/>
      <c r="D51" s="182"/>
      <c r="E51" s="180" t="s">
        <v>548</v>
      </c>
      <c r="F51" s="181"/>
      <c r="G51" s="181"/>
      <c r="H51" s="181"/>
      <c r="I51" s="182"/>
      <c r="J51" s="133" t="s">
        <v>549</v>
      </c>
    </row>
    <row r="52" spans="1:10" s="123" customFormat="1" x14ac:dyDescent="0.25">
      <c r="A52" s="128"/>
      <c r="B52" s="129"/>
      <c r="C52" s="129"/>
      <c r="D52" s="122"/>
      <c r="E52" s="189"/>
      <c r="F52" s="189"/>
      <c r="G52" s="190"/>
      <c r="H52" s="190"/>
      <c r="I52" s="122"/>
      <c r="J52" s="130"/>
    </row>
    <row r="53" spans="1:10" s="123" customFormat="1" x14ac:dyDescent="0.25">
      <c r="A53" s="180" t="s">
        <v>519</v>
      </c>
      <c r="B53" s="181"/>
      <c r="C53" s="181"/>
      <c r="D53" s="182"/>
      <c r="E53" s="180" t="s">
        <v>550</v>
      </c>
      <c r="F53" s="181"/>
      <c r="G53" s="181"/>
      <c r="H53" s="181"/>
      <c r="I53" s="182"/>
      <c r="J53" s="133" t="s">
        <v>551</v>
      </c>
    </row>
    <row r="54" spans="1:10" s="123" customFormat="1" x14ac:dyDescent="0.25">
      <c r="A54" s="128"/>
      <c r="B54" s="129"/>
      <c r="C54" s="129"/>
      <c r="D54" s="122"/>
      <c r="E54" s="189"/>
      <c r="F54" s="189"/>
      <c r="G54" s="190"/>
      <c r="H54" s="190"/>
      <c r="I54" s="122"/>
      <c r="J54" s="130"/>
    </row>
    <row r="55" spans="1:10" s="123" customFormat="1" x14ac:dyDescent="0.25">
      <c r="A55" s="180" t="s">
        <v>520</v>
      </c>
      <c r="B55" s="181"/>
      <c r="C55" s="181"/>
      <c r="D55" s="182"/>
      <c r="E55" s="180" t="s">
        <v>552</v>
      </c>
      <c r="F55" s="181"/>
      <c r="G55" s="181"/>
      <c r="H55" s="181"/>
      <c r="I55" s="182"/>
      <c r="J55" s="133" t="s">
        <v>553</v>
      </c>
    </row>
    <row r="56" spans="1:10" s="123" customFormat="1" x14ac:dyDescent="0.25">
      <c r="A56" s="128"/>
      <c r="B56" s="129"/>
      <c r="C56" s="129"/>
      <c r="D56" s="122"/>
      <c r="E56" s="189"/>
      <c r="F56" s="189"/>
      <c r="G56" s="190"/>
      <c r="H56" s="190"/>
      <c r="I56" s="122"/>
      <c r="J56" s="130"/>
    </row>
    <row r="57" spans="1:10" s="123" customFormat="1" x14ac:dyDescent="0.25">
      <c r="A57" s="180" t="s">
        <v>521</v>
      </c>
      <c r="B57" s="181"/>
      <c r="C57" s="181"/>
      <c r="D57" s="182"/>
      <c r="E57" s="180" t="s">
        <v>536</v>
      </c>
      <c r="F57" s="181"/>
      <c r="G57" s="181"/>
      <c r="H57" s="181"/>
      <c r="I57" s="182"/>
      <c r="J57" s="133">
        <v>80772529</v>
      </c>
    </row>
    <row r="58" spans="1:10" s="123" customFormat="1" x14ac:dyDescent="0.25">
      <c r="A58" s="128"/>
      <c r="B58" s="129"/>
      <c r="C58" s="129"/>
      <c r="D58" s="122"/>
      <c r="E58" s="189"/>
      <c r="F58" s="189"/>
      <c r="G58" s="190"/>
      <c r="H58" s="190"/>
      <c r="I58" s="122"/>
      <c r="J58" s="130"/>
    </row>
    <row r="59" spans="1:10" s="123" customFormat="1" x14ac:dyDescent="0.25">
      <c r="A59" s="180" t="s">
        <v>522</v>
      </c>
      <c r="B59" s="181"/>
      <c r="C59" s="181"/>
      <c r="D59" s="182"/>
      <c r="E59" s="180" t="s">
        <v>554</v>
      </c>
      <c r="F59" s="181"/>
      <c r="G59" s="181"/>
      <c r="H59" s="181"/>
      <c r="I59" s="182"/>
      <c r="J59" s="133" t="s">
        <v>555</v>
      </c>
    </row>
    <row r="60" spans="1:10" s="123" customFormat="1" x14ac:dyDescent="0.25">
      <c r="A60" s="128"/>
      <c r="B60" s="129"/>
      <c r="C60" s="129"/>
      <c r="D60" s="122"/>
      <c r="E60" s="189"/>
      <c r="F60" s="189"/>
      <c r="G60" s="190"/>
      <c r="H60" s="190"/>
      <c r="I60" s="122"/>
      <c r="J60" s="130"/>
    </row>
    <row r="61" spans="1:10" s="123" customFormat="1" x14ac:dyDescent="0.25">
      <c r="A61" s="180" t="s">
        <v>523</v>
      </c>
      <c r="B61" s="181"/>
      <c r="C61" s="181"/>
      <c r="D61" s="182"/>
      <c r="E61" s="180" t="s">
        <v>556</v>
      </c>
      <c r="F61" s="181"/>
      <c r="G61" s="181"/>
      <c r="H61" s="181"/>
      <c r="I61" s="182"/>
      <c r="J61" s="131" t="s">
        <v>557</v>
      </c>
    </row>
    <row r="62" spans="1:10" s="123" customFormat="1" x14ac:dyDescent="0.25">
      <c r="A62" s="128"/>
      <c r="B62" s="129"/>
      <c r="C62" s="129"/>
      <c r="D62" s="122"/>
      <c r="E62" s="189"/>
      <c r="F62" s="189"/>
      <c r="G62" s="190"/>
      <c r="H62" s="190"/>
      <c r="I62" s="122"/>
      <c r="J62" s="130"/>
    </row>
    <row r="63" spans="1:10" s="123" customFormat="1" x14ac:dyDescent="0.25">
      <c r="A63" s="180" t="s">
        <v>524</v>
      </c>
      <c r="B63" s="181"/>
      <c r="C63" s="181"/>
      <c r="D63" s="182"/>
      <c r="E63" s="180" t="s">
        <v>550</v>
      </c>
      <c r="F63" s="181"/>
      <c r="G63" s="181"/>
      <c r="H63" s="181"/>
      <c r="I63" s="182"/>
      <c r="J63" s="133" t="s">
        <v>558</v>
      </c>
    </row>
    <row r="64" spans="1:10" s="123" customFormat="1" x14ac:dyDescent="0.25">
      <c r="A64" s="128"/>
      <c r="B64" s="129"/>
      <c r="C64" s="129"/>
      <c r="D64" s="122"/>
      <c r="E64" s="189"/>
      <c r="F64" s="189"/>
      <c r="G64" s="190"/>
      <c r="H64" s="190"/>
      <c r="I64" s="122"/>
      <c r="J64" s="130"/>
    </row>
    <row r="65" spans="1:10" s="123" customFormat="1" x14ac:dyDescent="0.25">
      <c r="A65" s="180" t="s">
        <v>525</v>
      </c>
      <c r="B65" s="181"/>
      <c r="C65" s="181"/>
      <c r="D65" s="182"/>
      <c r="E65" s="180" t="s">
        <v>559</v>
      </c>
      <c r="F65" s="181"/>
      <c r="G65" s="181"/>
      <c r="H65" s="181"/>
      <c r="I65" s="182"/>
      <c r="J65" s="133">
        <v>5527988000</v>
      </c>
    </row>
    <row r="66" spans="1:10" s="123" customFormat="1" x14ac:dyDescent="0.25">
      <c r="A66" s="128"/>
      <c r="B66" s="129"/>
      <c r="C66" s="129"/>
      <c r="D66" s="122"/>
      <c r="E66" s="189"/>
      <c r="F66" s="189"/>
      <c r="G66" s="190"/>
      <c r="H66" s="190"/>
      <c r="I66" s="122"/>
      <c r="J66" s="130"/>
    </row>
    <row r="67" spans="1:10" s="123" customFormat="1" x14ac:dyDescent="0.25">
      <c r="A67" s="180" t="s">
        <v>526</v>
      </c>
      <c r="B67" s="181"/>
      <c r="C67" s="181"/>
      <c r="D67" s="182"/>
      <c r="E67" s="180" t="s">
        <v>560</v>
      </c>
      <c r="F67" s="181"/>
      <c r="G67" s="181"/>
      <c r="H67" s="181"/>
      <c r="I67" s="182"/>
      <c r="J67" s="133">
        <v>17573462</v>
      </c>
    </row>
    <row r="68" spans="1:10" s="123" customFormat="1" x14ac:dyDescent="0.25">
      <c r="A68" s="128"/>
      <c r="B68" s="129"/>
      <c r="C68" s="129"/>
      <c r="D68" s="122"/>
      <c r="E68" s="189"/>
      <c r="F68" s="189"/>
      <c r="G68" s="190"/>
      <c r="H68" s="190"/>
      <c r="I68" s="122"/>
      <c r="J68" s="130"/>
    </row>
    <row r="69" spans="1:10" s="123" customFormat="1" x14ac:dyDescent="0.25">
      <c r="A69" s="180" t="s">
        <v>527</v>
      </c>
      <c r="B69" s="181"/>
      <c r="C69" s="181"/>
      <c r="D69" s="182"/>
      <c r="E69" s="180" t="s">
        <v>543</v>
      </c>
      <c r="F69" s="181"/>
      <c r="G69" s="181"/>
      <c r="H69" s="181"/>
      <c r="I69" s="182"/>
      <c r="J69" s="133" t="s">
        <v>561</v>
      </c>
    </row>
    <row r="70" spans="1:10" s="123" customFormat="1" x14ac:dyDescent="0.25">
      <c r="A70" s="128"/>
      <c r="B70" s="129"/>
      <c r="C70" s="129"/>
      <c r="D70" s="122"/>
      <c r="E70" s="189"/>
      <c r="F70" s="189"/>
      <c r="G70" s="190"/>
      <c r="H70" s="190"/>
      <c r="I70" s="122"/>
      <c r="J70" s="130"/>
    </row>
    <row r="71" spans="1:10" s="123" customFormat="1" x14ac:dyDescent="0.25">
      <c r="A71" s="180" t="s">
        <v>528</v>
      </c>
      <c r="B71" s="181"/>
      <c r="C71" s="181"/>
      <c r="D71" s="182"/>
      <c r="E71" s="180" t="s">
        <v>562</v>
      </c>
      <c r="F71" s="181"/>
      <c r="G71" s="181"/>
      <c r="H71" s="181"/>
      <c r="I71" s="182"/>
      <c r="J71" s="133">
        <v>10530890156</v>
      </c>
    </row>
    <row r="72" spans="1:10" s="123" customFormat="1" x14ac:dyDescent="0.25">
      <c r="A72" s="128"/>
      <c r="B72" s="129"/>
      <c r="C72" s="129"/>
      <c r="D72" s="122"/>
      <c r="E72" s="189"/>
      <c r="F72" s="189"/>
      <c r="G72" s="190"/>
      <c r="H72" s="190"/>
      <c r="I72" s="122"/>
      <c r="J72" s="130"/>
    </row>
    <row r="73" spans="1:10" s="123" customFormat="1" x14ac:dyDescent="0.25">
      <c r="A73" s="180" t="s">
        <v>529</v>
      </c>
      <c r="B73" s="181"/>
      <c r="C73" s="181"/>
      <c r="D73" s="182"/>
      <c r="E73" s="180" t="s">
        <v>563</v>
      </c>
      <c r="F73" s="181"/>
      <c r="G73" s="181"/>
      <c r="H73" s="181"/>
      <c r="I73" s="182"/>
      <c r="J73" s="133">
        <v>70216036</v>
      </c>
    </row>
    <row r="74" spans="1:10" s="123" customFormat="1" x14ac:dyDescent="0.25">
      <c r="A74" s="128"/>
      <c r="B74" s="129"/>
      <c r="C74" s="129"/>
      <c r="D74" s="122"/>
      <c r="E74" s="189"/>
      <c r="F74" s="189"/>
      <c r="G74" s="190"/>
      <c r="H74" s="190"/>
      <c r="I74" s="122"/>
      <c r="J74" s="130"/>
    </row>
    <row r="75" spans="1:10" s="123" customFormat="1" x14ac:dyDescent="0.25">
      <c r="A75" s="180" t="s">
        <v>530</v>
      </c>
      <c r="B75" s="181"/>
      <c r="C75" s="181"/>
      <c r="D75" s="182"/>
      <c r="E75" s="180" t="s">
        <v>564</v>
      </c>
      <c r="F75" s="181"/>
      <c r="G75" s="181"/>
      <c r="H75" s="181"/>
      <c r="I75" s="182"/>
      <c r="J75" s="133">
        <v>34291116</v>
      </c>
    </row>
    <row r="76" spans="1:10" s="123" customFormat="1" x14ac:dyDescent="0.25">
      <c r="A76" s="128"/>
      <c r="B76" s="129"/>
      <c r="C76" s="129"/>
      <c r="D76" s="122"/>
      <c r="E76" s="189"/>
      <c r="F76" s="189"/>
      <c r="G76" s="190"/>
      <c r="H76" s="190"/>
      <c r="I76" s="122"/>
      <c r="J76" s="130"/>
    </row>
    <row r="77" spans="1:10" s="123" customFormat="1" x14ac:dyDescent="0.25">
      <c r="A77" s="180" t="s">
        <v>531</v>
      </c>
      <c r="B77" s="181"/>
      <c r="C77" s="181"/>
      <c r="D77" s="182"/>
      <c r="E77" s="180" t="s">
        <v>565</v>
      </c>
      <c r="F77" s="181"/>
      <c r="G77" s="181"/>
      <c r="H77" s="181"/>
      <c r="I77" s="182"/>
      <c r="J77" s="133" t="s">
        <v>566</v>
      </c>
    </row>
    <row r="78" spans="1:10" s="123" customFormat="1" x14ac:dyDescent="0.25">
      <c r="A78" s="128"/>
      <c r="B78" s="129"/>
      <c r="C78" s="129"/>
      <c r="D78" s="122"/>
      <c r="E78" s="189"/>
      <c r="F78" s="189"/>
      <c r="G78" s="190"/>
      <c r="H78" s="190"/>
      <c r="I78" s="122"/>
      <c r="J78" s="130"/>
    </row>
    <row r="79" spans="1:10" s="123" customFormat="1" x14ac:dyDescent="0.25">
      <c r="A79" s="180" t="s">
        <v>532</v>
      </c>
      <c r="B79" s="181"/>
      <c r="C79" s="181"/>
      <c r="D79" s="182"/>
      <c r="E79" s="180" t="s">
        <v>565</v>
      </c>
      <c r="F79" s="181"/>
      <c r="G79" s="181"/>
      <c r="H79" s="181"/>
      <c r="I79" s="182"/>
      <c r="J79" s="133" t="s">
        <v>566</v>
      </c>
    </row>
    <row r="80" spans="1:10" s="123" customFormat="1" x14ac:dyDescent="0.25">
      <c r="A80" s="128"/>
      <c r="B80" s="129"/>
      <c r="C80" s="129"/>
      <c r="D80" s="122"/>
      <c r="E80" s="189"/>
      <c r="F80" s="189"/>
      <c r="G80" s="190"/>
      <c r="H80" s="190"/>
      <c r="I80" s="122"/>
      <c r="J80" s="130"/>
    </row>
    <row r="81" spans="1:10" s="123" customFormat="1" x14ac:dyDescent="0.25">
      <c r="A81" s="180" t="s">
        <v>533</v>
      </c>
      <c r="B81" s="181"/>
      <c r="C81" s="181"/>
      <c r="D81" s="182"/>
      <c r="E81" s="180" t="s">
        <v>567</v>
      </c>
      <c r="F81" s="181"/>
      <c r="G81" s="181"/>
      <c r="H81" s="181"/>
      <c r="I81" s="182"/>
      <c r="J81" s="133" t="s">
        <v>568</v>
      </c>
    </row>
    <row r="82" spans="1:10" s="123" customFormat="1" x14ac:dyDescent="0.25">
      <c r="A82" s="128"/>
      <c r="B82" s="129"/>
      <c r="C82" s="129"/>
      <c r="D82" s="122"/>
      <c r="E82" s="189"/>
      <c r="F82" s="189"/>
      <c r="G82" s="190"/>
      <c r="H82" s="190"/>
      <c r="I82" s="122"/>
      <c r="J82" s="130"/>
    </row>
    <row r="83" spans="1:10" s="123" customFormat="1" x14ac:dyDescent="0.25">
      <c r="A83" s="180" t="s">
        <v>534</v>
      </c>
      <c r="B83" s="181"/>
      <c r="C83" s="181"/>
      <c r="D83" s="182"/>
      <c r="E83" s="180" t="s">
        <v>569</v>
      </c>
      <c r="F83" s="181"/>
      <c r="G83" s="181"/>
      <c r="H83" s="181"/>
      <c r="I83" s="182"/>
      <c r="J83" s="133">
        <v>41388045</v>
      </c>
    </row>
    <row r="84" spans="1:10" s="123" customFormat="1" x14ac:dyDescent="0.25">
      <c r="A84" s="128"/>
      <c r="B84" s="129"/>
      <c r="C84" s="129"/>
      <c r="D84" s="122"/>
      <c r="E84" s="189"/>
      <c r="F84" s="189"/>
      <c r="G84" s="190"/>
      <c r="H84" s="190"/>
      <c r="I84" s="122"/>
      <c r="J84" s="130"/>
    </row>
    <row r="85" spans="1:10" s="123" customFormat="1" x14ac:dyDescent="0.25">
      <c r="A85" s="180" t="s">
        <v>535</v>
      </c>
      <c r="B85" s="181"/>
      <c r="C85" s="181"/>
      <c r="D85" s="182"/>
      <c r="E85" s="180" t="s">
        <v>570</v>
      </c>
      <c r="F85" s="181"/>
      <c r="G85" s="181"/>
      <c r="H85" s="181"/>
      <c r="I85" s="182"/>
      <c r="J85" s="133">
        <v>80115815</v>
      </c>
    </row>
    <row r="86" spans="1:10" s="123" customFormat="1" x14ac:dyDescent="0.25">
      <c r="A86" s="128"/>
      <c r="B86" s="129"/>
      <c r="C86" s="129"/>
      <c r="D86" s="122"/>
      <c r="E86" s="189"/>
      <c r="F86" s="189"/>
      <c r="G86" s="190"/>
      <c r="H86" s="190"/>
      <c r="I86" s="122"/>
      <c r="J86" s="130"/>
    </row>
    <row r="87" spans="1:10" s="123" customFormat="1" x14ac:dyDescent="0.25">
      <c r="A87" s="180"/>
      <c r="B87" s="181"/>
      <c r="C87" s="181"/>
      <c r="D87" s="182"/>
      <c r="E87" s="180"/>
      <c r="F87" s="181"/>
      <c r="G87" s="181"/>
      <c r="H87" s="181"/>
      <c r="I87" s="182"/>
      <c r="J87" s="133"/>
    </row>
    <row r="88" spans="1:10" s="123" customFormat="1" x14ac:dyDescent="0.25">
      <c r="A88" s="128"/>
      <c r="B88" s="129"/>
      <c r="C88" s="129"/>
      <c r="D88" s="122"/>
      <c r="E88" s="189"/>
      <c r="F88" s="189"/>
      <c r="G88" s="190"/>
      <c r="H88" s="190"/>
      <c r="I88" s="122"/>
      <c r="J88" s="130"/>
    </row>
    <row r="89" spans="1:10" s="123" customFormat="1" x14ac:dyDescent="0.25">
      <c r="A89" s="180"/>
      <c r="B89" s="181"/>
      <c r="C89" s="181"/>
      <c r="D89" s="182"/>
      <c r="E89" s="180"/>
      <c r="F89" s="181"/>
      <c r="G89" s="181"/>
      <c r="H89" s="181"/>
      <c r="I89" s="182"/>
      <c r="J89" s="133"/>
    </row>
    <row r="90" spans="1:10" s="123" customFormat="1" x14ac:dyDescent="0.25">
      <c r="A90" s="124"/>
      <c r="B90" s="125"/>
      <c r="C90" s="125"/>
      <c r="D90" s="126"/>
      <c r="E90" s="186"/>
      <c r="F90" s="186"/>
      <c r="G90" s="187"/>
      <c r="H90" s="187"/>
      <c r="I90" s="126"/>
      <c r="J90" s="127" t="s">
        <v>30</v>
      </c>
    </row>
    <row r="91" spans="1:10" s="123" customFormat="1" x14ac:dyDescent="0.25">
      <c r="A91" s="124"/>
      <c r="B91" s="125"/>
      <c r="C91" s="125"/>
      <c r="D91" s="126"/>
      <c r="E91" s="186"/>
      <c r="F91" s="186"/>
      <c r="G91" s="187"/>
      <c r="H91" s="187"/>
      <c r="I91" s="126"/>
      <c r="J91" s="127" t="s">
        <v>31</v>
      </c>
    </row>
    <row r="92" spans="1:10" ht="14.45" customHeight="1" x14ac:dyDescent="0.25">
      <c r="A92" s="146" t="s">
        <v>32</v>
      </c>
      <c r="B92" s="157"/>
      <c r="C92" s="158" t="s">
        <v>578</v>
      </c>
      <c r="D92" s="159"/>
      <c r="E92" s="195" t="s">
        <v>33</v>
      </c>
      <c r="F92" s="196"/>
      <c r="G92" s="163" t="s">
        <v>571</v>
      </c>
      <c r="H92" s="164"/>
      <c r="I92" s="164"/>
      <c r="J92" s="165"/>
    </row>
    <row r="93" spans="1:10" x14ac:dyDescent="0.25">
      <c r="A93" s="111"/>
      <c r="B93" s="100"/>
      <c r="C93" s="188"/>
      <c r="D93" s="188"/>
      <c r="E93" s="152"/>
      <c r="F93" s="152"/>
      <c r="G93" s="197" t="s">
        <v>34</v>
      </c>
      <c r="H93" s="197"/>
      <c r="I93" s="197"/>
      <c r="J93" s="84"/>
    </row>
    <row r="94" spans="1:10" ht="13.9" customHeight="1" x14ac:dyDescent="0.25">
      <c r="A94" s="146" t="s">
        <v>35</v>
      </c>
      <c r="B94" s="157"/>
      <c r="C94" s="163" t="s">
        <v>572</v>
      </c>
      <c r="D94" s="164"/>
      <c r="E94" s="164"/>
      <c r="F94" s="164"/>
      <c r="G94" s="164"/>
      <c r="H94" s="164"/>
      <c r="I94" s="164"/>
      <c r="J94" s="165"/>
    </row>
    <row r="95" spans="1:10" x14ac:dyDescent="0.25">
      <c r="A95" s="92"/>
      <c r="B95" s="93"/>
      <c r="C95" s="171" t="s">
        <v>36</v>
      </c>
      <c r="D95" s="171"/>
      <c r="E95" s="171"/>
      <c r="F95" s="171"/>
      <c r="G95" s="171"/>
      <c r="H95" s="171"/>
      <c r="I95" s="171"/>
      <c r="J95" s="95"/>
    </row>
    <row r="96" spans="1:10" x14ac:dyDescent="0.25">
      <c r="A96" s="146" t="s">
        <v>37</v>
      </c>
      <c r="B96" s="157"/>
      <c r="C96" s="191" t="s">
        <v>573</v>
      </c>
      <c r="D96" s="192"/>
      <c r="E96" s="193"/>
      <c r="F96" s="152"/>
      <c r="G96" s="152"/>
      <c r="H96" s="176"/>
      <c r="I96" s="176"/>
      <c r="J96" s="194"/>
    </row>
    <row r="97" spans="1:10" x14ac:dyDescent="0.25">
      <c r="A97" s="92"/>
      <c r="B97" s="93"/>
      <c r="C97" s="100"/>
      <c r="D97" s="93"/>
      <c r="E97" s="152"/>
      <c r="F97" s="152"/>
      <c r="G97" s="152"/>
      <c r="H97" s="152"/>
      <c r="I97" s="93"/>
      <c r="J97" s="95"/>
    </row>
    <row r="98" spans="1:10" ht="14.45" customHeight="1" x14ac:dyDescent="0.25">
      <c r="A98" s="146" t="s">
        <v>38</v>
      </c>
      <c r="B98" s="157"/>
      <c r="C98" s="198" t="s">
        <v>574</v>
      </c>
      <c r="D98" s="199"/>
      <c r="E98" s="199"/>
      <c r="F98" s="199"/>
      <c r="G98" s="199"/>
      <c r="H98" s="199"/>
      <c r="I98" s="199"/>
      <c r="J98" s="200"/>
    </row>
    <row r="99" spans="1:10" x14ac:dyDescent="0.25">
      <c r="A99" s="92"/>
      <c r="B99" s="93"/>
      <c r="C99" s="93"/>
      <c r="D99" s="93"/>
      <c r="E99" s="152"/>
      <c r="F99" s="152"/>
      <c r="G99" s="152"/>
      <c r="H99" s="152"/>
      <c r="I99" s="93"/>
      <c r="J99" s="95"/>
    </row>
    <row r="100" spans="1:10" x14ac:dyDescent="0.25">
      <c r="A100" s="146" t="s">
        <v>39</v>
      </c>
      <c r="B100" s="157"/>
      <c r="C100" s="198" t="s">
        <v>575</v>
      </c>
      <c r="D100" s="199"/>
      <c r="E100" s="199"/>
      <c r="F100" s="199"/>
      <c r="G100" s="199"/>
      <c r="H100" s="199"/>
      <c r="I100" s="199"/>
      <c r="J100" s="200"/>
    </row>
    <row r="101" spans="1:10" ht="14.45" customHeight="1" x14ac:dyDescent="0.25">
      <c r="A101" s="92"/>
      <c r="B101" s="93"/>
      <c r="C101" s="201" t="s">
        <v>40</v>
      </c>
      <c r="D101" s="201"/>
      <c r="E101" s="201"/>
      <c r="F101" s="201"/>
      <c r="G101" s="93"/>
      <c r="H101" s="93"/>
      <c r="I101" s="93"/>
      <c r="J101" s="95"/>
    </row>
    <row r="102" spans="1:10" x14ac:dyDescent="0.25">
      <c r="A102" s="146" t="s">
        <v>41</v>
      </c>
      <c r="B102" s="157"/>
      <c r="C102" s="198" t="s">
        <v>576</v>
      </c>
      <c r="D102" s="199"/>
      <c r="E102" s="199"/>
      <c r="F102" s="199"/>
      <c r="G102" s="199"/>
      <c r="H102" s="199"/>
      <c r="I102" s="199"/>
      <c r="J102" s="200"/>
    </row>
    <row r="103" spans="1:10" ht="14.45" customHeight="1" x14ac:dyDescent="0.25">
      <c r="A103" s="112"/>
      <c r="B103" s="113"/>
      <c r="C103" s="202" t="s">
        <v>42</v>
      </c>
      <c r="D103" s="202"/>
      <c r="E103" s="202"/>
      <c r="F103" s="202"/>
      <c r="G103" s="202"/>
      <c r="H103" s="113"/>
      <c r="I103" s="113"/>
      <c r="J103" s="114"/>
    </row>
    <row r="110" spans="1:10" ht="27" customHeight="1" x14ac:dyDescent="0.25"/>
    <row r="114"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206">
    <mergeCell ref="E88:F88"/>
    <mergeCell ref="G88:H88"/>
    <mergeCell ref="A89:D89"/>
    <mergeCell ref="E89:I89"/>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00:B100"/>
    <mergeCell ref="C100:J100"/>
    <mergeCell ref="C101:F101"/>
    <mergeCell ref="A102:B102"/>
    <mergeCell ref="C102:J102"/>
    <mergeCell ref="C103:G103"/>
    <mergeCell ref="E97:F97"/>
    <mergeCell ref="G97:H97"/>
    <mergeCell ref="A98:B98"/>
    <mergeCell ref="C98:J98"/>
    <mergeCell ref="E99:F99"/>
    <mergeCell ref="G99:H9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47:D47"/>
    <mergeCell ref="E47:I47"/>
    <mergeCell ref="E90:F90"/>
    <mergeCell ref="G90:H90"/>
    <mergeCell ref="E91:F91"/>
    <mergeCell ref="G91:H91"/>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2:D92">
      <formula1>$J$90:$J$91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zoomScaleSheetLayoutView="110" workbookViewId="0">
      <selection activeCell="I78" sqref="I7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6" t="s">
        <v>43</v>
      </c>
      <c r="B1" s="207"/>
      <c r="C1" s="207"/>
      <c r="D1" s="207"/>
      <c r="E1" s="207"/>
      <c r="F1" s="207"/>
      <c r="G1" s="207"/>
      <c r="H1" s="207"/>
      <c r="I1" s="207"/>
    </row>
    <row r="2" spans="1:9" x14ac:dyDescent="0.2">
      <c r="A2" s="208" t="s">
        <v>579</v>
      </c>
      <c r="B2" s="209"/>
      <c r="C2" s="209"/>
      <c r="D2" s="209"/>
      <c r="E2" s="209"/>
      <c r="F2" s="209"/>
      <c r="G2" s="209"/>
      <c r="H2" s="209"/>
      <c r="I2" s="209"/>
    </row>
    <row r="3" spans="1:9" x14ac:dyDescent="0.2">
      <c r="A3" s="210" t="s">
        <v>44</v>
      </c>
      <c r="B3" s="211"/>
      <c r="C3" s="211"/>
      <c r="D3" s="211"/>
      <c r="E3" s="211"/>
      <c r="F3" s="211"/>
      <c r="G3" s="211"/>
      <c r="H3" s="211"/>
      <c r="I3" s="211"/>
    </row>
    <row r="4" spans="1:9" x14ac:dyDescent="0.2">
      <c r="A4" s="212" t="s">
        <v>577</v>
      </c>
      <c r="B4" s="213"/>
      <c r="C4" s="213"/>
      <c r="D4" s="213"/>
      <c r="E4" s="213"/>
      <c r="F4" s="213"/>
      <c r="G4" s="213"/>
      <c r="H4" s="213"/>
      <c r="I4" s="214"/>
    </row>
    <row r="5" spans="1:9" ht="45" x14ac:dyDescent="0.2">
      <c r="A5" s="217" t="s">
        <v>45</v>
      </c>
      <c r="B5" s="218"/>
      <c r="C5" s="218"/>
      <c r="D5" s="218"/>
      <c r="E5" s="218"/>
      <c r="F5" s="218"/>
      <c r="G5" s="12" t="s">
        <v>46</v>
      </c>
      <c r="H5" s="14" t="s">
        <v>47</v>
      </c>
      <c r="I5" s="14" t="s">
        <v>48</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20" t="s">
        <v>49</v>
      </c>
      <c r="B8" s="220"/>
      <c r="C8" s="220"/>
      <c r="D8" s="220"/>
      <c r="E8" s="220"/>
      <c r="F8" s="220"/>
      <c r="G8" s="15">
        <v>1</v>
      </c>
      <c r="H8" s="33">
        <v>0</v>
      </c>
      <c r="I8" s="33">
        <v>0</v>
      </c>
    </row>
    <row r="9" spans="1:9" ht="12.75" customHeight="1" x14ac:dyDescent="0.2">
      <c r="A9" s="205" t="s">
        <v>50</v>
      </c>
      <c r="B9" s="205"/>
      <c r="C9" s="205"/>
      <c r="D9" s="205"/>
      <c r="E9" s="205"/>
      <c r="F9" s="205"/>
      <c r="G9" s="16">
        <v>2</v>
      </c>
      <c r="H9" s="34">
        <f>H10+H17+H27+H38+H43</f>
        <v>16300000000</v>
      </c>
      <c r="I9" s="34">
        <f>I10+I17+I27+I38+I43</f>
        <v>15434000000</v>
      </c>
    </row>
    <row r="10" spans="1:9" ht="12.75" customHeight="1" x14ac:dyDescent="0.2">
      <c r="A10" s="204" t="s">
        <v>51</v>
      </c>
      <c r="B10" s="204"/>
      <c r="C10" s="204"/>
      <c r="D10" s="204"/>
      <c r="E10" s="204"/>
      <c r="F10" s="204"/>
      <c r="G10" s="16">
        <v>3</v>
      </c>
      <c r="H10" s="34">
        <f>H11+H12+H13+H14+H15+H16</f>
        <v>648000000</v>
      </c>
      <c r="I10" s="34">
        <f>I11+I12+I13+I14+I15+I16</f>
        <v>603000000</v>
      </c>
    </row>
    <row r="11" spans="1:9" ht="12.75" customHeight="1" x14ac:dyDescent="0.2">
      <c r="A11" s="203" t="s">
        <v>52</v>
      </c>
      <c r="B11" s="203"/>
      <c r="C11" s="203"/>
      <c r="D11" s="203"/>
      <c r="E11" s="203"/>
      <c r="F11" s="203"/>
      <c r="G11" s="15">
        <v>4</v>
      </c>
      <c r="H11" s="33">
        <v>1000000</v>
      </c>
      <c r="I11" s="33">
        <v>1000000</v>
      </c>
    </row>
    <row r="12" spans="1:9" ht="22.9" customHeight="1" x14ac:dyDescent="0.2">
      <c r="A12" s="203" t="s">
        <v>53</v>
      </c>
      <c r="B12" s="203"/>
      <c r="C12" s="203"/>
      <c r="D12" s="203"/>
      <c r="E12" s="203"/>
      <c r="F12" s="203"/>
      <c r="G12" s="15">
        <v>5</v>
      </c>
      <c r="H12" s="33">
        <v>169000000</v>
      </c>
      <c r="I12" s="33">
        <v>109000000</v>
      </c>
    </row>
    <row r="13" spans="1:9" ht="12.75" customHeight="1" x14ac:dyDescent="0.2">
      <c r="A13" s="203" t="s">
        <v>54</v>
      </c>
      <c r="B13" s="203"/>
      <c r="C13" s="203"/>
      <c r="D13" s="203"/>
      <c r="E13" s="203"/>
      <c r="F13" s="203"/>
      <c r="G13" s="15">
        <v>6</v>
      </c>
      <c r="H13" s="33">
        <v>152000000</v>
      </c>
      <c r="I13" s="33">
        <v>152000000</v>
      </c>
    </row>
    <row r="14" spans="1:9" ht="12.75" customHeight="1" x14ac:dyDescent="0.2">
      <c r="A14" s="203" t="s">
        <v>55</v>
      </c>
      <c r="B14" s="203"/>
      <c r="C14" s="203"/>
      <c r="D14" s="203"/>
      <c r="E14" s="203"/>
      <c r="F14" s="203"/>
      <c r="G14" s="15">
        <v>7</v>
      </c>
      <c r="H14" s="33">
        <v>13000000</v>
      </c>
      <c r="I14" s="33">
        <v>9000000</v>
      </c>
    </row>
    <row r="15" spans="1:9" ht="12.75" customHeight="1" x14ac:dyDescent="0.2">
      <c r="A15" s="203" t="s">
        <v>56</v>
      </c>
      <c r="B15" s="203"/>
      <c r="C15" s="203"/>
      <c r="D15" s="203"/>
      <c r="E15" s="203"/>
      <c r="F15" s="203"/>
      <c r="G15" s="15">
        <v>8</v>
      </c>
      <c r="H15" s="33">
        <v>313000000</v>
      </c>
      <c r="I15" s="33">
        <v>332000000</v>
      </c>
    </row>
    <row r="16" spans="1:9" ht="12.75" customHeight="1" x14ac:dyDescent="0.2">
      <c r="A16" s="203" t="s">
        <v>57</v>
      </c>
      <c r="B16" s="203"/>
      <c r="C16" s="203"/>
      <c r="D16" s="203"/>
      <c r="E16" s="203"/>
      <c r="F16" s="203"/>
      <c r="G16" s="15">
        <v>9</v>
      </c>
      <c r="H16" s="33">
        <v>0</v>
      </c>
      <c r="I16" s="33">
        <v>0</v>
      </c>
    </row>
    <row r="17" spans="1:9" ht="12.75" customHeight="1" x14ac:dyDescent="0.2">
      <c r="A17" s="204" t="s">
        <v>58</v>
      </c>
      <c r="B17" s="204"/>
      <c r="C17" s="204"/>
      <c r="D17" s="204"/>
      <c r="E17" s="204"/>
      <c r="F17" s="204"/>
      <c r="G17" s="16">
        <v>10</v>
      </c>
      <c r="H17" s="34">
        <f>H18+H19+H20+H21+H22+H23+H24+H25+H26</f>
        <v>13273000000</v>
      </c>
      <c r="I17" s="34">
        <f>I18+I19+I20+I21+I22+I23+I24+I25+I26</f>
        <v>12341000000</v>
      </c>
    </row>
    <row r="18" spans="1:9" ht="12.75" customHeight="1" x14ac:dyDescent="0.2">
      <c r="A18" s="203" t="s">
        <v>59</v>
      </c>
      <c r="B18" s="203"/>
      <c r="C18" s="203"/>
      <c r="D18" s="203"/>
      <c r="E18" s="203"/>
      <c r="F18" s="203"/>
      <c r="G18" s="15">
        <v>11</v>
      </c>
      <c r="H18" s="33">
        <v>1304000000</v>
      </c>
      <c r="I18" s="33">
        <v>1303000000</v>
      </c>
    </row>
    <row r="19" spans="1:9" ht="12.75" customHeight="1" x14ac:dyDescent="0.2">
      <c r="A19" s="203" t="s">
        <v>60</v>
      </c>
      <c r="B19" s="203"/>
      <c r="C19" s="203"/>
      <c r="D19" s="203"/>
      <c r="E19" s="203"/>
      <c r="F19" s="203"/>
      <c r="G19" s="15">
        <v>12</v>
      </c>
      <c r="H19" s="33">
        <v>5070000000</v>
      </c>
      <c r="I19" s="33">
        <v>4602000000</v>
      </c>
    </row>
    <row r="20" spans="1:9" ht="12.75" customHeight="1" x14ac:dyDescent="0.2">
      <c r="A20" s="203" t="s">
        <v>61</v>
      </c>
      <c r="B20" s="203"/>
      <c r="C20" s="203"/>
      <c r="D20" s="203"/>
      <c r="E20" s="203"/>
      <c r="F20" s="203"/>
      <c r="G20" s="15">
        <v>13</v>
      </c>
      <c r="H20" s="33">
        <v>3990000000</v>
      </c>
      <c r="I20" s="33">
        <v>3542000000</v>
      </c>
    </row>
    <row r="21" spans="1:9" ht="12.75" customHeight="1" x14ac:dyDescent="0.2">
      <c r="A21" s="203" t="s">
        <v>62</v>
      </c>
      <c r="B21" s="203"/>
      <c r="C21" s="203"/>
      <c r="D21" s="203"/>
      <c r="E21" s="203"/>
      <c r="F21" s="203"/>
      <c r="G21" s="15">
        <v>14</v>
      </c>
      <c r="H21" s="33">
        <v>305000000</v>
      </c>
      <c r="I21" s="33">
        <v>279000000</v>
      </c>
    </row>
    <row r="22" spans="1:9" ht="12.75" customHeight="1" x14ac:dyDescent="0.2">
      <c r="A22" s="203" t="s">
        <v>63</v>
      </c>
      <c r="B22" s="203"/>
      <c r="C22" s="203"/>
      <c r="D22" s="203"/>
      <c r="E22" s="203"/>
      <c r="F22" s="203"/>
      <c r="G22" s="15">
        <v>15</v>
      </c>
      <c r="H22" s="33">
        <v>0</v>
      </c>
      <c r="I22" s="33">
        <v>0</v>
      </c>
    </row>
    <row r="23" spans="1:9" ht="12.75" customHeight="1" x14ac:dyDescent="0.2">
      <c r="A23" s="203" t="s">
        <v>64</v>
      </c>
      <c r="B23" s="203"/>
      <c r="C23" s="203"/>
      <c r="D23" s="203"/>
      <c r="E23" s="203"/>
      <c r="F23" s="203"/>
      <c r="G23" s="15">
        <v>16</v>
      </c>
      <c r="H23" s="33">
        <v>364000000</v>
      </c>
      <c r="I23" s="33">
        <v>348000000</v>
      </c>
    </row>
    <row r="24" spans="1:9" ht="12.75" customHeight="1" x14ac:dyDescent="0.2">
      <c r="A24" s="203" t="s">
        <v>65</v>
      </c>
      <c r="B24" s="203"/>
      <c r="C24" s="203"/>
      <c r="D24" s="203"/>
      <c r="E24" s="203"/>
      <c r="F24" s="203"/>
      <c r="G24" s="15">
        <v>17</v>
      </c>
      <c r="H24" s="33">
        <v>1896000000</v>
      </c>
      <c r="I24" s="33">
        <v>1947000000</v>
      </c>
    </row>
    <row r="25" spans="1:9" ht="12.75" customHeight="1" x14ac:dyDescent="0.2">
      <c r="A25" s="203" t="s">
        <v>66</v>
      </c>
      <c r="B25" s="203"/>
      <c r="C25" s="203"/>
      <c r="D25" s="203"/>
      <c r="E25" s="203"/>
      <c r="F25" s="203"/>
      <c r="G25" s="15">
        <v>18</v>
      </c>
      <c r="H25" s="33">
        <v>344000000</v>
      </c>
      <c r="I25" s="33">
        <v>320000000</v>
      </c>
    </row>
    <row r="26" spans="1:9" ht="12.75" customHeight="1" x14ac:dyDescent="0.2">
      <c r="A26" s="203" t="s">
        <v>67</v>
      </c>
      <c r="B26" s="203"/>
      <c r="C26" s="203"/>
      <c r="D26" s="203"/>
      <c r="E26" s="203"/>
      <c r="F26" s="203"/>
      <c r="G26" s="15">
        <v>19</v>
      </c>
      <c r="H26" s="33">
        <v>0</v>
      </c>
      <c r="I26" s="33">
        <v>0</v>
      </c>
    </row>
    <row r="27" spans="1:9" ht="12.75" customHeight="1" x14ac:dyDescent="0.2">
      <c r="A27" s="204" t="s">
        <v>68</v>
      </c>
      <c r="B27" s="204"/>
      <c r="C27" s="204"/>
      <c r="D27" s="204"/>
      <c r="E27" s="204"/>
      <c r="F27" s="204"/>
      <c r="G27" s="16">
        <v>20</v>
      </c>
      <c r="H27" s="34">
        <f>SUM(H28:H37)</f>
        <v>823000000</v>
      </c>
      <c r="I27" s="34">
        <f>SUM(I28:I37)</f>
        <v>803000000</v>
      </c>
    </row>
    <row r="28" spans="1:9" ht="12.75" customHeight="1" x14ac:dyDescent="0.2">
      <c r="A28" s="203" t="s">
        <v>69</v>
      </c>
      <c r="B28" s="203"/>
      <c r="C28" s="203"/>
      <c r="D28" s="203"/>
      <c r="E28" s="203"/>
      <c r="F28" s="203"/>
      <c r="G28" s="15">
        <v>21</v>
      </c>
      <c r="H28" s="33">
        <v>0</v>
      </c>
      <c r="I28" s="33">
        <v>0</v>
      </c>
    </row>
    <row r="29" spans="1:9" ht="12.75" customHeight="1" x14ac:dyDescent="0.2">
      <c r="A29" s="203" t="s">
        <v>70</v>
      </c>
      <c r="B29" s="203"/>
      <c r="C29" s="203"/>
      <c r="D29" s="203"/>
      <c r="E29" s="203"/>
      <c r="F29" s="203"/>
      <c r="G29" s="15">
        <v>22</v>
      </c>
      <c r="H29" s="33">
        <v>0</v>
      </c>
      <c r="I29" s="33">
        <v>0</v>
      </c>
    </row>
    <row r="30" spans="1:9" ht="12.75" customHeight="1" x14ac:dyDescent="0.2">
      <c r="A30" s="203" t="s">
        <v>71</v>
      </c>
      <c r="B30" s="203"/>
      <c r="C30" s="203"/>
      <c r="D30" s="203"/>
      <c r="E30" s="203"/>
      <c r="F30" s="203"/>
      <c r="G30" s="15">
        <v>23</v>
      </c>
      <c r="H30" s="33">
        <v>0</v>
      </c>
      <c r="I30" s="33">
        <v>0</v>
      </c>
    </row>
    <row r="31" spans="1:9" ht="24" customHeight="1" x14ac:dyDescent="0.2">
      <c r="A31" s="203" t="s">
        <v>72</v>
      </c>
      <c r="B31" s="203"/>
      <c r="C31" s="203"/>
      <c r="D31" s="203"/>
      <c r="E31" s="203"/>
      <c r="F31" s="203"/>
      <c r="G31" s="15">
        <v>24</v>
      </c>
      <c r="H31" s="33">
        <v>169000000</v>
      </c>
      <c r="I31" s="33">
        <v>239000000</v>
      </c>
    </row>
    <row r="32" spans="1:9" ht="23.45" customHeight="1" x14ac:dyDescent="0.2">
      <c r="A32" s="203" t="s">
        <v>73</v>
      </c>
      <c r="B32" s="203"/>
      <c r="C32" s="203"/>
      <c r="D32" s="203"/>
      <c r="E32" s="203"/>
      <c r="F32" s="203"/>
      <c r="G32" s="15">
        <v>25</v>
      </c>
      <c r="H32" s="33">
        <v>0</v>
      </c>
      <c r="I32" s="33">
        <v>0</v>
      </c>
    </row>
    <row r="33" spans="1:9" ht="21.6" customHeight="1" x14ac:dyDescent="0.2">
      <c r="A33" s="203" t="s">
        <v>74</v>
      </c>
      <c r="B33" s="203"/>
      <c r="C33" s="203"/>
      <c r="D33" s="203"/>
      <c r="E33" s="203"/>
      <c r="F33" s="203"/>
      <c r="G33" s="15">
        <v>26</v>
      </c>
      <c r="H33" s="33">
        <v>0</v>
      </c>
      <c r="I33" s="33">
        <v>0</v>
      </c>
    </row>
    <row r="34" spans="1:9" ht="12.75" customHeight="1" x14ac:dyDescent="0.2">
      <c r="A34" s="203" t="s">
        <v>75</v>
      </c>
      <c r="B34" s="203"/>
      <c r="C34" s="203"/>
      <c r="D34" s="203"/>
      <c r="E34" s="203"/>
      <c r="F34" s="203"/>
      <c r="G34" s="15">
        <v>27</v>
      </c>
      <c r="H34" s="33">
        <v>39000000</v>
      </c>
      <c r="I34" s="33">
        <v>4000000</v>
      </c>
    </row>
    <row r="35" spans="1:9" ht="12.75" customHeight="1" x14ac:dyDescent="0.2">
      <c r="A35" s="203" t="s">
        <v>76</v>
      </c>
      <c r="B35" s="203"/>
      <c r="C35" s="203"/>
      <c r="D35" s="203"/>
      <c r="E35" s="203"/>
      <c r="F35" s="203"/>
      <c r="G35" s="15">
        <v>28</v>
      </c>
      <c r="H35" s="33">
        <v>8000000</v>
      </c>
      <c r="I35" s="33">
        <v>8000000</v>
      </c>
    </row>
    <row r="36" spans="1:9" ht="12.75" customHeight="1" x14ac:dyDescent="0.2">
      <c r="A36" s="203" t="s">
        <v>77</v>
      </c>
      <c r="B36" s="203"/>
      <c r="C36" s="203"/>
      <c r="D36" s="203"/>
      <c r="E36" s="203"/>
      <c r="F36" s="203"/>
      <c r="G36" s="15">
        <v>29</v>
      </c>
      <c r="H36" s="33">
        <v>0</v>
      </c>
      <c r="I36" s="33">
        <v>0</v>
      </c>
    </row>
    <row r="37" spans="1:9" ht="12.75" customHeight="1" x14ac:dyDescent="0.2">
      <c r="A37" s="203" t="s">
        <v>78</v>
      </c>
      <c r="B37" s="203"/>
      <c r="C37" s="203"/>
      <c r="D37" s="203"/>
      <c r="E37" s="203"/>
      <c r="F37" s="203"/>
      <c r="G37" s="15">
        <v>30</v>
      </c>
      <c r="H37" s="33">
        <v>607000000</v>
      </c>
      <c r="I37" s="33">
        <v>552000000</v>
      </c>
    </row>
    <row r="38" spans="1:9" ht="12.75" customHeight="1" x14ac:dyDescent="0.2">
      <c r="A38" s="204" t="s">
        <v>79</v>
      </c>
      <c r="B38" s="204"/>
      <c r="C38" s="204"/>
      <c r="D38" s="204"/>
      <c r="E38" s="204"/>
      <c r="F38" s="204"/>
      <c r="G38" s="16">
        <v>31</v>
      </c>
      <c r="H38" s="34">
        <f>H39+H40+H41+H42</f>
        <v>521000000</v>
      </c>
      <c r="I38" s="34">
        <f>I39+I40+I41+I42</f>
        <v>498000000</v>
      </c>
    </row>
    <row r="39" spans="1:9" ht="12.75" customHeight="1" x14ac:dyDescent="0.2">
      <c r="A39" s="203" t="s">
        <v>80</v>
      </c>
      <c r="B39" s="203"/>
      <c r="C39" s="203"/>
      <c r="D39" s="203"/>
      <c r="E39" s="203"/>
      <c r="F39" s="203"/>
      <c r="G39" s="15">
        <v>32</v>
      </c>
      <c r="H39" s="33">
        <v>0</v>
      </c>
      <c r="I39" s="33">
        <v>0</v>
      </c>
    </row>
    <row r="40" spans="1:9" ht="27" customHeight="1" x14ac:dyDescent="0.2">
      <c r="A40" s="203" t="s">
        <v>81</v>
      </c>
      <c r="B40" s="203"/>
      <c r="C40" s="203"/>
      <c r="D40" s="203"/>
      <c r="E40" s="203"/>
      <c r="F40" s="203"/>
      <c r="G40" s="15">
        <v>33</v>
      </c>
      <c r="H40" s="33">
        <v>0</v>
      </c>
      <c r="I40" s="33">
        <v>0</v>
      </c>
    </row>
    <row r="41" spans="1:9" ht="12.75" customHeight="1" x14ac:dyDescent="0.2">
      <c r="A41" s="203" t="s">
        <v>82</v>
      </c>
      <c r="B41" s="203"/>
      <c r="C41" s="203"/>
      <c r="D41" s="203"/>
      <c r="E41" s="203"/>
      <c r="F41" s="203"/>
      <c r="G41" s="15">
        <v>34</v>
      </c>
      <c r="H41" s="33">
        <v>39000000</v>
      </c>
      <c r="I41" s="33">
        <v>31000000</v>
      </c>
    </row>
    <row r="42" spans="1:9" ht="12.75" customHeight="1" x14ac:dyDescent="0.2">
      <c r="A42" s="203" t="s">
        <v>83</v>
      </c>
      <c r="B42" s="203"/>
      <c r="C42" s="203"/>
      <c r="D42" s="203"/>
      <c r="E42" s="203"/>
      <c r="F42" s="203"/>
      <c r="G42" s="15">
        <v>35</v>
      </c>
      <c r="H42" s="33">
        <v>482000000</v>
      </c>
      <c r="I42" s="33">
        <v>467000000</v>
      </c>
    </row>
    <row r="43" spans="1:9" ht="12.75" customHeight="1" x14ac:dyDescent="0.2">
      <c r="A43" s="203" t="s">
        <v>84</v>
      </c>
      <c r="B43" s="203"/>
      <c r="C43" s="203"/>
      <c r="D43" s="203"/>
      <c r="E43" s="203"/>
      <c r="F43" s="203"/>
      <c r="G43" s="15">
        <v>36</v>
      </c>
      <c r="H43" s="33">
        <v>1035000000</v>
      </c>
      <c r="I43" s="33">
        <v>1189000000</v>
      </c>
    </row>
    <row r="44" spans="1:9" ht="12.75" customHeight="1" x14ac:dyDescent="0.2">
      <c r="A44" s="205" t="s">
        <v>85</v>
      </c>
      <c r="B44" s="205"/>
      <c r="C44" s="205"/>
      <c r="D44" s="205"/>
      <c r="E44" s="205"/>
      <c r="F44" s="205"/>
      <c r="G44" s="16">
        <v>37</v>
      </c>
      <c r="H44" s="34">
        <f>H45+H53+H60+H70</f>
        <v>5158000000</v>
      </c>
      <c r="I44" s="34">
        <f>I45+I53+I60+I70</f>
        <v>4115000000</v>
      </c>
    </row>
    <row r="45" spans="1:9" ht="12.75" customHeight="1" x14ac:dyDescent="0.2">
      <c r="A45" s="204" t="s">
        <v>86</v>
      </c>
      <c r="B45" s="204"/>
      <c r="C45" s="204"/>
      <c r="D45" s="204"/>
      <c r="E45" s="204"/>
      <c r="F45" s="204"/>
      <c r="G45" s="16">
        <v>38</v>
      </c>
      <c r="H45" s="34">
        <f>SUM(H46:H52)</f>
        <v>2305000000</v>
      </c>
      <c r="I45" s="34">
        <f>SUM(I46:I52)</f>
        <v>2212000000</v>
      </c>
    </row>
    <row r="46" spans="1:9" ht="12.75" customHeight="1" x14ac:dyDescent="0.2">
      <c r="A46" s="203" t="s">
        <v>87</v>
      </c>
      <c r="B46" s="203"/>
      <c r="C46" s="203"/>
      <c r="D46" s="203"/>
      <c r="E46" s="203"/>
      <c r="F46" s="203"/>
      <c r="G46" s="15">
        <v>39</v>
      </c>
      <c r="H46" s="33">
        <v>471000000</v>
      </c>
      <c r="I46" s="33">
        <v>855000000</v>
      </c>
    </row>
    <row r="47" spans="1:9" ht="12.75" customHeight="1" x14ac:dyDescent="0.2">
      <c r="A47" s="203" t="s">
        <v>88</v>
      </c>
      <c r="B47" s="203"/>
      <c r="C47" s="203"/>
      <c r="D47" s="203"/>
      <c r="E47" s="203"/>
      <c r="F47" s="203"/>
      <c r="G47" s="15">
        <v>40</v>
      </c>
      <c r="H47" s="33">
        <v>669000000</v>
      </c>
      <c r="I47" s="33">
        <v>582000000</v>
      </c>
    </row>
    <row r="48" spans="1:9" ht="12.75" customHeight="1" x14ac:dyDescent="0.2">
      <c r="A48" s="203" t="s">
        <v>89</v>
      </c>
      <c r="B48" s="203"/>
      <c r="C48" s="203"/>
      <c r="D48" s="203"/>
      <c r="E48" s="203"/>
      <c r="F48" s="203"/>
      <c r="G48" s="15">
        <v>41</v>
      </c>
      <c r="H48" s="33">
        <v>911000000</v>
      </c>
      <c r="I48" s="33">
        <v>566000000</v>
      </c>
    </row>
    <row r="49" spans="1:9" ht="12.75" customHeight="1" x14ac:dyDescent="0.2">
      <c r="A49" s="203" t="s">
        <v>90</v>
      </c>
      <c r="B49" s="203"/>
      <c r="C49" s="203"/>
      <c r="D49" s="203"/>
      <c r="E49" s="203"/>
      <c r="F49" s="203"/>
      <c r="G49" s="15">
        <v>42</v>
      </c>
      <c r="H49" s="33">
        <v>248000000</v>
      </c>
      <c r="I49" s="33">
        <v>186000000</v>
      </c>
    </row>
    <row r="50" spans="1:9" ht="12.75" customHeight="1" x14ac:dyDescent="0.2">
      <c r="A50" s="203" t="s">
        <v>91</v>
      </c>
      <c r="B50" s="203"/>
      <c r="C50" s="203"/>
      <c r="D50" s="203"/>
      <c r="E50" s="203"/>
      <c r="F50" s="203"/>
      <c r="G50" s="15">
        <v>43</v>
      </c>
      <c r="H50" s="33">
        <v>0</v>
      </c>
      <c r="I50" s="33">
        <v>0</v>
      </c>
    </row>
    <row r="51" spans="1:9" ht="12.75" customHeight="1" x14ac:dyDescent="0.2">
      <c r="A51" s="203" t="s">
        <v>92</v>
      </c>
      <c r="B51" s="203"/>
      <c r="C51" s="203"/>
      <c r="D51" s="203"/>
      <c r="E51" s="203"/>
      <c r="F51" s="203"/>
      <c r="G51" s="15">
        <v>44</v>
      </c>
      <c r="H51" s="33">
        <v>6000000</v>
      </c>
      <c r="I51" s="33">
        <v>23000000</v>
      </c>
    </row>
    <row r="52" spans="1:9" ht="12.75" customHeight="1" x14ac:dyDescent="0.2">
      <c r="A52" s="203" t="s">
        <v>93</v>
      </c>
      <c r="B52" s="203"/>
      <c r="C52" s="203"/>
      <c r="D52" s="203"/>
      <c r="E52" s="203"/>
      <c r="F52" s="203"/>
      <c r="G52" s="15">
        <v>45</v>
      </c>
      <c r="H52" s="33">
        <v>0</v>
      </c>
      <c r="I52" s="33">
        <v>0</v>
      </c>
    </row>
    <row r="53" spans="1:9" ht="12.75" customHeight="1" x14ac:dyDescent="0.2">
      <c r="A53" s="204" t="s">
        <v>94</v>
      </c>
      <c r="B53" s="204"/>
      <c r="C53" s="204"/>
      <c r="D53" s="204"/>
      <c r="E53" s="204"/>
      <c r="F53" s="204"/>
      <c r="G53" s="16">
        <v>46</v>
      </c>
      <c r="H53" s="34">
        <f>SUM(H54:H59)</f>
        <v>2185000000</v>
      </c>
      <c r="I53" s="34">
        <f>SUM(I54:I59)</f>
        <v>1586000000</v>
      </c>
    </row>
    <row r="54" spans="1:9" ht="12.75" customHeight="1" x14ac:dyDescent="0.2">
      <c r="A54" s="203" t="s">
        <v>95</v>
      </c>
      <c r="B54" s="203"/>
      <c r="C54" s="203"/>
      <c r="D54" s="203"/>
      <c r="E54" s="203"/>
      <c r="F54" s="203"/>
      <c r="G54" s="15">
        <v>47</v>
      </c>
      <c r="H54" s="33">
        <v>0</v>
      </c>
      <c r="I54" s="33">
        <v>0</v>
      </c>
    </row>
    <row r="55" spans="1:9" ht="23.45" customHeight="1" x14ac:dyDescent="0.2">
      <c r="A55" s="203" t="s">
        <v>96</v>
      </c>
      <c r="B55" s="203"/>
      <c r="C55" s="203"/>
      <c r="D55" s="203"/>
      <c r="E55" s="203"/>
      <c r="F55" s="203"/>
      <c r="G55" s="15">
        <v>48</v>
      </c>
      <c r="H55" s="33">
        <v>0</v>
      </c>
      <c r="I55" s="33">
        <v>0</v>
      </c>
    </row>
    <row r="56" spans="1:9" ht="12.75" customHeight="1" x14ac:dyDescent="0.2">
      <c r="A56" s="203" t="s">
        <v>97</v>
      </c>
      <c r="B56" s="203"/>
      <c r="C56" s="203"/>
      <c r="D56" s="203"/>
      <c r="E56" s="203"/>
      <c r="F56" s="203"/>
      <c r="G56" s="15">
        <v>49</v>
      </c>
      <c r="H56" s="33">
        <v>2026000000</v>
      </c>
      <c r="I56" s="33">
        <v>1388000000</v>
      </c>
    </row>
    <row r="57" spans="1:9" ht="12.75" customHeight="1" x14ac:dyDescent="0.2">
      <c r="A57" s="203" t="s">
        <v>98</v>
      </c>
      <c r="B57" s="203"/>
      <c r="C57" s="203"/>
      <c r="D57" s="203"/>
      <c r="E57" s="203"/>
      <c r="F57" s="203"/>
      <c r="G57" s="15">
        <v>50</v>
      </c>
      <c r="H57" s="33">
        <v>3000000</v>
      </c>
      <c r="I57" s="33">
        <v>0</v>
      </c>
    </row>
    <row r="58" spans="1:9" ht="12.75" customHeight="1" x14ac:dyDescent="0.2">
      <c r="A58" s="203" t="s">
        <v>99</v>
      </c>
      <c r="B58" s="203"/>
      <c r="C58" s="203"/>
      <c r="D58" s="203"/>
      <c r="E58" s="203"/>
      <c r="F58" s="203"/>
      <c r="G58" s="15">
        <v>51</v>
      </c>
      <c r="H58" s="33">
        <v>58000000</v>
      </c>
      <c r="I58" s="33">
        <v>59000000</v>
      </c>
    </row>
    <row r="59" spans="1:9" ht="12.75" customHeight="1" x14ac:dyDescent="0.2">
      <c r="A59" s="203" t="s">
        <v>100</v>
      </c>
      <c r="B59" s="203"/>
      <c r="C59" s="203"/>
      <c r="D59" s="203"/>
      <c r="E59" s="203"/>
      <c r="F59" s="203"/>
      <c r="G59" s="15">
        <v>52</v>
      </c>
      <c r="H59" s="33">
        <v>98000000</v>
      </c>
      <c r="I59" s="33">
        <v>139000000</v>
      </c>
    </row>
    <row r="60" spans="1:9" ht="12.75" customHeight="1" x14ac:dyDescent="0.2">
      <c r="A60" s="204" t="s">
        <v>101</v>
      </c>
      <c r="B60" s="204"/>
      <c r="C60" s="204"/>
      <c r="D60" s="204"/>
      <c r="E60" s="204"/>
      <c r="F60" s="204"/>
      <c r="G60" s="16">
        <v>53</v>
      </c>
      <c r="H60" s="34">
        <f>SUM(H61:H69)</f>
        <v>62000000</v>
      </c>
      <c r="I60" s="34">
        <f>SUM(I61:I69)</f>
        <v>209000000</v>
      </c>
    </row>
    <row r="61" spans="1:9" ht="12.75" customHeight="1" x14ac:dyDescent="0.2">
      <c r="A61" s="203" t="s">
        <v>102</v>
      </c>
      <c r="B61" s="203"/>
      <c r="C61" s="203"/>
      <c r="D61" s="203"/>
      <c r="E61" s="203"/>
      <c r="F61" s="203"/>
      <c r="G61" s="15">
        <v>54</v>
      </c>
      <c r="H61" s="33">
        <v>0</v>
      </c>
      <c r="I61" s="33">
        <v>0</v>
      </c>
    </row>
    <row r="62" spans="1:9" ht="27.6" customHeight="1" x14ac:dyDescent="0.2">
      <c r="A62" s="203" t="s">
        <v>103</v>
      </c>
      <c r="B62" s="203"/>
      <c r="C62" s="203"/>
      <c r="D62" s="203"/>
      <c r="E62" s="203"/>
      <c r="F62" s="203"/>
      <c r="G62" s="15">
        <v>55</v>
      </c>
      <c r="H62" s="33">
        <v>0</v>
      </c>
      <c r="I62" s="33">
        <v>0</v>
      </c>
    </row>
    <row r="63" spans="1:9" ht="12.75" customHeight="1" x14ac:dyDescent="0.2">
      <c r="A63" s="203" t="s">
        <v>104</v>
      </c>
      <c r="B63" s="203"/>
      <c r="C63" s="203"/>
      <c r="D63" s="203"/>
      <c r="E63" s="203"/>
      <c r="F63" s="203"/>
      <c r="G63" s="15">
        <v>56</v>
      </c>
      <c r="H63" s="33">
        <v>0</v>
      </c>
      <c r="I63" s="33">
        <v>0</v>
      </c>
    </row>
    <row r="64" spans="1:9" ht="25.9" customHeight="1" x14ac:dyDescent="0.2">
      <c r="A64" s="203" t="s">
        <v>105</v>
      </c>
      <c r="B64" s="203"/>
      <c r="C64" s="203"/>
      <c r="D64" s="203"/>
      <c r="E64" s="203"/>
      <c r="F64" s="203"/>
      <c r="G64" s="15">
        <v>57</v>
      </c>
      <c r="H64" s="33">
        <v>0</v>
      </c>
      <c r="I64" s="33">
        <v>0</v>
      </c>
    </row>
    <row r="65" spans="1:9" ht="21.6" customHeight="1" x14ac:dyDescent="0.2">
      <c r="A65" s="203" t="s">
        <v>106</v>
      </c>
      <c r="B65" s="203"/>
      <c r="C65" s="203"/>
      <c r="D65" s="203"/>
      <c r="E65" s="203"/>
      <c r="F65" s="203"/>
      <c r="G65" s="15">
        <v>58</v>
      </c>
      <c r="H65" s="33">
        <v>0</v>
      </c>
      <c r="I65" s="33">
        <v>0</v>
      </c>
    </row>
    <row r="66" spans="1:9" ht="21.6" customHeight="1" x14ac:dyDescent="0.2">
      <c r="A66" s="203" t="s">
        <v>107</v>
      </c>
      <c r="B66" s="203"/>
      <c r="C66" s="203"/>
      <c r="D66" s="203"/>
      <c r="E66" s="203"/>
      <c r="F66" s="203"/>
      <c r="G66" s="15">
        <v>59</v>
      </c>
      <c r="H66" s="33">
        <v>0</v>
      </c>
      <c r="I66" s="33">
        <v>0</v>
      </c>
    </row>
    <row r="67" spans="1:9" ht="12.75" customHeight="1" x14ac:dyDescent="0.2">
      <c r="A67" s="203" t="s">
        <v>108</v>
      </c>
      <c r="B67" s="203"/>
      <c r="C67" s="203"/>
      <c r="D67" s="203"/>
      <c r="E67" s="203"/>
      <c r="F67" s="203"/>
      <c r="G67" s="15">
        <v>60</v>
      </c>
      <c r="H67" s="33">
        <v>0</v>
      </c>
      <c r="I67" s="33">
        <v>63000000</v>
      </c>
    </row>
    <row r="68" spans="1:9" ht="12.75" customHeight="1" x14ac:dyDescent="0.2">
      <c r="A68" s="203" t="s">
        <v>109</v>
      </c>
      <c r="B68" s="203"/>
      <c r="C68" s="203"/>
      <c r="D68" s="203"/>
      <c r="E68" s="203"/>
      <c r="F68" s="203"/>
      <c r="G68" s="15">
        <v>61</v>
      </c>
      <c r="H68" s="33">
        <v>2000000</v>
      </c>
      <c r="I68" s="33">
        <v>2000000</v>
      </c>
    </row>
    <row r="69" spans="1:9" ht="12.75" customHeight="1" x14ac:dyDescent="0.2">
      <c r="A69" s="203" t="s">
        <v>110</v>
      </c>
      <c r="B69" s="203"/>
      <c r="C69" s="203"/>
      <c r="D69" s="203"/>
      <c r="E69" s="203"/>
      <c r="F69" s="203"/>
      <c r="G69" s="15">
        <v>62</v>
      </c>
      <c r="H69" s="33">
        <v>60000000</v>
      </c>
      <c r="I69" s="33">
        <v>144000000</v>
      </c>
    </row>
    <row r="70" spans="1:9" ht="12.75" customHeight="1" x14ac:dyDescent="0.2">
      <c r="A70" s="203" t="s">
        <v>111</v>
      </c>
      <c r="B70" s="203"/>
      <c r="C70" s="203"/>
      <c r="D70" s="203"/>
      <c r="E70" s="203"/>
      <c r="F70" s="203"/>
      <c r="G70" s="15">
        <v>63</v>
      </c>
      <c r="H70" s="33">
        <v>606000000</v>
      </c>
      <c r="I70" s="33">
        <v>108000000</v>
      </c>
    </row>
    <row r="71" spans="1:9" ht="12.75" customHeight="1" x14ac:dyDescent="0.2">
      <c r="A71" s="220" t="s">
        <v>112</v>
      </c>
      <c r="B71" s="220"/>
      <c r="C71" s="220"/>
      <c r="D71" s="220"/>
      <c r="E71" s="220"/>
      <c r="F71" s="220"/>
      <c r="G71" s="15">
        <v>64</v>
      </c>
      <c r="H71" s="33">
        <v>74000000</v>
      </c>
      <c r="I71" s="33">
        <v>79000000</v>
      </c>
    </row>
    <row r="72" spans="1:9" ht="12.75" customHeight="1" x14ac:dyDescent="0.2">
      <c r="A72" s="205" t="s">
        <v>113</v>
      </c>
      <c r="B72" s="205"/>
      <c r="C72" s="205"/>
      <c r="D72" s="205"/>
      <c r="E72" s="205"/>
      <c r="F72" s="205"/>
      <c r="G72" s="16">
        <v>65</v>
      </c>
      <c r="H72" s="34">
        <f>H8+H9+H44+H71</f>
        <v>21532000000</v>
      </c>
      <c r="I72" s="34">
        <f>I8+I9+I44+I71</f>
        <v>19628000000</v>
      </c>
    </row>
    <row r="73" spans="1:9" ht="12.75" customHeight="1" x14ac:dyDescent="0.2">
      <c r="A73" s="220" t="s">
        <v>114</v>
      </c>
      <c r="B73" s="220"/>
      <c r="C73" s="220"/>
      <c r="D73" s="220"/>
      <c r="E73" s="220"/>
      <c r="F73" s="220"/>
      <c r="G73" s="15">
        <v>66</v>
      </c>
      <c r="H73" s="33">
        <v>0</v>
      </c>
      <c r="I73" s="33">
        <v>0</v>
      </c>
    </row>
    <row r="74" spans="1:9" x14ac:dyDescent="0.2">
      <c r="A74" s="222" t="s">
        <v>115</v>
      </c>
      <c r="B74" s="223"/>
      <c r="C74" s="223"/>
      <c r="D74" s="223"/>
      <c r="E74" s="223"/>
      <c r="F74" s="223"/>
      <c r="G74" s="223"/>
      <c r="H74" s="223"/>
      <c r="I74" s="223"/>
    </row>
    <row r="75" spans="1:9" ht="12.75" customHeight="1" x14ac:dyDescent="0.2">
      <c r="A75" s="205" t="s">
        <v>116</v>
      </c>
      <c r="B75" s="205"/>
      <c r="C75" s="205"/>
      <c r="D75" s="205"/>
      <c r="E75" s="205"/>
      <c r="F75" s="205"/>
      <c r="G75" s="16">
        <v>67</v>
      </c>
      <c r="H75" s="34">
        <f>H76+H77+H78+H84+H85+H89+H92+H95</f>
        <v>11216000000</v>
      </c>
      <c r="I75" s="34">
        <f>I76+I77+I78+I84+I85+I89+I92+I95</f>
        <v>9447000000</v>
      </c>
    </row>
    <row r="76" spans="1:9" ht="12.75" customHeight="1" x14ac:dyDescent="0.2">
      <c r="A76" s="203" t="s">
        <v>117</v>
      </c>
      <c r="B76" s="203"/>
      <c r="C76" s="203"/>
      <c r="D76" s="203"/>
      <c r="E76" s="203"/>
      <c r="F76" s="203"/>
      <c r="G76" s="15">
        <v>68</v>
      </c>
      <c r="H76" s="33">
        <v>9000000000</v>
      </c>
      <c r="I76" s="33">
        <v>9000000000</v>
      </c>
    </row>
    <row r="77" spans="1:9" ht="12.75" customHeight="1" x14ac:dyDescent="0.2">
      <c r="A77" s="203" t="s">
        <v>118</v>
      </c>
      <c r="B77" s="203"/>
      <c r="C77" s="203"/>
      <c r="D77" s="203"/>
      <c r="E77" s="203"/>
      <c r="F77" s="203"/>
      <c r="G77" s="15">
        <v>69</v>
      </c>
      <c r="H77" s="33">
        <v>0</v>
      </c>
      <c r="I77" s="33">
        <v>0</v>
      </c>
    </row>
    <row r="78" spans="1:9" ht="12.75" customHeight="1" x14ac:dyDescent="0.2">
      <c r="A78" s="204" t="s">
        <v>119</v>
      </c>
      <c r="B78" s="204"/>
      <c r="C78" s="204"/>
      <c r="D78" s="204"/>
      <c r="E78" s="204"/>
      <c r="F78" s="204"/>
      <c r="G78" s="16">
        <v>70</v>
      </c>
      <c r="H78" s="34">
        <f>SUM(H79:H83)</f>
        <v>1756000000</v>
      </c>
      <c r="I78" s="34">
        <f>SUM(I79:I83)</f>
        <v>1743000000</v>
      </c>
    </row>
    <row r="79" spans="1:9" ht="12.75" customHeight="1" x14ac:dyDescent="0.2">
      <c r="A79" s="203" t="s">
        <v>120</v>
      </c>
      <c r="B79" s="203"/>
      <c r="C79" s="203"/>
      <c r="D79" s="203"/>
      <c r="E79" s="203"/>
      <c r="F79" s="203"/>
      <c r="G79" s="15">
        <v>71</v>
      </c>
      <c r="H79" s="33">
        <v>166000000</v>
      </c>
      <c r="I79" s="33">
        <v>199000000</v>
      </c>
    </row>
    <row r="80" spans="1:9" ht="12.75" customHeight="1" x14ac:dyDescent="0.2">
      <c r="A80" s="203" t="s">
        <v>121</v>
      </c>
      <c r="B80" s="203"/>
      <c r="C80" s="203"/>
      <c r="D80" s="203"/>
      <c r="E80" s="203"/>
      <c r="F80" s="203"/>
      <c r="G80" s="15">
        <v>72</v>
      </c>
      <c r="H80" s="33">
        <v>0</v>
      </c>
      <c r="I80" s="33">
        <v>0</v>
      </c>
    </row>
    <row r="81" spans="1:9" ht="12.75" customHeight="1" x14ac:dyDescent="0.2">
      <c r="A81" s="203" t="s">
        <v>122</v>
      </c>
      <c r="B81" s="203"/>
      <c r="C81" s="203"/>
      <c r="D81" s="203"/>
      <c r="E81" s="203"/>
      <c r="F81" s="203"/>
      <c r="G81" s="15">
        <v>73</v>
      </c>
      <c r="H81" s="33">
        <v>0</v>
      </c>
      <c r="I81" s="33">
        <v>0</v>
      </c>
    </row>
    <row r="82" spans="1:9" ht="12.75" customHeight="1" x14ac:dyDescent="0.2">
      <c r="A82" s="203" t="s">
        <v>123</v>
      </c>
      <c r="B82" s="203"/>
      <c r="C82" s="203"/>
      <c r="D82" s="203"/>
      <c r="E82" s="203"/>
      <c r="F82" s="203"/>
      <c r="G82" s="15">
        <v>74</v>
      </c>
      <c r="H82" s="33">
        <v>0</v>
      </c>
      <c r="I82" s="33">
        <v>0</v>
      </c>
    </row>
    <row r="83" spans="1:9" ht="12.75" customHeight="1" x14ac:dyDescent="0.2">
      <c r="A83" s="203" t="s">
        <v>124</v>
      </c>
      <c r="B83" s="203"/>
      <c r="C83" s="203"/>
      <c r="D83" s="203"/>
      <c r="E83" s="203"/>
      <c r="F83" s="203"/>
      <c r="G83" s="15">
        <v>75</v>
      </c>
      <c r="H83" s="33">
        <v>1590000000</v>
      </c>
      <c r="I83" s="33">
        <v>1544000000</v>
      </c>
    </row>
    <row r="84" spans="1:9" ht="12.75" customHeight="1" x14ac:dyDescent="0.2">
      <c r="A84" s="221" t="s">
        <v>125</v>
      </c>
      <c r="B84" s="221"/>
      <c r="C84" s="221"/>
      <c r="D84" s="221"/>
      <c r="E84" s="221"/>
      <c r="F84" s="221"/>
      <c r="G84" s="116">
        <v>76</v>
      </c>
      <c r="H84" s="117">
        <v>0</v>
      </c>
      <c r="I84" s="117">
        <v>0</v>
      </c>
    </row>
    <row r="85" spans="1:9" ht="12.75" customHeight="1" x14ac:dyDescent="0.2">
      <c r="A85" s="204" t="s">
        <v>126</v>
      </c>
      <c r="B85" s="204"/>
      <c r="C85" s="204"/>
      <c r="D85" s="204"/>
      <c r="E85" s="204"/>
      <c r="F85" s="204"/>
      <c r="G85" s="16">
        <v>77</v>
      </c>
      <c r="H85" s="34">
        <f>H86+H87+H88</f>
        <v>241000000</v>
      </c>
      <c r="I85" s="34">
        <f>I86+I87+I88</f>
        <v>197000000</v>
      </c>
    </row>
    <row r="86" spans="1:9" ht="12.75" customHeight="1" x14ac:dyDescent="0.2">
      <c r="A86" s="203" t="s">
        <v>127</v>
      </c>
      <c r="B86" s="203"/>
      <c r="C86" s="203"/>
      <c r="D86" s="203"/>
      <c r="E86" s="203"/>
      <c r="F86" s="203"/>
      <c r="G86" s="15">
        <v>78</v>
      </c>
      <c r="H86" s="33">
        <v>241000000</v>
      </c>
      <c r="I86" s="33">
        <v>197000000</v>
      </c>
    </row>
    <row r="87" spans="1:9" ht="12.75" customHeight="1" x14ac:dyDescent="0.2">
      <c r="A87" s="203" t="s">
        <v>128</v>
      </c>
      <c r="B87" s="203"/>
      <c r="C87" s="203"/>
      <c r="D87" s="203"/>
      <c r="E87" s="203"/>
      <c r="F87" s="203"/>
      <c r="G87" s="15">
        <v>79</v>
      </c>
      <c r="H87" s="33">
        <v>0</v>
      </c>
      <c r="I87" s="33">
        <v>0</v>
      </c>
    </row>
    <row r="88" spans="1:9" ht="12.75" customHeight="1" x14ac:dyDescent="0.2">
      <c r="A88" s="203" t="s">
        <v>129</v>
      </c>
      <c r="B88" s="203"/>
      <c r="C88" s="203"/>
      <c r="D88" s="203"/>
      <c r="E88" s="203"/>
      <c r="F88" s="203"/>
      <c r="G88" s="15">
        <v>80</v>
      </c>
      <c r="H88" s="33">
        <v>0</v>
      </c>
      <c r="I88" s="33">
        <v>0</v>
      </c>
    </row>
    <row r="89" spans="1:9" ht="24" customHeight="1" x14ac:dyDescent="0.2">
      <c r="A89" s="204" t="s">
        <v>130</v>
      </c>
      <c r="B89" s="204"/>
      <c r="C89" s="204"/>
      <c r="D89" s="204"/>
      <c r="E89" s="204"/>
      <c r="F89" s="204"/>
      <c r="G89" s="16">
        <v>81</v>
      </c>
      <c r="H89" s="34">
        <f>H90-H91</f>
        <v>-279000000</v>
      </c>
      <c r="I89" s="34">
        <f>I90-I91</f>
        <v>-451000000</v>
      </c>
    </row>
    <row r="90" spans="1:9" ht="12.75" customHeight="1" x14ac:dyDescent="0.2">
      <c r="A90" s="203" t="s">
        <v>131</v>
      </c>
      <c r="B90" s="203"/>
      <c r="C90" s="203"/>
      <c r="D90" s="203"/>
      <c r="E90" s="203"/>
      <c r="F90" s="203"/>
      <c r="G90" s="15">
        <v>82</v>
      </c>
      <c r="H90" s="33">
        <v>0</v>
      </c>
      <c r="I90" s="33">
        <v>0</v>
      </c>
    </row>
    <row r="91" spans="1:9" ht="12.75" customHeight="1" x14ac:dyDescent="0.2">
      <c r="A91" s="203" t="s">
        <v>132</v>
      </c>
      <c r="B91" s="203"/>
      <c r="C91" s="203"/>
      <c r="D91" s="203"/>
      <c r="E91" s="203"/>
      <c r="F91" s="203"/>
      <c r="G91" s="15">
        <v>83</v>
      </c>
      <c r="H91" s="33">
        <v>279000000</v>
      </c>
      <c r="I91" s="33">
        <v>451000000</v>
      </c>
    </row>
    <row r="92" spans="1:9" ht="12.75" customHeight="1" x14ac:dyDescent="0.2">
      <c r="A92" s="204" t="s">
        <v>133</v>
      </c>
      <c r="B92" s="204"/>
      <c r="C92" s="204"/>
      <c r="D92" s="204"/>
      <c r="E92" s="204"/>
      <c r="F92" s="204"/>
      <c r="G92" s="16">
        <v>84</v>
      </c>
      <c r="H92" s="34">
        <f>H93-H94</f>
        <v>486000000</v>
      </c>
      <c r="I92" s="34">
        <f>I93-I94</f>
        <v>-1055000000</v>
      </c>
    </row>
    <row r="93" spans="1:9" ht="12.75" customHeight="1" x14ac:dyDescent="0.2">
      <c r="A93" s="203" t="s">
        <v>134</v>
      </c>
      <c r="B93" s="203"/>
      <c r="C93" s="203"/>
      <c r="D93" s="203"/>
      <c r="E93" s="203"/>
      <c r="F93" s="203"/>
      <c r="G93" s="15">
        <v>85</v>
      </c>
      <c r="H93" s="33">
        <v>486000000</v>
      </c>
      <c r="I93" s="33">
        <v>0</v>
      </c>
    </row>
    <row r="94" spans="1:9" ht="12.75" customHeight="1" x14ac:dyDescent="0.2">
      <c r="A94" s="203" t="s">
        <v>135</v>
      </c>
      <c r="B94" s="203"/>
      <c r="C94" s="203"/>
      <c r="D94" s="203"/>
      <c r="E94" s="203"/>
      <c r="F94" s="203"/>
      <c r="G94" s="15">
        <v>86</v>
      </c>
      <c r="H94" s="33">
        <v>0</v>
      </c>
      <c r="I94" s="33">
        <v>1055000000</v>
      </c>
    </row>
    <row r="95" spans="1:9" ht="12.75" customHeight="1" x14ac:dyDescent="0.2">
      <c r="A95" s="203" t="s">
        <v>136</v>
      </c>
      <c r="B95" s="203"/>
      <c r="C95" s="203"/>
      <c r="D95" s="203"/>
      <c r="E95" s="203"/>
      <c r="F95" s="203"/>
      <c r="G95" s="15">
        <v>87</v>
      </c>
      <c r="H95" s="33">
        <v>12000000</v>
      </c>
      <c r="I95" s="33">
        <v>13000000</v>
      </c>
    </row>
    <row r="96" spans="1:9" ht="12.75" customHeight="1" x14ac:dyDescent="0.2">
      <c r="A96" s="205" t="s">
        <v>137</v>
      </c>
      <c r="B96" s="205"/>
      <c r="C96" s="205"/>
      <c r="D96" s="205"/>
      <c r="E96" s="205"/>
      <c r="F96" s="205"/>
      <c r="G96" s="16">
        <v>88</v>
      </c>
      <c r="H96" s="34">
        <f>SUM(H97:H102)</f>
        <v>3786000000</v>
      </c>
      <c r="I96" s="34">
        <f>SUM(I97:I102)</f>
        <v>3786000000</v>
      </c>
    </row>
    <row r="97" spans="1:9" ht="31.9" customHeight="1" x14ac:dyDescent="0.2">
      <c r="A97" s="203" t="s">
        <v>138</v>
      </c>
      <c r="B97" s="203"/>
      <c r="C97" s="203"/>
      <c r="D97" s="203"/>
      <c r="E97" s="203"/>
      <c r="F97" s="203"/>
      <c r="G97" s="15">
        <v>89</v>
      </c>
      <c r="H97" s="33">
        <v>70000000</v>
      </c>
      <c r="I97" s="33">
        <v>69000000</v>
      </c>
    </row>
    <row r="98" spans="1:9" ht="12.75" customHeight="1" x14ac:dyDescent="0.2">
      <c r="A98" s="203" t="s">
        <v>139</v>
      </c>
      <c r="B98" s="203"/>
      <c r="C98" s="203"/>
      <c r="D98" s="203"/>
      <c r="E98" s="203"/>
      <c r="F98" s="203"/>
      <c r="G98" s="15">
        <v>90</v>
      </c>
      <c r="H98" s="33">
        <v>0</v>
      </c>
      <c r="I98" s="33">
        <v>0</v>
      </c>
    </row>
    <row r="99" spans="1:9" ht="12.75" customHeight="1" x14ac:dyDescent="0.2">
      <c r="A99" s="203" t="s">
        <v>140</v>
      </c>
      <c r="B99" s="203"/>
      <c r="C99" s="203"/>
      <c r="D99" s="203"/>
      <c r="E99" s="203"/>
      <c r="F99" s="203"/>
      <c r="G99" s="15">
        <v>91</v>
      </c>
      <c r="H99" s="33">
        <v>55000000</v>
      </c>
      <c r="I99" s="33">
        <v>54000000</v>
      </c>
    </row>
    <row r="100" spans="1:9" ht="12.75" customHeight="1" x14ac:dyDescent="0.2">
      <c r="A100" s="203" t="s">
        <v>141</v>
      </c>
      <c r="B100" s="203"/>
      <c r="C100" s="203"/>
      <c r="D100" s="203"/>
      <c r="E100" s="203"/>
      <c r="F100" s="203"/>
      <c r="G100" s="15">
        <v>92</v>
      </c>
      <c r="H100" s="33">
        <v>3085000000</v>
      </c>
      <c r="I100" s="33">
        <v>3112000000</v>
      </c>
    </row>
    <row r="101" spans="1:9" ht="12.75" customHeight="1" x14ac:dyDescent="0.2">
      <c r="A101" s="203" t="s">
        <v>142</v>
      </c>
      <c r="B101" s="203"/>
      <c r="C101" s="203"/>
      <c r="D101" s="203"/>
      <c r="E101" s="203"/>
      <c r="F101" s="203"/>
      <c r="G101" s="15">
        <v>93</v>
      </c>
      <c r="H101" s="33">
        <v>0</v>
      </c>
      <c r="I101" s="33">
        <v>0</v>
      </c>
    </row>
    <row r="102" spans="1:9" ht="12.75" customHeight="1" x14ac:dyDescent="0.2">
      <c r="A102" s="203" t="s">
        <v>143</v>
      </c>
      <c r="B102" s="203"/>
      <c r="C102" s="203"/>
      <c r="D102" s="203"/>
      <c r="E102" s="203"/>
      <c r="F102" s="203"/>
      <c r="G102" s="15">
        <v>94</v>
      </c>
      <c r="H102" s="33">
        <v>576000000</v>
      </c>
      <c r="I102" s="33">
        <v>551000000</v>
      </c>
    </row>
    <row r="103" spans="1:9" ht="12.75" customHeight="1" x14ac:dyDescent="0.2">
      <c r="A103" s="205" t="s">
        <v>144</v>
      </c>
      <c r="B103" s="205"/>
      <c r="C103" s="205"/>
      <c r="D103" s="205"/>
      <c r="E103" s="205"/>
      <c r="F103" s="205"/>
      <c r="G103" s="16">
        <v>95</v>
      </c>
      <c r="H103" s="34">
        <f>SUM(H104:H114)</f>
        <v>331000000</v>
      </c>
      <c r="I103" s="34">
        <f>SUM(I104:I114)</f>
        <v>299000000</v>
      </c>
    </row>
    <row r="104" spans="1:9" ht="12.75" customHeight="1" x14ac:dyDescent="0.2">
      <c r="A104" s="203" t="s">
        <v>145</v>
      </c>
      <c r="B104" s="203"/>
      <c r="C104" s="203"/>
      <c r="D104" s="203"/>
      <c r="E104" s="203"/>
      <c r="F104" s="203"/>
      <c r="G104" s="15">
        <v>96</v>
      </c>
      <c r="H104" s="33">
        <v>0</v>
      </c>
      <c r="I104" s="33">
        <v>0</v>
      </c>
    </row>
    <row r="105" spans="1:9" ht="24.6" customHeight="1" x14ac:dyDescent="0.2">
      <c r="A105" s="203" t="s">
        <v>146</v>
      </c>
      <c r="B105" s="203"/>
      <c r="C105" s="203"/>
      <c r="D105" s="203"/>
      <c r="E105" s="203"/>
      <c r="F105" s="203"/>
      <c r="G105" s="15">
        <v>97</v>
      </c>
      <c r="H105" s="33">
        <v>0</v>
      </c>
      <c r="I105" s="33">
        <v>0</v>
      </c>
    </row>
    <row r="106" spans="1:9" ht="12.75" customHeight="1" x14ac:dyDescent="0.2">
      <c r="A106" s="203" t="s">
        <v>147</v>
      </c>
      <c r="B106" s="203"/>
      <c r="C106" s="203"/>
      <c r="D106" s="203"/>
      <c r="E106" s="203"/>
      <c r="F106" s="203"/>
      <c r="G106" s="15">
        <v>98</v>
      </c>
      <c r="H106" s="33">
        <v>0</v>
      </c>
      <c r="I106" s="33">
        <v>0</v>
      </c>
    </row>
    <row r="107" spans="1:9" ht="21.6" customHeight="1" x14ac:dyDescent="0.2">
      <c r="A107" s="203" t="s">
        <v>148</v>
      </c>
      <c r="B107" s="203"/>
      <c r="C107" s="203"/>
      <c r="D107" s="203"/>
      <c r="E107" s="203"/>
      <c r="F107" s="203"/>
      <c r="G107" s="15">
        <v>99</v>
      </c>
      <c r="H107" s="33">
        <v>0</v>
      </c>
      <c r="I107" s="33">
        <v>0</v>
      </c>
    </row>
    <row r="108" spans="1:9" ht="12.75" customHeight="1" x14ac:dyDescent="0.2">
      <c r="A108" s="203" t="s">
        <v>149</v>
      </c>
      <c r="B108" s="203"/>
      <c r="C108" s="203"/>
      <c r="D108" s="203"/>
      <c r="E108" s="203"/>
      <c r="F108" s="203"/>
      <c r="G108" s="15">
        <v>100</v>
      </c>
      <c r="H108" s="33">
        <v>276000000</v>
      </c>
      <c r="I108" s="33">
        <v>249000000</v>
      </c>
    </row>
    <row r="109" spans="1:9" ht="12.75" customHeight="1" x14ac:dyDescent="0.2">
      <c r="A109" s="203" t="s">
        <v>150</v>
      </c>
      <c r="B109" s="203"/>
      <c r="C109" s="203"/>
      <c r="D109" s="203"/>
      <c r="E109" s="203"/>
      <c r="F109" s="203"/>
      <c r="G109" s="15">
        <v>101</v>
      </c>
      <c r="H109" s="33">
        <v>0</v>
      </c>
      <c r="I109" s="33">
        <v>0</v>
      </c>
    </row>
    <row r="110" spans="1:9" ht="12.75" customHeight="1" x14ac:dyDescent="0.2">
      <c r="A110" s="203" t="s">
        <v>151</v>
      </c>
      <c r="B110" s="203"/>
      <c r="C110" s="203"/>
      <c r="D110" s="203"/>
      <c r="E110" s="203"/>
      <c r="F110" s="203"/>
      <c r="G110" s="15">
        <v>102</v>
      </c>
      <c r="H110" s="33">
        <v>0</v>
      </c>
      <c r="I110" s="33">
        <v>0</v>
      </c>
    </row>
    <row r="111" spans="1:9" ht="12.75" customHeight="1" x14ac:dyDescent="0.2">
      <c r="A111" s="203" t="s">
        <v>152</v>
      </c>
      <c r="B111" s="203"/>
      <c r="C111" s="203"/>
      <c r="D111" s="203"/>
      <c r="E111" s="203"/>
      <c r="F111" s="203"/>
      <c r="G111" s="15">
        <v>103</v>
      </c>
      <c r="H111" s="33">
        <v>0</v>
      </c>
      <c r="I111" s="33">
        <v>0</v>
      </c>
    </row>
    <row r="112" spans="1:9" ht="12.75" customHeight="1" x14ac:dyDescent="0.2">
      <c r="A112" s="203" t="s">
        <v>153</v>
      </c>
      <c r="B112" s="203"/>
      <c r="C112" s="203"/>
      <c r="D112" s="203"/>
      <c r="E112" s="203"/>
      <c r="F112" s="203"/>
      <c r="G112" s="15">
        <v>104</v>
      </c>
      <c r="H112" s="33">
        <v>0</v>
      </c>
      <c r="I112" s="33">
        <v>0</v>
      </c>
    </row>
    <row r="113" spans="1:9" ht="12.75" customHeight="1" x14ac:dyDescent="0.2">
      <c r="A113" s="203" t="s">
        <v>154</v>
      </c>
      <c r="B113" s="203"/>
      <c r="C113" s="203"/>
      <c r="D113" s="203"/>
      <c r="E113" s="203"/>
      <c r="F113" s="203"/>
      <c r="G113" s="15">
        <v>105</v>
      </c>
      <c r="H113" s="33">
        <v>40000000</v>
      </c>
      <c r="I113" s="33">
        <v>35000000</v>
      </c>
    </row>
    <row r="114" spans="1:9" ht="12.75" customHeight="1" x14ac:dyDescent="0.2">
      <c r="A114" s="203" t="s">
        <v>155</v>
      </c>
      <c r="B114" s="203"/>
      <c r="C114" s="203"/>
      <c r="D114" s="203"/>
      <c r="E114" s="203"/>
      <c r="F114" s="203"/>
      <c r="G114" s="15">
        <v>106</v>
      </c>
      <c r="H114" s="33">
        <v>15000000</v>
      </c>
      <c r="I114" s="33">
        <v>15000000</v>
      </c>
    </row>
    <row r="115" spans="1:9" ht="12.75" customHeight="1" x14ac:dyDescent="0.2">
      <c r="A115" s="205" t="s">
        <v>156</v>
      </c>
      <c r="B115" s="205"/>
      <c r="C115" s="205"/>
      <c r="D115" s="205"/>
      <c r="E115" s="205"/>
      <c r="F115" s="205"/>
      <c r="G115" s="16">
        <v>107</v>
      </c>
      <c r="H115" s="34">
        <f>SUM(H116:H129)</f>
        <v>5950000000</v>
      </c>
      <c r="I115" s="34">
        <f>SUM(I116:I129)</f>
        <v>5960000000</v>
      </c>
    </row>
    <row r="116" spans="1:9" ht="12.75" customHeight="1" x14ac:dyDescent="0.2">
      <c r="A116" s="203" t="s">
        <v>157</v>
      </c>
      <c r="B116" s="203"/>
      <c r="C116" s="203"/>
      <c r="D116" s="203"/>
      <c r="E116" s="203"/>
      <c r="F116" s="203"/>
      <c r="G116" s="15">
        <v>108</v>
      </c>
      <c r="H116" s="33">
        <v>0</v>
      </c>
      <c r="I116" s="33">
        <v>0</v>
      </c>
    </row>
    <row r="117" spans="1:9" ht="22.15" customHeight="1" x14ac:dyDescent="0.2">
      <c r="A117" s="203" t="s">
        <v>158</v>
      </c>
      <c r="B117" s="203"/>
      <c r="C117" s="203"/>
      <c r="D117" s="203"/>
      <c r="E117" s="203"/>
      <c r="F117" s="203"/>
      <c r="G117" s="15">
        <v>109</v>
      </c>
      <c r="H117" s="33">
        <v>0</v>
      </c>
      <c r="I117" s="33">
        <v>0</v>
      </c>
    </row>
    <row r="118" spans="1:9" ht="12.75" customHeight="1" x14ac:dyDescent="0.2">
      <c r="A118" s="203" t="s">
        <v>159</v>
      </c>
      <c r="B118" s="203"/>
      <c r="C118" s="203"/>
      <c r="D118" s="203"/>
      <c r="E118" s="203"/>
      <c r="F118" s="203"/>
      <c r="G118" s="15">
        <v>110</v>
      </c>
      <c r="H118" s="33">
        <v>0</v>
      </c>
      <c r="I118" s="33">
        <v>0</v>
      </c>
    </row>
    <row r="119" spans="1:9" ht="23.45" customHeight="1" x14ac:dyDescent="0.2">
      <c r="A119" s="203" t="s">
        <v>160</v>
      </c>
      <c r="B119" s="203"/>
      <c r="C119" s="203"/>
      <c r="D119" s="203"/>
      <c r="E119" s="203"/>
      <c r="F119" s="203"/>
      <c r="G119" s="15">
        <v>111</v>
      </c>
      <c r="H119" s="33">
        <v>0</v>
      </c>
      <c r="I119" s="33">
        <v>0</v>
      </c>
    </row>
    <row r="120" spans="1:9" ht="12.75" customHeight="1" x14ac:dyDescent="0.2">
      <c r="A120" s="203" t="s">
        <v>161</v>
      </c>
      <c r="B120" s="203"/>
      <c r="C120" s="203"/>
      <c r="D120" s="203"/>
      <c r="E120" s="203"/>
      <c r="F120" s="203"/>
      <c r="G120" s="15">
        <v>112</v>
      </c>
      <c r="H120" s="33">
        <v>68000000</v>
      </c>
      <c r="I120" s="33">
        <v>73000000</v>
      </c>
    </row>
    <row r="121" spans="1:9" ht="12.75" customHeight="1" x14ac:dyDescent="0.2">
      <c r="A121" s="203" t="s">
        <v>162</v>
      </c>
      <c r="B121" s="203"/>
      <c r="C121" s="203"/>
      <c r="D121" s="203"/>
      <c r="E121" s="203"/>
      <c r="F121" s="203"/>
      <c r="G121" s="15">
        <v>113</v>
      </c>
      <c r="H121" s="33">
        <v>3160000000</v>
      </c>
      <c r="I121" s="33">
        <v>2674000000</v>
      </c>
    </row>
    <row r="122" spans="1:9" ht="12.75" customHeight="1" x14ac:dyDescent="0.2">
      <c r="A122" s="203" t="s">
        <v>163</v>
      </c>
      <c r="B122" s="203"/>
      <c r="C122" s="203"/>
      <c r="D122" s="203"/>
      <c r="E122" s="203"/>
      <c r="F122" s="203"/>
      <c r="G122" s="15">
        <v>114</v>
      </c>
      <c r="H122" s="33">
        <v>62000000</v>
      </c>
      <c r="I122" s="33">
        <v>47000000</v>
      </c>
    </row>
    <row r="123" spans="1:9" ht="12.75" customHeight="1" x14ac:dyDescent="0.2">
      <c r="A123" s="203" t="s">
        <v>164</v>
      </c>
      <c r="B123" s="203"/>
      <c r="C123" s="203"/>
      <c r="D123" s="203"/>
      <c r="E123" s="203"/>
      <c r="F123" s="203"/>
      <c r="G123" s="15">
        <v>115</v>
      </c>
      <c r="H123" s="33">
        <v>1511000000</v>
      </c>
      <c r="I123" s="33">
        <v>1292000000</v>
      </c>
    </row>
    <row r="124" spans="1:9" x14ac:dyDescent="0.2">
      <c r="A124" s="203" t="s">
        <v>165</v>
      </c>
      <c r="B124" s="203"/>
      <c r="C124" s="203"/>
      <c r="D124" s="203"/>
      <c r="E124" s="203"/>
      <c r="F124" s="203"/>
      <c r="G124" s="15">
        <v>116</v>
      </c>
      <c r="H124" s="33">
        <v>0</v>
      </c>
      <c r="I124" s="33">
        <v>0</v>
      </c>
    </row>
    <row r="125" spans="1:9" x14ac:dyDescent="0.2">
      <c r="A125" s="203" t="s">
        <v>166</v>
      </c>
      <c r="B125" s="203"/>
      <c r="C125" s="203"/>
      <c r="D125" s="203"/>
      <c r="E125" s="203"/>
      <c r="F125" s="203"/>
      <c r="G125" s="15">
        <v>117</v>
      </c>
      <c r="H125" s="33">
        <v>96000000</v>
      </c>
      <c r="I125" s="33">
        <v>77000000</v>
      </c>
    </row>
    <row r="126" spans="1:9" x14ac:dyDescent="0.2">
      <c r="A126" s="203" t="s">
        <v>167</v>
      </c>
      <c r="B126" s="203"/>
      <c r="C126" s="203"/>
      <c r="D126" s="203"/>
      <c r="E126" s="203"/>
      <c r="F126" s="203"/>
      <c r="G126" s="15">
        <v>118</v>
      </c>
      <c r="H126" s="33">
        <v>650000000</v>
      </c>
      <c r="I126" s="33">
        <v>806000000</v>
      </c>
    </row>
    <row r="127" spans="1:9" x14ac:dyDescent="0.2">
      <c r="A127" s="203" t="s">
        <v>168</v>
      </c>
      <c r="B127" s="203"/>
      <c r="C127" s="203"/>
      <c r="D127" s="203"/>
      <c r="E127" s="203"/>
      <c r="F127" s="203"/>
      <c r="G127" s="15">
        <v>119</v>
      </c>
      <c r="H127" s="33">
        <v>0</v>
      </c>
      <c r="I127" s="33">
        <v>585000000</v>
      </c>
    </row>
    <row r="128" spans="1:9" x14ac:dyDescent="0.2">
      <c r="A128" s="203" t="s">
        <v>169</v>
      </c>
      <c r="B128" s="203"/>
      <c r="C128" s="203"/>
      <c r="D128" s="203"/>
      <c r="E128" s="203"/>
      <c r="F128" s="203"/>
      <c r="G128" s="15">
        <v>120</v>
      </c>
      <c r="H128" s="33">
        <v>0</v>
      </c>
      <c r="I128" s="33">
        <v>0</v>
      </c>
    </row>
    <row r="129" spans="1:9" x14ac:dyDescent="0.2">
      <c r="A129" s="203" t="s">
        <v>170</v>
      </c>
      <c r="B129" s="203"/>
      <c r="C129" s="203"/>
      <c r="D129" s="203"/>
      <c r="E129" s="203"/>
      <c r="F129" s="203"/>
      <c r="G129" s="15">
        <v>121</v>
      </c>
      <c r="H129" s="33">
        <v>403000000</v>
      </c>
      <c r="I129" s="33">
        <v>406000000</v>
      </c>
    </row>
    <row r="130" spans="1:9" ht="22.15" customHeight="1" x14ac:dyDescent="0.2">
      <c r="A130" s="220" t="s">
        <v>171</v>
      </c>
      <c r="B130" s="220"/>
      <c r="C130" s="220"/>
      <c r="D130" s="220"/>
      <c r="E130" s="220"/>
      <c r="F130" s="220"/>
      <c r="G130" s="15">
        <v>122</v>
      </c>
      <c r="H130" s="33">
        <v>249000000</v>
      </c>
      <c r="I130" s="33">
        <v>136000000</v>
      </c>
    </row>
    <row r="131" spans="1:9" x14ac:dyDescent="0.2">
      <c r="A131" s="205" t="s">
        <v>172</v>
      </c>
      <c r="B131" s="205"/>
      <c r="C131" s="205"/>
      <c r="D131" s="205"/>
      <c r="E131" s="205"/>
      <c r="F131" s="205"/>
      <c r="G131" s="16">
        <v>123</v>
      </c>
      <c r="H131" s="34">
        <f>H75+H96+H103+H115+H130</f>
        <v>21532000000</v>
      </c>
      <c r="I131" s="34">
        <f>I75+I96+I103+I115+I130</f>
        <v>19628000000</v>
      </c>
    </row>
    <row r="132" spans="1:9" x14ac:dyDescent="0.2">
      <c r="A132" s="220" t="s">
        <v>173</v>
      </c>
      <c r="B132" s="220"/>
      <c r="C132" s="220"/>
      <c r="D132" s="220"/>
      <c r="E132" s="220"/>
      <c r="F132" s="22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2" zoomScaleNormal="100" zoomScaleSheetLayoutView="110" workbookViewId="0">
      <selection activeCell="K37" sqref="K3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174</v>
      </c>
      <c r="B1" s="207"/>
      <c r="C1" s="207"/>
      <c r="D1" s="207"/>
      <c r="E1" s="207"/>
      <c r="F1" s="207"/>
      <c r="G1" s="207"/>
      <c r="H1" s="207"/>
      <c r="I1" s="207"/>
    </row>
    <row r="2" spans="1:11" x14ac:dyDescent="0.2">
      <c r="A2" s="242" t="s">
        <v>580</v>
      </c>
      <c r="B2" s="209"/>
      <c r="C2" s="209"/>
      <c r="D2" s="209"/>
      <c r="E2" s="209"/>
      <c r="F2" s="209"/>
      <c r="G2" s="209"/>
      <c r="H2" s="209"/>
      <c r="I2" s="209"/>
      <c r="J2" s="121"/>
      <c r="K2" s="121"/>
    </row>
    <row r="3" spans="1:11" x14ac:dyDescent="0.2">
      <c r="A3" s="230" t="s">
        <v>175</v>
      </c>
      <c r="B3" s="231"/>
      <c r="C3" s="231"/>
      <c r="D3" s="231"/>
      <c r="E3" s="231"/>
      <c r="F3" s="231"/>
      <c r="G3" s="231"/>
      <c r="H3" s="231"/>
      <c r="I3" s="231"/>
      <c r="J3" s="232"/>
      <c r="K3" s="232"/>
    </row>
    <row r="4" spans="1:11" x14ac:dyDescent="0.2">
      <c r="A4" s="233" t="s">
        <v>577</v>
      </c>
      <c r="B4" s="234"/>
      <c r="C4" s="234"/>
      <c r="D4" s="234"/>
      <c r="E4" s="234"/>
      <c r="F4" s="234"/>
      <c r="G4" s="234"/>
      <c r="H4" s="234"/>
      <c r="I4" s="234"/>
      <c r="J4" s="235"/>
      <c r="K4" s="235"/>
    </row>
    <row r="5" spans="1:11" ht="22.15" customHeight="1" x14ac:dyDescent="0.2">
      <c r="A5" s="227" t="s">
        <v>176</v>
      </c>
      <c r="B5" s="218"/>
      <c r="C5" s="218"/>
      <c r="D5" s="218"/>
      <c r="E5" s="218"/>
      <c r="F5" s="218"/>
      <c r="G5" s="227" t="s">
        <v>177</v>
      </c>
      <c r="H5" s="228" t="s">
        <v>178</v>
      </c>
      <c r="I5" s="229"/>
      <c r="J5" s="228" t="s">
        <v>179</v>
      </c>
      <c r="K5" s="229"/>
    </row>
    <row r="6" spans="1:11" x14ac:dyDescent="0.2">
      <c r="A6" s="218"/>
      <c r="B6" s="218"/>
      <c r="C6" s="218"/>
      <c r="D6" s="218"/>
      <c r="E6" s="218"/>
      <c r="F6" s="218"/>
      <c r="G6" s="218"/>
      <c r="H6" s="19" t="s">
        <v>180</v>
      </c>
      <c r="I6" s="19" t="s">
        <v>181</v>
      </c>
      <c r="J6" s="19" t="s">
        <v>182</v>
      </c>
      <c r="K6" s="19" t="s">
        <v>183</v>
      </c>
    </row>
    <row r="7" spans="1:11" x14ac:dyDescent="0.2">
      <c r="A7" s="238">
        <v>1</v>
      </c>
      <c r="B7" s="216"/>
      <c r="C7" s="216"/>
      <c r="D7" s="216"/>
      <c r="E7" s="216"/>
      <c r="F7" s="216"/>
      <c r="G7" s="18">
        <v>2</v>
      </c>
      <c r="H7" s="19">
        <v>3</v>
      </c>
      <c r="I7" s="19">
        <v>4</v>
      </c>
      <c r="J7" s="19">
        <v>5</v>
      </c>
      <c r="K7" s="19">
        <v>6</v>
      </c>
    </row>
    <row r="8" spans="1:11" x14ac:dyDescent="0.2">
      <c r="A8" s="239" t="s">
        <v>184</v>
      </c>
      <c r="B8" s="239"/>
      <c r="C8" s="239"/>
      <c r="D8" s="239"/>
      <c r="E8" s="239"/>
      <c r="F8" s="239"/>
      <c r="G8" s="20">
        <v>125</v>
      </c>
      <c r="H8" s="37">
        <f>SUM(H9:H13)</f>
        <v>17075000000</v>
      </c>
      <c r="I8" s="37">
        <f>SUM(I9:I13)</f>
        <v>6925000000</v>
      </c>
      <c r="J8" s="37">
        <f>SUM(J9:J13)</f>
        <v>11519000000</v>
      </c>
      <c r="K8" s="37">
        <f>SUM(K9:K13)</f>
        <v>4241000000</v>
      </c>
    </row>
    <row r="9" spans="1:11" x14ac:dyDescent="0.2">
      <c r="A9" s="203" t="s">
        <v>185</v>
      </c>
      <c r="B9" s="203"/>
      <c r="C9" s="203"/>
      <c r="D9" s="203"/>
      <c r="E9" s="203"/>
      <c r="F9" s="203"/>
      <c r="G9" s="15">
        <v>126</v>
      </c>
      <c r="H9" s="33">
        <v>0</v>
      </c>
      <c r="I9" s="33">
        <v>0</v>
      </c>
      <c r="J9" s="33">
        <v>0</v>
      </c>
      <c r="K9" s="33">
        <v>0</v>
      </c>
    </row>
    <row r="10" spans="1:11" x14ac:dyDescent="0.2">
      <c r="A10" s="203" t="s">
        <v>186</v>
      </c>
      <c r="B10" s="203"/>
      <c r="C10" s="203"/>
      <c r="D10" s="203"/>
      <c r="E10" s="203"/>
      <c r="F10" s="203"/>
      <c r="G10" s="15">
        <v>127</v>
      </c>
      <c r="H10" s="33">
        <v>16550000000</v>
      </c>
      <c r="I10" s="33">
        <v>6756000000</v>
      </c>
      <c r="J10" s="33">
        <v>11209000000</v>
      </c>
      <c r="K10" s="33">
        <v>4129000000</v>
      </c>
    </row>
    <row r="11" spans="1:11" x14ac:dyDescent="0.2">
      <c r="A11" s="203" t="s">
        <v>187</v>
      </c>
      <c r="B11" s="203"/>
      <c r="C11" s="203"/>
      <c r="D11" s="203"/>
      <c r="E11" s="203"/>
      <c r="F11" s="203"/>
      <c r="G11" s="15">
        <v>128</v>
      </c>
      <c r="H11" s="33">
        <v>316000000</v>
      </c>
      <c r="I11" s="33">
        <v>115000000</v>
      </c>
      <c r="J11" s="33">
        <v>194000000</v>
      </c>
      <c r="K11" s="33">
        <v>75000000</v>
      </c>
    </row>
    <row r="12" spans="1:11" x14ac:dyDescent="0.2">
      <c r="A12" s="203" t="s">
        <v>188</v>
      </c>
      <c r="B12" s="203"/>
      <c r="C12" s="203"/>
      <c r="D12" s="203"/>
      <c r="E12" s="203"/>
      <c r="F12" s="203"/>
      <c r="G12" s="15">
        <v>129</v>
      </c>
      <c r="H12" s="33">
        <v>0</v>
      </c>
      <c r="I12" s="33">
        <v>0</v>
      </c>
      <c r="J12" s="33">
        <v>0</v>
      </c>
      <c r="K12" s="33">
        <v>0</v>
      </c>
    </row>
    <row r="13" spans="1:11" x14ac:dyDescent="0.2">
      <c r="A13" s="203" t="s">
        <v>189</v>
      </c>
      <c r="B13" s="203"/>
      <c r="C13" s="203"/>
      <c r="D13" s="203"/>
      <c r="E13" s="203"/>
      <c r="F13" s="203"/>
      <c r="G13" s="15">
        <v>130</v>
      </c>
      <c r="H13" s="33">
        <v>209000000</v>
      </c>
      <c r="I13" s="33">
        <v>54000000</v>
      </c>
      <c r="J13" s="33">
        <v>116000000</v>
      </c>
      <c r="K13" s="33">
        <v>37000000</v>
      </c>
    </row>
    <row r="14" spans="1:11" ht="22.15" customHeight="1" x14ac:dyDescent="0.2">
      <c r="A14" s="239" t="s">
        <v>190</v>
      </c>
      <c r="B14" s="239"/>
      <c r="C14" s="239"/>
      <c r="D14" s="239"/>
      <c r="E14" s="239"/>
      <c r="F14" s="239"/>
      <c r="G14" s="20">
        <v>131</v>
      </c>
      <c r="H14" s="37">
        <f>H15+H16+H20+H24+H25+H26+H29+H36</f>
        <v>16133000000</v>
      </c>
      <c r="I14" s="37">
        <f>I15+I16+I20+I24+I25+I26+I29+I36</f>
        <v>6270000000</v>
      </c>
      <c r="J14" s="37">
        <f>J15+J16+J20+J24+J25+J26+J29+J36</f>
        <v>12709000000</v>
      </c>
      <c r="K14" s="37">
        <f>K15+K16+K20+K24+K25+K26+K29+K36</f>
        <v>4448000000</v>
      </c>
    </row>
    <row r="15" spans="1:11" x14ac:dyDescent="0.2">
      <c r="A15" s="203" t="s">
        <v>191</v>
      </c>
      <c r="B15" s="203"/>
      <c r="C15" s="203"/>
      <c r="D15" s="203"/>
      <c r="E15" s="203"/>
      <c r="F15" s="203"/>
      <c r="G15" s="15">
        <v>132</v>
      </c>
      <c r="H15" s="33">
        <v>156000000</v>
      </c>
      <c r="I15" s="33">
        <v>410000000</v>
      </c>
      <c r="J15" s="33">
        <v>423000000</v>
      </c>
      <c r="K15" s="33">
        <v>30000000</v>
      </c>
    </row>
    <row r="16" spans="1:11" x14ac:dyDescent="0.2">
      <c r="A16" s="247" t="s">
        <v>192</v>
      </c>
      <c r="B16" s="247"/>
      <c r="C16" s="247"/>
      <c r="D16" s="247"/>
      <c r="E16" s="247"/>
      <c r="F16" s="247"/>
      <c r="G16" s="20">
        <v>133</v>
      </c>
      <c r="H16" s="37">
        <f>SUM(H17:H19)</f>
        <v>12986000000</v>
      </c>
      <c r="I16" s="37">
        <f>SUM(I17:I19)</f>
        <v>4879000000</v>
      </c>
      <c r="J16" s="37">
        <f>SUM(J17:J19)</f>
        <v>8937000000</v>
      </c>
      <c r="K16" s="37">
        <f>SUM(K17:K19)</f>
        <v>3099000000</v>
      </c>
    </row>
    <row r="17" spans="1:11" x14ac:dyDescent="0.2">
      <c r="A17" s="244" t="s">
        <v>193</v>
      </c>
      <c r="B17" s="244"/>
      <c r="C17" s="244"/>
      <c r="D17" s="244"/>
      <c r="E17" s="244"/>
      <c r="F17" s="244"/>
      <c r="G17" s="15">
        <v>134</v>
      </c>
      <c r="H17" s="33">
        <v>5242000000</v>
      </c>
      <c r="I17" s="33">
        <v>3083000000</v>
      </c>
      <c r="J17" s="33">
        <v>4835000000</v>
      </c>
      <c r="K17" s="33">
        <v>2079000000</v>
      </c>
    </row>
    <row r="18" spans="1:11" x14ac:dyDescent="0.2">
      <c r="A18" s="244" t="s">
        <v>194</v>
      </c>
      <c r="B18" s="244"/>
      <c r="C18" s="244"/>
      <c r="D18" s="244"/>
      <c r="E18" s="244"/>
      <c r="F18" s="244"/>
      <c r="G18" s="15">
        <v>135</v>
      </c>
      <c r="H18" s="33">
        <v>6200000000</v>
      </c>
      <c r="I18" s="33">
        <v>1301000000</v>
      </c>
      <c r="J18" s="33">
        <v>2724000000</v>
      </c>
      <c r="K18" s="33">
        <v>625000000</v>
      </c>
    </row>
    <row r="19" spans="1:11" x14ac:dyDescent="0.2">
      <c r="A19" s="244" t="s">
        <v>195</v>
      </c>
      <c r="B19" s="244"/>
      <c r="C19" s="244"/>
      <c r="D19" s="244"/>
      <c r="E19" s="244"/>
      <c r="F19" s="244"/>
      <c r="G19" s="15">
        <v>136</v>
      </c>
      <c r="H19" s="33">
        <v>1544000000</v>
      </c>
      <c r="I19" s="33">
        <v>495000000</v>
      </c>
      <c r="J19" s="33">
        <v>1378000000</v>
      </c>
      <c r="K19" s="33">
        <v>395000000</v>
      </c>
    </row>
    <row r="20" spans="1:11" x14ac:dyDescent="0.2">
      <c r="A20" s="247" t="s">
        <v>196</v>
      </c>
      <c r="B20" s="247"/>
      <c r="C20" s="247"/>
      <c r="D20" s="247"/>
      <c r="E20" s="247"/>
      <c r="F20" s="247"/>
      <c r="G20" s="20">
        <v>137</v>
      </c>
      <c r="H20" s="37">
        <f>SUM(H21:H23)</f>
        <v>1297000000</v>
      </c>
      <c r="I20" s="37">
        <f>SUM(I21:I23)</f>
        <v>399000000</v>
      </c>
      <c r="J20" s="37">
        <f>SUM(J21:J23)</f>
        <v>1116000000</v>
      </c>
      <c r="K20" s="37">
        <f>SUM(K21:K23)</f>
        <v>369000000</v>
      </c>
    </row>
    <row r="21" spans="1:11" x14ac:dyDescent="0.2">
      <c r="A21" s="244" t="s">
        <v>197</v>
      </c>
      <c r="B21" s="244"/>
      <c r="C21" s="244"/>
      <c r="D21" s="244"/>
      <c r="E21" s="244"/>
      <c r="F21" s="244"/>
      <c r="G21" s="15">
        <v>138</v>
      </c>
      <c r="H21" s="33">
        <v>804000000</v>
      </c>
      <c r="I21" s="33">
        <v>246000000</v>
      </c>
      <c r="J21" s="33">
        <v>722000000</v>
      </c>
      <c r="K21" s="33">
        <v>256000000</v>
      </c>
    </row>
    <row r="22" spans="1:11" x14ac:dyDescent="0.2">
      <c r="A22" s="244" t="s">
        <v>198</v>
      </c>
      <c r="B22" s="244"/>
      <c r="C22" s="244"/>
      <c r="D22" s="244"/>
      <c r="E22" s="244"/>
      <c r="F22" s="244"/>
      <c r="G22" s="15">
        <v>139</v>
      </c>
      <c r="H22" s="33">
        <f>292000000+12000000</f>
        <v>304000000</v>
      </c>
      <c r="I22" s="33">
        <f>94000000+12000000</f>
        <v>106000000</v>
      </c>
      <c r="J22" s="33">
        <v>272000000</v>
      </c>
      <c r="K22" s="33">
        <v>93000000</v>
      </c>
    </row>
    <row r="23" spans="1:11" x14ac:dyDescent="0.2">
      <c r="A23" s="244" t="s">
        <v>199</v>
      </c>
      <c r="B23" s="244"/>
      <c r="C23" s="244"/>
      <c r="D23" s="244"/>
      <c r="E23" s="244"/>
      <c r="F23" s="244"/>
      <c r="G23" s="15">
        <v>140</v>
      </c>
      <c r="H23" s="33">
        <f>201000000-12000000</f>
        <v>189000000</v>
      </c>
      <c r="I23" s="33">
        <f>59000000-12000000</f>
        <v>47000000</v>
      </c>
      <c r="J23" s="33">
        <v>122000000</v>
      </c>
      <c r="K23" s="33">
        <v>20000000</v>
      </c>
    </row>
    <row r="24" spans="1:11" x14ac:dyDescent="0.2">
      <c r="A24" s="203" t="s">
        <v>200</v>
      </c>
      <c r="B24" s="203"/>
      <c r="C24" s="203"/>
      <c r="D24" s="203"/>
      <c r="E24" s="203"/>
      <c r="F24" s="203"/>
      <c r="G24" s="15">
        <v>141</v>
      </c>
      <c r="H24" s="33">
        <v>1261000000</v>
      </c>
      <c r="I24" s="33">
        <v>426000000</v>
      </c>
      <c r="J24" s="33">
        <v>1235000000</v>
      </c>
      <c r="K24" s="33">
        <v>402000000</v>
      </c>
    </row>
    <row r="25" spans="1:11" x14ac:dyDescent="0.2">
      <c r="A25" s="203" t="s">
        <v>201</v>
      </c>
      <c r="B25" s="203"/>
      <c r="C25" s="203"/>
      <c r="D25" s="203"/>
      <c r="E25" s="203"/>
      <c r="F25" s="203"/>
      <c r="G25" s="15">
        <v>142</v>
      </c>
      <c r="H25" s="33">
        <v>571000000</v>
      </c>
      <c r="I25" s="33">
        <v>176000000</v>
      </c>
      <c r="J25" s="33">
        <f>416000000+34000000</f>
        <v>450000000</v>
      </c>
      <c r="K25" s="33">
        <f>100000000+33000000</f>
        <v>133000000</v>
      </c>
    </row>
    <row r="26" spans="1:11" x14ac:dyDescent="0.2">
      <c r="A26" s="247" t="s">
        <v>202</v>
      </c>
      <c r="B26" s="247"/>
      <c r="C26" s="247"/>
      <c r="D26" s="247"/>
      <c r="E26" s="247"/>
      <c r="F26" s="247"/>
      <c r="G26" s="20">
        <v>143</v>
      </c>
      <c r="H26" s="37">
        <f>H27+H28</f>
        <v>81000000</v>
      </c>
      <c r="I26" s="37">
        <f>I27+I28</f>
        <v>-3000000</v>
      </c>
      <c r="J26" s="37">
        <f>J27+J28</f>
        <v>567000000</v>
      </c>
      <c r="K26" s="37">
        <f>K27+K28</f>
        <v>412000000</v>
      </c>
    </row>
    <row r="27" spans="1:11" x14ac:dyDescent="0.2">
      <c r="A27" s="244" t="s">
        <v>203</v>
      </c>
      <c r="B27" s="244"/>
      <c r="C27" s="244"/>
      <c r="D27" s="244"/>
      <c r="E27" s="244"/>
      <c r="F27" s="244"/>
      <c r="G27" s="15">
        <v>144</v>
      </c>
      <c r="H27" s="33">
        <v>4000000</v>
      </c>
      <c r="I27" s="33">
        <v>4000000</v>
      </c>
      <c r="J27" s="33">
        <v>425000000</v>
      </c>
      <c r="K27" s="33">
        <v>330000000</v>
      </c>
    </row>
    <row r="28" spans="1:11" x14ac:dyDescent="0.2">
      <c r="A28" s="244" t="s">
        <v>204</v>
      </c>
      <c r="B28" s="244"/>
      <c r="C28" s="244"/>
      <c r="D28" s="244"/>
      <c r="E28" s="244"/>
      <c r="F28" s="244"/>
      <c r="G28" s="15">
        <v>145</v>
      </c>
      <c r="H28" s="33">
        <v>77000000</v>
      </c>
      <c r="I28" s="33">
        <v>-7000000</v>
      </c>
      <c r="J28" s="33">
        <v>142000000</v>
      </c>
      <c r="K28" s="33">
        <v>82000000</v>
      </c>
    </row>
    <row r="29" spans="1:11" x14ac:dyDescent="0.2">
      <c r="A29" s="247" t="s">
        <v>205</v>
      </c>
      <c r="B29" s="247"/>
      <c r="C29" s="247"/>
      <c r="D29" s="247"/>
      <c r="E29" s="247"/>
      <c r="F29" s="247"/>
      <c r="G29" s="20">
        <v>146</v>
      </c>
      <c r="H29" s="37">
        <f>SUM(H30:H35)</f>
        <v>-219000000</v>
      </c>
      <c r="I29" s="37">
        <f>SUM(I30:I35)</f>
        <v>-17000000</v>
      </c>
      <c r="J29" s="37">
        <f>SUM(J30:J35)</f>
        <v>-19000000</v>
      </c>
      <c r="K29" s="37">
        <f>SUM(K30:K35)</f>
        <v>3000000</v>
      </c>
    </row>
    <row r="30" spans="1:11" x14ac:dyDescent="0.2">
      <c r="A30" s="244" t="s">
        <v>206</v>
      </c>
      <c r="B30" s="244"/>
      <c r="C30" s="244"/>
      <c r="D30" s="244"/>
      <c r="E30" s="244"/>
      <c r="F30" s="244"/>
      <c r="G30" s="15">
        <v>147</v>
      </c>
      <c r="H30" s="33">
        <v>8000000</v>
      </c>
      <c r="I30" s="33">
        <v>-17000000</v>
      </c>
      <c r="J30" s="33">
        <v>71000000</v>
      </c>
      <c r="K30" s="33">
        <v>7000000</v>
      </c>
    </row>
    <row r="31" spans="1:11" x14ac:dyDescent="0.2">
      <c r="A31" s="244" t="s">
        <v>207</v>
      </c>
      <c r="B31" s="244"/>
      <c r="C31" s="244"/>
      <c r="D31" s="244"/>
      <c r="E31" s="244"/>
      <c r="F31" s="244"/>
      <c r="G31" s="15">
        <v>148</v>
      </c>
      <c r="H31" s="33">
        <v>0</v>
      </c>
      <c r="I31" s="33">
        <v>0</v>
      </c>
      <c r="J31" s="33">
        <v>0</v>
      </c>
      <c r="K31" s="33">
        <v>0</v>
      </c>
    </row>
    <row r="32" spans="1:11" x14ac:dyDescent="0.2">
      <c r="A32" s="244" t="s">
        <v>208</v>
      </c>
      <c r="B32" s="244"/>
      <c r="C32" s="244"/>
      <c r="D32" s="244"/>
      <c r="E32" s="244"/>
      <c r="F32" s="244"/>
      <c r="G32" s="15">
        <v>149</v>
      </c>
      <c r="H32" s="33">
        <v>-26000000</v>
      </c>
      <c r="I32" s="33">
        <v>-1000000</v>
      </c>
      <c r="J32" s="33">
        <v>-7000000</v>
      </c>
      <c r="K32" s="33">
        <v>-4000000</v>
      </c>
    </row>
    <row r="33" spans="1:11" x14ac:dyDescent="0.2">
      <c r="A33" s="244" t="s">
        <v>209</v>
      </c>
      <c r="B33" s="244"/>
      <c r="C33" s="244"/>
      <c r="D33" s="244"/>
      <c r="E33" s="244"/>
      <c r="F33" s="244"/>
      <c r="G33" s="15">
        <v>150</v>
      </c>
      <c r="H33" s="33">
        <v>-115000000</v>
      </c>
      <c r="I33" s="33">
        <v>9000000</v>
      </c>
      <c r="J33" s="33">
        <v>-74000000</v>
      </c>
      <c r="K33" s="33">
        <v>4000000</v>
      </c>
    </row>
    <row r="34" spans="1:11" x14ac:dyDescent="0.2">
      <c r="A34" s="244" t="s">
        <v>210</v>
      </c>
      <c r="B34" s="244"/>
      <c r="C34" s="244"/>
      <c r="D34" s="244"/>
      <c r="E34" s="244"/>
      <c r="F34" s="244"/>
      <c r="G34" s="15">
        <v>151</v>
      </c>
      <c r="H34" s="33">
        <v>0</v>
      </c>
      <c r="I34" s="33">
        <v>0</v>
      </c>
      <c r="J34" s="33">
        <v>0</v>
      </c>
      <c r="K34" s="33">
        <v>0</v>
      </c>
    </row>
    <row r="35" spans="1:11" x14ac:dyDescent="0.2">
      <c r="A35" s="244" t="s">
        <v>211</v>
      </c>
      <c r="B35" s="244"/>
      <c r="C35" s="244"/>
      <c r="D35" s="244"/>
      <c r="E35" s="244"/>
      <c r="F35" s="244"/>
      <c r="G35" s="15">
        <v>152</v>
      </c>
      <c r="H35" s="33">
        <v>-86000000</v>
      </c>
      <c r="I35" s="33">
        <v>-8000000</v>
      </c>
      <c r="J35" s="33">
        <v>-9000000</v>
      </c>
      <c r="K35" s="33">
        <v>-4000000</v>
      </c>
    </row>
    <row r="36" spans="1:11" x14ac:dyDescent="0.2">
      <c r="A36" s="203" t="s">
        <v>212</v>
      </c>
      <c r="B36" s="203"/>
      <c r="C36" s="203"/>
      <c r="D36" s="203"/>
      <c r="E36" s="203"/>
      <c r="F36" s="203"/>
      <c r="G36" s="15">
        <v>153</v>
      </c>
      <c r="H36" s="33">
        <v>0</v>
      </c>
      <c r="I36" s="33">
        <v>0</v>
      </c>
      <c r="J36" s="33">
        <v>0</v>
      </c>
      <c r="K36" s="33">
        <v>0</v>
      </c>
    </row>
    <row r="37" spans="1:11" x14ac:dyDescent="0.2">
      <c r="A37" s="239" t="s">
        <v>213</v>
      </c>
      <c r="B37" s="239"/>
      <c r="C37" s="239"/>
      <c r="D37" s="239"/>
      <c r="E37" s="239"/>
      <c r="F37" s="239"/>
      <c r="G37" s="20">
        <v>154</v>
      </c>
      <c r="H37" s="37">
        <f>SUM(H38:H47)</f>
        <v>120000000</v>
      </c>
      <c r="I37" s="37">
        <f>SUM(I38:I47)</f>
        <v>53000000</v>
      </c>
      <c r="J37" s="37">
        <f>SUM(J38:J47)</f>
        <v>112000000</v>
      </c>
      <c r="K37" s="37">
        <f>SUM(K38:K47)</f>
        <v>35000000</v>
      </c>
    </row>
    <row r="38" spans="1:11" ht="23.45" customHeight="1" x14ac:dyDescent="0.2">
      <c r="A38" s="203" t="s">
        <v>214</v>
      </c>
      <c r="B38" s="203"/>
      <c r="C38" s="203"/>
      <c r="D38" s="203"/>
      <c r="E38" s="203"/>
      <c r="F38" s="203"/>
      <c r="G38" s="15">
        <v>155</v>
      </c>
      <c r="H38" s="33">
        <v>0</v>
      </c>
      <c r="I38" s="33">
        <v>0</v>
      </c>
      <c r="J38" s="33">
        <v>0</v>
      </c>
      <c r="K38" s="33">
        <v>0</v>
      </c>
    </row>
    <row r="39" spans="1:11" ht="25.15" customHeight="1" x14ac:dyDescent="0.2">
      <c r="A39" s="203" t="s">
        <v>215</v>
      </c>
      <c r="B39" s="203"/>
      <c r="C39" s="203"/>
      <c r="D39" s="203"/>
      <c r="E39" s="203"/>
      <c r="F39" s="203"/>
      <c r="G39" s="15">
        <v>156</v>
      </c>
      <c r="H39" s="33">
        <v>0</v>
      </c>
      <c r="I39" s="33">
        <v>0</v>
      </c>
      <c r="J39" s="33">
        <v>0</v>
      </c>
      <c r="K39" s="33">
        <v>0</v>
      </c>
    </row>
    <row r="40" spans="1:11" ht="25.15" customHeight="1" x14ac:dyDescent="0.2">
      <c r="A40" s="203" t="s">
        <v>216</v>
      </c>
      <c r="B40" s="203"/>
      <c r="C40" s="203"/>
      <c r="D40" s="203"/>
      <c r="E40" s="203"/>
      <c r="F40" s="203"/>
      <c r="G40" s="15">
        <v>157</v>
      </c>
      <c r="H40" s="33">
        <v>0</v>
      </c>
      <c r="I40" s="33">
        <v>0</v>
      </c>
      <c r="J40" s="33">
        <v>0</v>
      </c>
      <c r="K40" s="33">
        <v>0</v>
      </c>
    </row>
    <row r="41" spans="1:11" ht="25.15" customHeight="1" x14ac:dyDescent="0.2">
      <c r="A41" s="203" t="s">
        <v>217</v>
      </c>
      <c r="B41" s="203"/>
      <c r="C41" s="203"/>
      <c r="D41" s="203"/>
      <c r="E41" s="203"/>
      <c r="F41" s="203"/>
      <c r="G41" s="15">
        <v>158</v>
      </c>
      <c r="H41" s="33">
        <v>0</v>
      </c>
      <c r="I41" s="33">
        <v>0</v>
      </c>
      <c r="J41" s="33">
        <v>0</v>
      </c>
      <c r="K41" s="33">
        <v>0</v>
      </c>
    </row>
    <row r="42" spans="1:11" ht="25.15" customHeight="1" x14ac:dyDescent="0.2">
      <c r="A42" s="203" t="s">
        <v>218</v>
      </c>
      <c r="B42" s="203"/>
      <c r="C42" s="203"/>
      <c r="D42" s="203"/>
      <c r="E42" s="203"/>
      <c r="F42" s="203"/>
      <c r="G42" s="15">
        <v>159</v>
      </c>
      <c r="H42" s="33">
        <v>0</v>
      </c>
      <c r="I42" s="33">
        <v>0</v>
      </c>
      <c r="J42" s="33">
        <v>0</v>
      </c>
      <c r="K42" s="33">
        <v>0</v>
      </c>
    </row>
    <row r="43" spans="1:11" x14ac:dyDescent="0.2">
      <c r="A43" s="203" t="s">
        <v>219</v>
      </c>
      <c r="B43" s="203"/>
      <c r="C43" s="203"/>
      <c r="D43" s="203"/>
      <c r="E43" s="203"/>
      <c r="F43" s="203"/>
      <c r="G43" s="15">
        <v>160</v>
      </c>
      <c r="H43" s="33">
        <v>10000000</v>
      </c>
      <c r="I43" s="33">
        <v>10000000</v>
      </c>
      <c r="J43" s="33">
        <v>9000000</v>
      </c>
      <c r="K43" s="33">
        <v>9000000</v>
      </c>
    </row>
    <row r="44" spans="1:11" x14ac:dyDescent="0.2">
      <c r="A44" s="203" t="s">
        <v>220</v>
      </c>
      <c r="B44" s="203"/>
      <c r="C44" s="203"/>
      <c r="D44" s="203"/>
      <c r="E44" s="203"/>
      <c r="F44" s="203"/>
      <c r="G44" s="15">
        <v>161</v>
      </c>
      <c r="H44" s="33">
        <v>3000000</v>
      </c>
      <c r="I44" s="33">
        <v>1000000</v>
      </c>
      <c r="J44" s="33">
        <v>2000000</v>
      </c>
      <c r="K44" s="33">
        <v>0</v>
      </c>
    </row>
    <row r="45" spans="1:11" x14ac:dyDescent="0.2">
      <c r="A45" s="203" t="s">
        <v>221</v>
      </c>
      <c r="B45" s="203"/>
      <c r="C45" s="203"/>
      <c r="D45" s="203"/>
      <c r="E45" s="203"/>
      <c r="F45" s="203"/>
      <c r="G45" s="15">
        <v>162</v>
      </c>
      <c r="H45" s="33">
        <v>85000000</v>
      </c>
      <c r="I45" s="33">
        <v>34000000</v>
      </c>
      <c r="J45" s="33">
        <v>82000000</v>
      </c>
      <c r="K45" s="33">
        <v>20000000</v>
      </c>
    </row>
    <row r="46" spans="1:11" x14ac:dyDescent="0.2">
      <c r="A46" s="203" t="s">
        <v>222</v>
      </c>
      <c r="B46" s="203"/>
      <c r="C46" s="203"/>
      <c r="D46" s="203"/>
      <c r="E46" s="203"/>
      <c r="F46" s="203"/>
      <c r="G46" s="15">
        <v>163</v>
      </c>
      <c r="H46" s="33">
        <v>0</v>
      </c>
      <c r="I46" s="33">
        <v>0</v>
      </c>
      <c r="J46" s="33">
        <v>0</v>
      </c>
      <c r="K46" s="33">
        <v>0</v>
      </c>
    </row>
    <row r="47" spans="1:11" x14ac:dyDescent="0.2">
      <c r="A47" s="203" t="s">
        <v>223</v>
      </c>
      <c r="B47" s="203"/>
      <c r="C47" s="203"/>
      <c r="D47" s="203"/>
      <c r="E47" s="203"/>
      <c r="F47" s="203"/>
      <c r="G47" s="15">
        <v>164</v>
      </c>
      <c r="H47" s="33">
        <v>22000000</v>
      </c>
      <c r="I47" s="33">
        <v>8000000</v>
      </c>
      <c r="J47" s="33">
        <v>19000000</v>
      </c>
      <c r="K47" s="33">
        <v>6000000</v>
      </c>
    </row>
    <row r="48" spans="1:11" x14ac:dyDescent="0.2">
      <c r="A48" s="239" t="s">
        <v>224</v>
      </c>
      <c r="B48" s="239"/>
      <c r="C48" s="239"/>
      <c r="D48" s="239"/>
      <c r="E48" s="239"/>
      <c r="F48" s="239"/>
      <c r="G48" s="20">
        <v>165</v>
      </c>
      <c r="H48" s="37">
        <f>SUM(H49:H55)</f>
        <v>216000000</v>
      </c>
      <c r="I48" s="37">
        <f>SUM(I49:I55)</f>
        <v>112000000</v>
      </c>
      <c r="J48" s="37">
        <f>SUM(J49:J55)</f>
        <v>168000000</v>
      </c>
      <c r="K48" s="37">
        <f>SUM(K49:K55)</f>
        <v>9000000</v>
      </c>
    </row>
    <row r="49" spans="1:11" ht="25.15" customHeight="1" x14ac:dyDescent="0.2">
      <c r="A49" s="203" t="s">
        <v>225</v>
      </c>
      <c r="B49" s="203"/>
      <c r="C49" s="203"/>
      <c r="D49" s="203"/>
      <c r="E49" s="203"/>
      <c r="F49" s="203"/>
      <c r="G49" s="15">
        <v>166</v>
      </c>
      <c r="H49" s="33">
        <v>0</v>
      </c>
      <c r="I49" s="33">
        <v>0</v>
      </c>
      <c r="J49" s="33">
        <v>0</v>
      </c>
      <c r="K49" s="33">
        <v>0</v>
      </c>
    </row>
    <row r="50" spans="1:11" ht="24" customHeight="1" x14ac:dyDescent="0.2">
      <c r="A50" s="240" t="s">
        <v>226</v>
      </c>
      <c r="B50" s="240"/>
      <c r="C50" s="240"/>
      <c r="D50" s="240"/>
      <c r="E50" s="240"/>
      <c r="F50" s="240"/>
      <c r="G50" s="15">
        <v>167</v>
      </c>
      <c r="H50" s="33">
        <v>0</v>
      </c>
      <c r="I50" s="33">
        <v>0</v>
      </c>
      <c r="J50" s="33">
        <v>0</v>
      </c>
      <c r="K50" s="33">
        <v>0</v>
      </c>
    </row>
    <row r="51" spans="1:11" x14ac:dyDescent="0.2">
      <c r="A51" s="240" t="s">
        <v>227</v>
      </c>
      <c r="B51" s="240"/>
      <c r="C51" s="240"/>
      <c r="D51" s="240"/>
      <c r="E51" s="240"/>
      <c r="F51" s="240"/>
      <c r="G51" s="15">
        <v>168</v>
      </c>
      <c r="H51" s="33">
        <v>98000000</v>
      </c>
      <c r="I51" s="33">
        <v>34000000</v>
      </c>
      <c r="J51" s="33">
        <v>56000000</v>
      </c>
      <c r="K51" s="33">
        <v>16000000</v>
      </c>
    </row>
    <row r="52" spans="1:11" x14ac:dyDescent="0.2">
      <c r="A52" s="240" t="s">
        <v>228</v>
      </c>
      <c r="B52" s="240"/>
      <c r="C52" s="240"/>
      <c r="D52" s="240"/>
      <c r="E52" s="240"/>
      <c r="F52" s="240"/>
      <c r="G52" s="15">
        <v>169</v>
      </c>
      <c r="H52" s="33">
        <v>113000000</v>
      </c>
      <c r="I52" s="33">
        <v>74000000</v>
      </c>
      <c r="J52" s="33">
        <v>96000000</v>
      </c>
      <c r="K52" s="33">
        <v>-8000000</v>
      </c>
    </row>
    <row r="53" spans="1:11" x14ac:dyDescent="0.2">
      <c r="A53" s="240" t="s">
        <v>229</v>
      </c>
      <c r="B53" s="240"/>
      <c r="C53" s="240"/>
      <c r="D53" s="240"/>
      <c r="E53" s="240"/>
      <c r="F53" s="240"/>
      <c r="G53" s="15">
        <v>170</v>
      </c>
      <c r="H53" s="33">
        <v>0</v>
      </c>
      <c r="I53" s="33">
        <v>0</v>
      </c>
      <c r="J53" s="33">
        <v>0</v>
      </c>
      <c r="K53" s="33">
        <v>0</v>
      </c>
    </row>
    <row r="54" spans="1:11" x14ac:dyDescent="0.2">
      <c r="A54" s="240" t="s">
        <v>230</v>
      </c>
      <c r="B54" s="240"/>
      <c r="C54" s="240"/>
      <c r="D54" s="240"/>
      <c r="E54" s="240"/>
      <c r="F54" s="240"/>
      <c r="G54" s="15">
        <v>171</v>
      </c>
      <c r="H54" s="33">
        <v>0</v>
      </c>
      <c r="I54" s="33">
        <v>0</v>
      </c>
      <c r="J54" s="33">
        <v>0</v>
      </c>
      <c r="K54" s="33">
        <v>0</v>
      </c>
    </row>
    <row r="55" spans="1:11" x14ac:dyDescent="0.2">
      <c r="A55" s="240" t="s">
        <v>231</v>
      </c>
      <c r="B55" s="240"/>
      <c r="C55" s="240"/>
      <c r="D55" s="240"/>
      <c r="E55" s="240"/>
      <c r="F55" s="240"/>
      <c r="G55" s="15">
        <v>172</v>
      </c>
      <c r="H55" s="33">
        <v>5000000</v>
      </c>
      <c r="I55" s="33">
        <v>4000000</v>
      </c>
      <c r="J55" s="33">
        <v>16000000</v>
      </c>
      <c r="K55" s="33">
        <v>1000000</v>
      </c>
    </row>
    <row r="56" spans="1:11" ht="22.15" customHeight="1" x14ac:dyDescent="0.2">
      <c r="A56" s="241" t="s">
        <v>232</v>
      </c>
      <c r="B56" s="241"/>
      <c r="C56" s="241"/>
      <c r="D56" s="241"/>
      <c r="E56" s="241"/>
      <c r="F56" s="241"/>
      <c r="G56" s="15">
        <v>173</v>
      </c>
      <c r="H56" s="33">
        <v>0</v>
      </c>
      <c r="I56" s="33">
        <v>0</v>
      </c>
      <c r="J56" s="33">
        <v>0</v>
      </c>
      <c r="K56" s="33">
        <v>0</v>
      </c>
    </row>
    <row r="57" spans="1:11" x14ac:dyDescent="0.2">
      <c r="A57" s="241" t="s">
        <v>233</v>
      </c>
      <c r="B57" s="241"/>
      <c r="C57" s="241"/>
      <c r="D57" s="241"/>
      <c r="E57" s="241"/>
      <c r="F57" s="241"/>
      <c r="G57" s="15">
        <v>174</v>
      </c>
      <c r="H57" s="33">
        <v>0</v>
      </c>
      <c r="I57" s="33">
        <v>2000000</v>
      </c>
      <c r="J57" s="33">
        <v>70000000</v>
      </c>
      <c r="K57" s="33">
        <v>25000000</v>
      </c>
    </row>
    <row r="58" spans="1:11" ht="24.6" customHeight="1" x14ac:dyDescent="0.2">
      <c r="A58" s="241" t="s">
        <v>234</v>
      </c>
      <c r="B58" s="241"/>
      <c r="C58" s="241"/>
      <c r="D58" s="241"/>
      <c r="E58" s="241"/>
      <c r="F58" s="241"/>
      <c r="G58" s="15">
        <v>175</v>
      </c>
      <c r="H58" s="33">
        <v>0</v>
      </c>
      <c r="I58" s="33">
        <v>0</v>
      </c>
      <c r="J58" s="33">
        <v>0</v>
      </c>
      <c r="K58" s="33">
        <v>0</v>
      </c>
    </row>
    <row r="59" spans="1:11" x14ac:dyDescent="0.2">
      <c r="A59" s="241" t="s">
        <v>235</v>
      </c>
      <c r="B59" s="241"/>
      <c r="C59" s="241"/>
      <c r="D59" s="241"/>
      <c r="E59" s="241"/>
      <c r="F59" s="241"/>
      <c r="G59" s="15">
        <v>176</v>
      </c>
      <c r="H59" s="33">
        <v>16000000</v>
      </c>
      <c r="I59" s="33">
        <v>0</v>
      </c>
      <c r="J59" s="33">
        <v>0</v>
      </c>
      <c r="K59" s="33">
        <v>0</v>
      </c>
    </row>
    <row r="60" spans="1:11" x14ac:dyDescent="0.2">
      <c r="A60" s="239" t="s">
        <v>236</v>
      </c>
      <c r="B60" s="239"/>
      <c r="C60" s="239"/>
      <c r="D60" s="239"/>
      <c r="E60" s="239"/>
      <c r="F60" s="239"/>
      <c r="G60" s="20">
        <v>177</v>
      </c>
      <c r="H60" s="37">
        <f>H8+H37+H56+H57</f>
        <v>17195000000</v>
      </c>
      <c r="I60" s="37">
        <f t="shared" ref="I60:K60" si="0">I8+I37+I56+I57</f>
        <v>6980000000</v>
      </c>
      <c r="J60" s="37">
        <f t="shared" si="0"/>
        <v>11701000000</v>
      </c>
      <c r="K60" s="37">
        <f t="shared" si="0"/>
        <v>4301000000</v>
      </c>
    </row>
    <row r="61" spans="1:11" x14ac:dyDescent="0.2">
      <c r="A61" s="239" t="s">
        <v>237</v>
      </c>
      <c r="B61" s="239"/>
      <c r="C61" s="239"/>
      <c r="D61" s="239"/>
      <c r="E61" s="239"/>
      <c r="F61" s="239"/>
      <c r="G61" s="20">
        <v>178</v>
      </c>
      <c r="H61" s="37">
        <f>H14+H48+H58+H59</f>
        <v>16365000000</v>
      </c>
      <c r="I61" s="37">
        <f t="shared" ref="I61:K61" si="1">I14+I48+I58+I59</f>
        <v>6382000000</v>
      </c>
      <c r="J61" s="37">
        <f t="shared" si="1"/>
        <v>12877000000</v>
      </c>
      <c r="K61" s="37">
        <f t="shared" si="1"/>
        <v>4457000000</v>
      </c>
    </row>
    <row r="62" spans="1:11" x14ac:dyDescent="0.2">
      <c r="A62" s="239" t="s">
        <v>238</v>
      </c>
      <c r="B62" s="239"/>
      <c r="C62" s="239"/>
      <c r="D62" s="239"/>
      <c r="E62" s="239"/>
      <c r="F62" s="239"/>
      <c r="G62" s="20">
        <v>179</v>
      </c>
      <c r="H62" s="37">
        <f>H60-H61</f>
        <v>830000000</v>
      </c>
      <c r="I62" s="37">
        <f t="shared" ref="I62:K62" si="2">I60-I61</f>
        <v>598000000</v>
      </c>
      <c r="J62" s="37">
        <f t="shared" si="2"/>
        <v>-1176000000</v>
      </c>
      <c r="K62" s="37">
        <f t="shared" si="2"/>
        <v>-156000000</v>
      </c>
    </row>
    <row r="63" spans="1:11" x14ac:dyDescent="0.2">
      <c r="A63" s="226" t="s">
        <v>239</v>
      </c>
      <c r="B63" s="226"/>
      <c r="C63" s="226"/>
      <c r="D63" s="226"/>
      <c r="E63" s="226"/>
      <c r="F63" s="226"/>
      <c r="G63" s="20">
        <v>180</v>
      </c>
      <c r="H63" s="37">
        <f>+IF((H60-H61)&gt;0,(H60-H61),0)</f>
        <v>830000000</v>
      </c>
      <c r="I63" s="37">
        <f t="shared" ref="I63:K63" si="3">+IF((I60-I61)&gt;0,(I60-I61),0)</f>
        <v>598000000</v>
      </c>
      <c r="J63" s="37">
        <f t="shared" si="3"/>
        <v>0</v>
      </c>
      <c r="K63" s="37">
        <f t="shared" si="3"/>
        <v>0</v>
      </c>
    </row>
    <row r="64" spans="1:11" x14ac:dyDescent="0.2">
      <c r="A64" s="226" t="s">
        <v>240</v>
      </c>
      <c r="B64" s="226"/>
      <c r="C64" s="226"/>
      <c r="D64" s="226"/>
      <c r="E64" s="226"/>
      <c r="F64" s="226"/>
      <c r="G64" s="20">
        <v>181</v>
      </c>
      <c r="H64" s="37">
        <f>+IF((H60-H61)&lt;0,(H60-H61),0)</f>
        <v>0</v>
      </c>
      <c r="I64" s="37">
        <f t="shared" ref="I64:K64" si="4">+IF((I60-I61)&lt;0,(I60-I61),0)</f>
        <v>0</v>
      </c>
      <c r="J64" s="37">
        <f t="shared" si="4"/>
        <v>-1176000000</v>
      </c>
      <c r="K64" s="37">
        <f t="shared" si="4"/>
        <v>-156000000</v>
      </c>
    </row>
    <row r="65" spans="1:11" x14ac:dyDescent="0.2">
      <c r="A65" s="241" t="s">
        <v>241</v>
      </c>
      <c r="B65" s="241"/>
      <c r="C65" s="241"/>
      <c r="D65" s="241"/>
      <c r="E65" s="241"/>
      <c r="F65" s="241"/>
      <c r="G65" s="15">
        <v>182</v>
      </c>
      <c r="H65" s="33">
        <v>149000000</v>
      </c>
      <c r="I65" s="33">
        <v>105000000</v>
      </c>
      <c r="J65" s="33">
        <v>-122000000</v>
      </c>
      <c r="K65" s="33">
        <v>-67000000</v>
      </c>
    </row>
    <row r="66" spans="1:11" x14ac:dyDescent="0.2">
      <c r="A66" s="239" t="s">
        <v>242</v>
      </c>
      <c r="B66" s="239"/>
      <c r="C66" s="239"/>
      <c r="D66" s="239"/>
      <c r="E66" s="239"/>
      <c r="F66" s="239"/>
      <c r="G66" s="20">
        <v>183</v>
      </c>
      <c r="H66" s="37">
        <f>H62-H65</f>
        <v>681000000</v>
      </c>
      <c r="I66" s="37">
        <f t="shared" ref="I66:K66" si="5">I62-I65</f>
        <v>493000000</v>
      </c>
      <c r="J66" s="37">
        <f t="shared" si="5"/>
        <v>-1054000000</v>
      </c>
      <c r="K66" s="37">
        <f t="shared" si="5"/>
        <v>-89000000</v>
      </c>
    </row>
    <row r="67" spans="1:11" x14ac:dyDescent="0.2">
      <c r="A67" s="226" t="s">
        <v>243</v>
      </c>
      <c r="B67" s="226"/>
      <c r="C67" s="226"/>
      <c r="D67" s="226"/>
      <c r="E67" s="226"/>
      <c r="F67" s="226"/>
      <c r="G67" s="20">
        <v>184</v>
      </c>
      <c r="H67" s="37">
        <f>+IF((H62-H65)&gt;0,(H62-H65),0)</f>
        <v>681000000</v>
      </c>
      <c r="I67" s="37">
        <f t="shared" ref="I67:K67" si="6">+IF((I62-I65)&gt;0,(I62-I65),0)</f>
        <v>493000000</v>
      </c>
      <c r="J67" s="37">
        <f t="shared" si="6"/>
        <v>0</v>
      </c>
      <c r="K67" s="37">
        <f t="shared" si="6"/>
        <v>0</v>
      </c>
    </row>
    <row r="68" spans="1:11" x14ac:dyDescent="0.2">
      <c r="A68" s="226" t="s">
        <v>244</v>
      </c>
      <c r="B68" s="226"/>
      <c r="C68" s="226"/>
      <c r="D68" s="226"/>
      <c r="E68" s="226"/>
      <c r="F68" s="226"/>
      <c r="G68" s="20">
        <v>185</v>
      </c>
      <c r="H68" s="37">
        <f>+IF((H62-H65)&lt;0,(H62-H65),0)</f>
        <v>0</v>
      </c>
      <c r="I68" s="37">
        <f t="shared" ref="I68:K68" si="7">+IF((I62-I65)&lt;0,(I62-I65),0)</f>
        <v>0</v>
      </c>
      <c r="J68" s="37">
        <f t="shared" si="7"/>
        <v>-1054000000</v>
      </c>
      <c r="K68" s="37">
        <f t="shared" si="7"/>
        <v>-89000000</v>
      </c>
    </row>
    <row r="69" spans="1:11" x14ac:dyDescent="0.2">
      <c r="A69" s="222" t="s">
        <v>245</v>
      </c>
      <c r="B69" s="222"/>
      <c r="C69" s="222"/>
      <c r="D69" s="222"/>
      <c r="E69" s="222"/>
      <c r="F69" s="222"/>
      <c r="G69" s="236"/>
      <c r="H69" s="236"/>
      <c r="I69" s="236"/>
      <c r="J69" s="237"/>
      <c r="K69" s="237"/>
    </row>
    <row r="70" spans="1:11" ht="22.15" customHeight="1" x14ac:dyDescent="0.2">
      <c r="A70" s="239" t="s">
        <v>246</v>
      </c>
      <c r="B70" s="239"/>
      <c r="C70" s="239"/>
      <c r="D70" s="239"/>
      <c r="E70" s="239"/>
      <c r="F70" s="239"/>
      <c r="G70" s="20">
        <v>186</v>
      </c>
      <c r="H70" s="37">
        <f>H71-H72</f>
        <v>0</v>
      </c>
      <c r="I70" s="37">
        <f>I71-I72</f>
        <v>0</v>
      </c>
      <c r="J70" s="37">
        <f>J71-J72</f>
        <v>0</v>
      </c>
      <c r="K70" s="37">
        <f>K71-K72</f>
        <v>0</v>
      </c>
    </row>
    <row r="71" spans="1:11" x14ac:dyDescent="0.2">
      <c r="A71" s="240" t="s">
        <v>247</v>
      </c>
      <c r="B71" s="240"/>
      <c r="C71" s="240"/>
      <c r="D71" s="240"/>
      <c r="E71" s="240"/>
      <c r="F71" s="240"/>
      <c r="G71" s="15">
        <v>187</v>
      </c>
      <c r="H71" s="33">
        <v>0</v>
      </c>
      <c r="I71" s="33">
        <v>0</v>
      </c>
      <c r="J71" s="33">
        <v>0</v>
      </c>
      <c r="K71" s="33">
        <v>0</v>
      </c>
    </row>
    <row r="72" spans="1:11" x14ac:dyDescent="0.2">
      <c r="A72" s="240" t="s">
        <v>248</v>
      </c>
      <c r="B72" s="240"/>
      <c r="C72" s="240"/>
      <c r="D72" s="240"/>
      <c r="E72" s="240"/>
      <c r="F72" s="240"/>
      <c r="G72" s="15">
        <v>188</v>
      </c>
      <c r="H72" s="33">
        <v>0</v>
      </c>
      <c r="I72" s="33">
        <v>0</v>
      </c>
      <c r="J72" s="33">
        <v>0</v>
      </c>
      <c r="K72" s="33">
        <v>0</v>
      </c>
    </row>
    <row r="73" spans="1:11" x14ac:dyDescent="0.2">
      <c r="A73" s="241" t="s">
        <v>249</v>
      </c>
      <c r="B73" s="241"/>
      <c r="C73" s="241"/>
      <c r="D73" s="241"/>
      <c r="E73" s="241"/>
      <c r="F73" s="241"/>
      <c r="G73" s="15">
        <v>189</v>
      </c>
      <c r="H73" s="33">
        <v>0</v>
      </c>
      <c r="I73" s="33">
        <v>0</v>
      </c>
      <c r="J73" s="33">
        <v>0</v>
      </c>
      <c r="K73" s="33">
        <v>0</v>
      </c>
    </row>
    <row r="74" spans="1:11" x14ac:dyDescent="0.2">
      <c r="A74" s="226" t="s">
        <v>250</v>
      </c>
      <c r="B74" s="226"/>
      <c r="C74" s="226"/>
      <c r="D74" s="226"/>
      <c r="E74" s="226"/>
      <c r="F74" s="226"/>
      <c r="G74" s="20">
        <v>190</v>
      </c>
      <c r="H74" s="120"/>
      <c r="I74" s="120"/>
      <c r="J74" s="120"/>
      <c r="K74" s="120"/>
    </row>
    <row r="75" spans="1:11" x14ac:dyDescent="0.2">
      <c r="A75" s="226" t="s">
        <v>251</v>
      </c>
      <c r="B75" s="226"/>
      <c r="C75" s="226"/>
      <c r="D75" s="226"/>
      <c r="E75" s="226"/>
      <c r="F75" s="226"/>
      <c r="G75" s="20">
        <v>191</v>
      </c>
      <c r="H75" s="120"/>
      <c r="I75" s="120"/>
      <c r="J75" s="120"/>
      <c r="K75" s="120"/>
    </row>
    <row r="76" spans="1:11" x14ac:dyDescent="0.2">
      <c r="A76" s="222" t="s">
        <v>252</v>
      </c>
      <c r="B76" s="222"/>
      <c r="C76" s="222"/>
      <c r="D76" s="222"/>
      <c r="E76" s="222"/>
      <c r="F76" s="222"/>
      <c r="G76" s="236"/>
      <c r="H76" s="236"/>
      <c r="I76" s="236"/>
      <c r="J76" s="237"/>
      <c r="K76" s="237"/>
    </row>
    <row r="77" spans="1:11" x14ac:dyDescent="0.2">
      <c r="A77" s="239" t="s">
        <v>253</v>
      </c>
      <c r="B77" s="239"/>
      <c r="C77" s="239"/>
      <c r="D77" s="239"/>
      <c r="E77" s="239"/>
      <c r="F77" s="239"/>
      <c r="G77" s="20">
        <v>192</v>
      </c>
      <c r="H77" s="120"/>
      <c r="I77" s="120"/>
      <c r="J77" s="120"/>
      <c r="K77" s="120"/>
    </row>
    <row r="78" spans="1:11" x14ac:dyDescent="0.2">
      <c r="A78" s="240" t="s">
        <v>254</v>
      </c>
      <c r="B78" s="240"/>
      <c r="C78" s="240"/>
      <c r="D78" s="240"/>
      <c r="E78" s="240"/>
      <c r="F78" s="240"/>
      <c r="G78" s="15">
        <v>193</v>
      </c>
      <c r="H78" s="38">
        <v>0</v>
      </c>
      <c r="I78" s="38">
        <v>0</v>
      </c>
      <c r="J78" s="38">
        <v>0</v>
      </c>
      <c r="K78" s="38">
        <v>0</v>
      </c>
    </row>
    <row r="79" spans="1:11" x14ac:dyDescent="0.2">
      <c r="A79" s="240" t="s">
        <v>255</v>
      </c>
      <c r="B79" s="240"/>
      <c r="C79" s="240"/>
      <c r="D79" s="240"/>
      <c r="E79" s="240"/>
      <c r="F79" s="240"/>
      <c r="G79" s="15">
        <v>194</v>
      </c>
      <c r="H79" s="38">
        <v>0</v>
      </c>
      <c r="I79" s="38">
        <v>0</v>
      </c>
      <c r="J79" s="38">
        <v>0</v>
      </c>
      <c r="K79" s="38">
        <v>0</v>
      </c>
    </row>
    <row r="80" spans="1:11" x14ac:dyDescent="0.2">
      <c r="A80" s="239" t="s">
        <v>256</v>
      </c>
      <c r="B80" s="239"/>
      <c r="C80" s="239"/>
      <c r="D80" s="239"/>
      <c r="E80" s="239"/>
      <c r="F80" s="239"/>
      <c r="G80" s="20">
        <v>195</v>
      </c>
      <c r="H80" s="120"/>
      <c r="I80" s="120"/>
      <c r="J80" s="120"/>
      <c r="K80" s="120"/>
    </row>
    <row r="81" spans="1:11" x14ac:dyDescent="0.2">
      <c r="A81" s="239" t="s">
        <v>257</v>
      </c>
      <c r="B81" s="239"/>
      <c r="C81" s="239"/>
      <c r="D81" s="239"/>
      <c r="E81" s="239"/>
      <c r="F81" s="239"/>
      <c r="G81" s="20">
        <v>196</v>
      </c>
      <c r="H81" s="120"/>
      <c r="I81" s="120"/>
      <c r="J81" s="120"/>
      <c r="K81" s="120"/>
    </row>
    <row r="82" spans="1:11" x14ac:dyDescent="0.2">
      <c r="A82" s="226" t="s">
        <v>258</v>
      </c>
      <c r="B82" s="226"/>
      <c r="C82" s="226"/>
      <c r="D82" s="226"/>
      <c r="E82" s="226"/>
      <c r="F82" s="226"/>
      <c r="G82" s="20">
        <v>197</v>
      </c>
      <c r="H82" s="120"/>
      <c r="I82" s="120"/>
      <c r="J82" s="120"/>
      <c r="K82" s="120"/>
    </row>
    <row r="83" spans="1:11" x14ac:dyDescent="0.2">
      <c r="A83" s="226" t="s">
        <v>259</v>
      </c>
      <c r="B83" s="226"/>
      <c r="C83" s="226"/>
      <c r="D83" s="226"/>
      <c r="E83" s="226"/>
      <c r="F83" s="226"/>
      <c r="G83" s="20">
        <v>198</v>
      </c>
      <c r="H83" s="120"/>
      <c r="I83" s="120"/>
      <c r="J83" s="120"/>
      <c r="K83" s="120"/>
    </row>
    <row r="84" spans="1:11" x14ac:dyDescent="0.2">
      <c r="A84" s="222" t="s">
        <v>260</v>
      </c>
      <c r="B84" s="222"/>
      <c r="C84" s="222"/>
      <c r="D84" s="222"/>
      <c r="E84" s="222"/>
      <c r="F84" s="222"/>
      <c r="G84" s="236"/>
      <c r="H84" s="236"/>
      <c r="I84" s="236"/>
      <c r="J84" s="237"/>
      <c r="K84" s="237"/>
    </row>
    <row r="85" spans="1:11" x14ac:dyDescent="0.2">
      <c r="A85" s="224" t="s">
        <v>261</v>
      </c>
      <c r="B85" s="224"/>
      <c r="C85" s="224"/>
      <c r="D85" s="224"/>
      <c r="E85" s="224"/>
      <c r="F85" s="224"/>
      <c r="G85" s="20">
        <v>199</v>
      </c>
      <c r="H85" s="39">
        <f>H86+H87</f>
        <v>681000000</v>
      </c>
      <c r="I85" s="39">
        <f>I86+I87</f>
        <v>493000000</v>
      </c>
      <c r="J85" s="39">
        <f>J86+J87</f>
        <v>-1054000000</v>
      </c>
      <c r="K85" s="39">
        <f>K86+K87</f>
        <v>-89000000</v>
      </c>
    </row>
    <row r="86" spans="1:11" x14ac:dyDescent="0.2">
      <c r="A86" s="225" t="s">
        <v>262</v>
      </c>
      <c r="B86" s="225"/>
      <c r="C86" s="225"/>
      <c r="D86" s="225"/>
      <c r="E86" s="225"/>
      <c r="F86" s="225"/>
      <c r="G86" s="15">
        <v>200</v>
      </c>
      <c r="H86" s="40">
        <v>679000000</v>
      </c>
      <c r="I86" s="40">
        <v>491000000</v>
      </c>
      <c r="J86" s="40">
        <v>-1055000000</v>
      </c>
      <c r="K86" s="40">
        <v>-90000000</v>
      </c>
    </row>
    <row r="87" spans="1:11" x14ac:dyDescent="0.2">
      <c r="A87" s="225" t="s">
        <v>263</v>
      </c>
      <c r="B87" s="225"/>
      <c r="C87" s="225"/>
      <c r="D87" s="225"/>
      <c r="E87" s="225"/>
      <c r="F87" s="225"/>
      <c r="G87" s="15">
        <v>201</v>
      </c>
      <c r="H87" s="40">
        <v>2000000</v>
      </c>
      <c r="I87" s="40">
        <v>2000000</v>
      </c>
      <c r="J87" s="40">
        <v>1000000</v>
      </c>
      <c r="K87" s="40">
        <v>1000000</v>
      </c>
    </row>
    <row r="88" spans="1:11" x14ac:dyDescent="0.2">
      <c r="A88" s="245" t="s">
        <v>264</v>
      </c>
      <c r="B88" s="245"/>
      <c r="C88" s="245"/>
      <c r="D88" s="245"/>
      <c r="E88" s="245"/>
      <c r="F88" s="245"/>
      <c r="G88" s="246"/>
      <c r="H88" s="246"/>
      <c r="I88" s="246"/>
      <c r="J88" s="237"/>
      <c r="K88" s="237"/>
    </row>
    <row r="89" spans="1:11" x14ac:dyDescent="0.2">
      <c r="A89" s="220" t="s">
        <v>265</v>
      </c>
      <c r="B89" s="220"/>
      <c r="C89" s="220"/>
      <c r="D89" s="220"/>
      <c r="E89" s="220"/>
      <c r="F89" s="220"/>
      <c r="G89" s="15">
        <v>202</v>
      </c>
      <c r="H89" s="40">
        <v>681000000</v>
      </c>
      <c r="I89" s="40">
        <v>493000000</v>
      </c>
      <c r="J89" s="40">
        <v>-1054000000</v>
      </c>
      <c r="K89" s="40">
        <v>-89000000</v>
      </c>
    </row>
    <row r="90" spans="1:11" ht="24" customHeight="1" x14ac:dyDescent="0.2">
      <c r="A90" s="248" t="s">
        <v>266</v>
      </c>
      <c r="B90" s="248"/>
      <c r="C90" s="248"/>
      <c r="D90" s="248"/>
      <c r="E90" s="248"/>
      <c r="F90" s="248"/>
      <c r="G90" s="20">
        <v>203</v>
      </c>
      <c r="H90" s="39">
        <f>SUM(H91:H98)</f>
        <v>136000000</v>
      </c>
      <c r="I90" s="39">
        <f>SUM(I91:I98)</f>
        <v>63000000</v>
      </c>
      <c r="J90" s="39">
        <f>SUM(J91:J98)</f>
        <v>-90000000</v>
      </c>
      <c r="K90" s="39">
        <f>SUM(K91:K98)</f>
        <v>-31000000</v>
      </c>
    </row>
    <row r="91" spans="1:11" x14ac:dyDescent="0.2">
      <c r="A91" s="240" t="s">
        <v>267</v>
      </c>
      <c r="B91" s="240"/>
      <c r="C91" s="240"/>
      <c r="D91" s="240"/>
      <c r="E91" s="240"/>
      <c r="F91" s="240"/>
      <c r="G91" s="15">
        <v>204</v>
      </c>
      <c r="H91" s="40">
        <v>53000000</v>
      </c>
      <c r="I91" s="40">
        <v>53000000</v>
      </c>
      <c r="J91" s="40">
        <v>-46000000</v>
      </c>
      <c r="K91" s="40">
        <v>-54000000</v>
      </c>
    </row>
    <row r="92" spans="1:11" ht="22.15" customHeight="1" x14ac:dyDescent="0.2">
      <c r="A92" s="240" t="s">
        <v>268</v>
      </c>
      <c r="B92" s="240"/>
      <c r="C92" s="240"/>
      <c r="D92" s="240"/>
      <c r="E92" s="240"/>
      <c r="F92" s="240"/>
      <c r="G92" s="15">
        <v>205</v>
      </c>
      <c r="H92" s="33">
        <v>0</v>
      </c>
      <c r="I92" s="33">
        <v>0</v>
      </c>
      <c r="J92" s="33">
        <v>0</v>
      </c>
      <c r="K92" s="33">
        <v>0</v>
      </c>
    </row>
    <row r="93" spans="1:11" ht="22.15" customHeight="1" x14ac:dyDescent="0.2">
      <c r="A93" s="240" t="s">
        <v>269</v>
      </c>
      <c r="B93" s="240"/>
      <c r="C93" s="240"/>
      <c r="D93" s="240"/>
      <c r="E93" s="240"/>
      <c r="F93" s="240"/>
      <c r="G93" s="15">
        <v>206</v>
      </c>
      <c r="H93" s="40">
        <v>83000000</v>
      </c>
      <c r="I93" s="40">
        <v>10000000</v>
      </c>
      <c r="J93" s="40">
        <v>-44000000</v>
      </c>
      <c r="K93" s="40">
        <v>23000000</v>
      </c>
    </row>
    <row r="94" spans="1:11" ht="22.15" customHeight="1" x14ac:dyDescent="0.2">
      <c r="A94" s="240" t="s">
        <v>270</v>
      </c>
      <c r="B94" s="240"/>
      <c r="C94" s="240"/>
      <c r="D94" s="240"/>
      <c r="E94" s="240"/>
      <c r="F94" s="240"/>
      <c r="G94" s="15">
        <v>207</v>
      </c>
      <c r="H94" s="33">
        <v>0</v>
      </c>
      <c r="I94" s="33">
        <v>0</v>
      </c>
      <c r="J94" s="33">
        <v>0</v>
      </c>
      <c r="K94" s="33">
        <v>0</v>
      </c>
    </row>
    <row r="95" spans="1:11" ht="22.15" customHeight="1" x14ac:dyDescent="0.2">
      <c r="A95" s="240" t="s">
        <v>271</v>
      </c>
      <c r="B95" s="240"/>
      <c r="C95" s="240"/>
      <c r="D95" s="240"/>
      <c r="E95" s="240"/>
      <c r="F95" s="240"/>
      <c r="G95" s="15">
        <v>208</v>
      </c>
      <c r="H95" s="33">
        <v>0</v>
      </c>
      <c r="I95" s="33">
        <v>0</v>
      </c>
      <c r="J95" s="33">
        <v>0</v>
      </c>
      <c r="K95" s="33">
        <v>0</v>
      </c>
    </row>
    <row r="96" spans="1:11" ht="22.15" customHeight="1" x14ac:dyDescent="0.2">
      <c r="A96" s="240" t="s">
        <v>272</v>
      </c>
      <c r="B96" s="240"/>
      <c r="C96" s="240"/>
      <c r="D96" s="240"/>
      <c r="E96" s="240"/>
      <c r="F96" s="240"/>
      <c r="G96" s="15">
        <v>209</v>
      </c>
      <c r="H96" s="33">
        <v>0</v>
      </c>
      <c r="I96" s="33">
        <v>0</v>
      </c>
      <c r="J96" s="33">
        <v>0</v>
      </c>
      <c r="K96" s="33">
        <v>0</v>
      </c>
    </row>
    <row r="97" spans="1:11" x14ac:dyDescent="0.2">
      <c r="A97" s="240" t="s">
        <v>273</v>
      </c>
      <c r="B97" s="240"/>
      <c r="C97" s="240"/>
      <c r="D97" s="240"/>
      <c r="E97" s="240"/>
      <c r="F97" s="240"/>
      <c r="G97" s="15">
        <v>210</v>
      </c>
      <c r="H97" s="33">
        <v>0</v>
      </c>
      <c r="I97" s="33">
        <v>0</v>
      </c>
      <c r="J97" s="33">
        <v>0</v>
      </c>
      <c r="K97" s="33">
        <v>0</v>
      </c>
    </row>
    <row r="98" spans="1:11" x14ac:dyDescent="0.2">
      <c r="A98" s="240" t="s">
        <v>274</v>
      </c>
      <c r="B98" s="240"/>
      <c r="C98" s="240"/>
      <c r="D98" s="240"/>
      <c r="E98" s="240"/>
      <c r="F98" s="240"/>
      <c r="G98" s="15">
        <v>211</v>
      </c>
      <c r="H98" s="33">
        <v>0</v>
      </c>
      <c r="I98" s="33">
        <v>0</v>
      </c>
      <c r="J98" s="33">
        <v>0</v>
      </c>
      <c r="K98" s="33">
        <v>0</v>
      </c>
    </row>
    <row r="99" spans="1:11" x14ac:dyDescent="0.2">
      <c r="A99" s="220" t="s">
        <v>275</v>
      </c>
      <c r="B99" s="220"/>
      <c r="C99" s="220"/>
      <c r="D99" s="220"/>
      <c r="E99" s="220"/>
      <c r="F99" s="220"/>
      <c r="G99" s="15">
        <v>212</v>
      </c>
      <c r="H99" s="33">
        <v>0</v>
      </c>
      <c r="I99" s="33">
        <v>0</v>
      </c>
      <c r="J99" s="33">
        <v>0</v>
      </c>
      <c r="K99" s="33">
        <v>0</v>
      </c>
    </row>
    <row r="100" spans="1:11" ht="22.9" customHeight="1" x14ac:dyDescent="0.2">
      <c r="A100" s="248" t="s">
        <v>276</v>
      </c>
      <c r="B100" s="248"/>
      <c r="C100" s="248"/>
      <c r="D100" s="248"/>
      <c r="E100" s="248"/>
      <c r="F100" s="248"/>
      <c r="G100" s="20">
        <v>213</v>
      </c>
      <c r="H100" s="39">
        <f>H90-H99</f>
        <v>136000000</v>
      </c>
      <c r="I100" s="39">
        <f>I90-I99</f>
        <v>63000000</v>
      </c>
      <c r="J100" s="39">
        <f>J90-J99</f>
        <v>-90000000</v>
      </c>
      <c r="K100" s="39">
        <f>K90-K99</f>
        <v>-31000000</v>
      </c>
    </row>
    <row r="101" spans="1:11" ht="22.9" customHeight="1" x14ac:dyDescent="0.2">
      <c r="A101" s="248" t="s">
        <v>277</v>
      </c>
      <c r="B101" s="248"/>
      <c r="C101" s="248"/>
      <c r="D101" s="248"/>
      <c r="E101" s="248"/>
      <c r="F101" s="248"/>
      <c r="G101" s="20">
        <v>214</v>
      </c>
      <c r="H101" s="39">
        <f>H89+H100</f>
        <v>817000000</v>
      </c>
      <c r="I101" s="39">
        <f>I89+I100</f>
        <v>556000000</v>
      </c>
      <c r="J101" s="39">
        <f>J89+J100</f>
        <v>-1144000000</v>
      </c>
      <c r="K101" s="39">
        <f>K89+K100</f>
        <v>-120000000</v>
      </c>
    </row>
    <row r="102" spans="1:11" x14ac:dyDescent="0.2">
      <c r="A102" s="222" t="s">
        <v>278</v>
      </c>
      <c r="B102" s="222"/>
      <c r="C102" s="222"/>
      <c r="D102" s="222"/>
      <c r="E102" s="222"/>
      <c r="F102" s="222"/>
      <c r="G102" s="236"/>
      <c r="H102" s="236"/>
      <c r="I102" s="236"/>
      <c r="J102" s="237"/>
      <c r="K102" s="237"/>
    </row>
    <row r="103" spans="1:11" ht="27" customHeight="1" x14ac:dyDescent="0.2">
      <c r="A103" s="224" t="s">
        <v>279</v>
      </c>
      <c r="B103" s="224"/>
      <c r="C103" s="224"/>
      <c r="D103" s="224"/>
      <c r="E103" s="224"/>
      <c r="F103" s="224"/>
      <c r="G103" s="20">
        <v>215</v>
      </c>
      <c r="H103" s="39">
        <f>H104+H105</f>
        <v>817000000</v>
      </c>
      <c r="I103" s="39">
        <f>I104+I105</f>
        <v>556000000</v>
      </c>
      <c r="J103" s="39">
        <f>J104+J105</f>
        <v>-1144000000</v>
      </c>
      <c r="K103" s="39">
        <f>K104+K105</f>
        <v>-120000000</v>
      </c>
    </row>
    <row r="104" spans="1:11" x14ac:dyDescent="0.2">
      <c r="A104" s="225" t="s">
        <v>280</v>
      </c>
      <c r="B104" s="225"/>
      <c r="C104" s="225"/>
      <c r="D104" s="225"/>
      <c r="E104" s="225"/>
      <c r="F104" s="225"/>
      <c r="G104" s="15">
        <v>216</v>
      </c>
      <c r="H104" s="40">
        <v>815000000</v>
      </c>
      <c r="I104" s="40">
        <v>554000000</v>
      </c>
      <c r="J104" s="40">
        <v>-1145000000</v>
      </c>
      <c r="K104" s="40">
        <v>-121000000</v>
      </c>
    </row>
    <row r="105" spans="1:11" x14ac:dyDescent="0.2">
      <c r="A105" s="225" t="s">
        <v>281</v>
      </c>
      <c r="B105" s="225"/>
      <c r="C105" s="225"/>
      <c r="D105" s="225"/>
      <c r="E105" s="225"/>
      <c r="F105" s="225"/>
      <c r="G105" s="15">
        <v>217</v>
      </c>
      <c r="H105" s="40">
        <v>2000000</v>
      </c>
      <c r="I105" s="40">
        <v>2000000</v>
      </c>
      <c r="J105" s="40">
        <v>1000000</v>
      </c>
      <c r="K105" s="40">
        <v>1000000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6" zoomScale="110" zoomScaleNormal="100" workbookViewId="0">
      <selection activeCell="K59" sqref="K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43" t="s">
        <v>282</v>
      </c>
      <c r="B1" s="249"/>
      <c r="C1" s="249"/>
      <c r="D1" s="249"/>
      <c r="E1" s="249"/>
      <c r="F1" s="249"/>
      <c r="G1" s="249"/>
      <c r="H1" s="249"/>
      <c r="I1" s="249"/>
    </row>
    <row r="2" spans="1:9" x14ac:dyDescent="0.2">
      <c r="A2" s="242" t="s">
        <v>581</v>
      </c>
      <c r="B2" s="209"/>
      <c r="C2" s="209"/>
      <c r="D2" s="209"/>
      <c r="E2" s="209"/>
      <c r="F2" s="209"/>
      <c r="G2" s="209"/>
      <c r="H2" s="209"/>
      <c r="I2" s="209"/>
    </row>
    <row r="3" spans="1:9" x14ac:dyDescent="0.2">
      <c r="A3" s="257" t="s">
        <v>283</v>
      </c>
      <c r="B3" s="258"/>
      <c r="C3" s="258"/>
      <c r="D3" s="258"/>
      <c r="E3" s="258"/>
      <c r="F3" s="258"/>
      <c r="G3" s="258"/>
      <c r="H3" s="258"/>
      <c r="I3" s="258"/>
    </row>
    <row r="4" spans="1:9" x14ac:dyDescent="0.2">
      <c r="A4" s="253" t="s">
        <v>577</v>
      </c>
      <c r="B4" s="213"/>
      <c r="C4" s="213"/>
      <c r="D4" s="213"/>
      <c r="E4" s="213"/>
      <c r="F4" s="213"/>
      <c r="G4" s="213"/>
      <c r="H4" s="213"/>
      <c r="I4" s="214"/>
    </row>
    <row r="5" spans="1:9" ht="24" thickBot="1" x14ac:dyDescent="0.25">
      <c r="A5" s="265" t="s">
        <v>284</v>
      </c>
      <c r="B5" s="266"/>
      <c r="C5" s="266"/>
      <c r="D5" s="266"/>
      <c r="E5" s="266"/>
      <c r="F5" s="267"/>
      <c r="G5" s="22" t="s">
        <v>285</v>
      </c>
      <c r="H5" s="41" t="s">
        <v>286</v>
      </c>
      <c r="I5" s="41" t="s">
        <v>287</v>
      </c>
    </row>
    <row r="6" spans="1:9" x14ac:dyDescent="0.2">
      <c r="A6" s="268">
        <v>1</v>
      </c>
      <c r="B6" s="269"/>
      <c r="C6" s="269"/>
      <c r="D6" s="269"/>
      <c r="E6" s="269"/>
      <c r="F6" s="270"/>
      <c r="G6" s="23">
        <v>2</v>
      </c>
      <c r="H6" s="42" t="s">
        <v>288</v>
      </c>
      <c r="I6" s="42" t="s">
        <v>289</v>
      </c>
    </row>
    <row r="7" spans="1:9" x14ac:dyDescent="0.2">
      <c r="A7" s="271" t="s">
        <v>290</v>
      </c>
      <c r="B7" s="272"/>
      <c r="C7" s="272"/>
      <c r="D7" s="272"/>
      <c r="E7" s="272"/>
      <c r="F7" s="272"/>
      <c r="G7" s="272"/>
      <c r="H7" s="272"/>
      <c r="I7" s="273"/>
    </row>
    <row r="8" spans="1:9" ht="12.75" customHeight="1" x14ac:dyDescent="0.2">
      <c r="A8" s="274" t="s">
        <v>291</v>
      </c>
      <c r="B8" s="275"/>
      <c r="C8" s="275"/>
      <c r="D8" s="275"/>
      <c r="E8" s="275"/>
      <c r="F8" s="276"/>
      <c r="G8" s="24">
        <v>1</v>
      </c>
      <c r="H8" s="43">
        <v>830000000</v>
      </c>
      <c r="I8" s="43">
        <v>-1176000000</v>
      </c>
    </row>
    <row r="9" spans="1:9" ht="12.75" customHeight="1" x14ac:dyDescent="0.2">
      <c r="A9" s="262" t="s">
        <v>292</v>
      </c>
      <c r="B9" s="263"/>
      <c r="C9" s="263"/>
      <c r="D9" s="263"/>
      <c r="E9" s="263"/>
      <c r="F9" s="264"/>
      <c r="G9" s="25">
        <v>2</v>
      </c>
      <c r="H9" s="44">
        <f>H10+H11+H12+H13+H14+H15+H16+H17</f>
        <v>1201000000</v>
      </c>
      <c r="I9" s="44">
        <f>I10+I11+I12+I13+I14+I15+I16+I17</f>
        <v>1941000000</v>
      </c>
    </row>
    <row r="10" spans="1:9" ht="12.75" customHeight="1" x14ac:dyDescent="0.2">
      <c r="A10" s="254" t="s">
        <v>293</v>
      </c>
      <c r="B10" s="255"/>
      <c r="C10" s="255"/>
      <c r="D10" s="255"/>
      <c r="E10" s="255"/>
      <c r="F10" s="256"/>
      <c r="G10" s="26">
        <v>3</v>
      </c>
      <c r="H10" s="45">
        <v>1261000000</v>
      </c>
      <c r="I10" s="45">
        <v>1235000000</v>
      </c>
    </row>
    <row r="11" spans="1:9" ht="22.15" customHeight="1" x14ac:dyDescent="0.2">
      <c r="A11" s="254" t="s">
        <v>294</v>
      </c>
      <c r="B11" s="255"/>
      <c r="C11" s="255"/>
      <c r="D11" s="255"/>
      <c r="E11" s="255"/>
      <c r="F11" s="256"/>
      <c r="G11" s="26">
        <v>4</v>
      </c>
      <c r="H11" s="45">
        <v>-6000000</v>
      </c>
      <c r="I11" s="45">
        <v>420000000</v>
      </c>
    </row>
    <row r="12" spans="1:9" ht="23.45" customHeight="1" x14ac:dyDescent="0.2">
      <c r="A12" s="254" t="s">
        <v>295</v>
      </c>
      <c r="B12" s="255"/>
      <c r="C12" s="255"/>
      <c r="D12" s="255"/>
      <c r="E12" s="255"/>
      <c r="F12" s="256"/>
      <c r="G12" s="26">
        <v>5</v>
      </c>
      <c r="H12" s="45">
        <v>77000000</v>
      </c>
      <c r="I12" s="45">
        <v>142000000</v>
      </c>
    </row>
    <row r="13" spans="1:9" ht="12.75" customHeight="1" x14ac:dyDescent="0.2">
      <c r="A13" s="254" t="s">
        <v>296</v>
      </c>
      <c r="B13" s="255"/>
      <c r="C13" s="255"/>
      <c r="D13" s="255"/>
      <c r="E13" s="255"/>
      <c r="F13" s="256"/>
      <c r="G13" s="26">
        <v>6</v>
      </c>
      <c r="H13" s="45">
        <v>0</v>
      </c>
      <c r="I13" s="45">
        <v>0</v>
      </c>
    </row>
    <row r="14" spans="1:9" ht="12.75" customHeight="1" x14ac:dyDescent="0.2">
      <c r="A14" s="254" t="s">
        <v>297</v>
      </c>
      <c r="B14" s="255"/>
      <c r="C14" s="255"/>
      <c r="D14" s="255"/>
      <c r="E14" s="255"/>
      <c r="F14" s="256"/>
      <c r="G14" s="26">
        <v>7</v>
      </c>
      <c r="H14" s="45">
        <v>86000000</v>
      </c>
      <c r="I14" s="45">
        <v>49000000</v>
      </c>
    </row>
    <row r="15" spans="1:9" ht="12.75" customHeight="1" x14ac:dyDescent="0.2">
      <c r="A15" s="254" t="s">
        <v>298</v>
      </c>
      <c r="B15" s="255"/>
      <c r="C15" s="255"/>
      <c r="D15" s="255"/>
      <c r="E15" s="255"/>
      <c r="F15" s="256"/>
      <c r="G15" s="26">
        <v>8</v>
      </c>
      <c r="H15" s="45">
        <v>-219000000</v>
      </c>
      <c r="I15" s="45">
        <v>-20000000</v>
      </c>
    </row>
    <row r="16" spans="1:9" ht="12.75" customHeight="1" x14ac:dyDescent="0.2">
      <c r="A16" s="254" t="s">
        <v>299</v>
      </c>
      <c r="B16" s="255"/>
      <c r="C16" s="255"/>
      <c r="D16" s="255"/>
      <c r="E16" s="255"/>
      <c r="F16" s="256"/>
      <c r="G16" s="26">
        <v>9</v>
      </c>
      <c r="H16" s="45">
        <v>28000000</v>
      </c>
      <c r="I16" s="45">
        <v>-2000000</v>
      </c>
    </row>
    <row r="17" spans="1:9" ht="25.15" customHeight="1" x14ac:dyDescent="0.2">
      <c r="A17" s="254" t="s">
        <v>300</v>
      </c>
      <c r="B17" s="255"/>
      <c r="C17" s="255"/>
      <c r="D17" s="255"/>
      <c r="E17" s="255"/>
      <c r="F17" s="256"/>
      <c r="G17" s="26">
        <v>10</v>
      </c>
      <c r="H17" s="45">
        <v>-26000000</v>
      </c>
      <c r="I17" s="45">
        <v>117000000</v>
      </c>
    </row>
    <row r="18" spans="1:9" ht="28.15" customHeight="1" x14ac:dyDescent="0.2">
      <c r="A18" s="259" t="s">
        <v>301</v>
      </c>
      <c r="B18" s="260"/>
      <c r="C18" s="260"/>
      <c r="D18" s="260"/>
      <c r="E18" s="260"/>
      <c r="F18" s="261"/>
      <c r="G18" s="25">
        <v>11</v>
      </c>
      <c r="H18" s="44">
        <f>H8+H9</f>
        <v>2031000000</v>
      </c>
      <c r="I18" s="44">
        <f>I8+I9</f>
        <v>765000000</v>
      </c>
    </row>
    <row r="19" spans="1:9" ht="12.75" customHeight="1" x14ac:dyDescent="0.2">
      <c r="A19" s="262" t="s">
        <v>302</v>
      </c>
      <c r="B19" s="263"/>
      <c r="C19" s="263"/>
      <c r="D19" s="263"/>
      <c r="E19" s="263"/>
      <c r="F19" s="264"/>
      <c r="G19" s="25">
        <v>12</v>
      </c>
      <c r="H19" s="44">
        <f>H20+H21+H22+H23</f>
        <v>-630000000</v>
      </c>
      <c r="I19" s="44">
        <f>I20+I21+I22+I23</f>
        <v>46000000</v>
      </c>
    </row>
    <row r="20" spans="1:9" ht="12.75" customHeight="1" x14ac:dyDescent="0.2">
      <c r="A20" s="254" t="s">
        <v>303</v>
      </c>
      <c r="B20" s="255"/>
      <c r="C20" s="255"/>
      <c r="D20" s="255"/>
      <c r="E20" s="255"/>
      <c r="F20" s="256"/>
      <c r="G20" s="26">
        <v>13</v>
      </c>
      <c r="H20" s="45">
        <v>325000000</v>
      </c>
      <c r="I20" s="45">
        <v>-83000000</v>
      </c>
    </row>
    <row r="21" spans="1:9" ht="12.75" customHeight="1" x14ac:dyDescent="0.2">
      <c r="A21" s="254" t="s">
        <v>304</v>
      </c>
      <c r="B21" s="255"/>
      <c r="C21" s="255"/>
      <c r="D21" s="255"/>
      <c r="E21" s="255"/>
      <c r="F21" s="256"/>
      <c r="G21" s="26">
        <v>14</v>
      </c>
      <c r="H21" s="45">
        <v>-645000000</v>
      </c>
      <c r="I21" s="45">
        <v>290000000</v>
      </c>
    </row>
    <row r="22" spans="1:9" ht="12.75" customHeight="1" x14ac:dyDescent="0.2">
      <c r="A22" s="254" t="s">
        <v>305</v>
      </c>
      <c r="B22" s="255"/>
      <c r="C22" s="255"/>
      <c r="D22" s="255"/>
      <c r="E22" s="255"/>
      <c r="F22" s="256"/>
      <c r="G22" s="26">
        <v>15</v>
      </c>
      <c r="H22" s="45">
        <v>-310000000</v>
      </c>
      <c r="I22" s="45">
        <v>-161000000</v>
      </c>
    </row>
    <row r="23" spans="1:9" ht="12.75" customHeight="1" x14ac:dyDescent="0.2">
      <c r="A23" s="254" t="s">
        <v>306</v>
      </c>
      <c r="B23" s="255"/>
      <c r="C23" s="255"/>
      <c r="D23" s="255"/>
      <c r="E23" s="255"/>
      <c r="F23" s="256"/>
      <c r="G23" s="26">
        <v>16</v>
      </c>
      <c r="H23" s="45">
        <v>0</v>
      </c>
      <c r="I23" s="45">
        <v>0</v>
      </c>
    </row>
    <row r="24" spans="1:9" ht="12.75" customHeight="1" x14ac:dyDescent="0.2">
      <c r="A24" s="259" t="s">
        <v>307</v>
      </c>
      <c r="B24" s="260"/>
      <c r="C24" s="260"/>
      <c r="D24" s="260"/>
      <c r="E24" s="260"/>
      <c r="F24" s="261"/>
      <c r="G24" s="25">
        <v>17</v>
      </c>
      <c r="H24" s="44">
        <f>H18+H19</f>
        <v>1401000000</v>
      </c>
      <c r="I24" s="44">
        <f>I18+I19</f>
        <v>811000000</v>
      </c>
    </row>
    <row r="25" spans="1:9" ht="12.75" customHeight="1" x14ac:dyDescent="0.2">
      <c r="A25" s="250" t="s">
        <v>308</v>
      </c>
      <c r="B25" s="251"/>
      <c r="C25" s="251"/>
      <c r="D25" s="251"/>
      <c r="E25" s="251"/>
      <c r="F25" s="252"/>
      <c r="G25" s="26">
        <v>18</v>
      </c>
      <c r="H25" s="45">
        <v>0</v>
      </c>
      <c r="I25" s="45">
        <v>0</v>
      </c>
    </row>
    <row r="26" spans="1:9" ht="12.75" customHeight="1" x14ac:dyDescent="0.2">
      <c r="A26" s="250" t="s">
        <v>309</v>
      </c>
      <c r="B26" s="251"/>
      <c r="C26" s="251"/>
      <c r="D26" s="251"/>
      <c r="E26" s="251"/>
      <c r="F26" s="252"/>
      <c r="G26" s="26">
        <v>19</v>
      </c>
      <c r="H26" s="45">
        <v>-24000000</v>
      </c>
      <c r="I26" s="45">
        <v>-13000000</v>
      </c>
    </row>
    <row r="27" spans="1:9" ht="25.9" customHeight="1" x14ac:dyDescent="0.2">
      <c r="A27" s="277" t="s">
        <v>310</v>
      </c>
      <c r="B27" s="278"/>
      <c r="C27" s="278"/>
      <c r="D27" s="278"/>
      <c r="E27" s="278"/>
      <c r="F27" s="279"/>
      <c r="G27" s="27">
        <v>20</v>
      </c>
      <c r="H27" s="46">
        <f>H24+H25+H26</f>
        <v>1377000000</v>
      </c>
      <c r="I27" s="46">
        <f>I24+I25+I26</f>
        <v>798000000</v>
      </c>
    </row>
    <row r="28" spans="1:9" x14ac:dyDescent="0.2">
      <c r="A28" s="271" t="s">
        <v>311</v>
      </c>
      <c r="B28" s="272"/>
      <c r="C28" s="272"/>
      <c r="D28" s="272"/>
      <c r="E28" s="272"/>
      <c r="F28" s="272"/>
      <c r="G28" s="272"/>
      <c r="H28" s="272"/>
      <c r="I28" s="273"/>
    </row>
    <row r="29" spans="1:9" ht="30.6" customHeight="1" x14ac:dyDescent="0.2">
      <c r="A29" s="274" t="s">
        <v>312</v>
      </c>
      <c r="B29" s="275"/>
      <c r="C29" s="275"/>
      <c r="D29" s="275"/>
      <c r="E29" s="275"/>
      <c r="F29" s="276"/>
      <c r="G29" s="24">
        <v>21</v>
      </c>
      <c r="H29" s="47">
        <v>18000000</v>
      </c>
      <c r="I29" s="47">
        <v>8000000</v>
      </c>
    </row>
    <row r="30" spans="1:9" ht="12.75" customHeight="1" x14ac:dyDescent="0.2">
      <c r="A30" s="250" t="s">
        <v>313</v>
      </c>
      <c r="B30" s="251"/>
      <c r="C30" s="251"/>
      <c r="D30" s="251"/>
      <c r="E30" s="251"/>
      <c r="F30" s="252"/>
      <c r="G30" s="26">
        <v>22</v>
      </c>
      <c r="H30" s="48">
        <v>0</v>
      </c>
      <c r="I30" s="48">
        <v>35000000</v>
      </c>
    </row>
    <row r="31" spans="1:9" ht="12.75" customHeight="1" x14ac:dyDescent="0.2">
      <c r="A31" s="250" t="s">
        <v>314</v>
      </c>
      <c r="B31" s="251"/>
      <c r="C31" s="251"/>
      <c r="D31" s="251"/>
      <c r="E31" s="251"/>
      <c r="F31" s="252"/>
      <c r="G31" s="26">
        <v>23</v>
      </c>
      <c r="H31" s="48">
        <v>37000000</v>
      </c>
      <c r="I31" s="48">
        <v>21000000</v>
      </c>
    </row>
    <row r="32" spans="1:9" ht="12.75" customHeight="1" x14ac:dyDescent="0.2">
      <c r="A32" s="250" t="s">
        <v>315</v>
      </c>
      <c r="B32" s="251"/>
      <c r="C32" s="251"/>
      <c r="D32" s="251"/>
      <c r="E32" s="251"/>
      <c r="F32" s="252"/>
      <c r="G32" s="26">
        <v>24</v>
      </c>
      <c r="H32" s="48">
        <v>10000000</v>
      </c>
      <c r="I32" s="48">
        <v>9000000</v>
      </c>
    </row>
    <row r="33" spans="1:9" ht="12.75" customHeight="1" x14ac:dyDescent="0.2">
      <c r="A33" s="250" t="s">
        <v>316</v>
      </c>
      <c r="B33" s="251"/>
      <c r="C33" s="251"/>
      <c r="D33" s="251"/>
      <c r="E33" s="251"/>
      <c r="F33" s="252"/>
      <c r="G33" s="26">
        <v>25</v>
      </c>
      <c r="H33" s="48">
        <v>0</v>
      </c>
      <c r="I33" s="48">
        <v>0</v>
      </c>
    </row>
    <row r="34" spans="1:9" ht="12.75" customHeight="1" x14ac:dyDescent="0.2">
      <c r="A34" s="250" t="s">
        <v>317</v>
      </c>
      <c r="B34" s="251"/>
      <c r="C34" s="251"/>
      <c r="D34" s="251"/>
      <c r="E34" s="251"/>
      <c r="F34" s="252"/>
      <c r="G34" s="26">
        <v>26</v>
      </c>
      <c r="H34" s="48">
        <v>3000000</v>
      </c>
      <c r="I34" s="48">
        <v>5000000</v>
      </c>
    </row>
    <row r="35" spans="1:9" ht="26.45" customHeight="1" x14ac:dyDescent="0.2">
      <c r="A35" s="259" t="s">
        <v>318</v>
      </c>
      <c r="B35" s="260"/>
      <c r="C35" s="260"/>
      <c r="D35" s="260"/>
      <c r="E35" s="260"/>
      <c r="F35" s="261"/>
      <c r="G35" s="25">
        <v>27</v>
      </c>
      <c r="H35" s="49">
        <f>H29+H30+H31+H32+H33+H34</f>
        <v>68000000</v>
      </c>
      <c r="I35" s="49">
        <f>I29+I30+I31+I32+I33+I34</f>
        <v>78000000</v>
      </c>
    </row>
    <row r="36" spans="1:9" ht="22.9" customHeight="1" x14ac:dyDescent="0.2">
      <c r="A36" s="250" t="s">
        <v>319</v>
      </c>
      <c r="B36" s="251"/>
      <c r="C36" s="251"/>
      <c r="D36" s="251"/>
      <c r="E36" s="251"/>
      <c r="F36" s="252"/>
      <c r="G36" s="26">
        <v>28</v>
      </c>
      <c r="H36" s="48">
        <v>-1716000000</v>
      </c>
      <c r="I36" s="48">
        <v>-758000000</v>
      </c>
    </row>
    <row r="37" spans="1:9" ht="12.75" customHeight="1" x14ac:dyDescent="0.2">
      <c r="A37" s="250" t="s">
        <v>320</v>
      </c>
      <c r="B37" s="251"/>
      <c r="C37" s="251"/>
      <c r="D37" s="251"/>
      <c r="E37" s="251"/>
      <c r="F37" s="252"/>
      <c r="G37" s="26">
        <v>29</v>
      </c>
      <c r="H37" s="48">
        <v>-18000000</v>
      </c>
      <c r="I37" s="48">
        <v>0</v>
      </c>
    </row>
    <row r="38" spans="1:9" ht="12.75" customHeight="1" x14ac:dyDescent="0.2">
      <c r="A38" s="250" t="s">
        <v>321</v>
      </c>
      <c r="B38" s="251"/>
      <c r="C38" s="251"/>
      <c r="D38" s="251"/>
      <c r="E38" s="251"/>
      <c r="F38" s="252"/>
      <c r="G38" s="26">
        <v>30</v>
      </c>
      <c r="H38" s="48">
        <v>0</v>
      </c>
      <c r="I38" s="48">
        <v>0</v>
      </c>
    </row>
    <row r="39" spans="1:9" ht="12.75" customHeight="1" x14ac:dyDescent="0.2">
      <c r="A39" s="250" t="s">
        <v>322</v>
      </c>
      <c r="B39" s="251"/>
      <c r="C39" s="251"/>
      <c r="D39" s="251"/>
      <c r="E39" s="251"/>
      <c r="F39" s="252"/>
      <c r="G39" s="26">
        <v>31</v>
      </c>
      <c r="H39" s="48">
        <v>0</v>
      </c>
      <c r="I39" s="48">
        <v>0</v>
      </c>
    </row>
    <row r="40" spans="1:9" ht="12.75" customHeight="1" x14ac:dyDescent="0.2">
      <c r="A40" s="250" t="s">
        <v>323</v>
      </c>
      <c r="B40" s="251"/>
      <c r="C40" s="251"/>
      <c r="D40" s="251"/>
      <c r="E40" s="251"/>
      <c r="F40" s="252"/>
      <c r="G40" s="26">
        <v>32</v>
      </c>
      <c r="H40" s="48">
        <v>0</v>
      </c>
      <c r="I40" s="48">
        <v>0</v>
      </c>
    </row>
    <row r="41" spans="1:9" ht="24" customHeight="1" x14ac:dyDescent="0.2">
      <c r="A41" s="259" t="s">
        <v>324</v>
      </c>
      <c r="B41" s="260"/>
      <c r="C41" s="260"/>
      <c r="D41" s="260"/>
      <c r="E41" s="260"/>
      <c r="F41" s="261"/>
      <c r="G41" s="25">
        <v>33</v>
      </c>
      <c r="H41" s="49">
        <f>H36+H37+H38+H39+H40</f>
        <v>-1734000000</v>
      </c>
      <c r="I41" s="49">
        <f>I36+I37+I38+I39+I40</f>
        <v>-758000000</v>
      </c>
    </row>
    <row r="42" spans="1:9" ht="29.45" customHeight="1" x14ac:dyDescent="0.2">
      <c r="A42" s="277" t="s">
        <v>325</v>
      </c>
      <c r="B42" s="278"/>
      <c r="C42" s="278"/>
      <c r="D42" s="278"/>
      <c r="E42" s="278"/>
      <c r="F42" s="279"/>
      <c r="G42" s="27">
        <v>34</v>
      </c>
      <c r="H42" s="50">
        <f>H35+H41</f>
        <v>-1666000000</v>
      </c>
      <c r="I42" s="50">
        <f>I35+I41</f>
        <v>-680000000</v>
      </c>
    </row>
    <row r="43" spans="1:9" x14ac:dyDescent="0.2">
      <c r="A43" s="271" t="s">
        <v>326</v>
      </c>
      <c r="B43" s="272"/>
      <c r="C43" s="272"/>
      <c r="D43" s="272"/>
      <c r="E43" s="272"/>
      <c r="F43" s="272"/>
      <c r="G43" s="272"/>
      <c r="H43" s="272"/>
      <c r="I43" s="273"/>
    </row>
    <row r="44" spans="1:9" ht="12.75" customHeight="1" x14ac:dyDescent="0.2">
      <c r="A44" s="274" t="s">
        <v>327</v>
      </c>
      <c r="B44" s="275"/>
      <c r="C44" s="275"/>
      <c r="D44" s="275"/>
      <c r="E44" s="275"/>
      <c r="F44" s="276"/>
      <c r="G44" s="24">
        <v>35</v>
      </c>
      <c r="H44" s="47">
        <v>0</v>
      </c>
      <c r="I44" s="47">
        <v>0</v>
      </c>
    </row>
    <row r="45" spans="1:9" ht="25.15" customHeight="1" x14ac:dyDescent="0.2">
      <c r="A45" s="250" t="s">
        <v>328</v>
      </c>
      <c r="B45" s="251"/>
      <c r="C45" s="251"/>
      <c r="D45" s="251"/>
      <c r="E45" s="251"/>
      <c r="F45" s="252"/>
      <c r="G45" s="26">
        <v>36</v>
      </c>
      <c r="H45" s="48">
        <v>0</v>
      </c>
      <c r="I45" s="48">
        <v>0</v>
      </c>
    </row>
    <row r="46" spans="1:9" ht="12.75" customHeight="1" x14ac:dyDescent="0.2">
      <c r="A46" s="250" t="s">
        <v>329</v>
      </c>
      <c r="B46" s="251"/>
      <c r="C46" s="251"/>
      <c r="D46" s="251"/>
      <c r="E46" s="251"/>
      <c r="F46" s="252"/>
      <c r="G46" s="26">
        <v>37</v>
      </c>
      <c r="H46" s="48">
        <v>1527000000</v>
      </c>
      <c r="I46" s="48">
        <v>0</v>
      </c>
    </row>
    <row r="47" spans="1:9" ht="12.75" customHeight="1" x14ac:dyDescent="0.2">
      <c r="A47" s="250" t="s">
        <v>330</v>
      </c>
      <c r="B47" s="251"/>
      <c r="C47" s="251"/>
      <c r="D47" s="251"/>
      <c r="E47" s="251"/>
      <c r="F47" s="252"/>
      <c r="G47" s="26">
        <v>38</v>
      </c>
      <c r="H47" s="48">
        <v>266000000</v>
      </c>
      <c r="I47" s="48">
        <v>0</v>
      </c>
    </row>
    <row r="48" spans="1:9" ht="22.15" customHeight="1" x14ac:dyDescent="0.2">
      <c r="A48" s="259" t="s">
        <v>331</v>
      </c>
      <c r="B48" s="260"/>
      <c r="C48" s="260"/>
      <c r="D48" s="260"/>
      <c r="E48" s="260"/>
      <c r="F48" s="261"/>
      <c r="G48" s="25">
        <v>39</v>
      </c>
      <c r="H48" s="49">
        <f>H44+H45+H46+H47</f>
        <v>1793000000</v>
      </c>
      <c r="I48" s="49">
        <f>I44+I45+I46+I47</f>
        <v>0</v>
      </c>
    </row>
    <row r="49" spans="1:9" ht="24.6" customHeight="1" x14ac:dyDescent="0.2">
      <c r="A49" s="250" t="s">
        <v>332</v>
      </c>
      <c r="B49" s="251"/>
      <c r="C49" s="251"/>
      <c r="D49" s="251"/>
      <c r="E49" s="251"/>
      <c r="F49" s="252"/>
      <c r="G49" s="26">
        <v>40</v>
      </c>
      <c r="H49" s="48">
        <v>-126000000</v>
      </c>
      <c r="I49" s="48">
        <v>-513000000</v>
      </c>
    </row>
    <row r="50" spans="1:9" ht="12.75" customHeight="1" x14ac:dyDescent="0.2">
      <c r="A50" s="250" t="s">
        <v>333</v>
      </c>
      <c r="B50" s="251"/>
      <c r="C50" s="251"/>
      <c r="D50" s="251"/>
      <c r="E50" s="251"/>
      <c r="F50" s="252"/>
      <c r="G50" s="26">
        <v>41</v>
      </c>
      <c r="H50" s="48">
        <v>-1250000000</v>
      </c>
      <c r="I50" s="48">
        <v>-38000000</v>
      </c>
    </row>
    <row r="51" spans="1:9" ht="12.75" customHeight="1" x14ac:dyDescent="0.2">
      <c r="A51" s="250" t="s">
        <v>334</v>
      </c>
      <c r="B51" s="251"/>
      <c r="C51" s="251"/>
      <c r="D51" s="251"/>
      <c r="E51" s="251"/>
      <c r="F51" s="252"/>
      <c r="G51" s="26">
        <v>42</v>
      </c>
      <c r="H51" s="48">
        <v>0</v>
      </c>
      <c r="I51" s="48">
        <v>-21000000</v>
      </c>
    </row>
    <row r="52" spans="1:9" ht="22.9" customHeight="1" x14ac:dyDescent="0.2">
      <c r="A52" s="250" t="s">
        <v>335</v>
      </c>
      <c r="B52" s="251"/>
      <c r="C52" s="251"/>
      <c r="D52" s="251"/>
      <c r="E52" s="251"/>
      <c r="F52" s="252"/>
      <c r="G52" s="26">
        <v>43</v>
      </c>
      <c r="H52" s="48">
        <v>0</v>
      </c>
      <c r="I52" s="48">
        <v>0</v>
      </c>
    </row>
    <row r="53" spans="1:9" ht="12.75" customHeight="1" x14ac:dyDescent="0.2">
      <c r="A53" s="250" t="s">
        <v>336</v>
      </c>
      <c r="B53" s="251"/>
      <c r="C53" s="251"/>
      <c r="D53" s="251"/>
      <c r="E53" s="251"/>
      <c r="F53" s="252"/>
      <c r="G53" s="26">
        <v>44</v>
      </c>
      <c r="H53" s="48">
        <v>-104000000</v>
      </c>
      <c r="I53" s="48">
        <v>-56000000</v>
      </c>
    </row>
    <row r="54" spans="1:9" ht="30.6" customHeight="1" x14ac:dyDescent="0.2">
      <c r="A54" s="259" t="s">
        <v>337</v>
      </c>
      <c r="B54" s="260"/>
      <c r="C54" s="260"/>
      <c r="D54" s="260"/>
      <c r="E54" s="260"/>
      <c r="F54" s="261"/>
      <c r="G54" s="25">
        <v>45</v>
      </c>
      <c r="H54" s="49">
        <f>H49+H50+H51+H52+H53</f>
        <v>-1480000000</v>
      </c>
      <c r="I54" s="49">
        <f>I49+I50+I51+I52+I53</f>
        <v>-628000000</v>
      </c>
    </row>
    <row r="55" spans="1:9" ht="29.45" customHeight="1" x14ac:dyDescent="0.2">
      <c r="A55" s="280" t="s">
        <v>338</v>
      </c>
      <c r="B55" s="281"/>
      <c r="C55" s="281"/>
      <c r="D55" s="281"/>
      <c r="E55" s="281"/>
      <c r="F55" s="282"/>
      <c r="G55" s="25">
        <v>46</v>
      </c>
      <c r="H55" s="49">
        <f>H48+H54</f>
        <v>313000000</v>
      </c>
      <c r="I55" s="49">
        <f>I48+I54</f>
        <v>-628000000</v>
      </c>
    </row>
    <row r="56" spans="1:9" ht="32.450000000000003" customHeight="1" x14ac:dyDescent="0.2">
      <c r="A56" s="250" t="s">
        <v>339</v>
      </c>
      <c r="B56" s="251"/>
      <c r="C56" s="251"/>
      <c r="D56" s="251"/>
      <c r="E56" s="251"/>
      <c r="F56" s="252"/>
      <c r="G56" s="26">
        <v>47</v>
      </c>
      <c r="H56" s="48">
        <v>15000000</v>
      </c>
      <c r="I56" s="48">
        <v>-34000000</v>
      </c>
    </row>
    <row r="57" spans="1:9" ht="26.45" customHeight="1" x14ac:dyDescent="0.2">
      <c r="A57" s="280" t="s">
        <v>340</v>
      </c>
      <c r="B57" s="281"/>
      <c r="C57" s="281"/>
      <c r="D57" s="281"/>
      <c r="E57" s="281"/>
      <c r="F57" s="282"/>
      <c r="G57" s="25">
        <v>48</v>
      </c>
      <c r="H57" s="49">
        <f>H27+H42+H55+H56</f>
        <v>39000000</v>
      </c>
      <c r="I57" s="49">
        <f>I27+I42+I55+I56</f>
        <v>-544000000</v>
      </c>
    </row>
    <row r="58" spans="1:9" ht="24" customHeight="1" x14ac:dyDescent="0.2">
      <c r="A58" s="283" t="s">
        <v>341</v>
      </c>
      <c r="B58" s="284"/>
      <c r="C58" s="284"/>
      <c r="D58" s="284"/>
      <c r="E58" s="284"/>
      <c r="F58" s="285"/>
      <c r="G58" s="26">
        <v>49</v>
      </c>
      <c r="H58" s="48">
        <v>422000000</v>
      </c>
      <c r="I58" s="48">
        <v>606000000</v>
      </c>
    </row>
    <row r="59" spans="1:9" ht="31.15" customHeight="1" x14ac:dyDescent="0.2">
      <c r="A59" s="277" t="s">
        <v>342</v>
      </c>
      <c r="B59" s="278"/>
      <c r="C59" s="278"/>
      <c r="D59" s="278"/>
      <c r="E59" s="278"/>
      <c r="F59" s="279"/>
      <c r="G59" s="27">
        <v>50</v>
      </c>
      <c r="H59" s="50">
        <f>H57+H58</f>
        <v>461000000</v>
      </c>
      <c r="I59" s="50">
        <f>I57+I58</f>
        <v>62000000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H47" sqref="H4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3" t="s">
        <v>343</v>
      </c>
      <c r="B1" s="249"/>
      <c r="C1" s="249"/>
      <c r="D1" s="249"/>
      <c r="E1" s="249"/>
      <c r="F1" s="249"/>
      <c r="G1" s="249"/>
      <c r="H1" s="249"/>
      <c r="I1" s="249"/>
    </row>
    <row r="2" spans="1:9" ht="12.75" customHeight="1" x14ac:dyDescent="0.2">
      <c r="A2" s="242" t="s">
        <v>495</v>
      </c>
      <c r="B2" s="209"/>
      <c r="C2" s="209"/>
      <c r="D2" s="209"/>
      <c r="E2" s="209"/>
      <c r="F2" s="209"/>
      <c r="G2" s="209"/>
      <c r="H2" s="209"/>
      <c r="I2" s="209"/>
    </row>
    <row r="3" spans="1:9" x14ac:dyDescent="0.2">
      <c r="A3" s="295" t="s">
        <v>344</v>
      </c>
      <c r="B3" s="296"/>
      <c r="C3" s="296"/>
      <c r="D3" s="296"/>
      <c r="E3" s="296"/>
      <c r="F3" s="296"/>
      <c r="G3" s="296"/>
      <c r="H3" s="296"/>
      <c r="I3" s="296"/>
    </row>
    <row r="4" spans="1:9" x14ac:dyDescent="0.2">
      <c r="A4" s="253" t="s">
        <v>496</v>
      </c>
      <c r="B4" s="213"/>
      <c r="C4" s="213"/>
      <c r="D4" s="213"/>
      <c r="E4" s="213"/>
      <c r="F4" s="213"/>
      <c r="G4" s="213"/>
      <c r="H4" s="213"/>
      <c r="I4" s="214"/>
    </row>
    <row r="5" spans="1:9" ht="24" thickBot="1" x14ac:dyDescent="0.25">
      <c r="A5" s="265" t="s">
        <v>345</v>
      </c>
      <c r="B5" s="266"/>
      <c r="C5" s="266"/>
      <c r="D5" s="266"/>
      <c r="E5" s="266"/>
      <c r="F5" s="267"/>
      <c r="G5" s="22" t="s">
        <v>346</v>
      </c>
      <c r="H5" s="41" t="s">
        <v>347</v>
      </c>
      <c r="I5" s="41" t="s">
        <v>348</v>
      </c>
    </row>
    <row r="6" spans="1:9" x14ac:dyDescent="0.2">
      <c r="A6" s="268">
        <v>1</v>
      </c>
      <c r="B6" s="269"/>
      <c r="C6" s="269"/>
      <c r="D6" s="269"/>
      <c r="E6" s="269"/>
      <c r="F6" s="270"/>
      <c r="G6" s="28">
        <v>2</v>
      </c>
      <c r="H6" s="42" t="s">
        <v>349</v>
      </c>
      <c r="I6" s="42" t="s">
        <v>350</v>
      </c>
    </row>
    <row r="7" spans="1:9" x14ac:dyDescent="0.2">
      <c r="A7" s="290" t="s">
        <v>351</v>
      </c>
      <c r="B7" s="291"/>
      <c r="C7" s="291"/>
      <c r="D7" s="291"/>
      <c r="E7" s="291"/>
      <c r="F7" s="291"/>
      <c r="G7" s="291"/>
      <c r="H7" s="291"/>
      <c r="I7" s="292"/>
    </row>
    <row r="8" spans="1:9" x14ac:dyDescent="0.2">
      <c r="A8" s="294" t="s">
        <v>352</v>
      </c>
      <c r="B8" s="294"/>
      <c r="C8" s="294"/>
      <c r="D8" s="294"/>
      <c r="E8" s="294"/>
      <c r="F8" s="294"/>
      <c r="G8" s="29">
        <v>1</v>
      </c>
      <c r="H8" s="52">
        <v>0</v>
      </c>
      <c r="I8" s="52">
        <v>0</v>
      </c>
    </row>
    <row r="9" spans="1:9" x14ac:dyDescent="0.2">
      <c r="A9" s="287" t="s">
        <v>353</v>
      </c>
      <c r="B9" s="287"/>
      <c r="C9" s="287"/>
      <c r="D9" s="287"/>
      <c r="E9" s="287"/>
      <c r="F9" s="287"/>
      <c r="G9" s="30">
        <v>2</v>
      </c>
      <c r="H9" s="52">
        <v>0</v>
      </c>
      <c r="I9" s="52">
        <v>0</v>
      </c>
    </row>
    <row r="10" spans="1:9" x14ac:dyDescent="0.2">
      <c r="A10" s="287" t="s">
        <v>354</v>
      </c>
      <c r="B10" s="287"/>
      <c r="C10" s="287"/>
      <c r="D10" s="287"/>
      <c r="E10" s="287"/>
      <c r="F10" s="287"/>
      <c r="G10" s="30">
        <v>3</v>
      </c>
      <c r="H10" s="52">
        <v>0</v>
      </c>
      <c r="I10" s="52">
        <v>0</v>
      </c>
    </row>
    <row r="11" spans="1:9" x14ac:dyDescent="0.2">
      <c r="A11" s="287" t="s">
        <v>355</v>
      </c>
      <c r="B11" s="287"/>
      <c r="C11" s="287"/>
      <c r="D11" s="287"/>
      <c r="E11" s="287"/>
      <c r="F11" s="287"/>
      <c r="G11" s="30">
        <v>4</v>
      </c>
      <c r="H11" s="52">
        <v>0</v>
      </c>
      <c r="I11" s="52">
        <v>0</v>
      </c>
    </row>
    <row r="12" spans="1:9" x14ac:dyDescent="0.2">
      <c r="A12" s="287" t="s">
        <v>356</v>
      </c>
      <c r="B12" s="287"/>
      <c r="C12" s="287"/>
      <c r="D12" s="287"/>
      <c r="E12" s="287"/>
      <c r="F12" s="287"/>
      <c r="G12" s="30">
        <v>5</v>
      </c>
      <c r="H12" s="52">
        <v>0</v>
      </c>
      <c r="I12" s="52">
        <v>0</v>
      </c>
    </row>
    <row r="13" spans="1:9" x14ac:dyDescent="0.2">
      <c r="A13" s="287" t="s">
        <v>357</v>
      </c>
      <c r="B13" s="287"/>
      <c r="C13" s="287"/>
      <c r="D13" s="287"/>
      <c r="E13" s="287"/>
      <c r="F13" s="287"/>
      <c r="G13" s="30">
        <v>6</v>
      </c>
      <c r="H13" s="52">
        <v>0</v>
      </c>
      <c r="I13" s="52">
        <v>0</v>
      </c>
    </row>
    <row r="14" spans="1:9" x14ac:dyDescent="0.2">
      <c r="A14" s="287" t="s">
        <v>358</v>
      </c>
      <c r="B14" s="287"/>
      <c r="C14" s="287"/>
      <c r="D14" s="287"/>
      <c r="E14" s="287"/>
      <c r="F14" s="287"/>
      <c r="G14" s="30">
        <v>7</v>
      </c>
      <c r="H14" s="52">
        <v>0</v>
      </c>
      <c r="I14" s="52">
        <v>0</v>
      </c>
    </row>
    <row r="15" spans="1:9" x14ac:dyDescent="0.2">
      <c r="A15" s="287" t="s">
        <v>359</v>
      </c>
      <c r="B15" s="287"/>
      <c r="C15" s="287"/>
      <c r="D15" s="287"/>
      <c r="E15" s="287"/>
      <c r="F15" s="287"/>
      <c r="G15" s="30">
        <v>8</v>
      </c>
      <c r="H15" s="52">
        <v>0</v>
      </c>
      <c r="I15" s="52">
        <v>0</v>
      </c>
    </row>
    <row r="16" spans="1:9" x14ac:dyDescent="0.2">
      <c r="A16" s="288" t="s">
        <v>360</v>
      </c>
      <c r="B16" s="288"/>
      <c r="C16" s="288"/>
      <c r="D16" s="288"/>
      <c r="E16" s="288"/>
      <c r="F16" s="288"/>
      <c r="G16" s="31">
        <v>9</v>
      </c>
      <c r="H16" s="53">
        <f>SUM(H8:H15)</f>
        <v>0</v>
      </c>
      <c r="I16" s="53">
        <f>SUM(I8:I15)</f>
        <v>0</v>
      </c>
    </row>
    <row r="17" spans="1:9" x14ac:dyDescent="0.2">
      <c r="A17" s="287" t="s">
        <v>361</v>
      </c>
      <c r="B17" s="287"/>
      <c r="C17" s="287"/>
      <c r="D17" s="287"/>
      <c r="E17" s="287"/>
      <c r="F17" s="287"/>
      <c r="G17" s="30">
        <v>10</v>
      </c>
      <c r="H17" s="52">
        <v>0</v>
      </c>
      <c r="I17" s="52">
        <v>0</v>
      </c>
    </row>
    <row r="18" spans="1:9" x14ac:dyDescent="0.2">
      <c r="A18" s="287" t="s">
        <v>362</v>
      </c>
      <c r="B18" s="287"/>
      <c r="C18" s="287"/>
      <c r="D18" s="287"/>
      <c r="E18" s="287"/>
      <c r="F18" s="287"/>
      <c r="G18" s="30">
        <v>11</v>
      </c>
      <c r="H18" s="52">
        <v>0</v>
      </c>
      <c r="I18" s="52">
        <v>0</v>
      </c>
    </row>
    <row r="19" spans="1:9" ht="27.6" customHeight="1" x14ac:dyDescent="0.2">
      <c r="A19" s="293" t="s">
        <v>363</v>
      </c>
      <c r="B19" s="293"/>
      <c r="C19" s="293"/>
      <c r="D19" s="293"/>
      <c r="E19" s="293"/>
      <c r="F19" s="293"/>
      <c r="G19" s="32">
        <v>12</v>
      </c>
      <c r="H19" s="54">
        <f>H16+H17+H18</f>
        <v>0</v>
      </c>
      <c r="I19" s="54">
        <f>I16+I17+I18</f>
        <v>0</v>
      </c>
    </row>
    <row r="20" spans="1:9" x14ac:dyDescent="0.2">
      <c r="A20" s="290" t="s">
        <v>364</v>
      </c>
      <c r="B20" s="291"/>
      <c r="C20" s="291"/>
      <c r="D20" s="291"/>
      <c r="E20" s="291"/>
      <c r="F20" s="291"/>
      <c r="G20" s="291"/>
      <c r="H20" s="291"/>
      <c r="I20" s="292"/>
    </row>
    <row r="21" spans="1:9" ht="26.45" customHeight="1" x14ac:dyDescent="0.2">
      <c r="A21" s="294" t="s">
        <v>365</v>
      </c>
      <c r="B21" s="294"/>
      <c r="C21" s="294"/>
      <c r="D21" s="294"/>
      <c r="E21" s="294"/>
      <c r="F21" s="294"/>
      <c r="G21" s="29">
        <v>13</v>
      </c>
      <c r="H21" s="52">
        <v>0</v>
      </c>
      <c r="I21" s="52">
        <v>0</v>
      </c>
    </row>
    <row r="22" spans="1:9" x14ac:dyDescent="0.2">
      <c r="A22" s="287" t="s">
        <v>366</v>
      </c>
      <c r="B22" s="287"/>
      <c r="C22" s="287"/>
      <c r="D22" s="287"/>
      <c r="E22" s="287"/>
      <c r="F22" s="287"/>
      <c r="G22" s="30">
        <v>14</v>
      </c>
      <c r="H22" s="52">
        <v>0</v>
      </c>
      <c r="I22" s="52">
        <v>0</v>
      </c>
    </row>
    <row r="23" spans="1:9" x14ac:dyDescent="0.2">
      <c r="A23" s="287" t="s">
        <v>367</v>
      </c>
      <c r="B23" s="287"/>
      <c r="C23" s="287"/>
      <c r="D23" s="287"/>
      <c r="E23" s="287"/>
      <c r="F23" s="287"/>
      <c r="G23" s="30">
        <v>15</v>
      </c>
      <c r="H23" s="52">
        <v>0</v>
      </c>
      <c r="I23" s="52">
        <v>0</v>
      </c>
    </row>
    <row r="24" spans="1:9" x14ac:dyDescent="0.2">
      <c r="A24" s="287" t="s">
        <v>368</v>
      </c>
      <c r="B24" s="287"/>
      <c r="C24" s="287"/>
      <c r="D24" s="287"/>
      <c r="E24" s="287"/>
      <c r="F24" s="287"/>
      <c r="G24" s="30">
        <v>16</v>
      </c>
      <c r="H24" s="52">
        <v>0</v>
      </c>
      <c r="I24" s="52">
        <v>0</v>
      </c>
    </row>
    <row r="25" spans="1:9" x14ac:dyDescent="0.2">
      <c r="A25" s="287" t="s">
        <v>369</v>
      </c>
      <c r="B25" s="287"/>
      <c r="C25" s="287"/>
      <c r="D25" s="287"/>
      <c r="E25" s="287"/>
      <c r="F25" s="287"/>
      <c r="G25" s="30">
        <v>17</v>
      </c>
      <c r="H25" s="52">
        <v>0</v>
      </c>
      <c r="I25" s="52">
        <v>0</v>
      </c>
    </row>
    <row r="26" spans="1:9" x14ac:dyDescent="0.2">
      <c r="A26" s="287" t="s">
        <v>370</v>
      </c>
      <c r="B26" s="287"/>
      <c r="C26" s="287"/>
      <c r="D26" s="287"/>
      <c r="E26" s="287"/>
      <c r="F26" s="287"/>
      <c r="G26" s="30">
        <v>18</v>
      </c>
      <c r="H26" s="52">
        <v>0</v>
      </c>
      <c r="I26" s="52">
        <v>0</v>
      </c>
    </row>
    <row r="27" spans="1:9" ht="24" customHeight="1" x14ac:dyDescent="0.2">
      <c r="A27" s="288" t="s">
        <v>371</v>
      </c>
      <c r="B27" s="288"/>
      <c r="C27" s="288"/>
      <c r="D27" s="288"/>
      <c r="E27" s="288"/>
      <c r="F27" s="288"/>
      <c r="G27" s="31">
        <v>19</v>
      </c>
      <c r="H27" s="53">
        <f>SUM(H21:H26)</f>
        <v>0</v>
      </c>
      <c r="I27" s="53">
        <f>SUM(I21:I26)</f>
        <v>0</v>
      </c>
    </row>
    <row r="28" spans="1:9" ht="27" customHeight="1" x14ac:dyDescent="0.2">
      <c r="A28" s="287" t="s">
        <v>372</v>
      </c>
      <c r="B28" s="287"/>
      <c r="C28" s="287"/>
      <c r="D28" s="287"/>
      <c r="E28" s="287"/>
      <c r="F28" s="287"/>
      <c r="G28" s="30">
        <v>20</v>
      </c>
      <c r="H28" s="52">
        <v>0</v>
      </c>
      <c r="I28" s="52">
        <v>0</v>
      </c>
    </row>
    <row r="29" spans="1:9" x14ac:dyDescent="0.2">
      <c r="A29" s="287" t="s">
        <v>373</v>
      </c>
      <c r="B29" s="287"/>
      <c r="C29" s="287"/>
      <c r="D29" s="287"/>
      <c r="E29" s="287"/>
      <c r="F29" s="287"/>
      <c r="G29" s="30">
        <v>21</v>
      </c>
      <c r="H29" s="52">
        <v>0</v>
      </c>
      <c r="I29" s="52">
        <v>0</v>
      </c>
    </row>
    <row r="30" spans="1:9" x14ac:dyDescent="0.2">
      <c r="A30" s="287" t="s">
        <v>374</v>
      </c>
      <c r="B30" s="287"/>
      <c r="C30" s="287"/>
      <c r="D30" s="287"/>
      <c r="E30" s="287"/>
      <c r="F30" s="287"/>
      <c r="G30" s="30">
        <v>22</v>
      </c>
      <c r="H30" s="52">
        <v>0</v>
      </c>
      <c r="I30" s="52">
        <v>0</v>
      </c>
    </row>
    <row r="31" spans="1:9" x14ac:dyDescent="0.2">
      <c r="A31" s="287" t="s">
        <v>375</v>
      </c>
      <c r="B31" s="287"/>
      <c r="C31" s="287"/>
      <c r="D31" s="287"/>
      <c r="E31" s="287"/>
      <c r="F31" s="287"/>
      <c r="G31" s="30">
        <v>23</v>
      </c>
      <c r="H31" s="52">
        <v>0</v>
      </c>
      <c r="I31" s="52">
        <v>0</v>
      </c>
    </row>
    <row r="32" spans="1:9" x14ac:dyDescent="0.2">
      <c r="A32" s="287" t="s">
        <v>376</v>
      </c>
      <c r="B32" s="287"/>
      <c r="C32" s="287"/>
      <c r="D32" s="287"/>
      <c r="E32" s="287"/>
      <c r="F32" s="287"/>
      <c r="G32" s="30">
        <v>24</v>
      </c>
      <c r="H32" s="52">
        <v>0</v>
      </c>
      <c r="I32" s="52">
        <v>0</v>
      </c>
    </row>
    <row r="33" spans="1:9" ht="25.9" customHeight="1" x14ac:dyDescent="0.2">
      <c r="A33" s="288" t="s">
        <v>377</v>
      </c>
      <c r="B33" s="288"/>
      <c r="C33" s="288"/>
      <c r="D33" s="288"/>
      <c r="E33" s="288"/>
      <c r="F33" s="288"/>
      <c r="G33" s="31">
        <v>25</v>
      </c>
      <c r="H33" s="53">
        <f>SUM(H28:H32)</f>
        <v>0</v>
      </c>
      <c r="I33" s="53">
        <f>SUM(I28:I32)</f>
        <v>0</v>
      </c>
    </row>
    <row r="34" spans="1:9" ht="28.15" customHeight="1" x14ac:dyDescent="0.2">
      <c r="A34" s="293" t="s">
        <v>378</v>
      </c>
      <c r="B34" s="293"/>
      <c r="C34" s="293"/>
      <c r="D34" s="293"/>
      <c r="E34" s="293"/>
      <c r="F34" s="293"/>
      <c r="G34" s="32">
        <v>26</v>
      </c>
      <c r="H34" s="54">
        <f>H27+H33</f>
        <v>0</v>
      </c>
      <c r="I34" s="54">
        <f>I27+I33</f>
        <v>0</v>
      </c>
    </row>
    <row r="35" spans="1:9" x14ac:dyDescent="0.2">
      <c r="A35" s="290" t="s">
        <v>379</v>
      </c>
      <c r="B35" s="291"/>
      <c r="C35" s="291"/>
      <c r="D35" s="291"/>
      <c r="E35" s="291"/>
      <c r="F35" s="291"/>
      <c r="G35" s="291">
        <v>0</v>
      </c>
      <c r="H35" s="291"/>
      <c r="I35" s="292"/>
    </row>
    <row r="36" spans="1:9" x14ac:dyDescent="0.2">
      <c r="A36" s="289" t="s">
        <v>380</v>
      </c>
      <c r="B36" s="289"/>
      <c r="C36" s="289"/>
      <c r="D36" s="289"/>
      <c r="E36" s="289"/>
      <c r="F36" s="289"/>
      <c r="G36" s="29">
        <v>27</v>
      </c>
      <c r="H36" s="52">
        <v>0</v>
      </c>
      <c r="I36" s="52">
        <v>0</v>
      </c>
    </row>
    <row r="37" spans="1:9" ht="25.15" customHeight="1" x14ac:dyDescent="0.2">
      <c r="A37" s="286" t="s">
        <v>381</v>
      </c>
      <c r="B37" s="286"/>
      <c r="C37" s="286"/>
      <c r="D37" s="286"/>
      <c r="E37" s="286"/>
      <c r="F37" s="286"/>
      <c r="G37" s="30">
        <v>28</v>
      </c>
      <c r="H37" s="52">
        <v>0</v>
      </c>
      <c r="I37" s="52">
        <v>0</v>
      </c>
    </row>
    <row r="38" spans="1:9" x14ac:dyDescent="0.2">
      <c r="A38" s="286" t="s">
        <v>382</v>
      </c>
      <c r="B38" s="286"/>
      <c r="C38" s="286"/>
      <c r="D38" s="286"/>
      <c r="E38" s="286"/>
      <c r="F38" s="286"/>
      <c r="G38" s="30">
        <v>29</v>
      </c>
      <c r="H38" s="52">
        <v>0</v>
      </c>
      <c r="I38" s="52">
        <v>0</v>
      </c>
    </row>
    <row r="39" spans="1:9" x14ac:dyDescent="0.2">
      <c r="A39" s="286" t="s">
        <v>383</v>
      </c>
      <c r="B39" s="286"/>
      <c r="C39" s="286"/>
      <c r="D39" s="286"/>
      <c r="E39" s="286"/>
      <c r="F39" s="286"/>
      <c r="G39" s="30">
        <v>30</v>
      </c>
      <c r="H39" s="52">
        <v>0</v>
      </c>
      <c r="I39" s="52">
        <v>0</v>
      </c>
    </row>
    <row r="40" spans="1:9" ht="25.9" customHeight="1" x14ac:dyDescent="0.2">
      <c r="A40" s="288" t="s">
        <v>384</v>
      </c>
      <c r="B40" s="288"/>
      <c r="C40" s="288"/>
      <c r="D40" s="288"/>
      <c r="E40" s="288"/>
      <c r="F40" s="288"/>
      <c r="G40" s="31">
        <v>31</v>
      </c>
      <c r="H40" s="53">
        <f>H39+H38+H37+H36</f>
        <v>0</v>
      </c>
      <c r="I40" s="53">
        <f>I39+I38+I37+I36</f>
        <v>0</v>
      </c>
    </row>
    <row r="41" spans="1:9" ht="24.6" customHeight="1" x14ac:dyDescent="0.2">
      <c r="A41" s="286" t="s">
        <v>385</v>
      </c>
      <c r="B41" s="286"/>
      <c r="C41" s="286"/>
      <c r="D41" s="286"/>
      <c r="E41" s="286"/>
      <c r="F41" s="286"/>
      <c r="G41" s="30">
        <v>32</v>
      </c>
      <c r="H41" s="52">
        <v>0</v>
      </c>
      <c r="I41" s="52">
        <v>0</v>
      </c>
    </row>
    <row r="42" spans="1:9" x14ac:dyDescent="0.2">
      <c r="A42" s="286" t="s">
        <v>386</v>
      </c>
      <c r="B42" s="286"/>
      <c r="C42" s="286"/>
      <c r="D42" s="286"/>
      <c r="E42" s="286"/>
      <c r="F42" s="286"/>
      <c r="G42" s="30">
        <v>33</v>
      </c>
      <c r="H42" s="52">
        <v>0</v>
      </c>
      <c r="I42" s="52">
        <v>0</v>
      </c>
    </row>
    <row r="43" spans="1:9" x14ac:dyDescent="0.2">
      <c r="A43" s="286" t="s">
        <v>387</v>
      </c>
      <c r="B43" s="286"/>
      <c r="C43" s="286"/>
      <c r="D43" s="286"/>
      <c r="E43" s="286"/>
      <c r="F43" s="286"/>
      <c r="G43" s="30">
        <v>34</v>
      </c>
      <c r="H43" s="52">
        <v>0</v>
      </c>
      <c r="I43" s="52">
        <v>0</v>
      </c>
    </row>
    <row r="44" spans="1:9" ht="21" customHeight="1" x14ac:dyDescent="0.2">
      <c r="A44" s="286" t="s">
        <v>388</v>
      </c>
      <c r="B44" s="286"/>
      <c r="C44" s="286"/>
      <c r="D44" s="286"/>
      <c r="E44" s="286"/>
      <c r="F44" s="286"/>
      <c r="G44" s="30">
        <v>35</v>
      </c>
      <c r="H44" s="52">
        <v>0</v>
      </c>
      <c r="I44" s="52">
        <v>0</v>
      </c>
    </row>
    <row r="45" spans="1:9" x14ac:dyDescent="0.2">
      <c r="A45" s="286" t="s">
        <v>389</v>
      </c>
      <c r="B45" s="286"/>
      <c r="C45" s="286"/>
      <c r="D45" s="286"/>
      <c r="E45" s="286"/>
      <c r="F45" s="286"/>
      <c r="G45" s="30">
        <v>36</v>
      </c>
      <c r="H45" s="52">
        <v>0</v>
      </c>
      <c r="I45" s="52">
        <v>0</v>
      </c>
    </row>
    <row r="46" spans="1:9" ht="22.9" customHeight="1" x14ac:dyDescent="0.2">
      <c r="A46" s="288" t="s">
        <v>390</v>
      </c>
      <c r="B46" s="288"/>
      <c r="C46" s="288"/>
      <c r="D46" s="288"/>
      <c r="E46" s="288"/>
      <c r="F46" s="288"/>
      <c r="G46" s="31">
        <v>37</v>
      </c>
      <c r="H46" s="53">
        <f>H45+H44+H43+H42+H41</f>
        <v>0</v>
      </c>
      <c r="I46" s="53">
        <f>I45+I44+I43+I42+I41</f>
        <v>0</v>
      </c>
    </row>
    <row r="47" spans="1:9" ht="25.9" customHeight="1" x14ac:dyDescent="0.2">
      <c r="A47" s="297" t="s">
        <v>391</v>
      </c>
      <c r="B47" s="297"/>
      <c r="C47" s="297"/>
      <c r="D47" s="297"/>
      <c r="E47" s="297"/>
      <c r="F47" s="297"/>
      <c r="G47" s="31">
        <v>38</v>
      </c>
      <c r="H47" s="53">
        <f>H46+H40</f>
        <v>0</v>
      </c>
      <c r="I47" s="53">
        <f>I46+I40</f>
        <v>0</v>
      </c>
    </row>
    <row r="48" spans="1:9" ht="22.15" customHeight="1" x14ac:dyDescent="0.2">
      <c r="A48" s="287" t="s">
        <v>392</v>
      </c>
      <c r="B48" s="287"/>
      <c r="C48" s="287"/>
      <c r="D48" s="287"/>
      <c r="E48" s="287"/>
      <c r="F48" s="287"/>
      <c r="G48" s="30">
        <v>39</v>
      </c>
      <c r="H48" s="52">
        <v>0</v>
      </c>
      <c r="I48" s="52">
        <v>0</v>
      </c>
    </row>
    <row r="49" spans="1:9" ht="25.9" customHeight="1" x14ac:dyDescent="0.2">
      <c r="A49" s="297" t="s">
        <v>393</v>
      </c>
      <c r="B49" s="297"/>
      <c r="C49" s="297"/>
      <c r="D49" s="297"/>
      <c r="E49" s="297"/>
      <c r="F49" s="297"/>
      <c r="G49" s="31">
        <v>40</v>
      </c>
      <c r="H49" s="53">
        <f>H19+H34+H47+H48</f>
        <v>0</v>
      </c>
      <c r="I49" s="53">
        <f>I19+I34+I47+I48</f>
        <v>0</v>
      </c>
    </row>
    <row r="50" spans="1:9" ht="25.15" customHeight="1" x14ac:dyDescent="0.2">
      <c r="A50" s="298" t="s">
        <v>394</v>
      </c>
      <c r="B50" s="298"/>
      <c r="C50" s="298"/>
      <c r="D50" s="298"/>
      <c r="E50" s="298"/>
      <c r="F50" s="298"/>
      <c r="G50" s="30">
        <v>41</v>
      </c>
      <c r="H50" s="52">
        <v>0</v>
      </c>
      <c r="I50" s="52">
        <v>0</v>
      </c>
    </row>
    <row r="51" spans="1:9" ht="31.9" customHeight="1" x14ac:dyDescent="0.2">
      <c r="A51" s="293" t="s">
        <v>395</v>
      </c>
      <c r="B51" s="293"/>
      <c r="C51" s="293"/>
      <c r="D51" s="293"/>
      <c r="E51" s="293"/>
      <c r="F51" s="29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D7" zoomScaleNormal="100" zoomScaleSheetLayoutView="80" workbookViewId="0">
      <selection activeCell="X59" sqref="X59"/>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5"/>
    </row>
    <row r="2" spans="1:23" ht="15.75" x14ac:dyDescent="0.2">
      <c r="A2" s="2"/>
      <c r="B2" s="3"/>
      <c r="C2" s="301" t="s">
        <v>397</v>
      </c>
      <c r="D2" s="301"/>
      <c r="E2" s="10">
        <v>43831</v>
      </c>
      <c r="F2" s="4" t="s">
        <v>398</v>
      </c>
      <c r="G2" s="10">
        <v>44104</v>
      </c>
      <c r="H2" s="57"/>
      <c r="I2" s="57"/>
      <c r="J2" s="57"/>
      <c r="K2" s="58"/>
      <c r="V2" s="59" t="s">
        <v>399</v>
      </c>
    </row>
    <row r="3" spans="1:23" ht="13.5" customHeight="1" thickBot="1" x14ac:dyDescent="0.25">
      <c r="A3" s="304" t="s">
        <v>400</v>
      </c>
      <c r="B3" s="305"/>
      <c r="C3" s="305"/>
      <c r="D3" s="305"/>
      <c r="E3" s="305"/>
      <c r="F3" s="305"/>
      <c r="G3" s="308" t="s">
        <v>401</v>
      </c>
      <c r="H3" s="310" t="s">
        <v>402</v>
      </c>
      <c r="I3" s="310"/>
      <c r="J3" s="310"/>
      <c r="K3" s="310"/>
      <c r="L3" s="310"/>
      <c r="M3" s="310"/>
      <c r="N3" s="310"/>
      <c r="O3" s="310"/>
      <c r="P3" s="310"/>
      <c r="Q3" s="310"/>
      <c r="R3" s="310"/>
      <c r="S3" s="310"/>
      <c r="T3" s="310"/>
      <c r="U3" s="310"/>
      <c r="V3" s="310" t="s">
        <v>403</v>
      </c>
      <c r="W3" s="312" t="s">
        <v>404</v>
      </c>
    </row>
    <row r="4" spans="1:23" ht="57" thickBot="1" x14ac:dyDescent="0.25">
      <c r="A4" s="306"/>
      <c r="B4" s="307"/>
      <c r="C4" s="307"/>
      <c r="D4" s="307"/>
      <c r="E4" s="307"/>
      <c r="F4" s="307"/>
      <c r="G4" s="30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11"/>
      <c r="W4" s="313"/>
    </row>
    <row r="5" spans="1:23" ht="22.5" x14ac:dyDescent="0.2">
      <c r="A5" s="314">
        <v>1</v>
      </c>
      <c r="B5" s="315"/>
      <c r="C5" s="315"/>
      <c r="D5" s="315"/>
      <c r="E5" s="315"/>
      <c r="F5" s="31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16" t="s">
        <v>435</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436</v>
      </c>
      <c r="B7" s="319"/>
      <c r="C7" s="319"/>
      <c r="D7" s="319"/>
      <c r="E7" s="319"/>
      <c r="F7" s="319"/>
      <c r="G7" s="6">
        <v>1</v>
      </c>
      <c r="H7" s="64">
        <v>9000000000</v>
      </c>
      <c r="I7" s="64">
        <v>0</v>
      </c>
      <c r="J7" s="64">
        <v>99000000</v>
      </c>
      <c r="K7" s="64">
        <v>0</v>
      </c>
      <c r="L7" s="64">
        <v>0</v>
      </c>
      <c r="M7" s="64">
        <v>0</v>
      </c>
      <c r="N7" s="64">
        <v>1544000000</v>
      </c>
      <c r="O7" s="64">
        <v>0</v>
      </c>
      <c r="P7" s="64">
        <v>135000000</v>
      </c>
      <c r="Q7" s="64">
        <v>0</v>
      </c>
      <c r="R7" s="64">
        <v>0</v>
      </c>
      <c r="S7" s="64">
        <v>-142000000</v>
      </c>
      <c r="T7" s="64">
        <v>1178000000</v>
      </c>
      <c r="U7" s="65">
        <f>H7+I7+J7+K7-L7+M7+N7+O7+P7+Q7+R7+S7+T7</f>
        <v>11814000000</v>
      </c>
      <c r="V7" s="64">
        <v>9000000</v>
      </c>
      <c r="W7" s="65">
        <f>U7+V7</f>
        <v>11823000000</v>
      </c>
    </row>
    <row r="8" spans="1:23" x14ac:dyDescent="0.2">
      <c r="A8" s="302" t="s">
        <v>437</v>
      </c>
      <c r="B8" s="302"/>
      <c r="C8" s="302"/>
      <c r="D8" s="302"/>
      <c r="E8" s="302"/>
      <c r="F8" s="30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302" t="s">
        <v>438</v>
      </c>
      <c r="B9" s="302"/>
      <c r="C9" s="302"/>
      <c r="D9" s="302"/>
      <c r="E9" s="302"/>
      <c r="F9" s="302"/>
      <c r="G9" s="6">
        <v>3</v>
      </c>
      <c r="H9" s="64">
        <v>0</v>
      </c>
      <c r="I9" s="64">
        <v>0</v>
      </c>
      <c r="J9" s="64">
        <v>0</v>
      </c>
      <c r="K9" s="64">
        <v>0</v>
      </c>
      <c r="L9" s="64">
        <v>0</v>
      </c>
      <c r="M9" s="64">
        <v>0</v>
      </c>
      <c r="N9" s="64">
        <v>0</v>
      </c>
      <c r="O9" s="64">
        <v>0</v>
      </c>
      <c r="P9" s="64">
        <v>0</v>
      </c>
      <c r="Q9" s="64">
        <v>0</v>
      </c>
      <c r="R9" s="64">
        <v>0</v>
      </c>
      <c r="S9" s="64">
        <v>0</v>
      </c>
      <c r="T9" s="64">
        <v>2000000</v>
      </c>
      <c r="U9" s="65">
        <f t="shared" si="0"/>
        <v>2000000</v>
      </c>
      <c r="V9" s="64">
        <v>0</v>
      </c>
      <c r="W9" s="65">
        <f t="shared" si="1"/>
        <v>2000000</v>
      </c>
    </row>
    <row r="10" spans="1:23" ht="24" customHeight="1" x14ac:dyDescent="0.2">
      <c r="A10" s="303" t="s">
        <v>439</v>
      </c>
      <c r="B10" s="303"/>
      <c r="C10" s="303"/>
      <c r="D10" s="303"/>
      <c r="E10" s="303"/>
      <c r="F10" s="303"/>
      <c r="G10" s="7">
        <v>4</v>
      </c>
      <c r="H10" s="65">
        <f>H7+H8+H9</f>
        <v>9000000000</v>
      </c>
      <c r="I10" s="65">
        <f t="shared" ref="I10:W10" si="2">I7+I8+I9</f>
        <v>0</v>
      </c>
      <c r="J10" s="65">
        <f t="shared" si="2"/>
        <v>99000000</v>
      </c>
      <c r="K10" s="65">
        <f>K7+K8+K9</f>
        <v>0</v>
      </c>
      <c r="L10" s="65">
        <f t="shared" si="2"/>
        <v>0</v>
      </c>
      <c r="M10" s="65">
        <f t="shared" si="2"/>
        <v>0</v>
      </c>
      <c r="N10" s="65">
        <f t="shared" si="2"/>
        <v>1544000000</v>
      </c>
      <c r="O10" s="65">
        <f t="shared" si="2"/>
        <v>0</v>
      </c>
      <c r="P10" s="65">
        <f t="shared" si="2"/>
        <v>135000000</v>
      </c>
      <c r="Q10" s="65">
        <f t="shared" si="2"/>
        <v>0</v>
      </c>
      <c r="R10" s="65">
        <f t="shared" si="2"/>
        <v>0</v>
      </c>
      <c r="S10" s="65">
        <f t="shared" si="2"/>
        <v>-142000000</v>
      </c>
      <c r="T10" s="65">
        <f t="shared" si="2"/>
        <v>1180000000</v>
      </c>
      <c r="U10" s="65">
        <f t="shared" si="2"/>
        <v>11816000000</v>
      </c>
      <c r="V10" s="65">
        <f t="shared" si="2"/>
        <v>9000000</v>
      </c>
      <c r="W10" s="65">
        <f t="shared" si="2"/>
        <v>11825000000</v>
      </c>
    </row>
    <row r="11" spans="1:23" x14ac:dyDescent="0.2">
      <c r="A11" s="302" t="s">
        <v>440</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679000000</v>
      </c>
      <c r="U11" s="65">
        <f>H11+I11+J11+K11-L11+M11+N11+O11+P11+Q11+R11+S11+T11</f>
        <v>679000000</v>
      </c>
      <c r="V11" s="64">
        <v>2000000</v>
      </c>
      <c r="W11" s="65">
        <f t="shared" ref="W11:W28" si="3">U11+V11</f>
        <v>681000000</v>
      </c>
    </row>
    <row r="12" spans="1:23" x14ac:dyDescent="0.2">
      <c r="A12" s="302" t="s">
        <v>441</v>
      </c>
      <c r="B12" s="302"/>
      <c r="C12" s="302"/>
      <c r="D12" s="302"/>
      <c r="E12" s="302"/>
      <c r="F12" s="302"/>
      <c r="G12" s="6">
        <v>6</v>
      </c>
      <c r="H12" s="66">
        <v>0</v>
      </c>
      <c r="I12" s="66">
        <v>0</v>
      </c>
      <c r="J12" s="66">
        <v>0</v>
      </c>
      <c r="K12" s="66">
        <v>0</v>
      </c>
      <c r="L12" s="66">
        <v>0</v>
      </c>
      <c r="M12" s="66">
        <v>0</v>
      </c>
      <c r="N12" s="64">
        <v>53000000</v>
      </c>
      <c r="O12" s="66">
        <v>0</v>
      </c>
      <c r="P12" s="66">
        <v>0</v>
      </c>
      <c r="Q12" s="66">
        <v>0</v>
      </c>
      <c r="R12" s="66">
        <v>0</v>
      </c>
      <c r="S12" s="66">
        <v>0</v>
      </c>
      <c r="T12" s="66">
        <v>0</v>
      </c>
      <c r="U12" s="65">
        <f t="shared" ref="U12:U28" si="4">H12+I12+J12+K12-L12+M12+N12+O12+P12+Q12+R12+S12+T12</f>
        <v>53000000</v>
      </c>
      <c r="V12" s="64">
        <v>0</v>
      </c>
      <c r="W12" s="65">
        <f t="shared" si="3"/>
        <v>53000000</v>
      </c>
    </row>
    <row r="13" spans="1:23" ht="26.25" customHeight="1" x14ac:dyDescent="0.2">
      <c r="A13" s="302" t="s">
        <v>442</v>
      </c>
      <c r="B13" s="302"/>
      <c r="C13" s="302"/>
      <c r="D13" s="302"/>
      <c r="E13" s="302"/>
      <c r="F13" s="30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2" t="s">
        <v>443</v>
      </c>
      <c r="B14" s="302"/>
      <c r="C14" s="302"/>
      <c r="D14" s="302"/>
      <c r="E14" s="302"/>
      <c r="F14" s="302"/>
      <c r="G14" s="6">
        <v>8</v>
      </c>
      <c r="H14" s="66">
        <v>0</v>
      </c>
      <c r="I14" s="66">
        <v>0</v>
      </c>
      <c r="J14" s="66">
        <v>0</v>
      </c>
      <c r="K14" s="66">
        <v>0</v>
      </c>
      <c r="L14" s="66">
        <v>0</v>
      </c>
      <c r="M14" s="66">
        <v>0</v>
      </c>
      <c r="N14" s="66">
        <v>0</v>
      </c>
      <c r="O14" s="66">
        <v>0</v>
      </c>
      <c r="P14" s="64">
        <v>83000000</v>
      </c>
      <c r="Q14" s="66">
        <v>0</v>
      </c>
      <c r="R14" s="66">
        <v>0</v>
      </c>
      <c r="S14" s="64">
        <v>0</v>
      </c>
      <c r="T14" s="64">
        <v>0</v>
      </c>
      <c r="U14" s="65">
        <f t="shared" si="4"/>
        <v>83000000</v>
      </c>
      <c r="V14" s="64">
        <v>0</v>
      </c>
      <c r="W14" s="65">
        <f t="shared" si="3"/>
        <v>83000000</v>
      </c>
    </row>
    <row r="15" spans="1:23" x14ac:dyDescent="0.2">
      <c r="A15" s="302" t="s">
        <v>444</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2" t="s">
        <v>445</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2" t="s">
        <v>446</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2" t="s">
        <v>447</v>
      </c>
      <c r="B18" s="302"/>
      <c r="C18" s="302"/>
      <c r="D18" s="302"/>
      <c r="E18" s="302"/>
      <c r="F18" s="30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2" t="s">
        <v>448</v>
      </c>
      <c r="B19" s="302"/>
      <c r="C19" s="302"/>
      <c r="D19" s="302"/>
      <c r="E19" s="302"/>
      <c r="F19" s="30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2" t="s">
        <v>449</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2" t="s">
        <v>450</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2" t="s">
        <v>451</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2" t="s">
        <v>452</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2" t="s">
        <v>453</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2" t="s">
        <v>454</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-1250000000</v>
      </c>
      <c r="T25" s="64">
        <v>0</v>
      </c>
      <c r="U25" s="65">
        <f t="shared" si="4"/>
        <v>-1250000000</v>
      </c>
      <c r="V25" s="64">
        <v>0</v>
      </c>
      <c r="W25" s="65">
        <f t="shared" si="3"/>
        <v>-1250000000</v>
      </c>
    </row>
    <row r="26" spans="1:23" x14ac:dyDescent="0.2">
      <c r="A26" s="302" t="s">
        <v>455</v>
      </c>
      <c r="B26" s="302"/>
      <c r="C26" s="302"/>
      <c r="D26" s="302"/>
      <c r="E26" s="302"/>
      <c r="F26" s="302"/>
      <c r="G26" s="6">
        <v>20</v>
      </c>
      <c r="H26" s="64">
        <v>0</v>
      </c>
      <c r="I26" s="64">
        <v>0</v>
      </c>
      <c r="J26" s="64">
        <v>0</v>
      </c>
      <c r="K26" s="64">
        <v>0</v>
      </c>
      <c r="L26" s="64">
        <v>0</v>
      </c>
      <c r="M26" s="64">
        <v>0</v>
      </c>
      <c r="N26" s="64">
        <v>0</v>
      </c>
      <c r="O26" s="64">
        <v>0</v>
      </c>
      <c r="P26" s="64">
        <v>0</v>
      </c>
      <c r="Q26" s="64">
        <v>0</v>
      </c>
      <c r="R26" s="64">
        <v>0</v>
      </c>
      <c r="S26" s="64"/>
      <c r="T26" s="64">
        <v>0</v>
      </c>
      <c r="U26" s="65">
        <f t="shared" si="4"/>
        <v>0</v>
      </c>
      <c r="V26" s="64">
        <v>0</v>
      </c>
      <c r="W26" s="65">
        <f t="shared" si="3"/>
        <v>0</v>
      </c>
    </row>
    <row r="27" spans="1:23" x14ac:dyDescent="0.2">
      <c r="A27" s="302" t="s">
        <v>456</v>
      </c>
      <c r="B27" s="302"/>
      <c r="C27" s="302"/>
      <c r="D27" s="302"/>
      <c r="E27" s="302"/>
      <c r="F27" s="302"/>
      <c r="G27" s="6">
        <v>21</v>
      </c>
      <c r="H27" s="64">
        <v>0</v>
      </c>
      <c r="I27" s="64">
        <v>0</v>
      </c>
      <c r="J27" s="64">
        <v>67000000</v>
      </c>
      <c r="K27" s="64">
        <v>0</v>
      </c>
      <c r="L27" s="64">
        <v>0</v>
      </c>
      <c r="M27" s="64">
        <v>0</v>
      </c>
      <c r="N27" s="64">
        <v>0</v>
      </c>
      <c r="O27" s="64">
        <v>0</v>
      </c>
      <c r="P27" s="64">
        <v>0</v>
      </c>
      <c r="Q27" s="64">
        <v>0</v>
      </c>
      <c r="R27" s="64">
        <v>0</v>
      </c>
      <c r="S27" s="64">
        <v>-67000000</v>
      </c>
      <c r="T27" s="64">
        <v>0</v>
      </c>
      <c r="U27" s="65">
        <f t="shared" si="4"/>
        <v>0</v>
      </c>
      <c r="V27" s="64">
        <v>0</v>
      </c>
      <c r="W27" s="65">
        <f t="shared" si="3"/>
        <v>0</v>
      </c>
    </row>
    <row r="28" spans="1:23" x14ac:dyDescent="0.2">
      <c r="A28" s="302" t="s">
        <v>457</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0" t="s">
        <v>458</v>
      </c>
      <c r="B29" s="320"/>
      <c r="C29" s="320"/>
      <c r="D29" s="320"/>
      <c r="E29" s="320"/>
      <c r="F29" s="320"/>
      <c r="G29" s="8">
        <v>23</v>
      </c>
      <c r="H29" s="67">
        <f>SUM(H10:H28)</f>
        <v>9000000000</v>
      </c>
      <c r="I29" s="67">
        <f t="shared" ref="I29:W29" si="5">SUM(I10:I28)</f>
        <v>0</v>
      </c>
      <c r="J29" s="67">
        <f t="shared" si="5"/>
        <v>166000000</v>
      </c>
      <c r="K29" s="67">
        <f t="shared" si="5"/>
        <v>0</v>
      </c>
      <c r="L29" s="67">
        <f t="shared" si="5"/>
        <v>0</v>
      </c>
      <c r="M29" s="67">
        <f t="shared" si="5"/>
        <v>0</v>
      </c>
      <c r="N29" s="67">
        <f t="shared" si="5"/>
        <v>1597000000</v>
      </c>
      <c r="O29" s="67">
        <f t="shared" si="5"/>
        <v>0</v>
      </c>
      <c r="P29" s="67">
        <f t="shared" si="5"/>
        <v>218000000</v>
      </c>
      <c r="Q29" s="67">
        <f t="shared" si="5"/>
        <v>0</v>
      </c>
      <c r="R29" s="67">
        <f t="shared" si="5"/>
        <v>0</v>
      </c>
      <c r="S29" s="67">
        <f t="shared" si="5"/>
        <v>-1459000000</v>
      </c>
      <c r="T29" s="67">
        <f t="shared" si="5"/>
        <v>1859000000</v>
      </c>
      <c r="U29" s="67">
        <f t="shared" si="5"/>
        <v>11381000000</v>
      </c>
      <c r="V29" s="67">
        <f t="shared" si="5"/>
        <v>11000000</v>
      </c>
      <c r="W29" s="67">
        <f t="shared" si="5"/>
        <v>11392000000</v>
      </c>
    </row>
    <row r="30" spans="1:23" x14ac:dyDescent="0.2">
      <c r="A30" s="321" t="s">
        <v>459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460</v>
      </c>
      <c r="B31" s="323"/>
      <c r="C31" s="323"/>
      <c r="D31" s="323"/>
      <c r="E31" s="323"/>
      <c r="F31" s="323"/>
      <c r="G31" s="7">
        <v>24</v>
      </c>
      <c r="H31" s="65">
        <f>SUM(H12:H20)</f>
        <v>0</v>
      </c>
      <c r="I31" s="65">
        <f t="shared" ref="I31:W31" si="6">SUM(I12:I20)</f>
        <v>0</v>
      </c>
      <c r="J31" s="65">
        <f t="shared" si="6"/>
        <v>0</v>
      </c>
      <c r="K31" s="65">
        <f t="shared" si="6"/>
        <v>0</v>
      </c>
      <c r="L31" s="65">
        <f t="shared" si="6"/>
        <v>0</v>
      </c>
      <c r="M31" s="65">
        <f t="shared" si="6"/>
        <v>0</v>
      </c>
      <c r="N31" s="65">
        <f t="shared" si="6"/>
        <v>53000000</v>
      </c>
      <c r="O31" s="65">
        <f t="shared" si="6"/>
        <v>0</v>
      </c>
      <c r="P31" s="65">
        <f t="shared" si="6"/>
        <v>83000000</v>
      </c>
      <c r="Q31" s="65">
        <f t="shared" si="6"/>
        <v>0</v>
      </c>
      <c r="R31" s="65">
        <f t="shared" si="6"/>
        <v>0</v>
      </c>
      <c r="S31" s="65">
        <f t="shared" si="6"/>
        <v>0</v>
      </c>
      <c r="T31" s="65">
        <f t="shared" si="6"/>
        <v>0</v>
      </c>
      <c r="U31" s="65">
        <f t="shared" si="6"/>
        <v>136000000</v>
      </c>
      <c r="V31" s="65">
        <f t="shared" si="6"/>
        <v>0</v>
      </c>
      <c r="W31" s="65">
        <f t="shared" si="6"/>
        <v>136000000</v>
      </c>
    </row>
    <row r="32" spans="1:23" ht="31.5" customHeight="1" x14ac:dyDescent="0.2">
      <c r="A32" s="323" t="s">
        <v>461</v>
      </c>
      <c r="B32" s="323"/>
      <c r="C32" s="323"/>
      <c r="D32" s="323"/>
      <c r="E32" s="323"/>
      <c r="F32" s="323"/>
      <c r="G32" s="7">
        <v>25</v>
      </c>
      <c r="H32" s="65">
        <f>H11+H31</f>
        <v>0</v>
      </c>
      <c r="I32" s="65">
        <f t="shared" ref="I32:W32" si="7">I11+I31</f>
        <v>0</v>
      </c>
      <c r="J32" s="65">
        <f t="shared" si="7"/>
        <v>0</v>
      </c>
      <c r="K32" s="65">
        <f t="shared" si="7"/>
        <v>0</v>
      </c>
      <c r="L32" s="65">
        <f t="shared" si="7"/>
        <v>0</v>
      </c>
      <c r="M32" s="65">
        <f t="shared" si="7"/>
        <v>0</v>
      </c>
      <c r="N32" s="65">
        <f t="shared" si="7"/>
        <v>53000000</v>
      </c>
      <c r="O32" s="65">
        <f t="shared" si="7"/>
        <v>0</v>
      </c>
      <c r="P32" s="65">
        <f t="shared" si="7"/>
        <v>83000000</v>
      </c>
      <c r="Q32" s="65">
        <f t="shared" si="7"/>
        <v>0</v>
      </c>
      <c r="R32" s="65">
        <f t="shared" si="7"/>
        <v>0</v>
      </c>
      <c r="S32" s="65">
        <f t="shared" si="7"/>
        <v>0</v>
      </c>
      <c r="T32" s="65">
        <f t="shared" si="7"/>
        <v>679000000</v>
      </c>
      <c r="U32" s="65">
        <f t="shared" si="7"/>
        <v>815000000</v>
      </c>
      <c r="V32" s="65">
        <f t="shared" si="7"/>
        <v>2000000</v>
      </c>
      <c r="W32" s="65">
        <f t="shared" si="7"/>
        <v>817000000</v>
      </c>
    </row>
    <row r="33" spans="1:23" ht="30.75" customHeight="1" x14ac:dyDescent="0.2">
      <c r="A33" s="324" t="s">
        <v>462</v>
      </c>
      <c r="B33" s="324"/>
      <c r="C33" s="324"/>
      <c r="D33" s="324"/>
      <c r="E33" s="324"/>
      <c r="F33" s="324"/>
      <c r="G33" s="8">
        <v>26</v>
      </c>
      <c r="H33" s="67">
        <f>SUM(H21:H28)</f>
        <v>0</v>
      </c>
      <c r="I33" s="67">
        <f t="shared" ref="I33:W33" si="8">SUM(I21:I28)</f>
        <v>0</v>
      </c>
      <c r="J33" s="67">
        <f t="shared" si="8"/>
        <v>67000000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-1317000000</v>
      </c>
      <c r="T33" s="67">
        <f t="shared" si="8"/>
        <v>0</v>
      </c>
      <c r="U33" s="67">
        <f t="shared" si="8"/>
        <v>-1250000000</v>
      </c>
      <c r="V33" s="67">
        <f t="shared" si="8"/>
        <v>0</v>
      </c>
      <c r="W33" s="67">
        <f t="shared" si="8"/>
        <v>-1250000000</v>
      </c>
    </row>
    <row r="34" spans="1:23" x14ac:dyDescent="0.2">
      <c r="A34" s="321" t="s">
        <v>463</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464</v>
      </c>
      <c r="B35" s="319"/>
      <c r="C35" s="319"/>
      <c r="D35" s="319"/>
      <c r="E35" s="319"/>
      <c r="F35" s="319"/>
      <c r="G35" s="6">
        <v>27</v>
      </c>
      <c r="H35" s="64">
        <v>9000000000</v>
      </c>
      <c r="I35" s="64">
        <v>0</v>
      </c>
      <c r="J35" s="64">
        <v>166000000</v>
      </c>
      <c r="K35" s="64">
        <v>0</v>
      </c>
      <c r="L35" s="64">
        <v>0</v>
      </c>
      <c r="M35" s="64">
        <v>0</v>
      </c>
      <c r="N35" s="64">
        <v>1590000000</v>
      </c>
      <c r="O35" s="64">
        <v>0</v>
      </c>
      <c r="P35" s="64">
        <v>241000000</v>
      </c>
      <c r="Q35" s="64">
        <v>0</v>
      </c>
      <c r="R35" s="64">
        <v>0</v>
      </c>
      <c r="S35" s="64">
        <v>207000000</v>
      </c>
      <c r="T35" s="64">
        <v>0</v>
      </c>
      <c r="U35" s="68">
        <f t="shared" ref="U35:U37" si="9">H35+I35+J35+K35-L35+M35+N35+O35+P35+Q35+R35+S35+T35</f>
        <v>11204000000</v>
      </c>
      <c r="V35" s="64">
        <v>12000000</v>
      </c>
      <c r="W35" s="68">
        <f t="shared" ref="W35:W37" si="10">U35+V35</f>
        <v>11216000000</v>
      </c>
    </row>
    <row r="36" spans="1:23" x14ac:dyDescent="0.2">
      <c r="A36" s="302" t="s">
        <v>465</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2" t="s">
        <v>466</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0</v>
      </c>
      <c r="T37" s="64">
        <v>-2000000</v>
      </c>
      <c r="U37" s="68">
        <f t="shared" si="9"/>
        <v>-2000000</v>
      </c>
      <c r="V37" s="64">
        <v>0</v>
      </c>
      <c r="W37" s="68">
        <f t="shared" si="10"/>
        <v>-2000000</v>
      </c>
    </row>
    <row r="38" spans="1:23" ht="25.5" customHeight="1" x14ac:dyDescent="0.2">
      <c r="A38" s="319" t="s">
        <v>467</v>
      </c>
      <c r="B38" s="319"/>
      <c r="C38" s="319"/>
      <c r="D38" s="319"/>
      <c r="E38" s="319"/>
      <c r="F38" s="319"/>
      <c r="G38" s="6">
        <v>30</v>
      </c>
      <c r="H38" s="68">
        <f>H35+H36+H37</f>
        <v>9000000000</v>
      </c>
      <c r="I38" s="68">
        <f t="shared" ref="I38:W38" si="11">I35+I36+I37</f>
        <v>0</v>
      </c>
      <c r="J38" s="68">
        <f t="shared" si="11"/>
        <v>166000000</v>
      </c>
      <c r="K38" s="68">
        <f t="shared" si="11"/>
        <v>0</v>
      </c>
      <c r="L38" s="68">
        <f t="shared" si="11"/>
        <v>0</v>
      </c>
      <c r="M38" s="68">
        <f t="shared" si="11"/>
        <v>0</v>
      </c>
      <c r="N38" s="68">
        <f t="shared" si="11"/>
        <v>1590000000</v>
      </c>
      <c r="O38" s="68">
        <f t="shared" si="11"/>
        <v>0</v>
      </c>
      <c r="P38" s="68">
        <f t="shared" si="11"/>
        <v>241000000</v>
      </c>
      <c r="Q38" s="68">
        <f t="shared" si="11"/>
        <v>0</v>
      </c>
      <c r="R38" s="68">
        <f t="shared" si="11"/>
        <v>0</v>
      </c>
      <c r="S38" s="68">
        <f t="shared" si="11"/>
        <v>207000000</v>
      </c>
      <c r="T38" s="68">
        <f t="shared" si="11"/>
        <v>-2000000</v>
      </c>
      <c r="U38" s="68">
        <f t="shared" si="11"/>
        <v>11202000000</v>
      </c>
      <c r="V38" s="68">
        <f t="shared" si="11"/>
        <v>12000000</v>
      </c>
      <c r="W38" s="68">
        <f t="shared" si="11"/>
        <v>11214000000</v>
      </c>
    </row>
    <row r="39" spans="1:23" x14ac:dyDescent="0.2">
      <c r="A39" s="302" t="s">
        <v>468</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-1055000000</v>
      </c>
      <c r="U39" s="68">
        <f t="shared" ref="U39:U56" si="12">H39+I39+J39+K39-L39+M39+N39+O39+P39+Q39+R39+S39+T39</f>
        <v>-1055000000</v>
      </c>
      <c r="V39" s="64">
        <v>1000000</v>
      </c>
      <c r="W39" s="68">
        <f t="shared" ref="W39:W56" si="13">U39+V39</f>
        <v>-1054000000</v>
      </c>
    </row>
    <row r="40" spans="1:23" x14ac:dyDescent="0.2">
      <c r="A40" s="302" t="s">
        <v>469</v>
      </c>
      <c r="B40" s="302"/>
      <c r="C40" s="302"/>
      <c r="D40" s="302"/>
      <c r="E40" s="302"/>
      <c r="F40" s="302"/>
      <c r="G40" s="6">
        <v>32</v>
      </c>
      <c r="H40" s="66">
        <v>0</v>
      </c>
      <c r="I40" s="66">
        <v>0</v>
      </c>
      <c r="J40" s="66">
        <v>0</v>
      </c>
      <c r="K40" s="66">
        <v>0</v>
      </c>
      <c r="L40" s="66">
        <v>0</v>
      </c>
      <c r="M40" s="66">
        <v>0</v>
      </c>
      <c r="N40" s="64">
        <v>-46000000</v>
      </c>
      <c r="O40" s="66">
        <v>0</v>
      </c>
      <c r="P40" s="66">
        <v>0</v>
      </c>
      <c r="Q40" s="66">
        <v>0</v>
      </c>
      <c r="R40" s="66">
        <v>0</v>
      </c>
      <c r="S40" s="66">
        <v>0</v>
      </c>
      <c r="T40" s="66">
        <v>0</v>
      </c>
      <c r="U40" s="68">
        <f t="shared" si="12"/>
        <v>-46000000</v>
      </c>
      <c r="V40" s="64">
        <v>0</v>
      </c>
      <c r="W40" s="68">
        <f t="shared" si="13"/>
        <v>-46000000</v>
      </c>
    </row>
    <row r="41" spans="1:23" ht="27" customHeight="1" x14ac:dyDescent="0.2">
      <c r="A41" s="302" t="s">
        <v>470</v>
      </c>
      <c r="B41" s="302"/>
      <c r="C41" s="302"/>
      <c r="D41" s="302"/>
      <c r="E41" s="302"/>
      <c r="F41" s="30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2" t="s">
        <v>471</v>
      </c>
      <c r="B42" s="302"/>
      <c r="C42" s="302"/>
      <c r="D42" s="302"/>
      <c r="E42" s="302"/>
      <c r="F42" s="302"/>
      <c r="G42" s="6">
        <v>34</v>
      </c>
      <c r="H42" s="66">
        <v>0</v>
      </c>
      <c r="I42" s="66">
        <v>0</v>
      </c>
      <c r="J42" s="66">
        <v>0</v>
      </c>
      <c r="K42" s="66">
        <v>0</v>
      </c>
      <c r="L42" s="66">
        <v>0</v>
      </c>
      <c r="M42" s="66">
        <v>0</v>
      </c>
      <c r="N42" s="66">
        <v>0</v>
      </c>
      <c r="O42" s="66">
        <v>0</v>
      </c>
      <c r="P42" s="64">
        <v>-44000000</v>
      </c>
      <c r="Q42" s="66">
        <v>0</v>
      </c>
      <c r="R42" s="66">
        <v>0</v>
      </c>
      <c r="S42" s="64">
        <v>0</v>
      </c>
      <c r="T42" s="64">
        <v>0</v>
      </c>
      <c r="U42" s="68">
        <f t="shared" si="12"/>
        <v>-44000000</v>
      </c>
      <c r="V42" s="64">
        <v>0</v>
      </c>
      <c r="W42" s="68">
        <f t="shared" si="13"/>
        <v>-44000000</v>
      </c>
    </row>
    <row r="43" spans="1:23" ht="21" customHeight="1" x14ac:dyDescent="0.2">
      <c r="A43" s="302" t="s">
        <v>472</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2" t="s">
        <v>473</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2" t="s">
        <v>474</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2" t="s">
        <v>475</v>
      </c>
      <c r="B46" s="302"/>
      <c r="C46" s="302"/>
      <c r="D46" s="302"/>
      <c r="E46" s="302"/>
      <c r="F46" s="30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2" t="s">
        <v>476</v>
      </c>
      <c r="B47" s="302"/>
      <c r="C47" s="302"/>
      <c r="D47" s="302"/>
      <c r="E47" s="302"/>
      <c r="F47" s="30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2" t="s">
        <v>477</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2" t="s">
        <v>478</v>
      </c>
      <c r="B49" s="302"/>
      <c r="C49" s="302"/>
      <c r="D49" s="302"/>
      <c r="E49" s="302"/>
      <c r="F49" s="30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2" t="s">
        <v>479</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2" t="s">
        <v>480</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2" t="s">
        <v>481</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2" t="s">
        <v>482</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-623000000</v>
      </c>
      <c r="T53" s="64">
        <v>0</v>
      </c>
      <c r="U53" s="68">
        <f t="shared" si="12"/>
        <v>-623000000</v>
      </c>
      <c r="V53" s="64">
        <v>0</v>
      </c>
      <c r="W53" s="68">
        <f t="shared" si="13"/>
        <v>-623000000</v>
      </c>
    </row>
    <row r="54" spans="1:23" x14ac:dyDescent="0.2">
      <c r="A54" s="302" t="s">
        <v>483</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2" t="s">
        <v>484</v>
      </c>
      <c r="B55" s="302"/>
      <c r="C55" s="302"/>
      <c r="D55" s="302"/>
      <c r="E55" s="302"/>
      <c r="F55" s="302"/>
      <c r="G55" s="6">
        <v>47</v>
      </c>
      <c r="H55" s="64">
        <v>0</v>
      </c>
      <c r="I55" s="64">
        <v>0</v>
      </c>
      <c r="J55" s="64">
        <v>33000000</v>
      </c>
      <c r="K55" s="64">
        <v>0</v>
      </c>
      <c r="L55" s="64">
        <v>0</v>
      </c>
      <c r="M55" s="64">
        <v>0</v>
      </c>
      <c r="N55" s="64">
        <v>0</v>
      </c>
      <c r="O55" s="64">
        <v>0</v>
      </c>
      <c r="P55" s="64">
        <v>0</v>
      </c>
      <c r="Q55" s="64">
        <v>0</v>
      </c>
      <c r="R55" s="64">
        <v>0</v>
      </c>
      <c r="S55" s="64">
        <v>-33000000</v>
      </c>
      <c r="T55" s="64">
        <v>0</v>
      </c>
      <c r="U55" s="68">
        <f t="shared" si="12"/>
        <v>0</v>
      </c>
      <c r="V55" s="64">
        <v>0</v>
      </c>
      <c r="W55" s="68">
        <f t="shared" si="13"/>
        <v>0</v>
      </c>
    </row>
    <row r="56" spans="1:23" x14ac:dyDescent="0.2">
      <c r="A56" s="302" t="s">
        <v>485</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8" t="s">
        <v>486</v>
      </c>
      <c r="B57" s="328"/>
      <c r="C57" s="328"/>
      <c r="D57" s="328"/>
      <c r="E57" s="328"/>
      <c r="F57" s="328"/>
      <c r="G57" s="9">
        <v>49</v>
      </c>
      <c r="H57" s="69">
        <f>SUM(H38:H56)</f>
        <v>9000000000</v>
      </c>
      <c r="I57" s="69">
        <f t="shared" ref="I57:W57" si="14">SUM(I38:I56)</f>
        <v>0</v>
      </c>
      <c r="J57" s="69">
        <f t="shared" si="14"/>
        <v>199000000</v>
      </c>
      <c r="K57" s="69">
        <f t="shared" si="14"/>
        <v>0</v>
      </c>
      <c r="L57" s="69">
        <f t="shared" si="14"/>
        <v>0</v>
      </c>
      <c r="M57" s="69">
        <f t="shared" si="14"/>
        <v>0</v>
      </c>
      <c r="N57" s="69">
        <f t="shared" si="14"/>
        <v>1544000000</v>
      </c>
      <c r="O57" s="69">
        <f t="shared" si="14"/>
        <v>0</v>
      </c>
      <c r="P57" s="69">
        <f t="shared" si="14"/>
        <v>197000000</v>
      </c>
      <c r="Q57" s="69">
        <f t="shared" si="14"/>
        <v>0</v>
      </c>
      <c r="R57" s="69">
        <f t="shared" si="14"/>
        <v>0</v>
      </c>
      <c r="S57" s="69">
        <f t="shared" si="14"/>
        <v>-449000000</v>
      </c>
      <c r="T57" s="69">
        <f t="shared" si="14"/>
        <v>-1057000000</v>
      </c>
      <c r="U57" s="69">
        <f t="shared" si="14"/>
        <v>9434000000</v>
      </c>
      <c r="V57" s="69">
        <f t="shared" si="14"/>
        <v>13000000</v>
      </c>
      <c r="W57" s="69">
        <f t="shared" si="14"/>
        <v>9447000000</v>
      </c>
    </row>
    <row r="58" spans="1:23" x14ac:dyDescent="0.2">
      <c r="A58" s="321" t="s">
        <v>487</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488</v>
      </c>
      <c r="B59" s="326"/>
      <c r="C59" s="326"/>
      <c r="D59" s="326"/>
      <c r="E59" s="326"/>
      <c r="F59" s="326"/>
      <c r="G59" s="6">
        <v>50</v>
      </c>
      <c r="H59" s="68">
        <f>SUM(H40:H48)</f>
        <v>0</v>
      </c>
      <c r="I59" s="68">
        <f t="shared" ref="I59:W59" si="15">SUM(I40:I48)</f>
        <v>0</v>
      </c>
      <c r="J59" s="68">
        <f t="shared" si="15"/>
        <v>0</v>
      </c>
      <c r="K59" s="68">
        <f t="shared" si="15"/>
        <v>0</v>
      </c>
      <c r="L59" s="68">
        <f t="shared" si="15"/>
        <v>0</v>
      </c>
      <c r="M59" s="68">
        <f t="shared" si="15"/>
        <v>0</v>
      </c>
      <c r="N59" s="68">
        <f t="shared" si="15"/>
        <v>-46000000</v>
      </c>
      <c r="O59" s="68">
        <f t="shared" si="15"/>
        <v>0</v>
      </c>
      <c r="P59" s="68">
        <f t="shared" si="15"/>
        <v>-44000000</v>
      </c>
      <c r="Q59" s="68">
        <f t="shared" si="15"/>
        <v>0</v>
      </c>
      <c r="R59" s="68">
        <f t="shared" si="15"/>
        <v>0</v>
      </c>
      <c r="S59" s="68">
        <f t="shared" si="15"/>
        <v>0</v>
      </c>
      <c r="T59" s="68">
        <f t="shared" si="15"/>
        <v>0</v>
      </c>
      <c r="U59" s="68">
        <f t="shared" si="15"/>
        <v>-90000000</v>
      </c>
      <c r="V59" s="68">
        <f t="shared" si="15"/>
        <v>0</v>
      </c>
      <c r="W59" s="68">
        <f t="shared" si="15"/>
        <v>-90000000</v>
      </c>
    </row>
    <row r="60" spans="1:23" ht="27.75" customHeight="1" x14ac:dyDescent="0.2">
      <c r="A60" s="326" t="s">
        <v>489</v>
      </c>
      <c r="B60" s="326"/>
      <c r="C60" s="326"/>
      <c r="D60" s="326"/>
      <c r="E60" s="326"/>
      <c r="F60" s="326"/>
      <c r="G60" s="6">
        <v>51</v>
      </c>
      <c r="H60" s="68">
        <f>H39+H59</f>
        <v>0</v>
      </c>
      <c r="I60" s="68">
        <f t="shared" ref="I60:W60" si="16">I39+I59</f>
        <v>0</v>
      </c>
      <c r="J60" s="68">
        <f t="shared" si="16"/>
        <v>0</v>
      </c>
      <c r="K60" s="68">
        <f t="shared" si="16"/>
        <v>0</v>
      </c>
      <c r="L60" s="68">
        <f t="shared" si="16"/>
        <v>0</v>
      </c>
      <c r="M60" s="68">
        <f t="shared" si="16"/>
        <v>0</v>
      </c>
      <c r="N60" s="68">
        <f t="shared" si="16"/>
        <v>-46000000</v>
      </c>
      <c r="O60" s="68">
        <f t="shared" si="16"/>
        <v>0</v>
      </c>
      <c r="P60" s="68">
        <f t="shared" si="16"/>
        <v>-44000000</v>
      </c>
      <c r="Q60" s="68">
        <f t="shared" si="16"/>
        <v>0</v>
      </c>
      <c r="R60" s="68">
        <f t="shared" si="16"/>
        <v>0</v>
      </c>
      <c r="S60" s="68">
        <f t="shared" si="16"/>
        <v>0</v>
      </c>
      <c r="T60" s="68">
        <f t="shared" si="16"/>
        <v>-1055000000</v>
      </c>
      <c r="U60" s="68">
        <f t="shared" si="16"/>
        <v>-1145000000</v>
      </c>
      <c r="V60" s="68">
        <f t="shared" si="16"/>
        <v>1000000</v>
      </c>
      <c r="W60" s="68">
        <f t="shared" si="16"/>
        <v>-1144000000</v>
      </c>
    </row>
    <row r="61" spans="1:23" ht="29.25" customHeight="1" x14ac:dyDescent="0.2">
      <c r="A61" s="327" t="s">
        <v>490</v>
      </c>
      <c r="B61" s="327"/>
      <c r="C61" s="327"/>
      <c r="D61" s="327"/>
      <c r="E61" s="327"/>
      <c r="F61" s="327"/>
      <c r="G61" s="9">
        <v>52</v>
      </c>
      <c r="H61" s="69">
        <f>SUM(H49:H56)</f>
        <v>0</v>
      </c>
      <c r="I61" s="69">
        <f t="shared" ref="I61:W61" si="17">SUM(I49:I56)</f>
        <v>0</v>
      </c>
      <c r="J61" s="69">
        <f t="shared" si="17"/>
        <v>33000000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-656000000</v>
      </c>
      <c r="T61" s="69">
        <f t="shared" si="17"/>
        <v>0</v>
      </c>
      <c r="U61" s="69">
        <f t="shared" si="17"/>
        <v>-623000000</v>
      </c>
      <c r="V61" s="69">
        <f t="shared" si="17"/>
        <v>0</v>
      </c>
      <c r="W61" s="69">
        <f t="shared" si="17"/>
        <v>-623000000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5" workbookViewId="0">
      <selection activeCell="L12" sqref="L12"/>
    </sheetView>
  </sheetViews>
  <sheetFormatPr defaultRowHeight="12.75" x14ac:dyDescent="0.2"/>
  <sheetData>
    <row r="1" spans="1:9" x14ac:dyDescent="0.2">
      <c r="A1" s="329" t="s">
        <v>582</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elements/1.1/"/>
    <ds:schemaRef ds:uri="http://schemas.openxmlformats.org/package/2006/metadata/core-properties"/>
    <ds:schemaRef ds:uri="http://schemas.microsoft.com/office/2006/documentManagement/types"/>
    <ds:schemaRef ds:uri="d8745bc5-821e-4205-946a-621c2da728c8"/>
    <ds:schemaRef ds:uri="http://purl.org/dc/terms/"/>
    <ds:schemaRef ds:uri="http://www.w3.org/XML/1998/namespace"/>
    <ds:schemaRef ds:uri="http://schemas.microsoft.com/office/infopath/2007/PartnerControl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2020-10-28T14:27:51Z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TFI_POD_INA GROUP_31.03.2020_eng.xlsx</vt:lpwstr>
  </property>
</Properties>
</file>