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saveExternalLinkValues="0" codeName="ThisWorkbook" defaultThemeVersion="124226"/>
  <mc:AlternateContent xmlns:mc="http://schemas.openxmlformats.org/markup-compatibility/2006">
    <mc:Choice Requires="x15">
      <x15ac:absPath xmlns:x15ac="http://schemas.microsoft.com/office/spreadsheetml/2010/11/ac" url="C:\Users\mhodzic\OneDrive - Aminess Hospitality Group\Radna površina\Kvartalni i godišnji izvještaji\Kvartalni\3Q 2024\"/>
    </mc:Choice>
  </mc:AlternateContent>
  <xr:revisionPtr revIDLastSave="376" documentId="13_ncr:1_{152F1E6C-D64F-4BC4-97A1-F9976500595B}" xr6:coauthVersionLast="44" xr6:coauthVersionMax="47" xr10:uidLastSave="{85E04C9B-628B-4041-8B4F-254BF8D403D3}"/>
  <bookViews>
    <workbookView xWindow="28680" yWindow="-45" windowWidth="29040" windowHeight="1572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75" i="26" l="1"/>
  <c r="H74" i="26"/>
  <c r="H21" i="2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<sst xmlns="http://schemas.openxmlformats.org/spreadsheetml/2006/main" count="534" uniqueCount="464">
  <si>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</si>
  <si>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</si>
  <si>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</si>
  <si>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</si>
  <si>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</si>
  <si>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</si>
  <si>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</si>
  <si>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</si>
  <si>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</si>
  <si>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</si>
  <si>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</si>
  <si>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</si>
  <si>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</si>
  <si>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</si>
  <si>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</si>
  <si>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</si>
  <si>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</si>
  <si>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</si>
  <si>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</si>
  <si>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</si>
  <si>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</si>
  <si>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</si>
  <si>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</si>
  <si>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</si>
  <si>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</si>
  <si>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</si>
  <si>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</si>
  <si>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</si>
  <si>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</si>
  <si>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</si>
  <si>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</si>
  <si>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</si>
  <si>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</si>
  <si>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</si>
  <si>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</si>
  <si>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</si>
  <si>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</si>
  <si>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</si>
  <si>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</si>
  <si>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</si>
  <si>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</si>
  <si>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</si>
  <si>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</si>
  <si>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</si>
  <si>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</si>
  <si>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</si>
  <si>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</si>
  <si>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</si>
  <si>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</si>
  <si>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</si>
  <si>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</si>
  <si>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</si>
  <si>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</si>
  <si>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</si>
  <si>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</si>
  <si>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</si>
  <si>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</si>
  <si>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</si>
  <si>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</si>
  <si>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</si>
  <si>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</si>
  <si>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</si>
  <si>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</si>
  <si>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</si>
  <si>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</si>
  <si>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</si>
  <si>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</si>
  <si>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</si>
  <si>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</si>
  <si>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</si>
  <si>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</si>
  <si>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</si>
  <si>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</si>
  <si>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</si>
  <si>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</si>
  <si>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</si>
  <si>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</si>
  <si>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</si>
  <si>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</si>
  <si>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</si>
  <si>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</si>
  <si>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</si>
  <si>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</si>
  <si>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</si>
  <si>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</si>
  <si>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</si>
  <si>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</si>
  <si>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</si>
  <si>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</si>
  <si>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</si>
  <si>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</si>
  <si>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</si>
  <si>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</si>
  <si>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</si>
  <si>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</si>
  <si>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</si>
  <si>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</si>
  <si>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</si>
  <si>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</si>
  <si>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</si>
  <si>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</si>
  <si>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</si>
  <si>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</si>
  <si>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</si>
  <si>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</si>
  <si>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</si>
  <si>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</si>
  <si>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</si>
  <si>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</si>
  <si>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</si>
  <si>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</si>
  <si>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</si>
  <si>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</si>
  <si>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</si>
  <si>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</si>
  <si>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</si>
  <si>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</si>
  <si>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</si>
  <si>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</si>
  <si>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</si>
  <si>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</si>
  <si>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</si>
  <si>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</si>
  <si>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</si>
  <si>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</si>
  <si>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</si>
  <si>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</si>
  <si>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</si>
  <si>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</si>
  <si>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</si>
  <si>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</si>
  <si>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</si>
  <si>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</si>
  <si>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</si>
  <si>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</si>
  <si>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</si>
  <si>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</si>
  <si>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</si>
  <si>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</si>
  <si>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</si>
  <si>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</si>
  <si>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</si>
  <si>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</si>
  <si>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</si>
  <si>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</si>
  <si>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</si>
  <si>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</si>
  <si>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</si>
  <si>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</si>
  <si>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</si>
  <si>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</si>
  <si>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</si>
  <si>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</si>
  <si>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</si>
  <si>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</si>
  <si>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</si>
  <si>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</si>
  <si>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</si>
  <si>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</si>
  <si>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</si>
  <si>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</si>
  <si>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</si>
  <si>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</si>
  <si>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</si>
  <si>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</si>
  <si>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</si>
  <si>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</si>
  <si>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</si>
  <si>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</si>
  <si>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</si>
  <si>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</si>
  <si>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</si>
  <si>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</si>
  <si>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</si>
  <si>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</si>
  <si>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</si>
  <si>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</si>
  <si>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</si>
  <si>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</si>
  <si>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</si>
  <si>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</si>
  <si>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</si>
  <si>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</si>
  <si>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</si>
  <si>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</si>
  <si>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</si>
  <si>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</si>
  <si>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</si>
  <si>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</si>
  <si>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</si>
  <si>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</si>
  <si>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</si>
  <si>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</si>
  <si>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</si>
  <si>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</si>
  <si>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</si>
  <si>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</si>
  <si>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</si>
  <si>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</si>
  <si>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</si>
  <si>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</si>
  <si>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</si>
  <si>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</si>
  <si>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</si>
  <si>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</si>
  <si>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</si>
  <si>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</si>
  <si>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</si>
  <si>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</si>
  <si>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</si>
  <si>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</si>
  <si>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</si>
  <si>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</si>
  <si>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</si>
  <si>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</si>
  <si>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</si>
  <si>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</si>
  <si>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</si>
  <si>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</si>
  <si>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</si>
  <si>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</si>
  <si>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</si>
  <si>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</si>
  <si>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</si>
  <si>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</si>
  <si>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</si>
  <si>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</si>
  <si>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</si>
  <si>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</si>
  <si>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</si>
  <si>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</si>
  <si>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</si>
  <si>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</si>
  <si>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</si>
  <si>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</si>
  <si>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</si>
  <si>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</si>
  <si>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</si>
  <si>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</si>
  <si>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</si>
  <si>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</si>
  <si>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</si>
  <si>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</si>
  <si>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</si>
  <si>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</si>
  <si>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</si>
  <si>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</si>
  <si>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</si>
  <si>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</si>
  <si>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</si>
  <si>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</si>
  <si>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</si>
  <si>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</si>
  <si>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</si>
  <si>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</si>
  <si>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</si>
  <si>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</si>
  <si>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</si>
  <si>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</si>
  <si>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</si>
  <si>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</si>
  <si>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</si>
  <si>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</si>
  <si>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</si>
  <si>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</si>
  <si>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</si>
  <si>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</si>
  <si>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</si>
  <si>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</si>
  <si>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</si>
  <si>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</si>
  <si>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</si>
  <si>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</si>
  <si>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</si>
  <si>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</si>
  <si>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</si>
  <si>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</si>
  <si>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</si>
  <si>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</si>
  <si>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</si>
  <si>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</si>
  <si>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</si>
  <si>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</si>
  <si>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</si>
  <si>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</si>
  <si>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</si>
  <si>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</si>
  <si>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</si>
  <si>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</si>
  <si>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</si>
  <si>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</si>
  <si>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</si>
  <si>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</si>
  <si>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</si>
  <si>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</si>
  <si>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</si>
  <si>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</si>
  <si>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</si>
  <si>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</si>
  <si>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</si>
  <si>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</si>
  <si>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</si>
  <si>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</si>
  <si>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</si>
  <si>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</si>
  <si>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</si>
  <si>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</si>
  <si>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</si>
  <si>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</si>
  <si>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</si>
  <si>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</si>
  <si>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</si>
  <si>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</si>
  <si>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</si>
  <si>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</si>
  <si>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</si>
  <si>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</si>
  <si>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</si>
  <si>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</si>
  <si>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</si>
  <si>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</si>
  <si>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</si>
  <si>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</si>
  <si>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</si>
  <si>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</si>
  <si>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</si>
  <si>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</si>
  <si>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</si>
  <si>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</si>
  <si>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</si>
  <si>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</si>
  <si>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</si>
  <si>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</si>
  <si>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</si>
  <si>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</si>
  <si>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</si>
  <si>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</si>
  <si>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</si>
  <si>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</si>
  <si>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</si>
  <si>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</si>
  <si>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</si>
  <si>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</si>
  <si>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</si>
  <si>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</si>
  <si>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</si>
  <si>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</si>
  <si>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</si>
  <si>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</si>
  <si>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</si>
  <si>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</si>
  <si>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</si>
  <si>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</si>
  <si>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</si>
  <si>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</si>
  <si>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</si>
  <si>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</si>
  <si>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</si>
  <si>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</si>
  <si>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</si>
  <si>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</si>
  <si>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</si>
  <si>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</si>
  <si>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</si>
  <si>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</si>
  <si>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</si>
  <si>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</si>
  <si>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</si>
  <si>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</si>
  <si>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</si>
  <si>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</si>
  <si>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</si>
  <si>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</si>
  <si>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</si>
  <si>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</si>
  <si>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</si>
  <si>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</si>
  <si>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</si>
  <si>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</si>
  <si>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</si>
  <si>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</si>
  <si>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</si>
  <si>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</si>
  <si>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</si>
  <si>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</si>
  <si>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</si>
  <si>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</si>
  <si>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</si>
  <si>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</si>
  <si>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</si>
  <si>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</si>
  <si>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</si>
  <si>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</si>
  <si>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</si>
  <si>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</si>
  <si>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</si>
  <si>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</si>
  <si>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</si>
  <si>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</si>
  <si>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</si>
  <si>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</si>
  <si>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</si>
  <si>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</si>
  <si>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</si>
  <si>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</si>
  <si>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</si>
  <si>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</si>
  <si>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</si>
  <si>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</si>
  <si>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</si>
  <si>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</si>
  <si>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</si>
  <si>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</si>
  <si>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</si>
  <si>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</si>
  <si>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</si>
  <si>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</si>
  <si>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</si>
  <si>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</si>
  <si>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</si>
  <si>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</si>
  <si>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</si>
  <si>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</si>
  <si>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</si>
  <si>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</si>
  <si>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</si>
  <si>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</si>
  <si>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</si>
  <si>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</si>
  <si>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</si>
  <si>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</si>
  <si>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</si>
  <si>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</si>
  <si>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</si>
  <si>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</si>
  <si>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</si>
  <si>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</si>
  <si>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</si>
  <si>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</si>
  <si>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</si>
  <si>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</si>
  <si>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</si>
  <si>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</si>
  <si>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</si>
  <si>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</si>
  <si>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</si>
  <si>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</si>
  <si>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03086780</t>
  </si>
  <si>
    <t>HR</t>
  </si>
  <si>
    <t>6003996</t>
  </si>
  <si>
    <t>63259199217</t>
  </si>
  <si>
    <t>1265</t>
  </si>
  <si>
    <t>74780000Z06HHQ2TGW47</t>
  </si>
  <si>
    <t>HTP KORČULA d.d.</t>
  </si>
  <si>
    <t>KORČULA</t>
  </si>
  <si>
    <t>ŠETALIŠTE FRANA KRŠINIĆA 104</t>
  </si>
  <si>
    <t>uprava@aminess.com</t>
  </si>
  <si>
    <t>www.aminess.com</t>
  </si>
  <si>
    <t>Irena Greblo</t>
  </si>
  <si>
    <t>052/858-651</t>
  </si>
  <si>
    <t>Obveznik: HTP KORČULA d.d.</t>
  </si>
  <si>
    <t xml:space="preserve">stanje na dan 30.9.2024. </t>
  </si>
  <si>
    <t>u razdoblju 1.1.2024. do 30.9.2024.</t>
  </si>
  <si>
    <t xml:space="preserve">BILJEŠKE UZ FINANCIJSKE IZVJEŠTAJE - TFI
(koji se sastavljaju za tromjesečna razdoblja)
Naziv izdavatelja:   HTP KORČULA d.d.
OIB:   63259199217
Izvještajno razdoblje: 1.1.2024.-30.9.2024.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</si>
</sst>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45474</v>
      </c>
      <c r="F4" s="139"/>
      <c r="G4" s="97" t="s">
        <v>0</v>
      </c>
      <c r="H4" s="138">
        <v>45565</v>
      </c>
      <c r="I4" s="139"/>
      <c r="J4" s="98"/>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9"/>
      <c r="B6" s="100" t="s">
        <v>328</v>
      </c>
      <c r="C6" s="101"/>
      <c r="D6" s="101"/>
      <c r="E6" s="39">
        <v>2024</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329</v>
      </c>
      <c r="C8" s="101"/>
      <c r="D8" s="101"/>
      <c r="E8" s="39">
        <v>3</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50" t="s">
        <v>330</v>
      </c>
      <c r="B10" s="151"/>
      <c r="C10" s="151"/>
      <c r="D10" s="151"/>
      <c r="E10" s="151"/>
      <c r="F10" s="151"/>
      <c r="G10" s="151"/>
      <c r="H10" s="151"/>
      <c r="I10" s="151"/>
      <c r="J10" s="107"/>
    </row>
    <row r="11" spans="1:20" ht="24.6" customHeight="1" x14ac:dyDescent="0.25">
      <c r="A11" s="152" t="s">
        <v>309</v>
      </c>
      <c r="B11" s="153"/>
      <c r="C11" s="145" t="s">
        <v>447</v>
      </c>
      <c r="D11" s="146"/>
      <c r="E11" s="108"/>
      <c r="F11" s="154" t="s">
        <v>331</v>
      </c>
      <c r="G11" s="144"/>
      <c r="H11" s="155" t="s">
        <v>448</v>
      </c>
      <c r="I11" s="156"/>
      <c r="J11" s="109"/>
    </row>
    <row r="12" spans="1:20" ht="14.45" customHeight="1" x14ac:dyDescent="0.25">
      <c r="A12" s="110"/>
      <c r="B12" s="111"/>
      <c r="C12" s="111"/>
      <c r="D12" s="111"/>
      <c r="E12" s="148"/>
      <c r="F12" s="148"/>
      <c r="G12" s="148"/>
      <c r="H12" s="148"/>
      <c r="I12" s="112"/>
      <c r="J12" s="109"/>
    </row>
    <row r="13" spans="1:20" ht="21" customHeight="1" x14ac:dyDescent="0.25">
      <c r="A13" s="143" t="s">
        <v>324</v>
      </c>
      <c r="B13" s="144"/>
      <c r="C13" s="145" t="s">
        <v>449</v>
      </c>
      <c r="D13" s="146"/>
      <c r="E13" s="147"/>
      <c r="F13" s="148"/>
      <c r="G13" s="148"/>
      <c r="H13" s="148"/>
      <c r="I13" s="112"/>
      <c r="J13" s="109"/>
    </row>
    <row r="14" spans="1:20" ht="10.9" customHeight="1" x14ac:dyDescent="0.25">
      <c r="A14" s="108"/>
      <c r="B14" s="112"/>
      <c r="C14" s="88"/>
      <c r="D14" s="88"/>
      <c r="E14" s="149"/>
      <c r="F14" s="149"/>
      <c r="G14" s="149"/>
      <c r="H14" s="149"/>
      <c r="I14" s="111"/>
      <c r="J14" s="113"/>
    </row>
    <row r="15" spans="1:20" ht="22.9" customHeight="1" x14ac:dyDescent="0.25">
      <c r="A15" s="143" t="s">
        <v>310</v>
      </c>
      <c r="B15" s="144"/>
      <c r="C15" s="145" t="s">
        <v>450</v>
      </c>
      <c r="D15" s="146"/>
      <c r="E15" s="163"/>
      <c r="F15" s="164"/>
      <c r="G15" s="114" t="s">
        <v>332</v>
      </c>
      <c r="H15" s="155" t="s">
        <v>452</v>
      </c>
      <c r="I15" s="156"/>
      <c r="J15" s="115"/>
    </row>
    <row r="16" spans="1:20" ht="10.9" customHeight="1" x14ac:dyDescent="0.25">
      <c r="A16" s="108"/>
      <c r="B16" s="112"/>
      <c r="C16" s="111"/>
      <c r="D16" s="111"/>
      <c r="E16" s="149"/>
      <c r="F16" s="149"/>
      <c r="G16" s="165"/>
      <c r="H16" s="165"/>
      <c r="I16" s="111"/>
      <c r="J16" s="113"/>
    </row>
    <row r="17" spans="1:10" ht="22.9" customHeight="1" x14ac:dyDescent="0.25">
      <c r="A17" s="116"/>
      <c r="B17" s="114" t="s">
        <v>333</v>
      </c>
      <c r="C17" s="145" t="s">
        <v>451</v>
      </c>
      <c r="D17" s="146"/>
      <c r="E17" s="117"/>
      <c r="F17" s="117"/>
      <c r="G17" s="117"/>
      <c r="H17" s="117"/>
      <c r="I17" s="117"/>
      <c r="J17" s="115"/>
    </row>
    <row r="18" spans="1:10" x14ac:dyDescent="0.25">
      <c r="A18" s="157"/>
      <c r="B18" s="158"/>
      <c r="C18" s="149"/>
      <c r="D18" s="149"/>
      <c r="E18" s="149"/>
      <c r="F18" s="149"/>
      <c r="G18" s="149"/>
      <c r="H18" s="149"/>
      <c r="I18" s="111"/>
      <c r="J18" s="113"/>
    </row>
    <row r="19" spans="1:10" x14ac:dyDescent="0.25">
      <c r="A19" s="152" t="s">
        <v>311</v>
      </c>
      <c r="B19" s="159"/>
      <c r="C19" s="160" t="s">
        <v>453</v>
      </c>
      <c r="D19" s="161"/>
      <c r="E19" s="161"/>
      <c r="F19" s="161"/>
      <c r="G19" s="161"/>
      <c r="H19" s="161"/>
      <c r="I19" s="161"/>
      <c r="J19" s="162"/>
    </row>
    <row r="20" spans="1:10" x14ac:dyDescent="0.25">
      <c r="A20" s="110"/>
      <c r="B20" s="111"/>
      <c r="C20" s="118"/>
      <c r="D20" s="111"/>
      <c r="E20" s="149"/>
      <c r="F20" s="149"/>
      <c r="G20" s="149"/>
      <c r="H20" s="149"/>
      <c r="I20" s="111"/>
      <c r="J20" s="113"/>
    </row>
    <row r="21" spans="1:10" x14ac:dyDescent="0.25">
      <c r="A21" s="152" t="s">
        <v>312</v>
      </c>
      <c r="B21" s="159"/>
      <c r="C21" s="155">
        <v>20260</v>
      </c>
      <c r="D21" s="156"/>
      <c r="E21" s="149"/>
      <c r="F21" s="149"/>
      <c r="G21" s="160" t="s">
        <v>454</v>
      </c>
      <c r="H21" s="161"/>
      <c r="I21" s="161"/>
      <c r="J21" s="162"/>
    </row>
    <row r="22" spans="1:10" x14ac:dyDescent="0.25">
      <c r="A22" s="110"/>
      <c r="B22" s="111"/>
      <c r="C22" s="111"/>
      <c r="D22" s="111"/>
      <c r="E22" s="149"/>
      <c r="F22" s="149"/>
      <c r="G22" s="149"/>
      <c r="H22" s="149"/>
      <c r="I22" s="111"/>
      <c r="J22" s="113"/>
    </row>
    <row r="23" spans="1:10" x14ac:dyDescent="0.25">
      <c r="A23" s="152" t="s">
        <v>313</v>
      </c>
      <c r="B23" s="159"/>
      <c r="C23" s="160" t="s">
        <v>455</v>
      </c>
      <c r="D23" s="161"/>
      <c r="E23" s="161"/>
      <c r="F23" s="161"/>
      <c r="G23" s="161"/>
      <c r="H23" s="161"/>
      <c r="I23" s="161"/>
      <c r="J23" s="162"/>
    </row>
    <row r="24" spans="1:10" x14ac:dyDescent="0.25">
      <c r="A24" s="110"/>
      <c r="B24" s="111"/>
      <c r="C24" s="88"/>
      <c r="D24" s="111"/>
      <c r="E24" s="149"/>
      <c r="F24" s="149"/>
      <c r="G24" s="149"/>
      <c r="H24" s="149"/>
      <c r="I24" s="111"/>
      <c r="J24" s="113"/>
    </row>
    <row r="25" spans="1:10" x14ac:dyDescent="0.25">
      <c r="A25" s="152" t="s">
        <v>314</v>
      </c>
      <c r="B25" s="159"/>
      <c r="C25" s="167" t="s">
        <v>456</v>
      </c>
      <c r="D25" s="168"/>
      <c r="E25" s="168"/>
      <c r="F25" s="168"/>
      <c r="G25" s="168"/>
      <c r="H25" s="168"/>
      <c r="I25" s="168"/>
      <c r="J25" s="169"/>
    </row>
    <row r="26" spans="1:10" x14ac:dyDescent="0.25">
      <c r="A26" s="110"/>
      <c r="B26" s="111"/>
      <c r="C26" s="118"/>
      <c r="D26" s="111"/>
      <c r="E26" s="149"/>
      <c r="F26" s="149"/>
      <c r="G26" s="149"/>
      <c r="H26" s="149"/>
      <c r="I26" s="111"/>
      <c r="J26" s="113"/>
    </row>
    <row r="27" spans="1:10" x14ac:dyDescent="0.25">
      <c r="A27" s="152" t="s">
        <v>315</v>
      </c>
      <c r="B27" s="159"/>
      <c r="C27" s="167" t="s">
        <v>457</v>
      </c>
      <c r="D27" s="168"/>
      <c r="E27" s="168"/>
      <c r="F27" s="168"/>
      <c r="G27" s="168"/>
      <c r="H27" s="168"/>
      <c r="I27" s="168"/>
      <c r="J27" s="169"/>
    </row>
    <row r="28" spans="1:10" ht="13.9" customHeight="1" x14ac:dyDescent="0.25">
      <c r="A28" s="110"/>
      <c r="B28" s="111"/>
      <c r="C28" s="118"/>
      <c r="D28" s="111"/>
      <c r="E28" s="149"/>
      <c r="F28" s="149"/>
      <c r="G28" s="149"/>
      <c r="H28" s="149"/>
      <c r="I28" s="111"/>
      <c r="J28" s="113"/>
    </row>
    <row r="29" spans="1:10" ht="22.9" customHeight="1" x14ac:dyDescent="0.25">
      <c r="A29" s="143" t="s">
        <v>325</v>
      </c>
      <c r="B29" s="159"/>
      <c r="C29" s="40">
        <v>230</v>
      </c>
      <c r="D29" s="119"/>
      <c r="E29" s="166"/>
      <c r="F29" s="166"/>
      <c r="G29" s="166"/>
      <c r="H29" s="166"/>
      <c r="I29" s="120"/>
      <c r="J29" s="121"/>
    </row>
    <row r="30" spans="1:10" x14ac:dyDescent="0.25">
      <c r="A30" s="110"/>
      <c r="B30" s="111"/>
      <c r="C30" s="111"/>
      <c r="D30" s="111"/>
      <c r="E30" s="149"/>
      <c r="F30" s="149"/>
      <c r="G30" s="149"/>
      <c r="H30" s="149"/>
      <c r="I30" s="120"/>
      <c r="J30" s="121"/>
    </row>
    <row r="31" spans="1:10" x14ac:dyDescent="0.25">
      <c r="A31" s="152" t="s">
        <v>316</v>
      </c>
      <c r="B31" s="159"/>
      <c r="C31" s="41" t="s">
        <v>335</v>
      </c>
      <c r="D31" s="170" t="s">
        <v>334</v>
      </c>
      <c r="E31" s="171"/>
      <c r="F31" s="171"/>
      <c r="G31" s="171"/>
      <c r="H31" s="111"/>
      <c r="I31" s="122" t="s">
        <v>335</v>
      </c>
      <c r="J31" s="123" t="s">
        <v>336</v>
      </c>
    </row>
    <row r="32" spans="1:10" x14ac:dyDescent="0.25">
      <c r="A32" s="152"/>
      <c r="B32" s="159"/>
      <c r="C32" s="124"/>
      <c r="D32" s="97"/>
      <c r="E32" s="164"/>
      <c r="F32" s="164"/>
      <c r="G32" s="164"/>
      <c r="H32" s="164"/>
      <c r="I32" s="120"/>
      <c r="J32" s="121"/>
    </row>
    <row r="33" spans="1:10" x14ac:dyDescent="0.25">
      <c r="A33" s="152" t="s">
        <v>326</v>
      </c>
      <c r="B33" s="159"/>
      <c r="C33" s="40" t="s">
        <v>338</v>
      </c>
      <c r="D33" s="170" t="s">
        <v>337</v>
      </c>
      <c r="E33" s="171"/>
      <c r="F33" s="171"/>
      <c r="G33" s="171"/>
      <c r="H33" s="117"/>
      <c r="I33" s="122" t="s">
        <v>338</v>
      </c>
      <c r="J33" s="123" t="s">
        <v>339</v>
      </c>
    </row>
    <row r="34" spans="1:10" x14ac:dyDescent="0.25">
      <c r="A34" s="110"/>
      <c r="B34" s="111"/>
      <c r="C34" s="111"/>
      <c r="D34" s="111"/>
      <c r="E34" s="149"/>
      <c r="F34" s="149"/>
      <c r="G34" s="149"/>
      <c r="H34" s="149"/>
      <c r="I34" s="111"/>
      <c r="J34" s="113"/>
    </row>
    <row r="35" spans="1:10" x14ac:dyDescent="0.25">
      <c r="A35" s="170" t="s">
        <v>327</v>
      </c>
      <c r="B35" s="171"/>
      <c r="C35" s="171"/>
      <c r="D35" s="171"/>
      <c r="E35" s="171" t="s">
        <v>317</v>
      </c>
      <c r="F35" s="171"/>
      <c r="G35" s="171"/>
      <c r="H35" s="171"/>
      <c r="I35" s="171"/>
      <c r="J35" s="125" t="s">
        <v>318</v>
      </c>
    </row>
    <row r="36" spans="1:10" x14ac:dyDescent="0.25">
      <c r="A36" s="110"/>
      <c r="B36" s="111"/>
      <c r="C36" s="111"/>
      <c r="D36" s="111"/>
      <c r="E36" s="149"/>
      <c r="F36" s="149"/>
      <c r="G36" s="149"/>
      <c r="H36" s="149"/>
      <c r="I36" s="111"/>
      <c r="J36" s="121"/>
    </row>
    <row r="37" spans="1:10" x14ac:dyDescent="0.25">
      <c r="A37" s="172">
        <v>0</v>
      </c>
      <c r="B37" s="173"/>
      <c r="C37" s="173"/>
      <c r="D37" s="173"/>
      <c r="E37" s="172">
        <v>0</v>
      </c>
      <c r="F37" s="173"/>
      <c r="G37" s="173"/>
      <c r="H37" s="173"/>
      <c r="I37" s="174"/>
      <c r="J37" s="89">
        <v>0</v>
      </c>
    </row>
    <row r="38" spans="1:10" x14ac:dyDescent="0.25">
      <c r="A38" s="78"/>
      <c r="B38" s="88"/>
      <c r="C38" s="91"/>
      <c r="D38" s="175"/>
      <c r="E38" s="175"/>
      <c r="F38" s="175"/>
      <c r="G38" s="175"/>
      <c r="H38" s="175"/>
      <c r="I38" s="175"/>
      <c r="J38" s="79"/>
    </row>
    <row r="39" spans="1:10" x14ac:dyDescent="0.25">
      <c r="A39" s="172">
        <v>0</v>
      </c>
      <c r="B39" s="173"/>
      <c r="C39" s="173"/>
      <c r="D39" s="174"/>
      <c r="E39" s="172">
        <v>0</v>
      </c>
      <c r="F39" s="173"/>
      <c r="G39" s="173"/>
      <c r="H39" s="173"/>
      <c r="I39" s="174"/>
      <c r="J39" s="40">
        <v>0</v>
      </c>
    </row>
    <row r="40" spans="1:10" x14ac:dyDescent="0.25">
      <c r="A40" s="78"/>
      <c r="B40" s="88"/>
      <c r="C40" s="91"/>
      <c r="D40" s="90"/>
      <c r="E40" s="175"/>
      <c r="F40" s="175"/>
      <c r="G40" s="175"/>
      <c r="H40" s="175"/>
      <c r="I40" s="87"/>
      <c r="J40" s="79"/>
    </row>
    <row r="41" spans="1:10" x14ac:dyDescent="0.25">
      <c r="A41" s="172">
        <v>0</v>
      </c>
      <c r="B41" s="173"/>
      <c r="C41" s="173"/>
      <c r="D41" s="174"/>
      <c r="E41" s="172">
        <v>0</v>
      </c>
      <c r="F41" s="173"/>
      <c r="G41" s="173"/>
      <c r="H41" s="173"/>
      <c r="I41" s="174"/>
      <c r="J41" s="40">
        <v>0</v>
      </c>
    </row>
    <row r="42" spans="1:10" x14ac:dyDescent="0.25">
      <c r="A42" s="78"/>
      <c r="B42" s="88"/>
      <c r="C42" s="91"/>
      <c r="D42" s="90"/>
      <c r="E42" s="175"/>
      <c r="F42" s="175"/>
      <c r="G42" s="175"/>
      <c r="H42" s="175"/>
      <c r="I42" s="87"/>
      <c r="J42" s="79"/>
    </row>
    <row r="43" spans="1:10" x14ac:dyDescent="0.25">
      <c r="A43" s="172">
        <v>0</v>
      </c>
      <c r="B43" s="173"/>
      <c r="C43" s="173"/>
      <c r="D43" s="174"/>
      <c r="E43" s="172">
        <v>0</v>
      </c>
      <c r="F43" s="173"/>
      <c r="G43" s="173"/>
      <c r="H43" s="173"/>
      <c r="I43" s="174"/>
      <c r="J43" s="40">
        <v>0</v>
      </c>
    </row>
    <row r="44" spans="1:10" x14ac:dyDescent="0.25">
      <c r="A44" s="80"/>
      <c r="B44" s="91"/>
      <c r="C44" s="177"/>
      <c r="D44" s="177"/>
      <c r="E44" s="165"/>
      <c r="F44" s="165"/>
      <c r="G44" s="177"/>
      <c r="H44" s="177"/>
      <c r="I44" s="177"/>
      <c r="J44" s="79"/>
    </row>
    <row r="45" spans="1:10" x14ac:dyDescent="0.25">
      <c r="A45" s="172">
        <v>0</v>
      </c>
      <c r="B45" s="173"/>
      <c r="C45" s="173"/>
      <c r="D45" s="174"/>
      <c r="E45" s="172">
        <v>0</v>
      </c>
      <c r="F45" s="173"/>
      <c r="G45" s="173"/>
      <c r="H45" s="173"/>
      <c r="I45" s="174"/>
      <c r="J45" s="40">
        <v>0</v>
      </c>
    </row>
    <row r="46" spans="1:10" x14ac:dyDescent="0.25">
      <c r="A46" s="80"/>
      <c r="B46" s="91"/>
      <c r="C46" s="91"/>
      <c r="D46" s="88"/>
      <c r="E46" s="165"/>
      <c r="F46" s="165"/>
      <c r="G46" s="177"/>
      <c r="H46" s="177"/>
      <c r="I46" s="88"/>
      <c r="J46" s="79"/>
    </row>
    <row r="47" spans="1:10" x14ac:dyDescent="0.25">
      <c r="A47" s="172">
        <v>0</v>
      </c>
      <c r="B47" s="173"/>
      <c r="C47" s="173"/>
      <c r="D47" s="174"/>
      <c r="E47" s="172">
        <v>0</v>
      </c>
      <c r="F47" s="173"/>
      <c r="G47" s="173"/>
      <c r="H47" s="173"/>
      <c r="I47" s="174"/>
      <c r="J47" s="40">
        <v>0</v>
      </c>
    </row>
    <row r="48" spans="1:10" x14ac:dyDescent="0.25">
      <c r="A48" s="126"/>
      <c r="B48" s="118"/>
      <c r="C48" s="118"/>
      <c r="D48" s="111"/>
      <c r="E48" s="149"/>
      <c r="F48" s="149"/>
      <c r="G48" s="176"/>
      <c r="H48" s="176"/>
      <c r="I48" s="111"/>
      <c r="J48" s="127" t="s">
        <v>340</v>
      </c>
    </row>
    <row r="49" spans="1:10" x14ac:dyDescent="0.25">
      <c r="A49" s="126"/>
      <c r="B49" s="118"/>
      <c r="C49" s="118"/>
      <c r="D49" s="111"/>
      <c r="E49" s="149"/>
      <c r="F49" s="149"/>
      <c r="G49" s="176"/>
      <c r="H49" s="176"/>
      <c r="I49" s="111"/>
      <c r="J49" s="127" t="s">
        <v>341</v>
      </c>
    </row>
    <row r="50" spans="1:10" ht="14.45" customHeight="1" x14ac:dyDescent="0.25">
      <c r="A50" s="143" t="s">
        <v>319</v>
      </c>
      <c r="B50" s="154"/>
      <c r="C50" s="155" t="s">
        <v>341</v>
      </c>
      <c r="D50" s="156"/>
      <c r="E50" s="182" t="s">
        <v>342</v>
      </c>
      <c r="F50" s="183"/>
      <c r="G50" s="160">
        <v>0</v>
      </c>
      <c r="H50" s="161"/>
      <c r="I50" s="161"/>
      <c r="J50" s="162"/>
    </row>
    <row r="51" spans="1:10" x14ac:dyDescent="0.25">
      <c r="A51" s="126"/>
      <c r="B51" s="118"/>
      <c r="C51" s="176"/>
      <c r="D51" s="176"/>
      <c r="E51" s="149"/>
      <c r="F51" s="149"/>
      <c r="G51" s="184" t="s">
        <v>343</v>
      </c>
      <c r="H51" s="184"/>
      <c r="I51" s="184"/>
      <c r="J51" s="104"/>
    </row>
    <row r="52" spans="1:10" ht="13.9" customHeight="1" x14ac:dyDescent="0.25">
      <c r="A52" s="143" t="s">
        <v>320</v>
      </c>
      <c r="B52" s="154"/>
      <c r="C52" s="160" t="s">
        <v>458</v>
      </c>
      <c r="D52" s="161"/>
      <c r="E52" s="161"/>
      <c r="F52" s="161"/>
      <c r="G52" s="161"/>
      <c r="H52" s="161"/>
      <c r="I52" s="161"/>
      <c r="J52" s="162"/>
    </row>
    <row r="53" spans="1:10" x14ac:dyDescent="0.25">
      <c r="A53" s="110"/>
      <c r="B53" s="111"/>
      <c r="C53" s="166" t="s">
        <v>321</v>
      </c>
      <c r="D53" s="166"/>
      <c r="E53" s="166"/>
      <c r="F53" s="166"/>
      <c r="G53" s="166"/>
      <c r="H53" s="166"/>
      <c r="I53" s="166"/>
      <c r="J53" s="113"/>
    </row>
    <row r="54" spans="1:10" x14ac:dyDescent="0.25">
      <c r="A54" s="143" t="s">
        <v>322</v>
      </c>
      <c r="B54" s="154"/>
      <c r="C54" s="178" t="s">
        <v>459</v>
      </c>
      <c r="D54" s="179"/>
      <c r="E54" s="180"/>
      <c r="F54" s="149"/>
      <c r="G54" s="149"/>
      <c r="H54" s="171"/>
      <c r="I54" s="171"/>
      <c r="J54" s="181"/>
    </row>
    <row r="55" spans="1:10" x14ac:dyDescent="0.25">
      <c r="A55" s="110"/>
      <c r="B55" s="111"/>
      <c r="C55" s="118"/>
      <c r="D55" s="111"/>
      <c r="E55" s="149"/>
      <c r="F55" s="149"/>
      <c r="G55" s="149"/>
      <c r="H55" s="149"/>
      <c r="I55" s="111"/>
      <c r="J55" s="113"/>
    </row>
    <row r="56" spans="1:10" ht="14.45" customHeight="1" x14ac:dyDescent="0.25">
      <c r="A56" s="143" t="s">
        <v>314</v>
      </c>
      <c r="B56" s="154"/>
      <c r="C56" s="185" t="s">
        <v>456</v>
      </c>
      <c r="D56" s="186"/>
      <c r="E56" s="186"/>
      <c r="F56" s="186"/>
      <c r="G56" s="186"/>
      <c r="H56" s="186"/>
      <c r="I56" s="186"/>
      <c r="J56" s="187"/>
    </row>
    <row r="57" spans="1:10" x14ac:dyDescent="0.25">
      <c r="A57" s="110"/>
      <c r="B57" s="111"/>
      <c r="C57" s="111"/>
      <c r="D57" s="111"/>
      <c r="E57" s="149"/>
      <c r="F57" s="149"/>
      <c r="G57" s="149"/>
      <c r="H57" s="149"/>
      <c r="I57" s="111"/>
      <c r="J57" s="113"/>
    </row>
    <row r="58" spans="1:10" x14ac:dyDescent="0.25">
      <c r="A58" s="143" t="s">
        <v>344</v>
      </c>
      <c r="B58" s="154"/>
      <c r="C58" s="185">
        <v>0</v>
      </c>
      <c r="D58" s="186"/>
      <c r="E58" s="186"/>
      <c r="F58" s="186"/>
      <c r="G58" s="186"/>
      <c r="H58" s="186"/>
      <c r="I58" s="186"/>
      <c r="J58" s="187"/>
    </row>
    <row r="59" spans="1:10" ht="14.45" customHeight="1" x14ac:dyDescent="0.25">
      <c r="A59" s="110"/>
      <c r="B59" s="111"/>
      <c r="C59" s="188" t="s">
        <v>345</v>
      </c>
      <c r="D59" s="188"/>
      <c r="E59" s="188"/>
      <c r="F59" s="188"/>
      <c r="G59" s="111"/>
      <c r="H59" s="111"/>
      <c r="I59" s="111"/>
      <c r="J59" s="113"/>
    </row>
    <row r="60" spans="1:10" x14ac:dyDescent="0.25">
      <c r="A60" s="143" t="s">
        <v>346</v>
      </c>
      <c r="B60" s="154"/>
      <c r="C60" s="185">
        <v>0</v>
      </c>
      <c r="D60" s="186"/>
      <c r="E60" s="186"/>
      <c r="F60" s="186"/>
      <c r="G60" s="186"/>
      <c r="H60" s="186"/>
      <c r="I60" s="186"/>
      <c r="J60" s="187"/>
    </row>
    <row r="61" spans="1:10" ht="14.45" customHeight="1" x14ac:dyDescent="0.25">
      <c r="A61" s="128"/>
      <c r="B61" s="129"/>
      <c r="C61" s="189" t="s">
        <v>347</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30" zoomScaleNormal="100" zoomScaleSheetLayoutView="130" workbookViewId="0">
      <selection activeCell="I70" sqref="I70"/>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461</v>
      </c>
      <c r="B2" s="196"/>
      <c r="C2" s="196"/>
      <c r="D2" s="196"/>
      <c r="E2" s="196"/>
      <c r="F2" s="196"/>
      <c r="G2" s="196"/>
      <c r="H2" s="196"/>
      <c r="I2" s="196"/>
    </row>
    <row r="3" spans="1:9" x14ac:dyDescent="0.2">
      <c r="A3" s="197" t="s">
        <v>446</v>
      </c>
      <c r="B3" s="197"/>
      <c r="C3" s="197"/>
      <c r="D3" s="197"/>
      <c r="E3" s="197"/>
      <c r="F3" s="197"/>
      <c r="G3" s="197"/>
      <c r="H3" s="197"/>
      <c r="I3" s="197"/>
    </row>
    <row r="4" spans="1:9" x14ac:dyDescent="0.2">
      <c r="A4" s="198" t="s">
        <v>460</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23646398</v>
      </c>
      <c r="I9" s="82">
        <f>I10+I17+I27+I38+I43</f>
        <v>22744473</v>
      </c>
    </row>
    <row r="10" spans="1:9" ht="12.75" customHeight="1" x14ac:dyDescent="0.2">
      <c r="A10" s="191" t="s">
        <v>5</v>
      </c>
      <c r="B10" s="191"/>
      <c r="C10" s="191"/>
      <c r="D10" s="191"/>
      <c r="E10" s="191"/>
      <c r="F10" s="191"/>
      <c r="G10" s="12">
        <v>3</v>
      </c>
      <c r="H10" s="82">
        <f>H11+H12+H13+H14+H15+H16</f>
        <v>500874</v>
      </c>
      <c r="I10" s="82">
        <f>I11+I12+I13+I14+I15+I16</f>
        <v>85693</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98113</v>
      </c>
      <c r="I12" s="18">
        <v>85693</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183716</v>
      </c>
      <c r="I15" s="18">
        <v>0</v>
      </c>
    </row>
    <row r="16" spans="1:9" ht="12.75" customHeight="1" x14ac:dyDescent="0.2">
      <c r="A16" s="190" t="s">
        <v>11</v>
      </c>
      <c r="B16" s="190"/>
      <c r="C16" s="190"/>
      <c r="D16" s="190"/>
      <c r="E16" s="190"/>
      <c r="F16" s="190"/>
      <c r="G16" s="11">
        <v>9</v>
      </c>
      <c r="H16" s="18">
        <v>219045</v>
      </c>
      <c r="I16" s="18">
        <v>0</v>
      </c>
    </row>
    <row r="17" spans="1:9" ht="12.75" customHeight="1" x14ac:dyDescent="0.2">
      <c r="A17" s="191" t="s">
        <v>12</v>
      </c>
      <c r="B17" s="191"/>
      <c r="C17" s="191"/>
      <c r="D17" s="191"/>
      <c r="E17" s="191"/>
      <c r="F17" s="191"/>
      <c r="G17" s="12">
        <v>10</v>
      </c>
      <c r="H17" s="82">
        <f>H18+H19+H20+H21+H22+H23+H24+H25+H26</f>
        <v>22457254</v>
      </c>
      <c r="I17" s="82">
        <f>I18+I19+I20+I21+I22+I23+I24+I25+I26</f>
        <v>22003372</v>
      </c>
    </row>
    <row r="18" spans="1:9" ht="12.75" customHeight="1" x14ac:dyDescent="0.2">
      <c r="A18" s="190" t="s">
        <v>13</v>
      </c>
      <c r="B18" s="190"/>
      <c r="C18" s="190"/>
      <c r="D18" s="190"/>
      <c r="E18" s="190"/>
      <c r="F18" s="190"/>
      <c r="G18" s="11">
        <v>11</v>
      </c>
      <c r="H18" s="18">
        <v>1802525</v>
      </c>
      <c r="I18" s="18">
        <v>1802525</v>
      </c>
    </row>
    <row r="19" spans="1:9" ht="12.75" customHeight="1" x14ac:dyDescent="0.2">
      <c r="A19" s="190" t="s">
        <v>14</v>
      </c>
      <c r="B19" s="190"/>
      <c r="C19" s="190"/>
      <c r="D19" s="190"/>
      <c r="E19" s="190"/>
      <c r="F19" s="190"/>
      <c r="G19" s="11">
        <v>12</v>
      </c>
      <c r="H19" s="18">
        <v>18297675</v>
      </c>
      <c r="I19" s="18">
        <v>17854097</v>
      </c>
    </row>
    <row r="20" spans="1:9" ht="12.75" customHeight="1" x14ac:dyDescent="0.2">
      <c r="A20" s="190" t="s">
        <v>15</v>
      </c>
      <c r="B20" s="190"/>
      <c r="C20" s="190"/>
      <c r="D20" s="190"/>
      <c r="E20" s="190"/>
      <c r="F20" s="190"/>
      <c r="G20" s="11">
        <v>13</v>
      </c>
      <c r="H20" s="18">
        <v>2346684</v>
      </c>
      <c r="I20" s="18">
        <v>2074292</v>
      </c>
    </row>
    <row r="21" spans="1:9" ht="12.75" customHeight="1" x14ac:dyDescent="0.2">
      <c r="A21" s="190" t="s">
        <v>16</v>
      </c>
      <c r="B21" s="190"/>
      <c r="C21" s="190"/>
      <c r="D21" s="190"/>
      <c r="E21" s="190"/>
      <c r="F21" s="190"/>
      <c r="G21" s="11">
        <v>14</v>
      </c>
      <c r="H21" s="18">
        <v>0</v>
      </c>
      <c r="I21" s="18">
        <v>0</v>
      </c>
    </row>
    <row r="22" spans="1:9" ht="12.75" customHeight="1" x14ac:dyDescent="0.2">
      <c r="A22" s="190" t="s">
        <v>17</v>
      </c>
      <c r="B22" s="190"/>
      <c r="C22" s="190"/>
      <c r="D22" s="190"/>
      <c r="E22" s="190"/>
      <c r="F22" s="190"/>
      <c r="G22" s="11">
        <v>15</v>
      </c>
      <c r="H22" s="18">
        <v>10370</v>
      </c>
      <c r="I22" s="18">
        <v>11368</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0</v>
      </c>
      <c r="I24" s="18">
        <v>261090</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0</v>
      </c>
      <c r="I26" s="18">
        <v>0</v>
      </c>
    </row>
    <row r="27" spans="1:9" ht="12.75" customHeight="1" x14ac:dyDescent="0.2">
      <c r="A27" s="191" t="s">
        <v>22</v>
      </c>
      <c r="B27" s="191"/>
      <c r="C27" s="191"/>
      <c r="D27" s="191"/>
      <c r="E27" s="191"/>
      <c r="F27" s="191"/>
      <c r="G27" s="12">
        <v>20</v>
      </c>
      <c r="H27" s="82">
        <f>SUM(H28:H37)</f>
        <v>0</v>
      </c>
      <c r="I27" s="82">
        <f>SUM(I28:I37)</f>
        <v>0</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688270</v>
      </c>
      <c r="I43" s="18">
        <v>655408</v>
      </c>
    </row>
    <row r="44" spans="1:9" ht="12.75" customHeight="1" x14ac:dyDescent="0.2">
      <c r="A44" s="192" t="s">
        <v>303</v>
      </c>
      <c r="B44" s="192"/>
      <c r="C44" s="192"/>
      <c r="D44" s="192"/>
      <c r="E44" s="192"/>
      <c r="F44" s="192"/>
      <c r="G44" s="12">
        <v>37</v>
      </c>
      <c r="H44" s="82">
        <f>H45+H53+H60+H70</f>
        <v>2159284</v>
      </c>
      <c r="I44" s="82">
        <f>I45+I53+I60+I70</f>
        <v>5822024</v>
      </c>
    </row>
    <row r="45" spans="1:9" ht="12.75" customHeight="1" x14ac:dyDescent="0.2">
      <c r="A45" s="191" t="s">
        <v>39</v>
      </c>
      <c r="B45" s="191"/>
      <c r="C45" s="191"/>
      <c r="D45" s="191"/>
      <c r="E45" s="191"/>
      <c r="F45" s="191"/>
      <c r="G45" s="12">
        <v>38</v>
      </c>
      <c r="H45" s="82">
        <f>SUM(H46:H52)</f>
        <v>108080</v>
      </c>
      <c r="I45" s="82">
        <f>SUM(I46:I52)</f>
        <v>176584</v>
      </c>
    </row>
    <row r="46" spans="1:9" ht="12.75" customHeight="1" x14ac:dyDescent="0.2">
      <c r="A46" s="190" t="s">
        <v>40</v>
      </c>
      <c r="B46" s="190"/>
      <c r="C46" s="190"/>
      <c r="D46" s="190"/>
      <c r="E46" s="190"/>
      <c r="F46" s="190"/>
      <c r="G46" s="11">
        <v>39</v>
      </c>
      <c r="H46" s="18">
        <v>96782</v>
      </c>
      <c r="I46" s="18">
        <v>166420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11298</v>
      </c>
      <c r="I48" s="18">
        <v>9887</v>
      </c>
    </row>
    <row r="49" spans="1:9" ht="12.75" customHeight="1" x14ac:dyDescent="0.2">
      <c r="A49" s="190" t="s">
        <v>43</v>
      </c>
      <c r="B49" s="190"/>
      <c r="C49" s="190"/>
      <c r="D49" s="190"/>
      <c r="E49" s="190"/>
      <c r="F49" s="190"/>
      <c r="G49" s="11">
        <v>42</v>
      </c>
      <c r="H49" s="18">
        <v>0</v>
      </c>
      <c r="I49" s="18">
        <v>277</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520427</v>
      </c>
      <c r="I53" s="82">
        <f>SUM(I54:I59)</f>
        <v>866622</v>
      </c>
    </row>
    <row r="54" spans="1:9" ht="12.75" customHeight="1" x14ac:dyDescent="0.2">
      <c r="A54" s="190" t="s">
        <v>48</v>
      </c>
      <c r="B54" s="190"/>
      <c r="C54" s="190"/>
      <c r="D54" s="190"/>
      <c r="E54" s="190"/>
      <c r="F54" s="190"/>
      <c r="G54" s="11">
        <v>47</v>
      </c>
      <c r="H54" s="18">
        <v>0</v>
      </c>
      <c r="I54" s="18"/>
    </row>
    <row r="55" spans="1:9" ht="12.75" customHeight="1" x14ac:dyDescent="0.2">
      <c r="A55" s="190" t="s">
        <v>49</v>
      </c>
      <c r="B55" s="190"/>
      <c r="C55" s="190"/>
      <c r="D55" s="190"/>
      <c r="E55" s="190"/>
      <c r="F55" s="190"/>
      <c r="G55" s="11">
        <v>48</v>
      </c>
      <c r="H55" s="18">
        <v>0</v>
      </c>
      <c r="I55" s="18"/>
    </row>
    <row r="56" spans="1:9" ht="12.75" customHeight="1" x14ac:dyDescent="0.2">
      <c r="A56" s="190" t="s">
        <v>50</v>
      </c>
      <c r="B56" s="190"/>
      <c r="C56" s="190"/>
      <c r="D56" s="190"/>
      <c r="E56" s="190"/>
      <c r="F56" s="190"/>
      <c r="G56" s="11">
        <v>49</v>
      </c>
      <c r="H56" s="18">
        <v>245307</v>
      </c>
      <c r="I56" s="18">
        <v>671370</v>
      </c>
    </row>
    <row r="57" spans="1:9" ht="12.75" customHeight="1" x14ac:dyDescent="0.2">
      <c r="A57" s="190" t="s">
        <v>51</v>
      </c>
      <c r="B57" s="190"/>
      <c r="C57" s="190"/>
      <c r="D57" s="190"/>
      <c r="E57" s="190"/>
      <c r="F57" s="190"/>
      <c r="G57" s="11">
        <v>50</v>
      </c>
      <c r="H57" s="18">
        <v>51853</v>
      </c>
      <c r="I57" s="18">
        <v>51613</v>
      </c>
    </row>
    <row r="58" spans="1:9" ht="12.75" customHeight="1" x14ac:dyDescent="0.2">
      <c r="A58" s="190" t="s">
        <v>52</v>
      </c>
      <c r="B58" s="190"/>
      <c r="C58" s="190"/>
      <c r="D58" s="190"/>
      <c r="E58" s="190"/>
      <c r="F58" s="190"/>
      <c r="G58" s="11">
        <v>51</v>
      </c>
      <c r="H58" s="18">
        <v>212850</v>
      </c>
      <c r="I58" s="18">
        <v>139340</v>
      </c>
    </row>
    <row r="59" spans="1:9" ht="12.75" customHeight="1" x14ac:dyDescent="0.2">
      <c r="A59" s="190" t="s">
        <v>53</v>
      </c>
      <c r="B59" s="190"/>
      <c r="C59" s="190"/>
      <c r="D59" s="190"/>
      <c r="E59" s="190"/>
      <c r="F59" s="190"/>
      <c r="G59" s="11">
        <v>52</v>
      </c>
      <c r="H59" s="18">
        <v>10417</v>
      </c>
      <c r="I59" s="18">
        <v>4299</v>
      </c>
    </row>
    <row r="60" spans="1:9" ht="12.75" customHeight="1" x14ac:dyDescent="0.2">
      <c r="A60" s="191" t="s">
        <v>54</v>
      </c>
      <c r="B60" s="191"/>
      <c r="C60" s="191"/>
      <c r="D60" s="191"/>
      <c r="E60" s="191"/>
      <c r="F60" s="191"/>
      <c r="G60" s="12">
        <v>53</v>
      </c>
      <c r="H60" s="82">
        <f>SUM(H61:H69)</f>
        <v>0</v>
      </c>
      <c r="I60" s="82">
        <f>SUM(I61:I69)</f>
        <v>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1530777</v>
      </c>
      <c r="I70" s="18">
        <v>4778818</v>
      </c>
    </row>
    <row r="71" spans="1:9" ht="12.75" customHeight="1" x14ac:dyDescent="0.2">
      <c r="A71" s="206" t="s">
        <v>58</v>
      </c>
      <c r="B71" s="206"/>
      <c r="C71" s="206"/>
      <c r="D71" s="206"/>
      <c r="E71" s="206"/>
      <c r="F71" s="206"/>
      <c r="G71" s="11">
        <v>64</v>
      </c>
      <c r="H71" s="18">
        <v>10765</v>
      </c>
      <c r="I71" s="18">
        <v>134365</v>
      </c>
    </row>
    <row r="72" spans="1:9" ht="12.75" customHeight="1" x14ac:dyDescent="0.2">
      <c r="A72" s="192" t="s">
        <v>304</v>
      </c>
      <c r="B72" s="192"/>
      <c r="C72" s="192"/>
      <c r="D72" s="192"/>
      <c r="E72" s="192"/>
      <c r="F72" s="192"/>
      <c r="G72" s="12">
        <v>65</v>
      </c>
      <c r="H72" s="82">
        <f>H8+H9+H44+H71</f>
        <v>25816447</v>
      </c>
      <c r="I72" s="82">
        <f>I8+I9+I44+I71</f>
        <v>28700862</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352</v>
      </c>
      <c r="B75" s="192"/>
      <c r="C75" s="192"/>
      <c r="D75" s="192"/>
      <c r="E75" s="192"/>
      <c r="F75" s="192"/>
      <c r="G75" s="12">
        <v>67</v>
      </c>
      <c r="H75" s="83">
        <f>H76+H77+H78+H84+H85+H91+H94+H97</f>
        <v>18837825</v>
      </c>
      <c r="I75" s="83">
        <f>I76+I77+I78+I84+I85+I91+I94+I97</f>
        <v>21475442</v>
      </c>
    </row>
    <row r="76" spans="1:9" ht="12.75" customHeight="1" x14ac:dyDescent="0.2">
      <c r="A76" s="190" t="s">
        <v>61</v>
      </c>
      <c r="B76" s="190"/>
      <c r="C76" s="190"/>
      <c r="D76" s="190"/>
      <c r="E76" s="190"/>
      <c r="F76" s="190"/>
      <c r="G76" s="11">
        <v>68</v>
      </c>
      <c r="H76" s="18">
        <v>14813214</v>
      </c>
      <c r="I76" s="18">
        <v>14813214</v>
      </c>
    </row>
    <row r="77" spans="1:9" ht="12.75" customHeight="1" x14ac:dyDescent="0.2">
      <c r="A77" s="190" t="s">
        <v>62</v>
      </c>
      <c r="B77" s="190"/>
      <c r="C77" s="190"/>
      <c r="D77" s="190"/>
      <c r="E77" s="190"/>
      <c r="F77" s="190"/>
      <c r="G77" s="11">
        <v>69</v>
      </c>
      <c r="H77" s="18">
        <v>1570547</v>
      </c>
      <c r="I77" s="18">
        <v>1570547</v>
      </c>
    </row>
    <row r="78" spans="1:9" ht="12.75" customHeight="1" x14ac:dyDescent="0.2">
      <c r="A78" s="191" t="s">
        <v>63</v>
      </c>
      <c r="B78" s="191"/>
      <c r="C78" s="191"/>
      <c r="D78" s="191"/>
      <c r="E78" s="191"/>
      <c r="F78" s="191"/>
      <c r="G78" s="12">
        <v>70</v>
      </c>
      <c r="H78" s="83">
        <f>SUM(H79:H83)</f>
        <v>544350</v>
      </c>
      <c r="I78" s="83">
        <f>SUM(I79:I83)</f>
        <v>544350</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544350</v>
      </c>
      <c r="I83" s="18">
        <v>544350</v>
      </c>
    </row>
    <row r="84" spans="1:9" ht="12.75" customHeight="1" x14ac:dyDescent="0.2">
      <c r="A84" s="207" t="s">
        <v>69</v>
      </c>
      <c r="B84" s="207"/>
      <c r="C84" s="207"/>
      <c r="D84" s="207"/>
      <c r="E84" s="207"/>
      <c r="F84" s="207"/>
      <c r="G84" s="42">
        <v>76</v>
      </c>
      <c r="H84" s="43">
        <v>0</v>
      </c>
      <c r="I84" s="43">
        <v>0</v>
      </c>
    </row>
    <row r="85" spans="1:9" ht="12.75" customHeight="1" x14ac:dyDescent="0.2">
      <c r="A85" s="191" t="s">
        <v>444</v>
      </c>
      <c r="B85" s="191"/>
      <c r="C85" s="191"/>
      <c r="D85" s="191"/>
      <c r="E85" s="191"/>
      <c r="F85" s="191"/>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1" t="s">
        <v>350</v>
      </c>
      <c r="B91" s="191"/>
      <c r="C91" s="191"/>
      <c r="D91" s="191"/>
      <c r="E91" s="191"/>
      <c r="F91" s="191"/>
      <c r="G91" s="12">
        <v>83</v>
      </c>
      <c r="H91" s="82">
        <f>H92-H93</f>
        <v>1941010</v>
      </c>
      <c r="I91" s="82">
        <f>I92-I93</f>
        <v>2093020</v>
      </c>
    </row>
    <row r="92" spans="1:9" ht="12.75" customHeight="1" x14ac:dyDescent="0.2">
      <c r="A92" s="190" t="s">
        <v>72</v>
      </c>
      <c r="B92" s="190"/>
      <c r="C92" s="190"/>
      <c r="D92" s="190"/>
      <c r="E92" s="190"/>
      <c r="F92" s="190"/>
      <c r="G92" s="11">
        <v>84</v>
      </c>
      <c r="H92" s="18">
        <v>1941010</v>
      </c>
      <c r="I92" s="18">
        <v>2093020</v>
      </c>
    </row>
    <row r="93" spans="1:9" ht="12.75" customHeight="1" x14ac:dyDescent="0.2">
      <c r="A93" s="190" t="s">
        <v>73</v>
      </c>
      <c r="B93" s="190"/>
      <c r="C93" s="190"/>
      <c r="D93" s="190"/>
      <c r="E93" s="190"/>
      <c r="F93" s="190"/>
      <c r="G93" s="11">
        <v>85</v>
      </c>
      <c r="H93" s="18">
        <v>0</v>
      </c>
      <c r="I93" s="18">
        <v>0</v>
      </c>
    </row>
    <row r="94" spans="1:9" ht="12.75" customHeight="1" x14ac:dyDescent="0.2">
      <c r="A94" s="191" t="s">
        <v>351</v>
      </c>
      <c r="B94" s="191"/>
      <c r="C94" s="191"/>
      <c r="D94" s="191"/>
      <c r="E94" s="191"/>
      <c r="F94" s="191"/>
      <c r="G94" s="12">
        <v>86</v>
      </c>
      <c r="H94" s="82">
        <f>H95-H96</f>
        <v>-31296</v>
      </c>
      <c r="I94" s="82">
        <f>I95-I96</f>
        <v>2454311</v>
      </c>
    </row>
    <row r="95" spans="1:9" ht="12.75" customHeight="1" x14ac:dyDescent="0.2">
      <c r="A95" s="190" t="s">
        <v>74</v>
      </c>
      <c r="B95" s="190"/>
      <c r="C95" s="190"/>
      <c r="D95" s="190"/>
      <c r="E95" s="190"/>
      <c r="F95" s="190"/>
      <c r="G95" s="11">
        <v>87</v>
      </c>
      <c r="H95" s="18">
        <v>0</v>
      </c>
      <c r="I95" s="18">
        <v>2454311</v>
      </c>
    </row>
    <row r="96" spans="1:9" ht="12.75" customHeight="1" x14ac:dyDescent="0.2">
      <c r="A96" s="190" t="s">
        <v>75</v>
      </c>
      <c r="B96" s="190"/>
      <c r="C96" s="190"/>
      <c r="D96" s="190"/>
      <c r="E96" s="190"/>
      <c r="F96" s="190"/>
      <c r="G96" s="11">
        <v>88</v>
      </c>
      <c r="H96" s="18">
        <v>31296</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500430</v>
      </c>
      <c r="I98" s="82">
        <f>SUM(I99:I104)</f>
        <v>265950</v>
      </c>
    </row>
    <row r="99" spans="1:9" ht="12.75" customHeight="1" x14ac:dyDescent="0.2">
      <c r="A99" s="190" t="s">
        <v>77</v>
      </c>
      <c r="B99" s="190"/>
      <c r="C99" s="190"/>
      <c r="D99" s="190"/>
      <c r="E99" s="190"/>
      <c r="F99" s="190"/>
      <c r="G99" s="11">
        <v>91</v>
      </c>
      <c r="H99" s="18">
        <v>59821</v>
      </c>
      <c r="I99" s="18">
        <v>36178</v>
      </c>
    </row>
    <row r="100" spans="1:9" ht="12.75" customHeight="1" x14ac:dyDescent="0.2">
      <c r="A100" s="190" t="s">
        <v>78</v>
      </c>
      <c r="B100" s="190"/>
      <c r="C100" s="190"/>
      <c r="D100" s="190"/>
      <c r="E100" s="190"/>
      <c r="F100" s="190"/>
      <c r="G100" s="11">
        <v>92</v>
      </c>
      <c r="H100" s="18">
        <v>10374</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430235</v>
      </c>
      <c r="I104" s="18">
        <v>229772</v>
      </c>
    </row>
    <row r="105" spans="1:9" ht="12.75" customHeight="1" x14ac:dyDescent="0.2">
      <c r="A105" s="192" t="s">
        <v>354</v>
      </c>
      <c r="B105" s="192"/>
      <c r="C105" s="192"/>
      <c r="D105" s="192"/>
      <c r="E105" s="192"/>
      <c r="F105" s="192"/>
      <c r="G105" s="12">
        <v>97</v>
      </c>
      <c r="H105" s="82">
        <f>SUM(H106:H116)</f>
        <v>4863462</v>
      </c>
      <c r="I105" s="82">
        <f>SUM(I106:I116)</f>
        <v>4772849</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4737702</v>
      </c>
      <c r="I111" s="18">
        <v>4738627</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125760</v>
      </c>
      <c r="I115" s="18">
        <v>34222</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355</v>
      </c>
      <c r="B117" s="192"/>
      <c r="C117" s="192"/>
      <c r="D117" s="192"/>
      <c r="E117" s="192"/>
      <c r="F117" s="192"/>
      <c r="G117" s="12">
        <v>109</v>
      </c>
      <c r="H117" s="82">
        <f>SUM(H118:H131)</f>
        <v>1600093</v>
      </c>
      <c r="I117" s="82">
        <f>SUM(I118:I131)</f>
        <v>1905892</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679009</v>
      </c>
      <c r="I123" s="18">
        <v>266948</v>
      </c>
    </row>
    <row r="124" spans="1:9" ht="12.75" customHeight="1" x14ac:dyDescent="0.2">
      <c r="A124" s="190" t="s">
        <v>89</v>
      </c>
      <c r="B124" s="190"/>
      <c r="C124" s="190"/>
      <c r="D124" s="190"/>
      <c r="E124" s="190"/>
      <c r="F124" s="190"/>
      <c r="G124" s="11">
        <v>116</v>
      </c>
      <c r="H124" s="18">
        <v>58317</v>
      </c>
      <c r="I124" s="18">
        <v>313302</v>
      </c>
    </row>
    <row r="125" spans="1:9" ht="12.75" customHeight="1" x14ac:dyDescent="0.2">
      <c r="A125" s="190" t="s">
        <v>90</v>
      </c>
      <c r="B125" s="190"/>
      <c r="C125" s="190"/>
      <c r="D125" s="190"/>
      <c r="E125" s="190"/>
      <c r="F125" s="190"/>
      <c r="G125" s="11">
        <v>117</v>
      </c>
      <c r="H125" s="18">
        <v>445645</v>
      </c>
      <c r="I125" s="18">
        <v>671200</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344126</v>
      </c>
      <c r="I127" s="18">
        <v>354178</v>
      </c>
    </row>
    <row r="128" spans="1:9" x14ac:dyDescent="0.2">
      <c r="A128" s="190" t="s">
        <v>95</v>
      </c>
      <c r="B128" s="190"/>
      <c r="C128" s="190"/>
      <c r="D128" s="190"/>
      <c r="E128" s="190"/>
      <c r="F128" s="190"/>
      <c r="G128" s="11">
        <v>120</v>
      </c>
      <c r="H128" s="18">
        <v>72762</v>
      </c>
      <c r="I128" s="18">
        <v>278253</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234</v>
      </c>
      <c r="I131" s="18">
        <v>22011</v>
      </c>
    </row>
    <row r="132" spans="1:9" ht="22.15" customHeight="1" x14ac:dyDescent="0.2">
      <c r="A132" s="206" t="s">
        <v>99</v>
      </c>
      <c r="B132" s="206"/>
      <c r="C132" s="206"/>
      <c r="D132" s="206"/>
      <c r="E132" s="206"/>
      <c r="F132" s="206"/>
      <c r="G132" s="11">
        <v>124</v>
      </c>
      <c r="H132" s="18">
        <v>14637</v>
      </c>
      <c r="I132" s="18">
        <v>280729</v>
      </c>
    </row>
    <row r="133" spans="1:9" ht="12.75" customHeight="1" x14ac:dyDescent="0.2">
      <c r="A133" s="192" t="s">
        <v>356</v>
      </c>
      <c r="B133" s="192"/>
      <c r="C133" s="192"/>
      <c r="D133" s="192"/>
      <c r="E133" s="192"/>
      <c r="F133" s="192"/>
      <c r="G133" s="12">
        <v>125</v>
      </c>
      <c r="H133" s="82">
        <f>H75+H98+H105+H117+H132</f>
        <v>25816447</v>
      </c>
      <c r="I133" s="82">
        <f>I75+I98+I105+I117+I132</f>
        <v>28700862</v>
      </c>
    </row>
    <row r="134" spans="1:9" x14ac:dyDescent="0.2">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110" zoomScaleNormal="110" zoomScaleSheetLayoutView="110" workbookViewId="0">
      <selection activeCell="K51" sqref="K51"/>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462</v>
      </c>
      <c r="B2" s="213"/>
      <c r="C2" s="213"/>
      <c r="D2" s="213"/>
      <c r="E2" s="213"/>
      <c r="F2" s="213"/>
      <c r="G2" s="213"/>
      <c r="H2" s="213"/>
      <c r="I2" s="213"/>
    </row>
    <row r="3" spans="1:11" x14ac:dyDescent="0.2">
      <c r="A3" s="214" t="s">
        <v>446</v>
      </c>
      <c r="B3" s="215"/>
      <c r="C3" s="215"/>
      <c r="D3" s="215"/>
      <c r="E3" s="215"/>
      <c r="F3" s="215"/>
      <c r="G3" s="215"/>
      <c r="H3" s="215"/>
      <c r="I3" s="215"/>
      <c r="J3" s="216"/>
      <c r="K3" s="216"/>
    </row>
    <row r="4" spans="1:11" x14ac:dyDescent="0.2">
      <c r="A4" s="217" t="s">
        <v>460</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357</v>
      </c>
      <c r="B8" s="224"/>
      <c r="C8" s="224"/>
      <c r="D8" s="224"/>
      <c r="E8" s="224"/>
      <c r="F8" s="224"/>
      <c r="G8" s="12">
        <v>1</v>
      </c>
      <c r="H8" s="48">
        <f>SUM(H9:H13)</f>
        <v>10249941</v>
      </c>
      <c r="I8" s="48">
        <f>SUM(I9:I13)</f>
        <v>7693552</v>
      </c>
      <c r="J8" s="48">
        <f>SUM(J9:J13)</f>
        <v>11566453</v>
      </c>
      <c r="K8" s="48">
        <f>SUM(K9:K13)</f>
        <v>8426119</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9985047</v>
      </c>
      <c r="I10" s="49">
        <v>7528443</v>
      </c>
      <c r="J10" s="49">
        <v>11266093</v>
      </c>
      <c r="K10" s="49">
        <v>8259167</v>
      </c>
    </row>
    <row r="11" spans="1:11" ht="12.75" customHeight="1" x14ac:dyDescent="0.2">
      <c r="A11" s="190" t="s">
        <v>117</v>
      </c>
      <c r="B11" s="190"/>
      <c r="C11" s="190"/>
      <c r="D11" s="190"/>
      <c r="E11" s="190"/>
      <c r="F11" s="190"/>
      <c r="G11" s="11">
        <v>4</v>
      </c>
      <c r="H11" s="49">
        <v>5396</v>
      </c>
      <c r="I11" s="49">
        <v>2933</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259498</v>
      </c>
      <c r="I13" s="49">
        <v>162176</v>
      </c>
      <c r="J13" s="49">
        <v>300360</v>
      </c>
      <c r="K13" s="49">
        <v>166952</v>
      </c>
    </row>
    <row r="14" spans="1:11" ht="12.75" customHeight="1" x14ac:dyDescent="0.2">
      <c r="A14" s="224" t="s">
        <v>358</v>
      </c>
      <c r="B14" s="224"/>
      <c r="C14" s="224"/>
      <c r="D14" s="224"/>
      <c r="E14" s="224"/>
      <c r="F14" s="224"/>
      <c r="G14" s="12">
        <v>7</v>
      </c>
      <c r="H14" s="48">
        <f>H15+H16+H20+H24+H25+H26+H29+H36</f>
        <v>8273554</v>
      </c>
      <c r="I14" s="48">
        <f>I15+I16+I20+I24+I25+I26+I29+I36</f>
        <v>4557145</v>
      </c>
      <c r="J14" s="48">
        <f>J15+J16+J20+J24+J25+J26+J29+J36</f>
        <v>9042323</v>
      </c>
      <c r="K14" s="48">
        <f>K15+K16+K20+K24+K25+K26+K29+K36</f>
        <v>5031476</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438</v>
      </c>
      <c r="B16" s="191"/>
      <c r="C16" s="191"/>
      <c r="D16" s="191"/>
      <c r="E16" s="191"/>
      <c r="F16" s="191"/>
      <c r="G16" s="12">
        <v>9</v>
      </c>
      <c r="H16" s="48">
        <f>SUM(H17:H19)</f>
        <v>3416030</v>
      </c>
      <c r="I16" s="48">
        <f>SUM(I17:I19)</f>
        <v>2141159</v>
      </c>
      <c r="J16" s="48">
        <f>SUM(J17:J19)</f>
        <v>3864532</v>
      </c>
      <c r="K16" s="48">
        <f>SUM(K17:K19)</f>
        <v>2447395</v>
      </c>
    </row>
    <row r="17" spans="1:11" ht="12.75" customHeight="1" x14ac:dyDescent="0.2">
      <c r="A17" s="225" t="s">
        <v>120</v>
      </c>
      <c r="B17" s="225"/>
      <c r="C17" s="225"/>
      <c r="D17" s="225"/>
      <c r="E17" s="225"/>
      <c r="F17" s="225"/>
      <c r="G17" s="11">
        <v>10</v>
      </c>
      <c r="H17" s="49">
        <v>1795031</v>
      </c>
      <c r="I17" s="49">
        <v>1065513</v>
      </c>
      <c r="J17" s="49">
        <v>1818341</v>
      </c>
      <c r="K17" s="49">
        <v>1108044</v>
      </c>
    </row>
    <row r="18" spans="1:11" ht="12.75" customHeight="1" x14ac:dyDescent="0.2">
      <c r="A18" s="225" t="s">
        <v>121</v>
      </c>
      <c r="B18" s="225"/>
      <c r="C18" s="225"/>
      <c r="D18" s="225"/>
      <c r="E18" s="225"/>
      <c r="F18" s="225"/>
      <c r="G18" s="11">
        <v>11</v>
      </c>
      <c r="H18" s="49">
        <v>7426</v>
      </c>
      <c r="I18" s="49">
        <v>6379</v>
      </c>
      <c r="J18" s="49">
        <v>6221</v>
      </c>
      <c r="K18" s="49">
        <v>5167</v>
      </c>
    </row>
    <row r="19" spans="1:11" ht="12.75" customHeight="1" x14ac:dyDescent="0.2">
      <c r="A19" s="225" t="s">
        <v>122</v>
      </c>
      <c r="B19" s="225"/>
      <c r="C19" s="225"/>
      <c r="D19" s="225"/>
      <c r="E19" s="225"/>
      <c r="F19" s="225"/>
      <c r="G19" s="11">
        <v>12</v>
      </c>
      <c r="H19" s="49">
        <v>1613573</v>
      </c>
      <c r="I19" s="49">
        <v>1069267</v>
      </c>
      <c r="J19" s="49">
        <v>2039970</v>
      </c>
      <c r="K19" s="49">
        <v>1334184</v>
      </c>
    </row>
    <row r="20" spans="1:11" ht="12.75" customHeight="1" x14ac:dyDescent="0.2">
      <c r="A20" s="191" t="s">
        <v>439</v>
      </c>
      <c r="B20" s="191"/>
      <c r="C20" s="191"/>
      <c r="D20" s="191"/>
      <c r="E20" s="191"/>
      <c r="F20" s="191"/>
      <c r="G20" s="12">
        <v>13</v>
      </c>
      <c r="H20" s="48">
        <f>SUM(H21:H23)</f>
        <v>2510510</v>
      </c>
      <c r="I20" s="48">
        <f>SUM(I21:I23)</f>
        <v>1337537</v>
      </c>
      <c r="J20" s="48">
        <f>SUM(J21:J23)</f>
        <v>2729404</v>
      </c>
      <c r="K20" s="48">
        <f>SUM(K21:K23)</f>
        <v>1414639</v>
      </c>
    </row>
    <row r="21" spans="1:11" ht="12.75" customHeight="1" x14ac:dyDescent="0.2">
      <c r="A21" s="225" t="s">
        <v>105</v>
      </c>
      <c r="B21" s="225"/>
      <c r="C21" s="225"/>
      <c r="D21" s="225"/>
      <c r="E21" s="225"/>
      <c r="F21" s="225"/>
      <c r="G21" s="11">
        <v>14</v>
      </c>
      <c r="H21" s="49">
        <v>1747663</v>
      </c>
      <c r="I21" s="49">
        <v>963232</v>
      </c>
      <c r="J21" s="49">
        <v>1961321</v>
      </c>
      <c r="K21" s="49">
        <v>1057759</v>
      </c>
    </row>
    <row r="22" spans="1:11" ht="12.75" customHeight="1" x14ac:dyDescent="0.2">
      <c r="A22" s="225" t="s">
        <v>106</v>
      </c>
      <c r="B22" s="225"/>
      <c r="C22" s="225"/>
      <c r="D22" s="225"/>
      <c r="E22" s="225"/>
      <c r="F22" s="225"/>
      <c r="G22" s="11">
        <v>15</v>
      </c>
      <c r="H22" s="49">
        <v>487188</v>
      </c>
      <c r="I22" s="49">
        <v>237029</v>
      </c>
      <c r="J22" s="49">
        <v>482528</v>
      </c>
      <c r="K22" s="49">
        <v>221869</v>
      </c>
    </row>
    <row r="23" spans="1:11" ht="12.75" customHeight="1" x14ac:dyDescent="0.2">
      <c r="A23" s="225" t="s">
        <v>107</v>
      </c>
      <c r="B23" s="225"/>
      <c r="C23" s="225"/>
      <c r="D23" s="225"/>
      <c r="E23" s="225"/>
      <c r="F23" s="225"/>
      <c r="G23" s="11">
        <v>16</v>
      </c>
      <c r="H23" s="49">
        <v>275659</v>
      </c>
      <c r="I23" s="49">
        <v>137276</v>
      </c>
      <c r="J23" s="49">
        <v>285555</v>
      </c>
      <c r="K23" s="49">
        <v>135011</v>
      </c>
    </row>
    <row r="24" spans="1:11" ht="12.75" customHeight="1" x14ac:dyDescent="0.2">
      <c r="A24" s="190" t="s">
        <v>108</v>
      </c>
      <c r="B24" s="190"/>
      <c r="C24" s="190"/>
      <c r="D24" s="190"/>
      <c r="E24" s="190"/>
      <c r="F24" s="190"/>
      <c r="G24" s="11">
        <v>17</v>
      </c>
      <c r="H24" s="49">
        <v>1377398</v>
      </c>
      <c r="I24" s="49">
        <v>456754</v>
      </c>
      <c r="J24" s="49">
        <v>1385067</v>
      </c>
      <c r="K24" s="49">
        <v>468395</v>
      </c>
    </row>
    <row r="25" spans="1:11" ht="12.75" customHeight="1" x14ac:dyDescent="0.2">
      <c r="A25" s="190" t="s">
        <v>109</v>
      </c>
      <c r="B25" s="190"/>
      <c r="C25" s="190"/>
      <c r="D25" s="190"/>
      <c r="E25" s="190"/>
      <c r="F25" s="190"/>
      <c r="G25" s="11">
        <v>18</v>
      </c>
      <c r="H25" s="49">
        <v>954287</v>
      </c>
      <c r="I25" s="49">
        <v>616585</v>
      </c>
      <c r="J25" s="49">
        <v>1063320</v>
      </c>
      <c r="K25" s="49">
        <v>701047</v>
      </c>
    </row>
    <row r="26" spans="1:11" ht="12.75" customHeight="1" x14ac:dyDescent="0.2">
      <c r="A26" s="191" t="s">
        <v>440</v>
      </c>
      <c r="B26" s="191"/>
      <c r="C26" s="191"/>
      <c r="D26" s="191"/>
      <c r="E26" s="191"/>
      <c r="F26" s="191"/>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1" t="s">
        <v>441</v>
      </c>
      <c r="B29" s="191"/>
      <c r="C29" s="191"/>
      <c r="D29" s="191"/>
      <c r="E29" s="191"/>
      <c r="F29" s="191"/>
      <c r="G29" s="12">
        <v>22</v>
      </c>
      <c r="H29" s="48">
        <f>SUM(H30:H35)</f>
        <v>15329</v>
      </c>
      <c r="I29" s="48">
        <f>SUM(I30:I35)</f>
        <v>5110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15329</v>
      </c>
      <c r="I35" s="49">
        <v>5110</v>
      </c>
      <c r="J35" s="49">
        <v>0</v>
      </c>
      <c r="K35" s="49">
        <v>0</v>
      </c>
    </row>
    <row r="36" spans="1:11" ht="12.75" customHeight="1" x14ac:dyDescent="0.2">
      <c r="A36" s="190" t="s">
        <v>110</v>
      </c>
      <c r="B36" s="190"/>
      <c r="C36" s="190"/>
      <c r="D36" s="190"/>
      <c r="E36" s="190"/>
      <c r="F36" s="190"/>
      <c r="G36" s="11">
        <v>29</v>
      </c>
      <c r="H36" s="49">
        <v>0</v>
      </c>
      <c r="I36" s="49">
        <v>0</v>
      </c>
      <c r="J36" s="49">
        <v>0</v>
      </c>
      <c r="K36" s="49">
        <v>0</v>
      </c>
    </row>
    <row r="37" spans="1:11" ht="12.75" customHeight="1" x14ac:dyDescent="0.2">
      <c r="A37" s="224" t="s">
        <v>359</v>
      </c>
      <c r="B37" s="224"/>
      <c r="C37" s="224"/>
      <c r="D37" s="224"/>
      <c r="E37" s="224"/>
      <c r="F37" s="224"/>
      <c r="G37" s="12">
        <v>30</v>
      </c>
      <c r="H37" s="48">
        <f>SUM(H38:H47)</f>
        <v>62</v>
      </c>
      <c r="I37" s="48">
        <f>SUM(I38:I47)</f>
        <v>19</v>
      </c>
      <c r="J37" s="48">
        <f>SUM(J38:J47)</f>
        <v>455</v>
      </c>
      <c r="K37" s="48">
        <f>SUM(K38:K47)</f>
        <v>12</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0</v>
      </c>
      <c r="I44" s="49">
        <v>0</v>
      </c>
      <c r="J44" s="49">
        <v>0</v>
      </c>
      <c r="K44" s="49">
        <v>0</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62</v>
      </c>
      <c r="I47" s="49">
        <v>19</v>
      </c>
      <c r="J47" s="49">
        <v>455</v>
      </c>
      <c r="K47" s="49">
        <v>12</v>
      </c>
    </row>
    <row r="48" spans="1:11" ht="12.75" customHeight="1" x14ac:dyDescent="0.2">
      <c r="A48" s="224" t="s">
        <v>360</v>
      </c>
      <c r="B48" s="224"/>
      <c r="C48" s="224"/>
      <c r="D48" s="224"/>
      <c r="E48" s="224"/>
      <c r="F48" s="224"/>
      <c r="G48" s="12">
        <v>41</v>
      </c>
      <c r="H48" s="48">
        <f>SUM(H49:H55)</f>
        <v>83146</v>
      </c>
      <c r="I48" s="48">
        <f>SUM(I49:I55)</f>
        <v>9981</v>
      </c>
      <c r="J48" s="48">
        <f>SUM(J49:J55)</f>
        <v>70274</v>
      </c>
      <c r="K48" s="48">
        <f>SUM(K49:K55)</f>
        <v>6142</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83103</v>
      </c>
      <c r="I51" s="49">
        <v>9981</v>
      </c>
      <c r="J51" s="49">
        <v>70274</v>
      </c>
      <c r="K51" s="49">
        <v>6142</v>
      </c>
    </row>
    <row r="52" spans="1:11" ht="12.75" customHeight="1" x14ac:dyDescent="0.2">
      <c r="A52" s="228" t="s">
        <v>144</v>
      </c>
      <c r="B52" s="228"/>
      <c r="C52" s="228"/>
      <c r="D52" s="228"/>
      <c r="E52" s="228"/>
      <c r="F52" s="228"/>
      <c r="G52" s="11">
        <v>45</v>
      </c>
      <c r="H52" s="49">
        <v>0</v>
      </c>
      <c r="I52" s="49">
        <v>0</v>
      </c>
      <c r="J52" s="49">
        <v>0</v>
      </c>
      <c r="K52" s="49">
        <v>0</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43</v>
      </c>
      <c r="I55" s="49">
        <v>0</v>
      </c>
      <c r="J55" s="49"/>
      <c r="K55" s="49"/>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361</v>
      </c>
      <c r="B60" s="224"/>
      <c r="C60" s="224"/>
      <c r="D60" s="224"/>
      <c r="E60" s="224"/>
      <c r="F60" s="224"/>
      <c r="G60" s="12">
        <v>53</v>
      </c>
      <c r="H60" s="48">
        <f>H8+H37+H56+H57</f>
        <v>10250003</v>
      </c>
      <c r="I60" s="48">
        <f t="shared" ref="I60:K60" si="0">I8+I37+I56+I57</f>
        <v>7693571</v>
      </c>
      <c r="J60" s="48">
        <f t="shared" si="0"/>
        <v>11566908</v>
      </c>
      <c r="K60" s="48">
        <f t="shared" si="0"/>
        <v>8426131</v>
      </c>
    </row>
    <row r="61" spans="1:11" ht="12.75" customHeight="1" x14ac:dyDescent="0.2">
      <c r="A61" s="224" t="s">
        <v>362</v>
      </c>
      <c r="B61" s="224"/>
      <c r="C61" s="224"/>
      <c r="D61" s="224"/>
      <c r="E61" s="224"/>
      <c r="F61" s="224"/>
      <c r="G61" s="12">
        <v>54</v>
      </c>
      <c r="H61" s="48">
        <f>H14+H48+H58+H59</f>
        <v>8356700</v>
      </c>
      <c r="I61" s="48">
        <f t="shared" ref="I61:K61" si="1">I14+I48+I58+I59</f>
        <v>4567126</v>
      </c>
      <c r="J61" s="48">
        <f t="shared" si="1"/>
        <v>9112597</v>
      </c>
      <c r="K61" s="48">
        <f t="shared" si="1"/>
        <v>5037618</v>
      </c>
    </row>
    <row r="62" spans="1:11" ht="12.75" customHeight="1" x14ac:dyDescent="0.2">
      <c r="A62" s="224" t="s">
        <v>363</v>
      </c>
      <c r="B62" s="224"/>
      <c r="C62" s="224"/>
      <c r="D62" s="224"/>
      <c r="E62" s="224"/>
      <c r="F62" s="224"/>
      <c r="G62" s="12">
        <v>55</v>
      </c>
      <c r="H62" s="48">
        <f>H60-H61</f>
        <v>1893303</v>
      </c>
      <c r="I62" s="48">
        <f t="shared" ref="I62:K62" si="2">I60-I61</f>
        <v>3126445</v>
      </c>
      <c r="J62" s="48">
        <f t="shared" si="2"/>
        <v>2454311</v>
      </c>
      <c r="K62" s="48">
        <f t="shared" si="2"/>
        <v>3388513</v>
      </c>
    </row>
    <row r="63" spans="1:11" ht="12.75" customHeight="1" x14ac:dyDescent="0.2">
      <c r="A63" s="229" t="s">
        <v>364</v>
      </c>
      <c r="B63" s="229"/>
      <c r="C63" s="229"/>
      <c r="D63" s="229"/>
      <c r="E63" s="229"/>
      <c r="F63" s="229"/>
      <c r="G63" s="12">
        <v>56</v>
      </c>
      <c r="H63" s="48">
        <f>+IF((H60-H61)&gt;0,(H60-H61),0)</f>
        <v>1893303</v>
      </c>
      <c r="I63" s="48">
        <f t="shared" ref="I63:K63" si="3">+IF((I60-I61)&gt;0,(I60-I61),0)</f>
        <v>3126445</v>
      </c>
      <c r="J63" s="48">
        <f t="shared" si="3"/>
        <v>2454311</v>
      </c>
      <c r="K63" s="48">
        <f t="shared" si="3"/>
        <v>3388513</v>
      </c>
    </row>
    <row r="64" spans="1:11" ht="12.75" customHeight="1" x14ac:dyDescent="0.2">
      <c r="A64" s="229" t="s">
        <v>365</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0</v>
      </c>
      <c r="I65" s="49">
        <v>0</v>
      </c>
      <c r="J65" s="49">
        <v>0</v>
      </c>
      <c r="K65" s="49">
        <v>0</v>
      </c>
    </row>
    <row r="66" spans="1:11" ht="12.75" customHeight="1" x14ac:dyDescent="0.2">
      <c r="A66" s="224" t="s">
        <v>366</v>
      </c>
      <c r="B66" s="224"/>
      <c r="C66" s="224"/>
      <c r="D66" s="224"/>
      <c r="E66" s="224"/>
      <c r="F66" s="224"/>
      <c r="G66" s="12">
        <v>59</v>
      </c>
      <c r="H66" s="48">
        <f>H62-H65</f>
        <v>1893303</v>
      </c>
      <c r="I66" s="48">
        <f t="shared" ref="I66:K66" si="5">I62-I65</f>
        <v>3126445</v>
      </c>
      <c r="J66" s="48">
        <f t="shared" si="5"/>
        <v>2454311</v>
      </c>
      <c r="K66" s="48">
        <f t="shared" si="5"/>
        <v>3388513</v>
      </c>
    </row>
    <row r="67" spans="1:11" ht="12.75" customHeight="1" x14ac:dyDescent="0.2">
      <c r="A67" s="229" t="s">
        <v>367</v>
      </c>
      <c r="B67" s="229"/>
      <c r="C67" s="229"/>
      <c r="D67" s="229"/>
      <c r="E67" s="229"/>
      <c r="F67" s="229"/>
      <c r="G67" s="12">
        <v>60</v>
      </c>
      <c r="H67" s="48">
        <f>+IF((H62-H65)&gt;0,(H62-H65),0)</f>
        <v>1893303</v>
      </c>
      <c r="I67" s="48">
        <f t="shared" ref="I67:K67" si="6">+IF((I62-I65)&gt;0,(I62-I65),0)</f>
        <v>3126445</v>
      </c>
      <c r="J67" s="48">
        <f t="shared" si="6"/>
        <v>2454311</v>
      </c>
      <c r="K67" s="48">
        <f t="shared" si="6"/>
        <v>3388513</v>
      </c>
    </row>
    <row r="68" spans="1:11" ht="12.75" customHeight="1" x14ac:dyDescent="0.2">
      <c r="A68" s="229" t="s">
        <v>368</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369</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370</v>
      </c>
      <c r="B74" s="229"/>
      <c r="C74" s="229"/>
      <c r="D74" s="229"/>
      <c r="E74" s="229"/>
      <c r="F74" s="229"/>
      <c r="G74" s="12">
        <v>66</v>
      </c>
      <c r="H74" s="71">
        <f>H70-H73</f>
        <v>0</v>
      </c>
      <c r="I74" s="71">
        <v>0</v>
      </c>
      <c r="J74" s="71">
        <v>0</v>
      </c>
      <c r="K74" s="71">
        <v>0</v>
      </c>
    </row>
    <row r="75" spans="1:11" ht="12.75" customHeight="1" x14ac:dyDescent="0.2">
      <c r="A75" s="229" t="s">
        <v>371</v>
      </c>
      <c r="B75" s="229"/>
      <c r="C75" s="229"/>
      <c r="D75" s="229"/>
      <c r="E75" s="229"/>
      <c r="F75" s="229"/>
      <c r="G75" s="12">
        <v>67</v>
      </c>
      <c r="H75" s="71">
        <f>H73-H70</f>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372</v>
      </c>
      <c r="B77" s="224"/>
      <c r="C77" s="224"/>
      <c r="D77" s="224"/>
      <c r="E77" s="224"/>
      <c r="F77" s="224"/>
      <c r="G77" s="12">
        <v>68</v>
      </c>
      <c r="H77" s="71">
        <v>0</v>
      </c>
      <c r="I77" s="71">
        <v>0</v>
      </c>
      <c r="J77" s="71">
        <v>0</v>
      </c>
      <c r="K77" s="71">
        <v>0</v>
      </c>
    </row>
    <row r="78" spans="1:11" ht="12.75" customHeight="1" x14ac:dyDescent="0.2">
      <c r="A78" s="234" t="s">
        <v>373</v>
      </c>
      <c r="B78" s="234"/>
      <c r="C78" s="234"/>
      <c r="D78" s="234"/>
      <c r="E78" s="234"/>
      <c r="F78" s="234"/>
      <c r="G78" s="42">
        <v>69</v>
      </c>
      <c r="H78" s="50">
        <v>0</v>
      </c>
      <c r="I78" s="50">
        <v>0</v>
      </c>
      <c r="J78" s="50">
        <v>0</v>
      </c>
      <c r="K78" s="50">
        <v>0</v>
      </c>
    </row>
    <row r="79" spans="1:11" ht="12.75" customHeight="1" x14ac:dyDescent="0.2">
      <c r="A79" s="234" t="s">
        <v>374</v>
      </c>
      <c r="B79" s="234"/>
      <c r="C79" s="234"/>
      <c r="D79" s="234"/>
      <c r="E79" s="234"/>
      <c r="F79" s="234"/>
      <c r="G79" s="42">
        <v>70</v>
      </c>
      <c r="H79" s="50">
        <v>0</v>
      </c>
      <c r="I79" s="50">
        <v>0</v>
      </c>
      <c r="J79" s="50">
        <v>0</v>
      </c>
      <c r="K79" s="50">
        <v>0</v>
      </c>
    </row>
    <row r="80" spans="1:11" ht="12.75" customHeight="1" x14ac:dyDescent="0.2">
      <c r="A80" s="224" t="s">
        <v>375</v>
      </c>
      <c r="B80" s="224"/>
      <c r="C80" s="224"/>
      <c r="D80" s="224"/>
      <c r="E80" s="224"/>
      <c r="F80" s="224"/>
      <c r="G80" s="12">
        <v>71</v>
      </c>
      <c r="H80" s="71">
        <v>0</v>
      </c>
      <c r="I80" s="71">
        <v>0</v>
      </c>
      <c r="J80" s="71">
        <v>0</v>
      </c>
      <c r="K80" s="71">
        <v>0</v>
      </c>
    </row>
    <row r="81" spans="1:11" ht="12.75" customHeight="1" x14ac:dyDescent="0.2">
      <c r="A81" s="224" t="s">
        <v>376</v>
      </c>
      <c r="B81" s="224"/>
      <c r="C81" s="224"/>
      <c r="D81" s="224"/>
      <c r="E81" s="224"/>
      <c r="F81" s="224"/>
      <c r="G81" s="12">
        <v>72</v>
      </c>
      <c r="H81" s="71">
        <v>0</v>
      </c>
      <c r="I81" s="71">
        <v>0</v>
      </c>
      <c r="J81" s="71">
        <v>0</v>
      </c>
      <c r="K81" s="71">
        <v>0</v>
      </c>
    </row>
    <row r="82" spans="1:11" ht="12.75" customHeight="1" x14ac:dyDescent="0.2">
      <c r="A82" s="229" t="s">
        <v>377</v>
      </c>
      <c r="B82" s="229"/>
      <c r="C82" s="229"/>
      <c r="D82" s="229"/>
      <c r="E82" s="229"/>
      <c r="F82" s="229"/>
      <c r="G82" s="12">
        <v>73</v>
      </c>
      <c r="H82" s="71">
        <v>0</v>
      </c>
      <c r="I82" s="71">
        <v>0</v>
      </c>
      <c r="J82" s="71">
        <v>0</v>
      </c>
      <c r="K82" s="71">
        <v>0</v>
      </c>
    </row>
    <row r="83" spans="1:11" ht="12.75" customHeight="1" x14ac:dyDescent="0.2">
      <c r="A83" s="229" t="s">
        <v>378</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379</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1893303</v>
      </c>
      <c r="I89" s="52">
        <v>3126445</v>
      </c>
      <c r="J89" s="52">
        <v>2454311</v>
      </c>
      <c r="K89" s="52">
        <v>3388513</v>
      </c>
    </row>
    <row r="90" spans="1:11" ht="24" customHeight="1" x14ac:dyDescent="0.2">
      <c r="A90" s="192" t="s">
        <v>435</v>
      </c>
      <c r="B90" s="192"/>
      <c r="C90" s="192"/>
      <c r="D90" s="192"/>
      <c r="E90" s="192"/>
      <c r="F90" s="192"/>
      <c r="G90" s="12">
        <v>79</v>
      </c>
      <c r="H90" s="69">
        <f>H91+H98</f>
        <v>0</v>
      </c>
      <c r="I90" s="69">
        <f>I91+I98</f>
        <v>0</v>
      </c>
      <c r="J90" s="69">
        <f t="shared" ref="J90:K90" si="8">J91+J98</f>
        <v>0</v>
      </c>
      <c r="K90" s="69">
        <f t="shared" si="8"/>
        <v>0</v>
      </c>
    </row>
    <row r="91" spans="1:11" ht="24" customHeight="1" x14ac:dyDescent="0.2">
      <c r="A91" s="239" t="s">
        <v>442</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380</v>
      </c>
      <c r="B92" s="228"/>
      <c r="C92" s="228"/>
      <c r="D92" s="228"/>
      <c r="E92" s="228"/>
      <c r="F92" s="228"/>
      <c r="G92" s="12">
        <v>81</v>
      </c>
      <c r="H92" s="52">
        <v>0</v>
      </c>
      <c r="I92" s="52">
        <v>0</v>
      </c>
      <c r="J92" s="52">
        <v>0</v>
      </c>
      <c r="K92" s="52">
        <v>0</v>
      </c>
    </row>
    <row r="93" spans="1:11" ht="38.25" customHeight="1" x14ac:dyDescent="0.2">
      <c r="A93" s="228" t="s">
        <v>381</v>
      </c>
      <c r="B93" s="228"/>
      <c r="C93" s="228"/>
      <c r="D93" s="228"/>
      <c r="E93" s="228"/>
      <c r="F93" s="228"/>
      <c r="G93" s="12">
        <v>82</v>
      </c>
      <c r="H93" s="52">
        <v>0</v>
      </c>
      <c r="I93" s="52">
        <v>0</v>
      </c>
      <c r="J93" s="52">
        <v>0</v>
      </c>
      <c r="K93" s="52">
        <v>0</v>
      </c>
    </row>
    <row r="94" spans="1:11" ht="38.25" customHeight="1" x14ac:dyDescent="0.2">
      <c r="A94" s="228" t="s">
        <v>382</v>
      </c>
      <c r="B94" s="228"/>
      <c r="C94" s="228"/>
      <c r="D94" s="228"/>
      <c r="E94" s="228"/>
      <c r="F94" s="228"/>
      <c r="G94" s="12">
        <v>83</v>
      </c>
      <c r="H94" s="52">
        <v>0</v>
      </c>
      <c r="I94" s="52">
        <v>0</v>
      </c>
      <c r="J94" s="52">
        <v>0</v>
      </c>
      <c r="K94" s="52">
        <v>0</v>
      </c>
    </row>
    <row r="95" spans="1:11" x14ac:dyDescent="0.2">
      <c r="A95" s="228" t="s">
        <v>383</v>
      </c>
      <c r="B95" s="228"/>
      <c r="C95" s="228"/>
      <c r="D95" s="228"/>
      <c r="E95" s="228"/>
      <c r="F95" s="228"/>
      <c r="G95" s="12">
        <v>84</v>
      </c>
      <c r="H95" s="52">
        <v>0</v>
      </c>
      <c r="I95" s="52">
        <v>0</v>
      </c>
      <c r="J95" s="52">
        <v>0</v>
      </c>
      <c r="K95" s="52">
        <v>0</v>
      </c>
    </row>
    <row r="96" spans="1:11" x14ac:dyDescent="0.2">
      <c r="A96" s="228" t="s">
        <v>384</v>
      </c>
      <c r="B96" s="228"/>
      <c r="C96" s="228"/>
      <c r="D96" s="228"/>
      <c r="E96" s="228"/>
      <c r="F96" s="228"/>
      <c r="G96" s="12">
        <v>85</v>
      </c>
      <c r="H96" s="52">
        <v>0</v>
      </c>
      <c r="I96" s="52">
        <v>0</v>
      </c>
      <c r="J96" s="52">
        <v>0</v>
      </c>
      <c r="K96" s="52">
        <v>0</v>
      </c>
    </row>
    <row r="97" spans="1:11" ht="26.25" customHeight="1" x14ac:dyDescent="0.2">
      <c r="A97" s="228" t="s">
        <v>385</v>
      </c>
      <c r="B97" s="228"/>
      <c r="C97" s="228"/>
      <c r="D97" s="228"/>
      <c r="E97" s="228"/>
      <c r="F97" s="228"/>
      <c r="G97" s="12">
        <v>86</v>
      </c>
      <c r="H97" s="52">
        <v>0</v>
      </c>
      <c r="I97" s="52">
        <v>0</v>
      </c>
      <c r="J97" s="52">
        <v>0</v>
      </c>
      <c r="K97" s="52">
        <v>0</v>
      </c>
    </row>
    <row r="98" spans="1:11" ht="25.5" customHeight="1" x14ac:dyDescent="0.2">
      <c r="A98" s="239" t="s">
        <v>436</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386</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387</v>
      </c>
      <c r="B104" s="228"/>
      <c r="C104" s="228"/>
      <c r="D104" s="228"/>
      <c r="E104" s="228"/>
      <c r="F104" s="228"/>
      <c r="G104" s="11">
        <v>93</v>
      </c>
      <c r="H104" s="52">
        <v>0</v>
      </c>
      <c r="I104" s="52">
        <v>0</v>
      </c>
      <c r="J104" s="52">
        <v>0</v>
      </c>
      <c r="K104" s="52">
        <v>0</v>
      </c>
    </row>
    <row r="105" spans="1:11" ht="26.25" customHeight="1" x14ac:dyDescent="0.2">
      <c r="A105" s="228" t="s">
        <v>388</v>
      </c>
      <c r="B105" s="228"/>
      <c r="C105" s="228"/>
      <c r="D105" s="228"/>
      <c r="E105" s="228"/>
      <c r="F105" s="228"/>
      <c r="G105" s="11">
        <v>94</v>
      </c>
      <c r="H105" s="52">
        <v>0</v>
      </c>
      <c r="I105" s="52">
        <v>0</v>
      </c>
      <c r="J105" s="52">
        <v>0</v>
      </c>
      <c r="K105" s="52">
        <v>0</v>
      </c>
    </row>
    <row r="106" spans="1:11" x14ac:dyDescent="0.2">
      <c r="A106" s="228" t="s">
        <v>389</v>
      </c>
      <c r="B106" s="228"/>
      <c r="C106" s="228"/>
      <c r="D106" s="228"/>
      <c r="E106" s="228"/>
      <c r="F106" s="228"/>
      <c r="G106" s="11">
        <v>95</v>
      </c>
      <c r="H106" s="52">
        <v>0</v>
      </c>
      <c r="I106" s="52">
        <v>0</v>
      </c>
      <c r="J106" s="52">
        <v>0</v>
      </c>
      <c r="K106" s="52">
        <v>0</v>
      </c>
    </row>
    <row r="107" spans="1:11" ht="24.75" customHeight="1" x14ac:dyDescent="0.2">
      <c r="A107" s="228" t="s">
        <v>390</v>
      </c>
      <c r="B107" s="228"/>
      <c r="C107" s="228"/>
      <c r="D107" s="228"/>
      <c r="E107" s="228"/>
      <c r="F107" s="228"/>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391</v>
      </c>
      <c r="B109" s="192"/>
      <c r="C109" s="192"/>
      <c r="D109" s="192"/>
      <c r="E109" s="192"/>
      <c r="F109" s="192"/>
      <c r="G109" s="12">
        <v>98</v>
      </c>
      <c r="H109" s="51">
        <f>H89+H108</f>
        <v>1893303</v>
      </c>
      <c r="I109" s="51">
        <f>I89+I108</f>
        <v>3126445</v>
      </c>
      <c r="J109" s="51">
        <f t="shared" ref="J109:K109" si="12">J89+J108</f>
        <v>2454311</v>
      </c>
      <c r="K109" s="51">
        <f t="shared" si="12"/>
        <v>3388513</v>
      </c>
    </row>
    <row r="110" spans="1:11" x14ac:dyDescent="0.2">
      <c r="A110" s="231" t="s">
        <v>164</v>
      </c>
      <c r="B110" s="231"/>
      <c r="C110" s="231"/>
      <c r="D110" s="231"/>
      <c r="E110" s="231"/>
      <c r="F110" s="231"/>
      <c r="G110" s="232"/>
      <c r="H110" s="232"/>
      <c r="I110" s="232"/>
      <c r="J110" s="233"/>
      <c r="K110" s="233"/>
    </row>
    <row r="111" spans="1:11" ht="12.75" customHeight="1" x14ac:dyDescent="0.2">
      <c r="A111" s="235" t="s">
        <v>392</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I24" sqref="I24"/>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462</v>
      </c>
      <c r="B2" s="196"/>
      <c r="C2" s="196"/>
      <c r="D2" s="196"/>
      <c r="E2" s="196"/>
      <c r="F2" s="196"/>
      <c r="G2" s="196"/>
      <c r="H2" s="196"/>
      <c r="I2" s="196"/>
    </row>
    <row r="3" spans="1:9" x14ac:dyDescent="0.2">
      <c r="A3" s="245" t="s">
        <v>446</v>
      </c>
      <c r="B3" s="246"/>
      <c r="C3" s="246"/>
      <c r="D3" s="246"/>
      <c r="E3" s="246"/>
      <c r="F3" s="246"/>
      <c r="G3" s="246"/>
      <c r="H3" s="246"/>
      <c r="I3" s="246"/>
    </row>
    <row r="4" spans="1:9" x14ac:dyDescent="0.2">
      <c r="A4" s="244" t="s">
        <v>460</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1893303</v>
      </c>
      <c r="I8" s="64">
        <v>2454311</v>
      </c>
    </row>
    <row r="9" spans="1:9" ht="12.75" customHeight="1" x14ac:dyDescent="0.2">
      <c r="A9" s="248" t="s">
        <v>171</v>
      </c>
      <c r="B9" s="248"/>
      <c r="C9" s="248"/>
      <c r="D9" s="248"/>
      <c r="E9" s="248"/>
      <c r="F9" s="248"/>
      <c r="G9" s="65">
        <v>2</v>
      </c>
      <c r="H9" s="66">
        <f>H10+H11+H12+H13+H14+H15+H16+H17</f>
        <v>1315189</v>
      </c>
      <c r="I9" s="66">
        <f>I10+I11+I12+I13+I14+I15+I16+I17</f>
        <v>1455341</v>
      </c>
    </row>
    <row r="10" spans="1:9" ht="12.75" customHeight="1" x14ac:dyDescent="0.2">
      <c r="A10" s="225" t="s">
        <v>172</v>
      </c>
      <c r="B10" s="225"/>
      <c r="C10" s="225"/>
      <c r="D10" s="225"/>
      <c r="E10" s="225"/>
      <c r="F10" s="225"/>
      <c r="G10" s="63">
        <v>3</v>
      </c>
      <c r="H10" s="64">
        <v>1377398</v>
      </c>
      <c r="I10" s="64">
        <v>1385067</v>
      </c>
    </row>
    <row r="11" spans="1:9" ht="22.15" customHeight="1" x14ac:dyDescent="0.2">
      <c r="A11" s="225" t="s">
        <v>173</v>
      </c>
      <c r="B11" s="225"/>
      <c r="C11" s="225"/>
      <c r="D11" s="225"/>
      <c r="E11" s="225"/>
      <c r="F11" s="225"/>
      <c r="G11" s="63">
        <v>4</v>
      </c>
      <c r="H11" s="64">
        <v>0</v>
      </c>
      <c r="I11" s="64">
        <v>0</v>
      </c>
    </row>
    <row r="12" spans="1:9" ht="23.45" customHeight="1" x14ac:dyDescent="0.2">
      <c r="A12" s="225" t="s">
        <v>174</v>
      </c>
      <c r="B12" s="225"/>
      <c r="C12" s="225"/>
      <c r="D12" s="225"/>
      <c r="E12" s="225"/>
      <c r="F12" s="225"/>
      <c r="G12" s="63">
        <v>5</v>
      </c>
      <c r="H12" s="64">
        <v>0</v>
      </c>
      <c r="I12" s="64">
        <v>0</v>
      </c>
    </row>
    <row r="13" spans="1:9" ht="12.75" customHeight="1" x14ac:dyDescent="0.2">
      <c r="A13" s="225" t="s">
        <v>175</v>
      </c>
      <c r="B13" s="225"/>
      <c r="C13" s="225"/>
      <c r="D13" s="225"/>
      <c r="E13" s="225"/>
      <c r="F13" s="225"/>
      <c r="G13" s="63">
        <v>6</v>
      </c>
      <c r="H13" s="64">
        <v>0</v>
      </c>
      <c r="I13" s="64">
        <v>0</v>
      </c>
    </row>
    <row r="14" spans="1:9" ht="12.75" customHeight="1" x14ac:dyDescent="0.2">
      <c r="A14" s="225" t="s">
        <v>176</v>
      </c>
      <c r="B14" s="225"/>
      <c r="C14" s="225"/>
      <c r="D14" s="225"/>
      <c r="E14" s="225"/>
      <c r="F14" s="225"/>
      <c r="G14" s="63">
        <v>7</v>
      </c>
      <c r="H14" s="64">
        <v>83146</v>
      </c>
      <c r="I14" s="64">
        <v>70274</v>
      </c>
    </row>
    <row r="15" spans="1:9" ht="12.75" customHeight="1" x14ac:dyDescent="0.2">
      <c r="A15" s="225" t="s">
        <v>177</v>
      </c>
      <c r="B15" s="225"/>
      <c r="C15" s="225"/>
      <c r="D15" s="225"/>
      <c r="E15" s="225"/>
      <c r="F15" s="225"/>
      <c r="G15" s="63">
        <v>8</v>
      </c>
      <c r="H15" s="64">
        <v>15329</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-160684</v>
      </c>
      <c r="I17" s="64">
        <v>0</v>
      </c>
    </row>
    <row r="18" spans="1:9" ht="28.15" customHeight="1" x14ac:dyDescent="0.2">
      <c r="A18" s="247" t="s">
        <v>306</v>
      </c>
      <c r="B18" s="247"/>
      <c r="C18" s="247"/>
      <c r="D18" s="247"/>
      <c r="E18" s="247"/>
      <c r="F18" s="247"/>
      <c r="G18" s="65">
        <v>11</v>
      </c>
      <c r="H18" s="66">
        <f>H8+H9</f>
        <v>3208492</v>
      </c>
      <c r="I18" s="66">
        <f>I8+I9</f>
        <v>3909652</v>
      </c>
    </row>
    <row r="19" spans="1:9" ht="12.75" customHeight="1" x14ac:dyDescent="0.2">
      <c r="A19" s="248" t="s">
        <v>180</v>
      </c>
      <c r="B19" s="248"/>
      <c r="C19" s="248"/>
      <c r="D19" s="248"/>
      <c r="E19" s="248"/>
      <c r="F19" s="248"/>
      <c r="G19" s="65">
        <v>12</v>
      </c>
      <c r="H19" s="66">
        <f>H20+H21+H22+H23</f>
        <v>833305</v>
      </c>
      <c r="I19" s="66">
        <f>I20+I21+I22+I23</f>
        <v>-69712</v>
      </c>
    </row>
    <row r="20" spans="1:9" ht="12.75" customHeight="1" x14ac:dyDescent="0.2">
      <c r="A20" s="225" t="s">
        <v>181</v>
      </c>
      <c r="B20" s="225"/>
      <c r="C20" s="225"/>
      <c r="D20" s="225"/>
      <c r="E20" s="225"/>
      <c r="F20" s="225"/>
      <c r="G20" s="63">
        <v>13</v>
      </c>
      <c r="H20" s="64">
        <v>207006</v>
      </c>
      <c r="I20" s="64">
        <v>305799</v>
      </c>
    </row>
    <row r="21" spans="1:9" ht="12.75" customHeight="1" x14ac:dyDescent="0.2">
      <c r="A21" s="225" t="s">
        <v>182</v>
      </c>
      <c r="B21" s="225"/>
      <c r="C21" s="225"/>
      <c r="D21" s="225"/>
      <c r="E21" s="225"/>
      <c r="F21" s="225"/>
      <c r="G21" s="63">
        <v>14</v>
      </c>
      <c r="H21" s="64">
        <v>550328</v>
      </c>
      <c r="I21" s="64">
        <v>-346195</v>
      </c>
    </row>
    <row r="22" spans="1:9" ht="12.75" customHeight="1" x14ac:dyDescent="0.2">
      <c r="A22" s="225" t="s">
        <v>183</v>
      </c>
      <c r="B22" s="225"/>
      <c r="C22" s="225"/>
      <c r="D22" s="225"/>
      <c r="E22" s="225"/>
      <c r="F22" s="225"/>
      <c r="G22" s="63">
        <v>15</v>
      </c>
      <c r="H22" s="64">
        <v>75971</v>
      </c>
      <c r="I22" s="64">
        <v>68504</v>
      </c>
    </row>
    <row r="23" spans="1:9" ht="12.75" customHeight="1" x14ac:dyDescent="0.2">
      <c r="A23" s="225" t="s">
        <v>184</v>
      </c>
      <c r="B23" s="225"/>
      <c r="C23" s="225"/>
      <c r="D23" s="225"/>
      <c r="E23" s="225"/>
      <c r="F23" s="225"/>
      <c r="G23" s="63">
        <v>16</v>
      </c>
      <c r="H23" s="64">
        <v>0</v>
      </c>
      <c r="I23" s="64">
        <v>-97820</v>
      </c>
    </row>
    <row r="24" spans="1:9" ht="12.75" customHeight="1" x14ac:dyDescent="0.2">
      <c r="A24" s="247" t="s">
        <v>185</v>
      </c>
      <c r="B24" s="247"/>
      <c r="C24" s="247"/>
      <c r="D24" s="247"/>
      <c r="E24" s="247"/>
      <c r="F24" s="247"/>
      <c r="G24" s="65">
        <v>17</v>
      </c>
      <c r="H24" s="66">
        <f>H18+H19</f>
        <v>4041797</v>
      </c>
      <c r="I24" s="66">
        <f>I18+I19</f>
        <v>3839940</v>
      </c>
    </row>
    <row r="25" spans="1:9" ht="12.75" customHeight="1" x14ac:dyDescent="0.2">
      <c r="A25" s="190" t="s">
        <v>186</v>
      </c>
      <c r="B25" s="190"/>
      <c r="C25" s="190"/>
      <c r="D25" s="190"/>
      <c r="E25" s="190"/>
      <c r="F25" s="190"/>
      <c r="G25" s="63">
        <v>18</v>
      </c>
      <c r="H25" s="64">
        <v>3586</v>
      </c>
      <c r="I25" s="64">
        <v>64132</v>
      </c>
    </row>
    <row r="26" spans="1:9" ht="12.75" customHeight="1" x14ac:dyDescent="0.2">
      <c r="A26" s="190" t="s">
        <v>187</v>
      </c>
      <c r="B26" s="190"/>
      <c r="C26" s="190"/>
      <c r="D26" s="190"/>
      <c r="E26" s="190"/>
      <c r="F26" s="190"/>
      <c r="G26" s="63">
        <v>19</v>
      </c>
      <c r="H26" s="64">
        <v>0</v>
      </c>
      <c r="I26" s="64">
        <v>0</v>
      </c>
    </row>
    <row r="27" spans="1:9" ht="25.9" customHeight="1" x14ac:dyDescent="0.2">
      <c r="A27" s="252" t="s">
        <v>188</v>
      </c>
      <c r="B27" s="252"/>
      <c r="C27" s="252"/>
      <c r="D27" s="252"/>
      <c r="E27" s="252"/>
      <c r="F27" s="252"/>
      <c r="G27" s="65">
        <v>20</v>
      </c>
      <c r="H27" s="66">
        <f>H24+H25+H26</f>
        <v>4045383</v>
      </c>
      <c r="I27" s="66">
        <f>I24+I25+I26</f>
        <v>3904072</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1375</v>
      </c>
      <c r="I29" s="67">
        <v>2508</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12</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1375</v>
      </c>
      <c r="I35" s="68">
        <f>I29+I30+I31+I32+I33+I34</f>
        <v>2520</v>
      </c>
    </row>
    <row r="36" spans="1:9" ht="22.9" customHeight="1" x14ac:dyDescent="0.2">
      <c r="A36" s="190" t="s">
        <v>197</v>
      </c>
      <c r="B36" s="190"/>
      <c r="C36" s="190"/>
      <c r="D36" s="190"/>
      <c r="E36" s="190"/>
      <c r="F36" s="190"/>
      <c r="G36" s="63">
        <v>28</v>
      </c>
      <c r="H36" s="67">
        <v>-663251</v>
      </c>
      <c r="I36" s="67">
        <v>-261090</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7" t="s">
        <v>202</v>
      </c>
      <c r="B41" s="247"/>
      <c r="C41" s="247"/>
      <c r="D41" s="247"/>
      <c r="E41" s="247"/>
      <c r="F41" s="247"/>
      <c r="G41" s="65">
        <v>33</v>
      </c>
      <c r="H41" s="68">
        <f>H36+H37+H38+H39+H40</f>
        <v>-663251</v>
      </c>
      <c r="I41" s="68">
        <f>I36+I37+I38+I39+I40</f>
        <v>-261090</v>
      </c>
    </row>
    <row r="42" spans="1:9" ht="29.45" customHeight="1" x14ac:dyDescent="0.2">
      <c r="A42" s="252" t="s">
        <v>203</v>
      </c>
      <c r="B42" s="252"/>
      <c r="C42" s="252"/>
      <c r="D42" s="252"/>
      <c r="E42" s="252"/>
      <c r="F42" s="252"/>
      <c r="G42" s="65">
        <v>34</v>
      </c>
      <c r="H42" s="68">
        <f>H35+H41</f>
        <v>-661876</v>
      </c>
      <c r="I42" s="68">
        <f>I35+I41</f>
        <v>-258570</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7" t="s">
        <v>209</v>
      </c>
      <c r="B48" s="247"/>
      <c r="C48" s="247"/>
      <c r="D48" s="247"/>
      <c r="E48" s="247"/>
      <c r="F48" s="247"/>
      <c r="G48" s="65">
        <v>39</v>
      </c>
      <c r="H48" s="68">
        <f>H44+H45+H46+H47</f>
        <v>0</v>
      </c>
      <c r="I48" s="68">
        <f>I44+I45+I46+I47</f>
        <v>0</v>
      </c>
    </row>
    <row r="49" spans="1:9" ht="24.6" customHeight="1" x14ac:dyDescent="0.2">
      <c r="A49" s="190" t="s">
        <v>305</v>
      </c>
      <c r="B49" s="190"/>
      <c r="C49" s="190"/>
      <c r="D49" s="190"/>
      <c r="E49" s="190"/>
      <c r="F49" s="190"/>
      <c r="G49" s="63">
        <v>40</v>
      </c>
      <c r="H49" s="67">
        <v>-1013131</v>
      </c>
      <c r="I49" s="67">
        <v>-380963</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-7817</v>
      </c>
      <c r="I51" s="67">
        <v>-16498</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7" t="s">
        <v>214</v>
      </c>
      <c r="B54" s="247"/>
      <c r="C54" s="247"/>
      <c r="D54" s="247"/>
      <c r="E54" s="247"/>
      <c r="F54" s="247"/>
      <c r="G54" s="65">
        <v>45</v>
      </c>
      <c r="H54" s="68">
        <f>H49+H50+H51+H52+H53</f>
        <v>-1020948</v>
      </c>
      <c r="I54" s="68">
        <f>I49+I50+I51+I52+I53</f>
        <v>-397461</v>
      </c>
    </row>
    <row r="55" spans="1:9" ht="29.45" customHeight="1" x14ac:dyDescent="0.2">
      <c r="A55" s="252" t="s">
        <v>215</v>
      </c>
      <c r="B55" s="252"/>
      <c r="C55" s="252"/>
      <c r="D55" s="252"/>
      <c r="E55" s="252"/>
      <c r="F55" s="252"/>
      <c r="G55" s="65">
        <v>46</v>
      </c>
      <c r="H55" s="68">
        <f>H48+H54</f>
        <v>-1020948</v>
      </c>
      <c r="I55" s="68">
        <f>I48+I54</f>
        <v>-397461</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2362559</v>
      </c>
      <c r="I57" s="68">
        <f>I27+I42+I55+I56</f>
        <v>3248041</v>
      </c>
    </row>
    <row r="58" spans="1:9" x14ac:dyDescent="0.2">
      <c r="A58" s="253" t="s">
        <v>218</v>
      </c>
      <c r="B58" s="253"/>
      <c r="C58" s="253"/>
      <c r="D58" s="253"/>
      <c r="E58" s="253"/>
      <c r="F58" s="253"/>
      <c r="G58" s="63">
        <v>49</v>
      </c>
      <c r="H58" s="67">
        <v>1524847</v>
      </c>
      <c r="I58" s="67">
        <v>1530777</v>
      </c>
    </row>
    <row r="59" spans="1:9" ht="31.15" customHeight="1" x14ac:dyDescent="0.2">
      <c r="A59" s="252" t="s">
        <v>219</v>
      </c>
      <c r="B59" s="252"/>
      <c r="C59" s="252"/>
      <c r="D59" s="252"/>
      <c r="E59" s="252"/>
      <c r="F59" s="252"/>
      <c r="G59" s="65">
        <v>50</v>
      </c>
      <c r="H59" s="68">
        <f>H57+H58</f>
        <v>3887406</v>
      </c>
      <c r="I59" s="68">
        <f>I57+I58</f>
        <v>4778818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zoomScaleSheetLayoutView="110"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462</v>
      </c>
      <c r="B2" s="196"/>
      <c r="C2" s="196"/>
      <c r="D2" s="196"/>
      <c r="E2" s="196"/>
      <c r="F2" s="196"/>
      <c r="G2" s="196"/>
      <c r="H2" s="196"/>
      <c r="I2" s="196"/>
    </row>
    <row r="3" spans="1:9" x14ac:dyDescent="0.2">
      <c r="A3" s="267" t="s">
        <v>446</v>
      </c>
      <c r="B3" s="268"/>
      <c r="C3" s="268"/>
      <c r="D3" s="268"/>
      <c r="E3" s="268"/>
      <c r="F3" s="268"/>
      <c r="G3" s="268"/>
      <c r="H3" s="268"/>
      <c r="I3" s="268"/>
    </row>
    <row r="4" spans="1:9" x14ac:dyDescent="0.2">
      <c r="A4" s="244" t="s">
        <v>460</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393</v>
      </c>
      <c r="B12" s="258"/>
      <c r="C12" s="258"/>
      <c r="D12" s="258"/>
      <c r="E12" s="258"/>
      <c r="F12" s="258"/>
      <c r="G12" s="17">
        <v>5</v>
      </c>
      <c r="H12" s="24">
        <v>0</v>
      </c>
      <c r="I12" s="24">
        <v>0</v>
      </c>
    </row>
    <row r="13" spans="1:9" x14ac:dyDescent="0.2">
      <c r="A13" s="266" t="s">
        <v>394</v>
      </c>
      <c r="B13" s="266"/>
      <c r="C13" s="266"/>
      <c r="D13" s="266"/>
      <c r="E13" s="266"/>
      <c r="F13" s="266"/>
      <c r="G13" s="53">
        <v>6</v>
      </c>
      <c r="H13" s="56">
        <f>SUM(H8:H12)</f>
        <v>0</v>
      </c>
      <c r="I13" s="56">
        <f>SUM(I8:I12)</f>
        <v>0</v>
      </c>
    </row>
    <row r="14" spans="1:9" ht="12.75" customHeight="1" x14ac:dyDescent="0.2">
      <c r="A14" s="258" t="s">
        <v>395</v>
      </c>
      <c r="B14" s="258"/>
      <c r="C14" s="258"/>
      <c r="D14" s="258"/>
      <c r="E14" s="258"/>
      <c r="F14" s="258"/>
      <c r="G14" s="17">
        <v>7</v>
      </c>
      <c r="H14" s="24">
        <v>0</v>
      </c>
      <c r="I14" s="24">
        <v>0</v>
      </c>
    </row>
    <row r="15" spans="1:9" ht="12.75" customHeight="1" x14ac:dyDescent="0.2">
      <c r="A15" s="258" t="s">
        <v>396</v>
      </c>
      <c r="B15" s="258"/>
      <c r="C15" s="258"/>
      <c r="D15" s="258"/>
      <c r="E15" s="258"/>
      <c r="F15" s="258"/>
      <c r="G15" s="17">
        <v>8</v>
      </c>
      <c r="H15" s="24">
        <v>0</v>
      </c>
      <c r="I15" s="24">
        <v>0</v>
      </c>
    </row>
    <row r="16" spans="1:9" ht="12.75" customHeight="1" x14ac:dyDescent="0.2">
      <c r="A16" s="258" t="s">
        <v>397</v>
      </c>
      <c r="B16" s="258"/>
      <c r="C16" s="258"/>
      <c r="D16" s="258"/>
      <c r="E16" s="258"/>
      <c r="F16" s="258"/>
      <c r="G16" s="17">
        <v>9</v>
      </c>
      <c r="H16" s="24">
        <v>0</v>
      </c>
      <c r="I16" s="24">
        <v>0</v>
      </c>
    </row>
    <row r="17" spans="1:9" ht="12.75" customHeight="1" x14ac:dyDescent="0.2">
      <c r="A17" s="258" t="s">
        <v>398</v>
      </c>
      <c r="B17" s="258"/>
      <c r="C17" s="258"/>
      <c r="D17" s="258"/>
      <c r="E17" s="258"/>
      <c r="F17" s="258"/>
      <c r="G17" s="17">
        <v>10</v>
      </c>
      <c r="H17" s="24">
        <v>0</v>
      </c>
      <c r="I17" s="24">
        <v>0</v>
      </c>
    </row>
    <row r="18" spans="1:9" ht="12.75" customHeight="1" x14ac:dyDescent="0.2">
      <c r="A18" s="258" t="s">
        <v>399</v>
      </c>
      <c r="B18" s="258"/>
      <c r="C18" s="258"/>
      <c r="D18" s="258"/>
      <c r="E18" s="258"/>
      <c r="F18" s="258"/>
      <c r="G18" s="17">
        <v>11</v>
      </c>
      <c r="H18" s="24">
        <v>0</v>
      </c>
      <c r="I18" s="24">
        <v>0</v>
      </c>
    </row>
    <row r="19" spans="1:9" ht="12.75" customHeight="1" x14ac:dyDescent="0.2">
      <c r="A19" s="258" t="s">
        <v>400</v>
      </c>
      <c r="B19" s="258"/>
      <c r="C19" s="258"/>
      <c r="D19" s="258"/>
      <c r="E19" s="258"/>
      <c r="F19" s="258"/>
      <c r="G19" s="17">
        <v>12</v>
      </c>
      <c r="H19" s="24">
        <v>0</v>
      </c>
      <c r="I19" s="24">
        <v>0</v>
      </c>
    </row>
    <row r="20" spans="1:9" ht="26.25" customHeight="1" x14ac:dyDescent="0.2">
      <c r="A20" s="266" t="s">
        <v>401</v>
      </c>
      <c r="B20" s="266"/>
      <c r="C20" s="266"/>
      <c r="D20" s="266"/>
      <c r="E20" s="266"/>
      <c r="F20" s="266"/>
      <c r="G20" s="53">
        <v>13</v>
      </c>
      <c r="H20" s="56">
        <f>SUM(H14:H19)</f>
        <v>0</v>
      </c>
      <c r="I20" s="56">
        <f>SUM(I14:I19)</f>
        <v>0</v>
      </c>
    </row>
    <row r="21" spans="1:9" ht="27.6" customHeight="1" x14ac:dyDescent="0.2">
      <c r="A21" s="264" t="s">
        <v>402</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403</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404</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405</v>
      </c>
      <c r="B35" s="259"/>
      <c r="C35" s="259"/>
      <c r="D35" s="259"/>
      <c r="E35" s="259"/>
      <c r="F35" s="259"/>
      <c r="G35" s="53">
        <v>27</v>
      </c>
      <c r="H35" s="57">
        <f>SUM(H30:H34)</f>
        <v>0</v>
      </c>
      <c r="I35" s="57">
        <f>SUM(I30:I34)</f>
        <v>0</v>
      </c>
    </row>
    <row r="36" spans="1:9" ht="28.15" customHeight="1" x14ac:dyDescent="0.2">
      <c r="A36" s="264" t="s">
        <v>406</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407</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408</v>
      </c>
      <c r="B48" s="259"/>
      <c r="C48" s="259"/>
      <c r="D48" s="259"/>
      <c r="E48" s="259"/>
      <c r="F48" s="259"/>
      <c r="G48" s="53">
        <v>39</v>
      </c>
      <c r="H48" s="57">
        <f>H47+H46+H45+H44+H43</f>
        <v>0</v>
      </c>
      <c r="I48" s="57">
        <f>I47+I46+I45+I44+I43</f>
        <v>0</v>
      </c>
    </row>
    <row r="49" spans="1:9" ht="25.9" customHeight="1" x14ac:dyDescent="0.2">
      <c r="A49" s="270" t="s">
        <v>443</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409</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410</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C1" zoomScale="90" zoomScaleNormal="100" zoomScaleSheetLayoutView="90" workbookViewId="0">
      <selection activeCell="Y59" sqref="Y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45292</v>
      </c>
      <c r="F2" s="4" t="s">
        <v>0</v>
      </c>
      <c r="G2" s="9">
        <v>45565</v>
      </c>
      <c r="H2" s="27"/>
      <c r="I2" s="27"/>
      <c r="J2" s="27"/>
      <c r="K2" s="26"/>
      <c r="X2" s="28" t="s">
        <v>446</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16383761</v>
      </c>
      <c r="I7" s="33">
        <v>0</v>
      </c>
      <c r="J7" s="33">
        <v>0</v>
      </c>
      <c r="K7" s="33">
        <v>0</v>
      </c>
      <c r="L7" s="33">
        <v>0</v>
      </c>
      <c r="M7" s="33">
        <v>0</v>
      </c>
      <c r="N7" s="33">
        <v>544350</v>
      </c>
      <c r="O7" s="33">
        <v>0</v>
      </c>
      <c r="P7" s="33">
        <v>0</v>
      </c>
      <c r="Q7" s="33">
        <v>0</v>
      </c>
      <c r="R7" s="33">
        <v>0</v>
      </c>
      <c r="S7" s="33">
        <v>0</v>
      </c>
      <c r="T7" s="33">
        <v>0</v>
      </c>
      <c r="U7" s="33">
        <v>1881468</v>
      </c>
      <c r="V7" s="33">
        <v>58200</v>
      </c>
      <c r="W7" s="34">
        <f>H7+I7+J7+K7-L7+M7+N7+O7+P7+Q7+R7+U7+V7+S7+T7</f>
        <v>18867779</v>
      </c>
      <c r="X7" s="33">
        <v>0</v>
      </c>
      <c r="Y7" s="34">
        <f>W7+X7</f>
        <v>18867779</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16383761</v>
      </c>
      <c r="I10" s="34">
        <f t="shared" ref="I10:Y10" si="2">I7+I8+I9</f>
        <v>0</v>
      </c>
      <c r="J10" s="34">
        <f t="shared" si="2"/>
        <v>0</v>
      </c>
      <c r="K10" s="34">
        <f>K7+K8+K9</f>
        <v>0</v>
      </c>
      <c r="L10" s="34">
        <f t="shared" si="2"/>
        <v>0</v>
      </c>
      <c r="M10" s="34">
        <f t="shared" si="2"/>
        <v>0</v>
      </c>
      <c r="N10" s="34">
        <f t="shared" si="2"/>
        <v>544350</v>
      </c>
      <c r="O10" s="34">
        <f t="shared" si="2"/>
        <v>0</v>
      </c>
      <c r="P10" s="34">
        <f t="shared" si="2"/>
        <v>0</v>
      </c>
      <c r="Q10" s="34">
        <f t="shared" si="2"/>
        <v>0</v>
      </c>
      <c r="R10" s="34">
        <f t="shared" si="2"/>
        <v>0</v>
      </c>
      <c r="S10" s="34">
        <f t="shared" si="2"/>
        <v>0</v>
      </c>
      <c r="T10" s="34">
        <f t="shared" si="2"/>
        <v>0</v>
      </c>
      <c r="U10" s="34">
        <f t="shared" si="2"/>
        <v>1881468</v>
      </c>
      <c r="V10" s="34">
        <f t="shared" si="2"/>
        <v>58200</v>
      </c>
      <c r="W10" s="34">
        <f t="shared" si="2"/>
        <v>18867779</v>
      </c>
      <c r="X10" s="34">
        <f t="shared" si="2"/>
        <v>0</v>
      </c>
      <c r="Y10" s="34">
        <f t="shared" si="2"/>
        <v>18867779</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-31296</v>
      </c>
      <c r="W11" s="34">
        <f t="shared" ref="W11:W29" si="3">H11+I11+J11+K11-L11+M11+N11+O11+P11+Q11+R11+U11+V11+S11+T11</f>
        <v>-31296</v>
      </c>
      <c r="X11" s="33">
        <v>0</v>
      </c>
      <c r="Y11" s="34">
        <f t="shared" ref="Y11:Y29" si="4">W11+X11</f>
        <v>-31296</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8" t="s">
        <v>417</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418</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419</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420</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421</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429</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8" t="s">
        <v>422</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423</v>
      </c>
      <c r="B28" s="278"/>
      <c r="C28" s="278"/>
      <c r="D28" s="278"/>
      <c r="E28" s="278"/>
      <c r="F28" s="278"/>
      <c r="G28" s="6">
        <v>22</v>
      </c>
      <c r="H28" s="33">
        <v>-1570547</v>
      </c>
      <c r="I28" s="33">
        <v>1570547</v>
      </c>
      <c r="J28" s="33">
        <v>0</v>
      </c>
      <c r="K28" s="33">
        <v>0</v>
      </c>
      <c r="L28" s="33">
        <v>0</v>
      </c>
      <c r="M28" s="33">
        <v>0</v>
      </c>
      <c r="N28" s="33">
        <v>0</v>
      </c>
      <c r="O28" s="33">
        <v>0</v>
      </c>
      <c r="P28" s="33">
        <v>0</v>
      </c>
      <c r="Q28" s="33">
        <v>0</v>
      </c>
      <c r="R28" s="33">
        <v>0</v>
      </c>
      <c r="S28" s="33">
        <v>0</v>
      </c>
      <c r="T28" s="33">
        <v>0</v>
      </c>
      <c r="U28" s="33">
        <v>59542</v>
      </c>
      <c r="V28" s="33">
        <v>-58200</v>
      </c>
      <c r="W28" s="34">
        <f t="shared" si="3"/>
        <v>1342</v>
      </c>
      <c r="X28" s="33">
        <v>0</v>
      </c>
      <c r="Y28" s="34">
        <f t="shared" si="4"/>
        <v>1342</v>
      </c>
    </row>
    <row r="29" spans="1:25" ht="12.75" customHeight="1" x14ac:dyDescent="0.2">
      <c r="A29" s="278" t="s">
        <v>424</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425</v>
      </c>
      <c r="B30" s="296"/>
      <c r="C30" s="296"/>
      <c r="D30" s="296"/>
      <c r="E30" s="296"/>
      <c r="F30" s="296"/>
      <c r="G30" s="8">
        <v>24</v>
      </c>
      <c r="H30" s="36">
        <f>SUM(H10:H29)</f>
        <v>14813214</v>
      </c>
      <c r="I30" s="36">
        <f t="shared" ref="I30:Y30" si="5">SUM(I10:I29)</f>
        <v>1570547</v>
      </c>
      <c r="J30" s="36">
        <f t="shared" si="5"/>
        <v>0</v>
      </c>
      <c r="K30" s="36">
        <f t="shared" si="5"/>
        <v>0</v>
      </c>
      <c r="L30" s="36">
        <f t="shared" si="5"/>
        <v>0</v>
      </c>
      <c r="M30" s="36">
        <f t="shared" si="5"/>
        <v>0</v>
      </c>
      <c r="N30" s="36">
        <f t="shared" si="5"/>
        <v>544350</v>
      </c>
      <c r="O30" s="36">
        <f t="shared" si="5"/>
        <v>0</v>
      </c>
      <c r="P30" s="36">
        <f t="shared" si="5"/>
        <v>0</v>
      </c>
      <c r="Q30" s="36">
        <f t="shared" si="5"/>
        <v>0</v>
      </c>
      <c r="R30" s="36">
        <f t="shared" si="5"/>
        <v>0</v>
      </c>
      <c r="S30" s="36">
        <f t="shared" si="5"/>
        <v>0</v>
      </c>
      <c r="T30" s="36">
        <f t="shared" si="5"/>
        <v>0</v>
      </c>
      <c r="U30" s="36">
        <f t="shared" si="5"/>
        <v>1941010</v>
      </c>
      <c r="V30" s="36">
        <f t="shared" si="5"/>
        <v>-31296</v>
      </c>
      <c r="W30" s="36">
        <f t="shared" si="5"/>
        <v>18837825</v>
      </c>
      <c r="X30" s="36">
        <f t="shared" si="5"/>
        <v>0</v>
      </c>
      <c r="Y30" s="36">
        <f t="shared" si="5"/>
        <v>18837825</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99" t="s">
        <v>426</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-31296</v>
      </c>
      <c r="W33" s="34">
        <f t="shared" si="8"/>
        <v>-31296</v>
      </c>
      <c r="X33" s="34">
        <f t="shared" si="8"/>
        <v>0</v>
      </c>
      <c r="Y33" s="34">
        <f t="shared" si="8"/>
        <v>-31296</v>
      </c>
    </row>
    <row r="34" spans="1:25" ht="30.75" customHeight="1" x14ac:dyDescent="0.2">
      <c r="A34" s="300" t="s">
        <v>427</v>
      </c>
      <c r="B34" s="300"/>
      <c r="C34" s="300"/>
      <c r="D34" s="300"/>
      <c r="E34" s="300"/>
      <c r="F34" s="300"/>
      <c r="G34" s="8">
        <v>27</v>
      </c>
      <c r="H34" s="36">
        <f>SUM(H21:H29)</f>
        <v>-1570547</v>
      </c>
      <c r="I34" s="36">
        <f t="shared" ref="I34:Y34" si="10">SUM(I21:I29)</f>
        <v>1570547</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59542</v>
      </c>
      <c r="V34" s="36">
        <f t="shared" si="10"/>
        <v>-58200</v>
      </c>
      <c r="W34" s="36">
        <f t="shared" si="10"/>
        <v>1342</v>
      </c>
      <c r="X34" s="36">
        <f t="shared" si="10"/>
        <v>0</v>
      </c>
      <c r="Y34" s="36">
        <f t="shared" si="10"/>
        <v>1342</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14813214</v>
      </c>
      <c r="I36" s="33">
        <v>1570547</v>
      </c>
      <c r="J36" s="33">
        <v>0</v>
      </c>
      <c r="K36" s="33">
        <v>0</v>
      </c>
      <c r="L36" s="33">
        <v>0</v>
      </c>
      <c r="M36" s="33">
        <v>0</v>
      </c>
      <c r="N36" s="33">
        <v>544350</v>
      </c>
      <c r="O36" s="33">
        <v>0</v>
      </c>
      <c r="P36" s="33">
        <v>0</v>
      </c>
      <c r="Q36" s="33">
        <v>0</v>
      </c>
      <c r="R36" s="33">
        <v>0</v>
      </c>
      <c r="S36" s="33">
        <v>0</v>
      </c>
      <c r="T36" s="33">
        <v>0</v>
      </c>
      <c r="U36" s="33">
        <v>1941010</v>
      </c>
      <c r="V36" s="33">
        <v>-31296</v>
      </c>
      <c r="W36" s="37">
        <f>H36+I36+J36+K36-L36+M36+N36+O36+P36+Q36+R36+U36+V36+S36+T36</f>
        <v>18837825</v>
      </c>
      <c r="X36" s="33">
        <v>0</v>
      </c>
      <c r="Y36" s="37">
        <f t="shared" ref="Y36:Y38" si="12">W36+X36</f>
        <v>18837825</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428</v>
      </c>
      <c r="B39" s="279"/>
      <c r="C39" s="279"/>
      <c r="D39" s="279"/>
      <c r="E39" s="279"/>
      <c r="F39" s="279"/>
      <c r="G39" s="7">
        <v>31</v>
      </c>
      <c r="H39" s="34">
        <f>H36+H37+H38</f>
        <v>14813214</v>
      </c>
      <c r="I39" s="34">
        <f t="shared" ref="I39:Y39" si="14">I36+I37+I38</f>
        <v>1570547</v>
      </c>
      <c r="J39" s="34">
        <f t="shared" si="14"/>
        <v>0</v>
      </c>
      <c r="K39" s="34">
        <f t="shared" si="14"/>
        <v>0</v>
      </c>
      <c r="L39" s="34">
        <f t="shared" si="14"/>
        <v>0</v>
      </c>
      <c r="M39" s="34">
        <f t="shared" si="14"/>
        <v>0</v>
      </c>
      <c r="N39" s="34">
        <f t="shared" si="14"/>
        <v>544350</v>
      </c>
      <c r="O39" s="34">
        <f t="shared" si="14"/>
        <v>0</v>
      </c>
      <c r="P39" s="34">
        <f t="shared" si="14"/>
        <v>0</v>
      </c>
      <c r="Q39" s="34">
        <f t="shared" si="14"/>
        <v>0</v>
      </c>
      <c r="R39" s="34">
        <f t="shared" si="14"/>
        <v>0</v>
      </c>
      <c r="S39" s="34">
        <f t="shared" si="14"/>
        <v>0</v>
      </c>
      <c r="T39" s="34">
        <f t="shared" si="14"/>
        <v>0</v>
      </c>
      <c r="U39" s="34">
        <f t="shared" si="14"/>
        <v>1941010</v>
      </c>
      <c r="V39" s="34">
        <f t="shared" si="14"/>
        <v>-31296</v>
      </c>
      <c r="W39" s="34">
        <f t="shared" si="14"/>
        <v>18837825</v>
      </c>
      <c r="X39" s="34">
        <f t="shared" si="14"/>
        <v>0</v>
      </c>
      <c r="Y39" s="34">
        <f t="shared" si="14"/>
        <v>18837825</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2454311</v>
      </c>
      <c r="W40" s="37">
        <f t="shared" ref="W40:W58" si="15">H40+I40+J40+K40-L40+M40+N40+O40+P40+Q40+R40+U40+V40+S40+T40</f>
        <v>2454311</v>
      </c>
      <c r="X40" s="33">
        <v>0</v>
      </c>
      <c r="Y40" s="37">
        <f t="shared" ref="Y40:Y58" si="16">W40+X40</f>
        <v>2454311</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417</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418</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419</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420</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421</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429</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422</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430</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152010</v>
      </c>
      <c r="V57" s="33">
        <v>31296</v>
      </c>
      <c r="W57" s="37">
        <f t="shared" si="15"/>
        <v>183306</v>
      </c>
      <c r="X57" s="33">
        <v>0</v>
      </c>
      <c r="Y57" s="37">
        <f t="shared" si="16"/>
        <v>183306</v>
      </c>
    </row>
    <row r="58" spans="1:25" ht="12.75" customHeight="1" x14ac:dyDescent="0.2">
      <c r="A58" s="278" t="s">
        <v>424</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431</v>
      </c>
      <c r="B59" s="296"/>
      <c r="C59" s="296"/>
      <c r="D59" s="296"/>
      <c r="E59" s="296"/>
      <c r="F59" s="296"/>
      <c r="G59" s="8">
        <v>51</v>
      </c>
      <c r="H59" s="36">
        <f>SUM(H39:H58)</f>
        <v>14813214</v>
      </c>
      <c r="I59" s="36">
        <f t="shared" ref="I59:Y59" si="17">SUM(I39:I58)</f>
        <v>1570547</v>
      </c>
      <c r="J59" s="36">
        <f t="shared" si="17"/>
        <v>0</v>
      </c>
      <c r="K59" s="36">
        <f t="shared" si="17"/>
        <v>0</v>
      </c>
      <c r="L59" s="36">
        <f t="shared" si="17"/>
        <v>0</v>
      </c>
      <c r="M59" s="36">
        <f t="shared" si="17"/>
        <v>0</v>
      </c>
      <c r="N59" s="36">
        <f t="shared" si="17"/>
        <v>544350</v>
      </c>
      <c r="O59" s="36">
        <f t="shared" si="17"/>
        <v>0</v>
      </c>
      <c r="P59" s="36">
        <f t="shared" si="17"/>
        <v>0</v>
      </c>
      <c r="Q59" s="36">
        <f t="shared" si="17"/>
        <v>0</v>
      </c>
      <c r="R59" s="36">
        <f t="shared" si="17"/>
        <v>0</v>
      </c>
      <c r="S59" s="36">
        <f t="shared" si="17"/>
        <v>0</v>
      </c>
      <c r="T59" s="36">
        <f t="shared" si="17"/>
        <v>0</v>
      </c>
      <c r="U59" s="36">
        <f t="shared" si="17"/>
        <v>2093020</v>
      </c>
      <c r="V59" s="36">
        <f t="shared" si="17"/>
        <v>2454311</v>
      </c>
      <c r="W59" s="36">
        <f t="shared" si="17"/>
        <v>21475442</v>
      </c>
      <c r="X59" s="36">
        <f t="shared" si="17"/>
        <v>0</v>
      </c>
      <c r="Y59" s="36">
        <f t="shared" si="17"/>
        <v>21475442</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432</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9" t="s">
        <v>433</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2454311</v>
      </c>
      <c r="W62" s="37">
        <f t="shared" si="20"/>
        <v>2454311</v>
      </c>
      <c r="X62" s="37">
        <f t="shared" si="20"/>
        <v>0</v>
      </c>
      <c r="Y62" s="37">
        <f t="shared" si="20"/>
        <v>2454311</v>
      </c>
    </row>
    <row r="63" spans="1:25" ht="29.25" customHeight="1" x14ac:dyDescent="0.2">
      <c r="A63" s="300" t="s">
        <v>434</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152010</v>
      </c>
      <c r="V63" s="38">
        <f t="shared" si="22"/>
        <v>31296</v>
      </c>
      <c r="W63" s="38">
        <f t="shared" si="22"/>
        <v>183306</v>
      </c>
      <c r="X63" s="38">
        <f t="shared" si="22"/>
        <v>0</v>
      </c>
      <c r="Y63" s="38">
        <f t="shared" si="22"/>
        <v>183306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abSelected="1" zoomScaleNormal="100" workbookViewId="0">
      <selection sqref="A1:I40"/>
    </sheetView>
  </sheetViews>
  <sheetFormatPr defaultRowHeight="12.75" x14ac:dyDescent="0.2"/>
  <cols>
    <col min="9" max="9" width="95" customWidth="1"/>
  </cols>
  <sheetData>
    <row r="1" spans="1:9" x14ac:dyDescent="0.2">
      <c r="A1" s="302" t="s">
        <v>463</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www.w3.org/XML/1998/namespace"/>
    <ds:schemaRef ds:uri="http://purl.org/dc/terms/"/>
    <ds:schemaRef ds:uri="http://purl.org/dc/dcmitype/"/>
    <ds:schemaRef ds:uri="2090b57c-2e4d-4ed9-b313-510fc704fe75"/>
    <ds:schemaRef ds:uri="http://schemas.openxmlformats.org/package/2006/metadata/core-properties"/>
    <ds:schemaRef ds:uri="http://schemas.microsoft.com/office/2006/documentManagement/typ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Mirnesa Hodžić</cp:lastModifiedBy>
  <cp:lastPrinted>2018-04-25T06:49:36Z</cp:lastPrinted>
  <dcterms:created xsi:type="dcterms:W3CDTF">2008-10-17T11:51:54Z</dcterms:created>
  <dcterms:modified xsi:type="dcterms:W3CDTF">2024-10-31T07:53:16Z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