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Voditeljfinancijaira\Desktop\TFI\SRPI\Q1_2026\"/>
    </mc:Choice>
  </mc:AlternateContent>
  <xr:revisionPtr revIDLastSave="0" documentId="13_ncr:1_{A83ACE82-0AC1-4C59-B038-98214F77FD94}" xr6:coauthVersionLast="47" xr6:coauthVersionMax="47" xr10:uidLastSave="{00000000-0000-0000-0000-000000000000}"/>
  <bookViews>
    <workbookView xWindow="-110" yWindow="-110" windowWidth="38620" windowHeight="211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<sst xmlns="http://schemas.openxmlformats.org/spreadsheetml/2006/main" count="536" uniqueCount="471">
  <si>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</si>
  <si>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</si>
  <si>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</si>
  <si>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</si>
  <si>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</si>
  <si>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</si>
  <si>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</si>
  <si>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</si>
  <si>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</si>
  <si>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</si>
  <si>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</si>
  <si>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</si>
  <si>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</si>
  <si>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</si>
  <si>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</si>
  <si>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</si>
  <si>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</si>
  <si>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</si>
  <si>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</si>
  <si>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</si>
  <si>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</si>
  <si>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</si>
  <si>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</si>
  <si>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</si>
  <si>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</si>
  <si>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</si>
  <si>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</si>
  <si>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</si>
  <si>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</si>
  <si>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</si>
  <si>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</si>
  <si>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</si>
  <si>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</si>
  <si>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</si>
  <si>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</si>
  <si>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</si>
  <si>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</si>
  <si>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</si>
  <si>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</si>
  <si>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</si>
  <si>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</si>
  <si>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</si>
  <si>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</si>
  <si>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</si>
  <si>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</si>
  <si>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</si>
  <si>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</si>
  <si>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</si>
  <si>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</si>
  <si>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</si>
  <si>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</si>
  <si>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</si>
  <si>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</si>
  <si>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</si>
  <si>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</si>
  <si>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</si>
  <si>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</si>
  <si>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</si>
  <si>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</si>
  <si>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</si>
  <si>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</si>
  <si>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</si>
  <si>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</si>
  <si>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</si>
  <si>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</si>
  <si>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</si>
  <si>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</si>
  <si>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</si>
  <si>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</si>
  <si>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</si>
  <si>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</si>
  <si>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</si>
  <si>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</si>
  <si>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</si>
  <si>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</si>
  <si>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</si>
  <si>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</si>
  <si>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</si>
  <si>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</si>
  <si>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</si>
  <si>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</si>
  <si>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</si>
  <si>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</si>
  <si>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</si>
  <si>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</si>
  <si>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</si>
  <si>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</si>
  <si>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</si>
  <si>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</si>
  <si>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</si>
  <si>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</si>
  <si>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</si>
  <si>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</si>
  <si>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</si>
  <si>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</si>
  <si>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</si>
  <si>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</si>
  <si>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</si>
  <si>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</si>
  <si>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</si>
  <si>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</si>
  <si>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</si>
  <si>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</si>
  <si>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</si>
  <si>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</si>
  <si>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</si>
  <si>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</si>
  <si>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</si>
  <si>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</si>
  <si>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</si>
  <si>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</si>
  <si>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</si>
  <si>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</si>
  <si>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</si>
  <si>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</si>
  <si>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</si>
  <si>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</si>
  <si>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</si>
  <si>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</si>
  <si>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</si>
  <si>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</si>
  <si>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</si>
  <si>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</si>
  <si>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</si>
  <si>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</si>
  <si>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</si>
  <si>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</si>
  <si>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</si>
  <si>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</si>
  <si>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</si>
  <si>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</si>
  <si>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</si>
  <si>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</si>
  <si>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</si>
  <si>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</si>
  <si>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</si>
  <si>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</si>
  <si>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</si>
  <si>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</si>
  <si>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</si>
  <si>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</si>
  <si>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</si>
  <si>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</si>
  <si>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</si>
  <si>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</si>
  <si>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</si>
  <si>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</si>
  <si>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</si>
  <si>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</si>
  <si>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</si>
  <si>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</si>
  <si>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</si>
  <si>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</si>
  <si>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</si>
  <si>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</si>
  <si>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</si>
  <si>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</si>
  <si>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</si>
  <si>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</si>
  <si>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</si>
  <si>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</si>
  <si>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</si>
  <si>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</si>
  <si>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</si>
  <si>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</si>
  <si>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</si>
  <si>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</si>
  <si>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</si>
  <si>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</si>
  <si>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</si>
  <si>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</si>
  <si>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</si>
  <si>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</si>
  <si>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</si>
  <si>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</si>
  <si>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</si>
  <si>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</si>
  <si>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</si>
  <si>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</si>
  <si>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</si>
  <si>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</si>
  <si>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</si>
  <si>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</si>
  <si>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</si>
  <si>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</si>
  <si>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</si>
  <si>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</si>
  <si>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</si>
  <si>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</si>
  <si>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</si>
  <si>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</si>
  <si>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</si>
  <si>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</si>
  <si>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</si>
  <si>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</si>
  <si>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</si>
  <si>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</si>
  <si>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</si>
  <si>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</si>
  <si>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</si>
  <si>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</si>
  <si>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</si>
  <si>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</si>
  <si>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</si>
  <si>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</si>
  <si>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</si>
  <si>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</si>
  <si>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</si>
  <si>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</si>
  <si>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</si>
  <si>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</si>
  <si>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</si>
  <si>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</si>
  <si>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</si>
  <si>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</si>
  <si>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</si>
  <si>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</si>
  <si>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</si>
  <si>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</si>
  <si>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</si>
  <si>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</si>
  <si>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</si>
  <si>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</si>
  <si>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</si>
  <si>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</si>
  <si>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</si>
  <si>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</si>
  <si>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</si>
  <si>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</si>
  <si>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</si>
  <si>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</si>
  <si>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</si>
  <si>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</si>
  <si>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</si>
  <si>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</si>
  <si>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</si>
  <si>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</si>
  <si>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</si>
  <si>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</si>
  <si>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</si>
  <si>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</si>
  <si>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</si>
  <si>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</si>
  <si>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</si>
  <si>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</si>
  <si>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</si>
  <si>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</si>
  <si>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</si>
  <si>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</si>
  <si>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</si>
  <si>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</si>
  <si>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</si>
  <si>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</si>
  <si>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</si>
  <si>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</si>
  <si>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</si>
  <si>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</si>
  <si>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</si>
  <si>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</si>
  <si>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</si>
  <si>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</si>
  <si>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</si>
  <si>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</si>
  <si>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</si>
  <si>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</si>
  <si>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</si>
  <si>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</si>
  <si>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</si>
  <si>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</si>
  <si>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</si>
  <si>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</si>
  <si>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</si>
  <si>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</si>
  <si>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</si>
  <si>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</si>
  <si>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</si>
  <si>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</si>
  <si>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</si>
  <si>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</si>
  <si>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</si>
  <si>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</si>
  <si>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</si>
  <si>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</si>
  <si>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</si>
  <si>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</si>
  <si>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</si>
  <si>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</si>
  <si>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</si>
  <si>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</si>
  <si>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</si>
  <si>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</si>
  <si>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</si>
  <si>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</si>
  <si>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</si>
  <si>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</si>
  <si>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</si>
  <si>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</si>
  <si>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</si>
  <si>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</si>
  <si>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</si>
  <si>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</si>
  <si>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</si>
  <si>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</si>
  <si>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</si>
  <si>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</si>
  <si>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</si>
  <si>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</si>
  <si>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</si>
  <si>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</si>
  <si>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</si>
  <si>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</si>
  <si>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</si>
  <si>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</si>
  <si>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</si>
  <si>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</si>
  <si>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</si>
  <si>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</si>
  <si>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</si>
  <si>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</si>
  <si>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</si>
  <si>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</si>
  <si>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</si>
  <si>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</si>
  <si>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</si>
  <si>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</si>
  <si>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</si>
  <si>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</si>
  <si>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</si>
  <si>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</si>
  <si>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</si>
  <si>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</si>
  <si>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</si>
  <si>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</si>
  <si>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</si>
  <si>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</si>
  <si>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</si>
  <si>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</si>
  <si>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</si>
  <si>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</si>
  <si>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</si>
  <si>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</si>
  <si>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</si>
  <si>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</si>
  <si>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</si>
  <si>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</si>
  <si>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</si>
  <si>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</si>
  <si>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</si>
  <si>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</si>
  <si>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</si>
  <si>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</si>
  <si>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</si>
  <si>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</si>
  <si>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</si>
  <si>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</si>
  <si>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</si>
  <si>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</si>
  <si>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</si>
  <si>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</si>
  <si>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</si>
  <si>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</si>
  <si>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</si>
  <si>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</si>
  <si>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</si>
  <si>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</si>
  <si>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</si>
  <si>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</si>
  <si>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</si>
  <si>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</si>
  <si>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</si>
  <si>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</si>
  <si>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</si>
  <si>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</si>
  <si>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</si>
  <si>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</si>
  <si>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</si>
  <si>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</si>
  <si>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</si>
  <si>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</si>
  <si>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</si>
  <si>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</si>
  <si>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</si>
  <si>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</si>
  <si>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</si>
  <si>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</si>
  <si>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</si>
  <si>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</si>
  <si>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</si>
  <si>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</si>
  <si>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</si>
  <si>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</si>
  <si>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</si>
  <si>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</si>
  <si>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</si>
  <si>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</si>
  <si>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</si>
  <si>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</si>
  <si>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</si>
  <si>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</si>
  <si>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</si>
  <si>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</si>
  <si>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</si>
  <si>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</si>
  <si>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</si>
  <si>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</si>
  <si>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</si>
  <si>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</si>
  <si>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</si>
  <si>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</si>
  <si>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</si>
  <si>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</si>
  <si>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</si>
  <si>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</si>
  <si>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</si>
  <si>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</si>
  <si>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</si>
  <si>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</si>
  <si>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</si>
  <si>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</si>
  <si>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</si>
  <si>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</si>
  <si>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</si>
  <si>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</si>
  <si>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</si>
  <si>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</si>
  <si>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</si>
  <si>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</si>
  <si>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</si>
  <si>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</si>
  <si>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</si>
  <si>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</si>
  <si>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</si>
  <si>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</si>
  <si>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</si>
  <si>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</si>
  <si>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</si>
  <si>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</si>
  <si>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</si>
  <si>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</si>
  <si>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</si>
  <si>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</si>
  <si>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</si>
  <si>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</si>
  <si>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</si>
  <si>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</si>
  <si>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</si>
  <si>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</si>
  <si>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</si>
  <si>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</si>
  <si>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</si>
  <si>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</si>
  <si>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03324842</t>
  </si>
  <si>
    <t>HR</t>
  </si>
  <si>
    <t>060008652</t>
  </si>
  <si>
    <t>90637704245</t>
  </si>
  <si>
    <t>2416</t>
  </si>
  <si>
    <t>3157002LOV8L7ILA0941</t>
  </si>
  <si>
    <t>MEDORA HOTELI I LJETOVALIŠTA d.d.</t>
  </si>
  <si>
    <t>PODGORA</t>
  </si>
  <si>
    <t>MRKUŠIĆA DVORI 2</t>
  </si>
  <si>
    <t>ekomunikacija@medorahotels.com</t>
  </si>
  <si>
    <t>www.medorahotels.com/hr</t>
  </si>
  <si>
    <t>Russell Bedford Croatia - Računovodstvo d.o.o.</t>
  </si>
  <si>
    <t>Sesar Davor</t>
  </si>
  <si>
    <t>+38515544350</t>
  </si>
  <si>
    <t>davor.sesar@russellbedford.hr</t>
  </si>
  <si>
    <t>stanje na dan 31.03.2026</t>
  </si>
  <si>
    <t>Obveznik: MEDORA HOTELI I LJETOVALIŠTA d.d.</t>
  </si>
  <si>
    <t>u razdoblju 01.01.2026 do 31.03.2026</t>
  </si>
  <si>
    <t>u razdoblju 01.01.2026. do 31.03.2026.</t>
  </si>
  <si>
    <t xml:space="preserve">BILJEŠKE UZ FINANCIJSKE IZVJEŠTAJE - TFI
(koji se sastavljaju za tromjesečna razdoblja)
Naziv izdavatelja:   MEDORA HOTELI I LJETOVALIŠTA d.d.
OIB:  90637704245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</si>
</sst>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L13" sqref="L13"/>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169" t="s">
        <v>305</v>
      </c>
      <c r="B1" s="170"/>
      <c r="C1" s="170"/>
      <c r="D1" s="51"/>
      <c r="E1" s="51"/>
      <c r="F1" s="51"/>
      <c r="G1" s="51"/>
      <c r="H1" s="51"/>
      <c r="I1" s="51"/>
      <c r="J1" s="52"/>
    </row>
    <row r="2" spans="1:20" ht="14.4" customHeight="1" x14ac:dyDescent="0.35">
      <c r="A2" s="171" t="s">
        <v>321</v>
      </c>
      <c r="B2" s="172"/>
      <c r="C2" s="172"/>
      <c r="D2" s="172"/>
      <c r="E2" s="172"/>
      <c r="F2" s="172"/>
      <c r="G2" s="172"/>
      <c r="H2" s="172"/>
      <c r="I2" s="172"/>
      <c r="J2" s="173"/>
      <c r="N2" s="34">
        <v>1</v>
      </c>
    </row>
    <row r="3" spans="1:20" x14ac:dyDescent="0.35">
      <c r="A3" s="53"/>
      <c r="B3" s="54"/>
      <c r="C3" s="54"/>
      <c r="D3" s="54"/>
      <c r="E3" s="54"/>
      <c r="F3" s="54"/>
      <c r="G3" s="54"/>
      <c r="H3" s="54"/>
      <c r="I3" s="54"/>
      <c r="J3" s="55"/>
      <c r="N3" s="34">
        <v>2</v>
      </c>
    </row>
    <row r="4" spans="1:20" ht="33.65" customHeight="1" x14ac:dyDescent="0.35">
      <c r="A4" s="174" t="s">
        <v>306</v>
      </c>
      <c r="B4" s="175"/>
      <c r="C4" s="175"/>
      <c r="D4" s="175"/>
      <c r="E4" s="176">
        <v>46023</v>
      </c>
      <c r="F4" s="177"/>
      <c r="G4" s="56" t="s">
        <v>0</v>
      </c>
      <c r="H4" s="176">
        <v>46112</v>
      </c>
      <c r="I4" s="177"/>
      <c r="J4" s="57"/>
      <c r="N4" s="34">
        <v>3</v>
      </c>
    </row>
    <row r="5" spans="1:20" s="33" customFormat="1" ht="10.25" customHeight="1" x14ac:dyDescent="0.35">
      <c r="A5" s="178"/>
      <c r="B5" s="179"/>
      <c r="C5" s="179"/>
      <c r="D5" s="179"/>
      <c r="E5" s="179"/>
      <c r="F5" s="179"/>
      <c r="G5" s="179"/>
      <c r="H5" s="179"/>
      <c r="I5" s="179"/>
      <c r="J5" s="180"/>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165" t="s">
        <v>330</v>
      </c>
      <c r="B10" s="166"/>
      <c r="C10" s="166"/>
      <c r="D10" s="166"/>
      <c r="E10" s="166"/>
      <c r="F10" s="166"/>
      <c r="G10" s="166"/>
      <c r="H10" s="166"/>
      <c r="I10" s="166"/>
      <c r="J10" s="66"/>
    </row>
    <row r="11" spans="1:20" ht="24.65" customHeight="1" x14ac:dyDescent="0.35">
      <c r="A11" s="153" t="s">
        <v>307</v>
      </c>
      <c r="B11" s="167"/>
      <c r="C11" s="159" t="s">
        <v>451</v>
      </c>
      <c r="D11" s="160"/>
      <c r="E11" s="67"/>
      <c r="F11" s="124" t="s">
        <v>331</v>
      </c>
      <c r="G11" s="163"/>
      <c r="H11" s="140" t="s">
        <v>452</v>
      </c>
      <c r="I11" s="141"/>
      <c r="J11" s="68"/>
    </row>
    <row r="12" spans="1:20" ht="14.4" customHeight="1" x14ac:dyDescent="0.35">
      <c r="A12" s="69"/>
      <c r="B12" s="70"/>
      <c r="C12" s="70"/>
      <c r="D12" s="70"/>
      <c r="E12" s="168"/>
      <c r="F12" s="168"/>
      <c r="G12" s="168"/>
      <c r="H12" s="168"/>
      <c r="I12" s="71"/>
      <c r="J12" s="68"/>
    </row>
    <row r="13" spans="1:20" ht="21" customHeight="1" x14ac:dyDescent="0.35">
      <c r="A13" s="123" t="s">
        <v>322</v>
      </c>
      <c r="B13" s="163"/>
      <c r="C13" s="159" t="s">
        <v>453</v>
      </c>
      <c r="D13" s="160"/>
      <c r="E13" s="181"/>
      <c r="F13" s="168"/>
      <c r="G13" s="168"/>
      <c r="H13" s="168"/>
      <c r="I13" s="71"/>
      <c r="J13" s="68"/>
    </row>
    <row r="14" spans="1:20" ht="11" customHeight="1" x14ac:dyDescent="0.35">
      <c r="A14" s="67"/>
      <c r="B14" s="71"/>
      <c r="C14" s="47"/>
      <c r="D14" s="47"/>
      <c r="E14" s="130"/>
      <c r="F14" s="130"/>
      <c r="G14" s="130"/>
      <c r="H14" s="130"/>
      <c r="I14" s="70"/>
      <c r="J14" s="72"/>
    </row>
    <row r="15" spans="1:20" ht="23" customHeight="1" x14ac:dyDescent="0.35">
      <c r="A15" s="123" t="s">
        <v>308</v>
      </c>
      <c r="B15" s="163"/>
      <c r="C15" s="159" t="s">
        <v>454</v>
      </c>
      <c r="D15" s="160"/>
      <c r="E15" s="164"/>
      <c r="F15" s="155"/>
      <c r="G15" s="73" t="s">
        <v>332</v>
      </c>
      <c r="H15" s="140" t="s">
        <v>456</v>
      </c>
      <c r="I15" s="141"/>
      <c r="J15" s="74"/>
    </row>
    <row r="16" spans="1:20" ht="11" customHeight="1" x14ac:dyDescent="0.35">
      <c r="A16" s="67"/>
      <c r="B16" s="71"/>
      <c r="C16" s="70"/>
      <c r="D16" s="70"/>
      <c r="E16" s="130"/>
      <c r="F16" s="130"/>
      <c r="G16" s="150"/>
      <c r="H16" s="150"/>
      <c r="I16" s="70"/>
      <c r="J16" s="72"/>
    </row>
    <row r="17" spans="1:10" ht="23" customHeight="1" x14ac:dyDescent="0.35">
      <c r="A17" s="75"/>
      <c r="B17" s="73" t="s">
        <v>333</v>
      </c>
      <c r="C17" s="159" t="s">
        <v>455</v>
      </c>
      <c r="D17" s="160"/>
      <c r="E17" s="76"/>
      <c r="F17" s="76"/>
      <c r="G17" s="76"/>
      <c r="H17" s="76"/>
      <c r="I17" s="76"/>
      <c r="J17" s="74"/>
    </row>
    <row r="18" spans="1:10" x14ac:dyDescent="0.35">
      <c r="A18" s="161"/>
      <c r="B18" s="162"/>
      <c r="C18" s="130"/>
      <c r="D18" s="130"/>
      <c r="E18" s="130"/>
      <c r="F18" s="130"/>
      <c r="G18" s="130"/>
      <c r="H18" s="130"/>
      <c r="I18" s="70"/>
      <c r="J18" s="72"/>
    </row>
    <row r="19" spans="1:10" x14ac:dyDescent="0.35">
      <c r="A19" s="153" t="s">
        <v>309</v>
      </c>
      <c r="B19" s="154"/>
      <c r="C19" s="131" t="s">
        <v>457</v>
      </c>
      <c r="D19" s="132"/>
      <c r="E19" s="132"/>
      <c r="F19" s="132"/>
      <c r="G19" s="132"/>
      <c r="H19" s="132"/>
      <c r="I19" s="132"/>
      <c r="J19" s="133"/>
    </row>
    <row r="20" spans="1:10" x14ac:dyDescent="0.35">
      <c r="A20" s="69"/>
      <c r="B20" s="70"/>
      <c r="C20" s="77"/>
      <c r="D20" s="70"/>
      <c r="E20" s="130"/>
      <c r="F20" s="130"/>
      <c r="G20" s="130"/>
      <c r="H20" s="130"/>
      <c r="I20" s="70"/>
      <c r="J20" s="72"/>
    </row>
    <row r="21" spans="1:10" x14ac:dyDescent="0.35">
      <c r="A21" s="153" t="s">
        <v>310</v>
      </c>
      <c r="B21" s="154"/>
      <c r="C21" s="140">
        <v>21327</v>
      </c>
      <c r="D21" s="141"/>
      <c r="E21" s="130"/>
      <c r="F21" s="130"/>
      <c r="G21" s="131" t="s">
        <v>458</v>
      </c>
      <c r="H21" s="132"/>
      <c r="I21" s="132"/>
      <c r="J21" s="133"/>
    </row>
    <row r="22" spans="1:10" x14ac:dyDescent="0.35">
      <c r="A22" s="69"/>
      <c r="B22" s="70"/>
      <c r="C22" s="70"/>
      <c r="D22" s="70"/>
      <c r="E22" s="130"/>
      <c r="F22" s="130"/>
      <c r="G22" s="130"/>
      <c r="H22" s="130"/>
      <c r="I22" s="70"/>
      <c r="J22" s="72"/>
    </row>
    <row r="23" spans="1:10" x14ac:dyDescent="0.35">
      <c r="A23" s="153" t="s">
        <v>311</v>
      </c>
      <c r="B23" s="154"/>
      <c r="C23" s="131" t="s">
        <v>459</v>
      </c>
      <c r="D23" s="132"/>
      <c r="E23" s="132"/>
      <c r="F23" s="132"/>
      <c r="G23" s="132"/>
      <c r="H23" s="132"/>
      <c r="I23" s="132"/>
      <c r="J23" s="133"/>
    </row>
    <row r="24" spans="1:10" x14ac:dyDescent="0.35">
      <c r="A24" s="69"/>
      <c r="B24" s="70"/>
      <c r="C24" s="47"/>
      <c r="D24" s="70"/>
      <c r="E24" s="130"/>
      <c r="F24" s="130"/>
      <c r="G24" s="130"/>
      <c r="H24" s="130"/>
      <c r="I24" s="70"/>
      <c r="J24" s="72"/>
    </row>
    <row r="25" spans="1:10" x14ac:dyDescent="0.35">
      <c r="A25" s="153" t="s">
        <v>312</v>
      </c>
      <c r="B25" s="154"/>
      <c r="C25" s="156" t="s">
        <v>460</v>
      </c>
      <c r="D25" s="157"/>
      <c r="E25" s="157"/>
      <c r="F25" s="157"/>
      <c r="G25" s="157"/>
      <c r="H25" s="157"/>
      <c r="I25" s="157"/>
      <c r="J25" s="158"/>
    </row>
    <row r="26" spans="1:10" x14ac:dyDescent="0.35">
      <c r="A26" s="69"/>
      <c r="B26" s="70"/>
      <c r="C26" s="77"/>
      <c r="D26" s="70"/>
      <c r="E26" s="130"/>
      <c r="F26" s="130"/>
      <c r="G26" s="130"/>
      <c r="H26" s="130"/>
      <c r="I26" s="70"/>
      <c r="J26" s="72"/>
    </row>
    <row r="27" spans="1:10" x14ac:dyDescent="0.35">
      <c r="A27" s="153" t="s">
        <v>313</v>
      </c>
      <c r="B27" s="154"/>
      <c r="C27" s="156" t="s">
        <v>461</v>
      </c>
      <c r="D27" s="157"/>
      <c r="E27" s="157"/>
      <c r="F27" s="157"/>
      <c r="G27" s="157"/>
      <c r="H27" s="157"/>
      <c r="I27" s="157"/>
      <c r="J27" s="158"/>
    </row>
    <row r="28" spans="1:10" ht="14" customHeight="1" x14ac:dyDescent="0.35">
      <c r="A28" s="69"/>
      <c r="B28" s="70"/>
      <c r="C28" s="77"/>
      <c r="D28" s="70"/>
      <c r="E28" s="130"/>
      <c r="F28" s="130"/>
      <c r="G28" s="130"/>
      <c r="H28" s="130"/>
      <c r="I28" s="70"/>
      <c r="J28" s="72"/>
    </row>
    <row r="29" spans="1:10" ht="23" customHeight="1" x14ac:dyDescent="0.35">
      <c r="A29" s="123" t="s">
        <v>323</v>
      </c>
      <c r="B29" s="154"/>
      <c r="C29" s="18">
        <v>102</v>
      </c>
      <c r="D29" s="78"/>
      <c r="E29" s="134"/>
      <c r="F29" s="134"/>
      <c r="G29" s="134"/>
      <c r="H29" s="134"/>
      <c r="I29" s="79"/>
      <c r="J29" s="80"/>
    </row>
    <row r="30" spans="1:10" x14ac:dyDescent="0.35">
      <c r="A30" s="69"/>
      <c r="B30" s="70"/>
      <c r="C30" s="70"/>
      <c r="D30" s="70"/>
      <c r="E30" s="130"/>
      <c r="F30" s="130"/>
      <c r="G30" s="130"/>
      <c r="H30" s="130"/>
      <c r="I30" s="79"/>
      <c r="J30" s="80"/>
    </row>
    <row r="31" spans="1:10" x14ac:dyDescent="0.35">
      <c r="A31" s="153" t="s">
        <v>314</v>
      </c>
      <c r="B31" s="154"/>
      <c r="C31" s="19" t="s">
        <v>335</v>
      </c>
      <c r="D31" s="152" t="s">
        <v>334</v>
      </c>
      <c r="E31" s="138"/>
      <c r="F31" s="138"/>
      <c r="G31" s="138"/>
      <c r="H31" s="70"/>
      <c r="I31" s="81" t="s">
        <v>335</v>
      </c>
      <c r="J31" s="82" t="s">
        <v>336</v>
      </c>
    </row>
    <row r="32" spans="1:10" x14ac:dyDescent="0.35">
      <c r="A32" s="153"/>
      <c r="B32" s="154"/>
      <c r="C32" s="83"/>
      <c r="D32" s="56"/>
      <c r="E32" s="155"/>
      <c r="F32" s="155"/>
      <c r="G32" s="155"/>
      <c r="H32" s="155"/>
      <c r="I32" s="79"/>
      <c r="J32" s="80"/>
    </row>
    <row r="33" spans="1:10" x14ac:dyDescent="0.35">
      <c r="A33" s="153" t="s">
        <v>324</v>
      </c>
      <c r="B33" s="154"/>
      <c r="C33" s="18" t="s">
        <v>338</v>
      </c>
      <c r="D33" s="152" t="s">
        <v>337</v>
      </c>
      <c r="E33" s="138"/>
      <c r="F33" s="138"/>
      <c r="G33" s="138"/>
      <c r="H33" s="76"/>
      <c r="I33" s="81" t="s">
        <v>338</v>
      </c>
      <c r="J33" s="82" t="s">
        <v>339</v>
      </c>
    </row>
    <row r="34" spans="1:10" x14ac:dyDescent="0.35">
      <c r="A34" s="69"/>
      <c r="B34" s="70"/>
      <c r="C34" s="70"/>
      <c r="D34" s="70"/>
      <c r="E34" s="130"/>
      <c r="F34" s="130"/>
      <c r="G34" s="130"/>
      <c r="H34" s="130"/>
      <c r="I34" s="70"/>
      <c r="J34" s="72"/>
    </row>
    <row r="35" spans="1:10" x14ac:dyDescent="0.35">
      <c r="A35" s="152" t="s">
        <v>325</v>
      </c>
      <c r="B35" s="138"/>
      <c r="C35" s="138"/>
      <c r="D35" s="138"/>
      <c r="E35" s="138" t="s">
        <v>315</v>
      </c>
      <c r="F35" s="138"/>
      <c r="G35" s="138"/>
      <c r="H35" s="138"/>
      <c r="I35" s="138"/>
      <c r="J35" s="84" t="s">
        <v>316</v>
      </c>
    </row>
    <row r="36" spans="1:10" x14ac:dyDescent="0.35">
      <c r="A36" s="69"/>
      <c r="B36" s="70"/>
      <c r="C36" s="70"/>
      <c r="D36" s="70"/>
      <c r="E36" s="130"/>
      <c r="F36" s="130"/>
      <c r="G36" s="130"/>
      <c r="H36" s="130"/>
      <c r="I36" s="70"/>
      <c r="J36" s="80"/>
    </row>
    <row r="37" spans="1:10" x14ac:dyDescent="0.35">
      <c r="A37" s="146"/>
      <c r="B37" s="147"/>
      <c r="C37" s="147"/>
      <c r="D37" s="147"/>
      <c r="E37" s="146"/>
      <c r="F37" s="147"/>
      <c r="G37" s="147"/>
      <c r="H37" s="147"/>
      <c r="I37" s="148"/>
      <c r="J37" s="48"/>
    </row>
    <row r="38" spans="1:10" x14ac:dyDescent="0.35">
      <c r="A38" s="39"/>
      <c r="B38" s="47"/>
      <c r="C38" s="50"/>
      <c r="D38" s="151"/>
      <c r="E38" s="151"/>
      <c r="F38" s="151"/>
      <c r="G38" s="151"/>
      <c r="H38" s="151"/>
      <c r="I38" s="151"/>
      <c r="J38" s="40"/>
    </row>
    <row r="39" spans="1:10" x14ac:dyDescent="0.35">
      <c r="A39" s="146"/>
      <c r="B39" s="147"/>
      <c r="C39" s="147"/>
      <c r="D39" s="148"/>
      <c r="E39" s="146"/>
      <c r="F39" s="147"/>
      <c r="G39" s="147"/>
      <c r="H39" s="147"/>
      <c r="I39" s="148"/>
      <c r="J39" s="18"/>
    </row>
    <row r="40" spans="1:10" x14ac:dyDescent="0.35">
      <c r="A40" s="39"/>
      <c r="B40" s="47"/>
      <c r="C40" s="50"/>
      <c r="D40" s="49"/>
      <c r="E40" s="151"/>
      <c r="F40" s="151"/>
      <c r="G40" s="151"/>
      <c r="H40" s="151"/>
      <c r="I40" s="46"/>
      <c r="J40" s="40"/>
    </row>
    <row r="41" spans="1:10" x14ac:dyDescent="0.35">
      <c r="A41" s="146"/>
      <c r="B41" s="147"/>
      <c r="C41" s="147"/>
      <c r="D41" s="148"/>
      <c r="E41" s="146"/>
      <c r="F41" s="147"/>
      <c r="G41" s="147"/>
      <c r="H41" s="147"/>
      <c r="I41" s="148"/>
      <c r="J41" s="18"/>
    </row>
    <row r="42" spans="1:10" x14ac:dyDescent="0.35">
      <c r="A42" s="39"/>
      <c r="B42" s="47"/>
      <c r="C42" s="50"/>
      <c r="D42" s="49"/>
      <c r="E42" s="151"/>
      <c r="F42" s="151"/>
      <c r="G42" s="151"/>
      <c r="H42" s="151"/>
      <c r="I42" s="46"/>
      <c r="J42" s="40"/>
    </row>
    <row r="43" spans="1:10" x14ac:dyDescent="0.35">
      <c r="A43" s="146"/>
      <c r="B43" s="147"/>
      <c r="C43" s="147"/>
      <c r="D43" s="148"/>
      <c r="E43" s="146"/>
      <c r="F43" s="147"/>
      <c r="G43" s="147"/>
      <c r="H43" s="147"/>
      <c r="I43" s="148"/>
      <c r="J43" s="18"/>
    </row>
    <row r="44" spans="1:10" x14ac:dyDescent="0.35">
      <c r="A44" s="41"/>
      <c r="B44" s="50"/>
      <c r="C44" s="149"/>
      <c r="D44" s="149"/>
      <c r="E44" s="150"/>
      <c r="F44" s="150"/>
      <c r="G44" s="149"/>
      <c r="H44" s="149"/>
      <c r="I44" s="149"/>
      <c r="J44" s="40"/>
    </row>
    <row r="45" spans="1:10" x14ac:dyDescent="0.35">
      <c r="A45" s="146"/>
      <c r="B45" s="147"/>
      <c r="C45" s="147"/>
      <c r="D45" s="148"/>
      <c r="E45" s="146"/>
      <c r="F45" s="147"/>
      <c r="G45" s="147"/>
      <c r="H45" s="147"/>
      <c r="I45" s="148"/>
      <c r="J45" s="18"/>
    </row>
    <row r="46" spans="1:10" x14ac:dyDescent="0.35">
      <c r="A46" s="41"/>
      <c r="B46" s="50"/>
      <c r="C46" s="50"/>
      <c r="D46" s="47"/>
      <c r="E46" s="150"/>
      <c r="F46" s="150"/>
      <c r="G46" s="149"/>
      <c r="H46" s="149"/>
      <c r="I46" s="47"/>
      <c r="J46" s="40"/>
    </row>
    <row r="47" spans="1:10" x14ac:dyDescent="0.35">
      <c r="A47" s="146"/>
      <c r="B47" s="147"/>
      <c r="C47" s="147"/>
      <c r="D47" s="148"/>
      <c r="E47" s="146"/>
      <c r="F47" s="147"/>
      <c r="G47" s="147"/>
      <c r="H47" s="147"/>
      <c r="I47" s="148"/>
      <c r="J47" s="18"/>
    </row>
    <row r="48" spans="1:10" x14ac:dyDescent="0.35">
      <c r="A48" s="85"/>
      <c r="B48" s="77"/>
      <c r="C48" s="77"/>
      <c r="D48" s="70"/>
      <c r="E48" s="130"/>
      <c r="F48" s="130"/>
      <c r="G48" s="144"/>
      <c r="H48" s="144"/>
      <c r="I48" s="70"/>
      <c r="J48" s="86" t="s">
        <v>340</v>
      </c>
    </row>
    <row r="49" spans="1:10" x14ac:dyDescent="0.35">
      <c r="A49" s="85"/>
      <c r="B49" s="77"/>
      <c r="C49" s="77"/>
      <c r="D49" s="70"/>
      <c r="E49" s="130"/>
      <c r="F49" s="130"/>
      <c r="G49" s="144"/>
      <c r="H49" s="144"/>
      <c r="I49" s="70"/>
      <c r="J49" s="86" t="s">
        <v>341</v>
      </c>
    </row>
    <row r="50" spans="1:10" ht="14.4" customHeight="1" x14ac:dyDescent="0.35">
      <c r="A50" s="123" t="s">
        <v>317</v>
      </c>
      <c r="B50" s="124"/>
      <c r="C50" s="140" t="s">
        <v>340</v>
      </c>
      <c r="D50" s="141"/>
      <c r="E50" s="142" t="s">
        <v>342</v>
      </c>
      <c r="F50" s="143"/>
      <c r="G50" s="131" t="s">
        <v>462</v>
      </c>
      <c r="H50" s="132"/>
      <c r="I50" s="132"/>
      <c r="J50" s="133"/>
    </row>
    <row r="51" spans="1:10" x14ac:dyDescent="0.35">
      <c r="A51" s="85"/>
      <c r="B51" s="77"/>
      <c r="C51" s="144"/>
      <c r="D51" s="144"/>
      <c r="E51" s="130"/>
      <c r="F51" s="130"/>
      <c r="G51" s="145" t="s">
        <v>343</v>
      </c>
      <c r="H51" s="145"/>
      <c r="I51" s="145"/>
      <c r="J51" s="63"/>
    </row>
    <row r="52" spans="1:10" ht="14" customHeight="1" x14ac:dyDescent="0.35">
      <c r="A52" s="123" t="s">
        <v>318</v>
      </c>
      <c r="B52" s="124"/>
      <c r="C52" s="131" t="s">
        <v>463</v>
      </c>
      <c r="D52" s="132"/>
      <c r="E52" s="132"/>
      <c r="F52" s="132"/>
      <c r="G52" s="132"/>
      <c r="H52" s="132"/>
      <c r="I52" s="132"/>
      <c r="J52" s="133"/>
    </row>
    <row r="53" spans="1:10" x14ac:dyDescent="0.35">
      <c r="A53" s="69"/>
      <c r="B53" s="70"/>
      <c r="C53" s="134" t="s">
        <v>319</v>
      </c>
      <c r="D53" s="134"/>
      <c r="E53" s="134"/>
      <c r="F53" s="134"/>
      <c r="G53" s="134"/>
      <c r="H53" s="134"/>
      <c r="I53" s="134"/>
      <c r="J53" s="72"/>
    </row>
    <row r="54" spans="1:10" x14ac:dyDescent="0.35">
      <c r="A54" s="123" t="s">
        <v>320</v>
      </c>
      <c r="B54" s="124"/>
      <c r="C54" s="135" t="s">
        <v>464</v>
      </c>
      <c r="D54" s="136"/>
      <c r="E54" s="137"/>
      <c r="F54" s="130"/>
      <c r="G54" s="130"/>
      <c r="H54" s="138"/>
      <c r="I54" s="138"/>
      <c r="J54" s="139"/>
    </row>
    <row r="55" spans="1:10" x14ac:dyDescent="0.35">
      <c r="A55" s="69"/>
      <c r="B55" s="70"/>
      <c r="C55" s="77"/>
      <c r="D55" s="70"/>
      <c r="E55" s="130"/>
      <c r="F55" s="130"/>
      <c r="G55" s="130"/>
      <c r="H55" s="130"/>
      <c r="I55" s="70"/>
      <c r="J55" s="72"/>
    </row>
    <row r="56" spans="1:10" ht="14.4" customHeight="1" x14ac:dyDescent="0.35">
      <c r="A56" s="123" t="s">
        <v>312</v>
      </c>
      <c r="B56" s="124"/>
      <c r="C56" s="125" t="s">
        <v>465</v>
      </c>
      <c r="D56" s="126"/>
      <c r="E56" s="126"/>
      <c r="F56" s="126"/>
      <c r="G56" s="126"/>
      <c r="H56" s="126"/>
      <c r="I56" s="126"/>
      <c r="J56" s="127"/>
    </row>
    <row r="57" spans="1:10" x14ac:dyDescent="0.35">
      <c r="A57" s="69"/>
      <c r="B57" s="70"/>
      <c r="C57" s="70"/>
      <c r="D57" s="70"/>
      <c r="E57" s="130"/>
      <c r="F57" s="130"/>
      <c r="G57" s="130"/>
      <c r="H57" s="130"/>
      <c r="I57" s="70"/>
      <c r="J57" s="72"/>
    </row>
    <row r="58" spans="1:10" x14ac:dyDescent="0.35">
      <c r="A58" s="123" t="s">
        <v>344</v>
      </c>
      <c r="B58" s="124"/>
      <c r="C58" s="125"/>
      <c r="D58" s="126"/>
      <c r="E58" s="126"/>
      <c r="F58" s="126"/>
      <c r="G58" s="126"/>
      <c r="H58" s="126"/>
      <c r="I58" s="126"/>
      <c r="J58" s="127"/>
    </row>
    <row r="59" spans="1:10" ht="14.4" customHeight="1" x14ac:dyDescent="0.35">
      <c r="A59" s="69"/>
      <c r="B59" s="70"/>
      <c r="C59" s="128" t="s">
        <v>345</v>
      </c>
      <c r="D59" s="128"/>
      <c r="E59" s="128"/>
      <c r="F59" s="128"/>
      <c r="G59" s="70"/>
      <c r="H59" s="70"/>
      <c r="I59" s="70"/>
      <c r="J59" s="72"/>
    </row>
    <row r="60" spans="1:10" x14ac:dyDescent="0.35">
      <c r="A60" s="123" t="s">
        <v>346</v>
      </c>
      <c r="B60" s="124"/>
      <c r="C60" s="125"/>
      <c r="D60" s="126"/>
      <c r="E60" s="126"/>
      <c r="F60" s="126"/>
      <c r="G60" s="126"/>
      <c r="H60" s="126"/>
      <c r="I60" s="126"/>
      <c r="J60" s="127"/>
    </row>
    <row r="61" spans="1:10" ht="14.4" customHeight="1" x14ac:dyDescent="0.35">
      <c r="A61" s="87"/>
      <c r="B61" s="88"/>
      <c r="C61" s="129" t="s">
        <v>347</v>
      </c>
      <c r="D61" s="129"/>
      <c r="E61" s="129"/>
      <c r="F61" s="129"/>
      <c r="G61" s="129"/>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view="pageBreakPreview" topLeftCell="A67" zoomScaleNormal="100" zoomScaleSheetLayoutView="100" workbookViewId="0">
      <selection activeCell="I13" sqref="I13"/>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189" t="s">
        <v>1</v>
      </c>
      <c r="B1" s="190"/>
      <c r="C1" s="190"/>
      <c r="D1" s="190"/>
      <c r="E1" s="190"/>
      <c r="F1" s="190"/>
      <c r="G1" s="190"/>
      <c r="H1" s="190"/>
      <c r="I1" s="190"/>
    </row>
    <row r="2" spans="1:9" x14ac:dyDescent="0.25">
      <c r="A2" s="191" t="s">
        <v>466</v>
      </c>
      <c r="B2" s="192"/>
      <c r="C2" s="192"/>
      <c r="D2" s="192"/>
      <c r="E2" s="192"/>
      <c r="F2" s="192"/>
      <c r="G2" s="192"/>
      <c r="H2" s="192"/>
      <c r="I2" s="192"/>
    </row>
    <row r="3" spans="1:9" x14ac:dyDescent="0.25">
      <c r="A3" s="193" t="s">
        <v>439</v>
      </c>
      <c r="B3" s="193"/>
      <c r="C3" s="193"/>
      <c r="D3" s="193"/>
      <c r="E3" s="193"/>
      <c r="F3" s="193"/>
      <c r="G3" s="193"/>
      <c r="H3" s="193"/>
      <c r="I3" s="193"/>
    </row>
    <row r="4" spans="1:9" x14ac:dyDescent="0.25">
      <c r="A4" s="194" t="s">
        <v>467</v>
      </c>
      <c r="B4" s="195"/>
      <c r="C4" s="195"/>
      <c r="D4" s="195"/>
      <c r="E4" s="195"/>
      <c r="F4" s="195"/>
      <c r="G4" s="195"/>
      <c r="H4" s="195"/>
      <c r="I4" s="196"/>
    </row>
    <row r="5" spans="1:9" ht="31.5"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91">
        <f>H10+H17+H27+H38+H43</f>
        <v>53392707</v>
      </c>
      <c r="I9" s="91">
        <f>I10+I17+I27+I38+I43</f>
        <v>51828617</v>
      </c>
    </row>
    <row r="10" spans="1:9" ht="12.75" customHeight="1" x14ac:dyDescent="0.25">
      <c r="A10" s="186" t="s">
        <v>5</v>
      </c>
      <c r="B10" s="186"/>
      <c r="C10" s="186"/>
      <c r="D10" s="186"/>
      <c r="E10" s="186"/>
      <c r="F10" s="186"/>
      <c r="G10" s="8">
        <v>3</v>
      </c>
      <c r="H10" s="91">
        <f>H11+H12+H13+H14+H15+H16</f>
        <v>2510288</v>
      </c>
      <c r="I10" s="91">
        <f>I11+I12+I13+I14+I15+I16</f>
        <v>2482303</v>
      </c>
    </row>
    <row r="11" spans="1:9" ht="12.75" customHeight="1" x14ac:dyDescent="0.25">
      <c r="A11" s="182" t="s">
        <v>6</v>
      </c>
      <c r="B11" s="182"/>
      <c r="C11" s="182"/>
      <c r="D11" s="182"/>
      <c r="E11" s="182"/>
      <c r="F11" s="182"/>
      <c r="G11" s="7">
        <v>4</v>
      </c>
      <c r="H11" s="90">
        <v>0</v>
      </c>
      <c r="I11" s="90">
        <v>0</v>
      </c>
    </row>
    <row r="12" spans="1:9" ht="23" customHeight="1" x14ac:dyDescent="0.25">
      <c r="A12" s="182" t="s">
        <v>7</v>
      </c>
      <c r="B12" s="182"/>
      <c r="C12" s="182"/>
      <c r="D12" s="182"/>
      <c r="E12" s="182"/>
      <c r="F12" s="182"/>
      <c r="G12" s="7">
        <v>5</v>
      </c>
      <c r="H12" s="90">
        <v>2510288</v>
      </c>
      <c r="I12" s="90">
        <v>2482303</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91">
        <f>H18+H19+H20+H21+H22+H23+H24+H25+H26</f>
        <v>50855344</v>
      </c>
      <c r="I17" s="91">
        <f>I18+I19+I20+I21+I22+I23+I24+I25+I26</f>
        <v>49272039</v>
      </c>
    </row>
    <row r="18" spans="1:9" ht="12.75" customHeight="1" x14ac:dyDescent="0.25">
      <c r="A18" s="182" t="s">
        <v>13</v>
      </c>
      <c r="B18" s="182"/>
      <c r="C18" s="182"/>
      <c r="D18" s="182"/>
      <c r="E18" s="182"/>
      <c r="F18" s="182"/>
      <c r="G18" s="7">
        <v>11</v>
      </c>
      <c r="H18" s="90">
        <v>23051109</v>
      </c>
      <c r="I18" s="90">
        <v>21641109</v>
      </c>
    </row>
    <row r="19" spans="1:9" ht="12.75" customHeight="1" x14ac:dyDescent="0.25">
      <c r="A19" s="182" t="s">
        <v>14</v>
      </c>
      <c r="B19" s="182"/>
      <c r="C19" s="182"/>
      <c r="D19" s="182"/>
      <c r="E19" s="182"/>
      <c r="F19" s="182"/>
      <c r="G19" s="7">
        <v>12</v>
      </c>
      <c r="H19" s="90">
        <v>25442882</v>
      </c>
      <c r="I19" s="90">
        <v>25118610</v>
      </c>
    </row>
    <row r="20" spans="1:9" ht="12.75" customHeight="1" x14ac:dyDescent="0.25">
      <c r="A20" s="182" t="s">
        <v>15</v>
      </c>
      <c r="B20" s="182"/>
      <c r="C20" s="182"/>
      <c r="D20" s="182"/>
      <c r="E20" s="182"/>
      <c r="F20" s="182"/>
      <c r="G20" s="7">
        <v>13</v>
      </c>
      <c r="H20" s="90">
        <v>1227948</v>
      </c>
      <c r="I20" s="90">
        <v>1153145</v>
      </c>
    </row>
    <row r="21" spans="1:9" ht="12.75" customHeight="1" x14ac:dyDescent="0.25">
      <c r="A21" s="182" t="s">
        <v>16</v>
      </c>
      <c r="B21" s="182"/>
      <c r="C21" s="182"/>
      <c r="D21" s="182"/>
      <c r="E21" s="182"/>
      <c r="F21" s="182"/>
      <c r="G21" s="7">
        <v>14</v>
      </c>
      <c r="H21" s="90">
        <v>361270</v>
      </c>
      <c r="I21" s="90">
        <v>372262</v>
      </c>
    </row>
    <row r="22" spans="1:9" ht="12.75" customHeight="1" x14ac:dyDescent="0.25">
      <c r="A22" s="182" t="s">
        <v>17</v>
      </c>
      <c r="B22" s="182"/>
      <c r="C22" s="182"/>
      <c r="D22" s="182"/>
      <c r="E22" s="182"/>
      <c r="F22" s="182"/>
      <c r="G22" s="7">
        <v>15</v>
      </c>
      <c r="H22" s="90">
        <v>31427</v>
      </c>
      <c r="I22" s="90">
        <v>31501</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740368</v>
      </c>
      <c r="I24" s="90">
        <v>955072</v>
      </c>
    </row>
    <row r="25" spans="1:9" ht="12.75" customHeight="1" x14ac:dyDescent="0.25">
      <c r="A25" s="182" t="s">
        <v>20</v>
      </c>
      <c r="B25" s="182"/>
      <c r="C25" s="182"/>
      <c r="D25" s="182"/>
      <c r="E25" s="182"/>
      <c r="F25" s="182"/>
      <c r="G25" s="7">
        <v>18</v>
      </c>
      <c r="H25" s="90">
        <v>340</v>
      </c>
      <c r="I25" s="90">
        <v>340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91">
        <f>SUM(H28:H37)</f>
        <v>27075</v>
      </c>
      <c r="I27" s="91">
        <f>SUM(I28:I37)</f>
        <v>74275</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14945</v>
      </c>
      <c r="I31" s="90">
        <v>14945</v>
      </c>
    </row>
    <row r="32" spans="1:9" ht="23.4" customHeight="1" x14ac:dyDescent="0.25">
      <c r="A32" s="182" t="s">
        <v>27</v>
      </c>
      <c r="B32" s="182"/>
      <c r="C32" s="182"/>
      <c r="D32" s="182"/>
      <c r="E32" s="182"/>
      <c r="F32" s="182"/>
      <c r="G32" s="7">
        <v>25</v>
      </c>
      <c r="H32" s="90">
        <v>0</v>
      </c>
      <c r="I32" s="90">
        <v>0</v>
      </c>
    </row>
    <row r="33" spans="1:9" ht="21.65"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12130</v>
      </c>
      <c r="I35" s="90">
        <v>59330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91">
        <f>H39+H40+H41+H42</f>
        <v>0</v>
      </c>
      <c r="I38" s="9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91">
        <f>H45+H53+H60+H70</f>
        <v>2884316</v>
      </c>
      <c r="I44" s="91">
        <f>I45+I53+I60+I70</f>
        <v>2239282</v>
      </c>
    </row>
    <row r="45" spans="1:9" ht="12.75" customHeight="1" x14ac:dyDescent="0.25">
      <c r="A45" s="186" t="s">
        <v>39</v>
      </c>
      <c r="B45" s="186"/>
      <c r="C45" s="186"/>
      <c r="D45" s="186"/>
      <c r="E45" s="186"/>
      <c r="F45" s="186"/>
      <c r="G45" s="8">
        <v>38</v>
      </c>
      <c r="H45" s="91">
        <f>SUM(H46:H52)</f>
        <v>340841</v>
      </c>
      <c r="I45" s="91">
        <f>SUM(I46:I52)</f>
        <v>643999</v>
      </c>
    </row>
    <row r="46" spans="1:9" ht="12.75" customHeight="1" x14ac:dyDescent="0.25">
      <c r="A46" s="182" t="s">
        <v>40</v>
      </c>
      <c r="B46" s="182"/>
      <c r="C46" s="182"/>
      <c r="D46" s="182"/>
      <c r="E46" s="182"/>
      <c r="F46" s="182"/>
      <c r="G46" s="7">
        <v>39</v>
      </c>
      <c r="H46" s="90">
        <v>340841</v>
      </c>
      <c r="I46" s="90">
        <v>643999</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91">
        <f>SUM(H54:H59)</f>
        <v>533263</v>
      </c>
      <c r="I53" s="91">
        <f>SUM(I54:I59)</f>
        <v>431798</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11314</v>
      </c>
      <c r="I56" s="90">
        <v>12213</v>
      </c>
    </row>
    <row r="57" spans="1:9" ht="12.75" customHeight="1" x14ac:dyDescent="0.25">
      <c r="A57" s="182" t="s">
        <v>51</v>
      </c>
      <c r="B57" s="182"/>
      <c r="C57" s="182"/>
      <c r="D57" s="182"/>
      <c r="E57" s="182"/>
      <c r="F57" s="182"/>
      <c r="G57" s="7">
        <v>50</v>
      </c>
      <c r="H57" s="90">
        <v>5488</v>
      </c>
      <c r="I57" s="90">
        <v>4718</v>
      </c>
    </row>
    <row r="58" spans="1:9" ht="12.75" customHeight="1" x14ac:dyDescent="0.25">
      <c r="A58" s="182" t="s">
        <v>52</v>
      </c>
      <c r="B58" s="182"/>
      <c r="C58" s="182"/>
      <c r="D58" s="182"/>
      <c r="E58" s="182"/>
      <c r="F58" s="182"/>
      <c r="G58" s="7">
        <v>51</v>
      </c>
      <c r="H58" s="90">
        <v>134473</v>
      </c>
      <c r="I58" s="90">
        <v>176405</v>
      </c>
    </row>
    <row r="59" spans="1:9" ht="12.75" customHeight="1" x14ac:dyDescent="0.25">
      <c r="A59" s="182" t="s">
        <v>53</v>
      </c>
      <c r="B59" s="182"/>
      <c r="C59" s="182"/>
      <c r="D59" s="182"/>
      <c r="E59" s="182"/>
      <c r="F59" s="182"/>
      <c r="G59" s="7">
        <v>52</v>
      </c>
      <c r="H59" s="90">
        <v>381988</v>
      </c>
      <c r="I59" s="90">
        <v>238462</v>
      </c>
    </row>
    <row r="60" spans="1:9" ht="12.75" customHeight="1" x14ac:dyDescent="0.25">
      <c r="A60" s="186" t="s">
        <v>54</v>
      </c>
      <c r="B60" s="186"/>
      <c r="C60" s="186"/>
      <c r="D60" s="186"/>
      <c r="E60" s="186"/>
      <c r="F60" s="186"/>
      <c r="G60" s="8">
        <v>53</v>
      </c>
      <c r="H60" s="91">
        <f>SUM(H61:H69)</f>
        <v>0</v>
      </c>
      <c r="I60" s="91">
        <f>SUM(I61:I69)</f>
        <v>0</v>
      </c>
    </row>
    <row r="61" spans="1:9" ht="12.75" customHeight="1" x14ac:dyDescent="0.25">
      <c r="A61" s="182" t="s">
        <v>23</v>
      </c>
      <c r="B61" s="182"/>
      <c r="C61" s="182"/>
      <c r="D61" s="182"/>
      <c r="E61" s="182"/>
      <c r="F61" s="182"/>
      <c r="G61" s="7">
        <v>54</v>
      </c>
      <c r="H61" s="90">
        <v>0</v>
      </c>
      <c r="I61" s="90">
        <v>0</v>
      </c>
    </row>
    <row r="62" spans="1:9" ht="27.65"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6" customHeight="1" x14ac:dyDescent="0.25">
      <c r="A64" s="182" t="s">
        <v>55</v>
      </c>
      <c r="B64" s="182"/>
      <c r="C64" s="182"/>
      <c r="D64" s="182"/>
      <c r="E64" s="182"/>
      <c r="F64" s="182"/>
      <c r="G64" s="7">
        <v>57</v>
      </c>
      <c r="H64" s="90">
        <v>0</v>
      </c>
      <c r="I64" s="90">
        <v>0</v>
      </c>
    </row>
    <row r="65" spans="1:9" ht="21.65" customHeight="1" x14ac:dyDescent="0.25">
      <c r="A65" s="182" t="s">
        <v>27</v>
      </c>
      <c r="B65" s="182"/>
      <c r="C65" s="182"/>
      <c r="D65" s="182"/>
      <c r="E65" s="182"/>
      <c r="F65" s="182"/>
      <c r="G65" s="7">
        <v>58</v>
      </c>
      <c r="H65" s="90">
        <v>0</v>
      </c>
      <c r="I65" s="90">
        <v>0</v>
      </c>
    </row>
    <row r="66" spans="1:9" ht="21.65"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2010212</v>
      </c>
      <c r="I70" s="90">
        <v>1163485</v>
      </c>
    </row>
    <row r="71" spans="1:9" ht="12.75" customHeight="1" x14ac:dyDescent="0.25">
      <c r="A71" s="183" t="s">
        <v>58</v>
      </c>
      <c r="B71" s="183"/>
      <c r="C71" s="183"/>
      <c r="D71" s="183"/>
      <c r="E71" s="183"/>
      <c r="F71" s="183"/>
      <c r="G71" s="7">
        <v>64</v>
      </c>
      <c r="H71" s="90">
        <v>128195</v>
      </c>
      <c r="I71" s="90">
        <v>176797</v>
      </c>
    </row>
    <row r="72" spans="1:9" ht="12.75" customHeight="1" x14ac:dyDescent="0.25">
      <c r="A72" s="184" t="s">
        <v>302</v>
      </c>
      <c r="B72" s="184"/>
      <c r="C72" s="184"/>
      <c r="D72" s="184"/>
      <c r="E72" s="184"/>
      <c r="F72" s="184"/>
      <c r="G72" s="8">
        <v>65</v>
      </c>
      <c r="H72" s="91">
        <f>H8+H9+H44+H71</f>
        <v>56405218</v>
      </c>
      <c r="I72" s="91">
        <f>I8+I9+I44+I71</f>
        <v>54244696</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441</v>
      </c>
      <c r="B75" s="184"/>
      <c r="C75" s="184"/>
      <c r="D75" s="184"/>
      <c r="E75" s="184"/>
      <c r="F75" s="184"/>
      <c r="G75" s="8">
        <v>67</v>
      </c>
      <c r="H75" s="92">
        <f>H76+H77+H78+H84+H85+H92+H95+H98</f>
        <v>42072750</v>
      </c>
      <c r="I75" s="92">
        <f>I76+I77+I78+I84+I85+I92+I95+I98</f>
        <v>37741571</v>
      </c>
    </row>
    <row r="76" spans="1:9" ht="12.75" customHeight="1" x14ac:dyDescent="0.25">
      <c r="A76" s="182" t="s">
        <v>61</v>
      </c>
      <c r="B76" s="182"/>
      <c r="C76" s="182"/>
      <c r="D76" s="182"/>
      <c r="E76" s="182"/>
      <c r="F76" s="182"/>
      <c r="G76" s="7">
        <v>68</v>
      </c>
      <c r="H76" s="90">
        <v>10480124</v>
      </c>
      <c r="I76" s="90">
        <v>10480124</v>
      </c>
    </row>
    <row r="77" spans="1:9" ht="12.75" customHeight="1" x14ac:dyDescent="0.25">
      <c r="A77" s="182" t="s">
        <v>62</v>
      </c>
      <c r="B77" s="182"/>
      <c r="C77" s="182"/>
      <c r="D77" s="182"/>
      <c r="E77" s="182"/>
      <c r="F77" s="182"/>
      <c r="G77" s="7">
        <v>69</v>
      </c>
      <c r="H77" s="90">
        <v>1523927</v>
      </c>
      <c r="I77" s="90">
        <v>1523927</v>
      </c>
    </row>
    <row r="78" spans="1:9" ht="12.75" customHeight="1" x14ac:dyDescent="0.25">
      <c r="A78" s="186" t="s">
        <v>63</v>
      </c>
      <c r="B78" s="186"/>
      <c r="C78" s="186"/>
      <c r="D78" s="186"/>
      <c r="E78" s="186"/>
      <c r="F78" s="186"/>
      <c r="G78" s="8">
        <v>70</v>
      </c>
      <c r="H78" s="92">
        <f>SUM(H79:H83)</f>
        <v>524006</v>
      </c>
      <c r="I78" s="92">
        <f>SUM(I79:I83)</f>
        <v>524006</v>
      </c>
    </row>
    <row r="79" spans="1:9" ht="12.75" customHeight="1" x14ac:dyDescent="0.25">
      <c r="A79" s="182" t="s">
        <v>64</v>
      </c>
      <c r="B79" s="182"/>
      <c r="C79" s="182"/>
      <c r="D79" s="182"/>
      <c r="E79" s="182"/>
      <c r="F79" s="182"/>
      <c r="G79" s="7">
        <v>71</v>
      </c>
      <c r="H79" s="90">
        <v>524006</v>
      </c>
      <c r="I79" s="90">
        <v>524006</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3">
        <v>18167945</v>
      </c>
      <c r="I84" s="93">
        <v>18167945</v>
      </c>
    </row>
    <row r="85" spans="1:9" ht="12.75" customHeight="1" x14ac:dyDescent="0.25">
      <c r="A85" s="186" t="s">
        <v>431</v>
      </c>
      <c r="B85" s="186"/>
      <c r="C85" s="186"/>
      <c r="D85" s="186"/>
      <c r="E85" s="186"/>
      <c r="F85" s="186"/>
      <c r="G85" s="8">
        <v>77</v>
      </c>
      <c r="H85" s="91">
        <f>H86+H87+H88+H89+H90+H91</f>
        <v>0</v>
      </c>
      <c r="I85" s="9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6" t="s">
        <v>432</v>
      </c>
      <c r="B92" s="186"/>
      <c r="C92" s="186"/>
      <c r="D92" s="186"/>
      <c r="E92" s="186"/>
      <c r="F92" s="186"/>
      <c r="G92" s="8">
        <v>84</v>
      </c>
      <c r="H92" s="91">
        <f>H93-H94</f>
        <v>9180815</v>
      </c>
      <c r="I92" s="91">
        <f>I93-I94</f>
        <v>9402686</v>
      </c>
    </row>
    <row r="93" spans="1:9" ht="12.75" customHeight="1" x14ac:dyDescent="0.25">
      <c r="A93" s="182" t="s">
        <v>72</v>
      </c>
      <c r="B93" s="182"/>
      <c r="C93" s="182"/>
      <c r="D93" s="182"/>
      <c r="E93" s="182"/>
      <c r="F93" s="182"/>
      <c r="G93" s="7">
        <v>85</v>
      </c>
      <c r="H93" s="90">
        <v>9180815</v>
      </c>
      <c r="I93" s="90">
        <v>9402686</v>
      </c>
    </row>
    <row r="94" spans="1:9" ht="12.75" customHeight="1" x14ac:dyDescent="0.25">
      <c r="A94" s="182" t="s">
        <v>73</v>
      </c>
      <c r="B94" s="182"/>
      <c r="C94" s="182"/>
      <c r="D94" s="182"/>
      <c r="E94" s="182"/>
      <c r="F94" s="182"/>
      <c r="G94" s="7">
        <v>86</v>
      </c>
      <c r="H94" s="90">
        <v>0</v>
      </c>
      <c r="I94" s="90">
        <v>0</v>
      </c>
    </row>
    <row r="95" spans="1:9" ht="12.75" customHeight="1" x14ac:dyDescent="0.25">
      <c r="A95" s="186" t="s">
        <v>433</v>
      </c>
      <c r="B95" s="186"/>
      <c r="C95" s="186"/>
      <c r="D95" s="186"/>
      <c r="E95" s="186"/>
      <c r="F95" s="186"/>
      <c r="G95" s="8">
        <v>87</v>
      </c>
      <c r="H95" s="91">
        <f>H96-H97</f>
        <v>2195933</v>
      </c>
      <c r="I95" s="91">
        <f>I96-I97</f>
        <v>-2357117</v>
      </c>
    </row>
    <row r="96" spans="1:9" ht="12.75" customHeight="1" x14ac:dyDescent="0.25">
      <c r="A96" s="182" t="s">
        <v>74</v>
      </c>
      <c r="B96" s="182"/>
      <c r="C96" s="182"/>
      <c r="D96" s="182"/>
      <c r="E96" s="182"/>
      <c r="F96" s="182"/>
      <c r="G96" s="7">
        <v>88</v>
      </c>
      <c r="H96" s="90">
        <v>2195933</v>
      </c>
      <c r="I96" s="90">
        <v>0</v>
      </c>
    </row>
    <row r="97" spans="1:9" ht="12.75" customHeight="1" x14ac:dyDescent="0.25">
      <c r="A97" s="182" t="s">
        <v>75</v>
      </c>
      <c r="B97" s="182"/>
      <c r="C97" s="182"/>
      <c r="D97" s="182"/>
      <c r="E97" s="182"/>
      <c r="F97" s="182"/>
      <c r="G97" s="7">
        <v>89</v>
      </c>
      <c r="H97" s="90">
        <v>0</v>
      </c>
      <c r="I97" s="90">
        <v>2357117</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91">
        <f>SUM(H100:H105)</f>
        <v>0</v>
      </c>
      <c r="I99" s="9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91">
        <f>SUM(H107:H117)</f>
        <v>11524697</v>
      </c>
      <c r="I106" s="91">
        <f>SUM(I107:I117)</f>
        <v>11538741</v>
      </c>
    </row>
    <row r="107" spans="1:9" ht="12.75" customHeight="1" x14ac:dyDescent="0.25">
      <c r="A107" s="182" t="s">
        <v>83</v>
      </c>
      <c r="B107" s="182"/>
      <c r="C107" s="182"/>
      <c r="D107" s="182"/>
      <c r="E107" s="182"/>
      <c r="F107" s="182"/>
      <c r="G107" s="7">
        <v>99</v>
      </c>
      <c r="H107" s="90">
        <v>0</v>
      </c>
      <c r="I107" s="90">
        <v>0</v>
      </c>
    </row>
    <row r="108" spans="1:9" ht="24.65"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5"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1423278</v>
      </c>
      <c r="I111" s="90">
        <v>1437322</v>
      </c>
    </row>
    <row r="112" spans="1:9" ht="12.75" customHeight="1" x14ac:dyDescent="0.25">
      <c r="A112" s="182" t="s">
        <v>88</v>
      </c>
      <c r="B112" s="182"/>
      <c r="C112" s="182"/>
      <c r="D112" s="182"/>
      <c r="E112" s="182"/>
      <c r="F112" s="182"/>
      <c r="G112" s="7">
        <v>104</v>
      </c>
      <c r="H112" s="90">
        <v>6113333</v>
      </c>
      <c r="I112" s="90">
        <v>6113333</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3988086</v>
      </c>
      <c r="I117" s="90">
        <v>3988086</v>
      </c>
    </row>
    <row r="118" spans="1:9" ht="12.75" customHeight="1" x14ac:dyDescent="0.25">
      <c r="A118" s="184" t="s">
        <v>436</v>
      </c>
      <c r="B118" s="184"/>
      <c r="C118" s="184"/>
      <c r="D118" s="184"/>
      <c r="E118" s="184"/>
      <c r="F118" s="184"/>
      <c r="G118" s="8">
        <v>110</v>
      </c>
      <c r="H118" s="91">
        <f>SUM(H119:H132)</f>
        <v>2155479</v>
      </c>
      <c r="I118" s="91">
        <f>SUM(I119:I132)</f>
        <v>4247303</v>
      </c>
    </row>
    <row r="119" spans="1:9" ht="12.75" customHeight="1" x14ac:dyDescent="0.25">
      <c r="A119" s="182" t="s">
        <v>83</v>
      </c>
      <c r="B119" s="182"/>
      <c r="C119" s="182"/>
      <c r="D119" s="182"/>
      <c r="E119" s="182"/>
      <c r="F119" s="182"/>
      <c r="G119" s="7">
        <v>111</v>
      </c>
      <c r="H119" s="90">
        <v>0</v>
      </c>
      <c r="I119" s="90">
        <v>0</v>
      </c>
    </row>
    <row r="120" spans="1:9" ht="22.25"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1946110</v>
      </c>
      <c r="I124" s="90">
        <v>3294350</v>
      </c>
    </row>
    <row r="125" spans="1:9" ht="12.75" customHeight="1" x14ac:dyDescent="0.25">
      <c r="A125" s="182" t="s">
        <v>89</v>
      </c>
      <c r="B125" s="182"/>
      <c r="C125" s="182"/>
      <c r="D125" s="182"/>
      <c r="E125" s="182"/>
      <c r="F125" s="182"/>
      <c r="G125" s="7">
        <v>117</v>
      </c>
      <c r="H125" s="90">
        <v>3006</v>
      </c>
      <c r="I125" s="90">
        <v>412024</v>
      </c>
    </row>
    <row r="126" spans="1:9" ht="12.75" customHeight="1" x14ac:dyDescent="0.25">
      <c r="A126" s="182" t="s">
        <v>90</v>
      </c>
      <c r="B126" s="182"/>
      <c r="C126" s="182"/>
      <c r="D126" s="182"/>
      <c r="E126" s="182"/>
      <c r="F126" s="182"/>
      <c r="G126" s="7">
        <v>118</v>
      </c>
      <c r="H126" s="90">
        <v>62854</v>
      </c>
      <c r="I126" s="90">
        <v>291948</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90096</v>
      </c>
      <c r="I128" s="90">
        <v>154149</v>
      </c>
    </row>
    <row r="129" spans="1:9" x14ac:dyDescent="0.25">
      <c r="A129" s="182" t="s">
        <v>95</v>
      </c>
      <c r="B129" s="182"/>
      <c r="C129" s="182"/>
      <c r="D129" s="182"/>
      <c r="E129" s="182"/>
      <c r="F129" s="182"/>
      <c r="G129" s="7">
        <v>121</v>
      </c>
      <c r="H129" s="90">
        <v>51413</v>
      </c>
      <c r="I129" s="90">
        <v>92832</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2000</v>
      </c>
      <c r="I132" s="90">
        <v>2000</v>
      </c>
    </row>
    <row r="133" spans="1:9" ht="22.25" customHeight="1" x14ac:dyDescent="0.25">
      <c r="A133" s="183" t="s">
        <v>99</v>
      </c>
      <c r="B133" s="183"/>
      <c r="C133" s="183"/>
      <c r="D133" s="183"/>
      <c r="E133" s="183"/>
      <c r="F133" s="183"/>
      <c r="G133" s="7">
        <v>125</v>
      </c>
      <c r="H133" s="90">
        <v>652292</v>
      </c>
      <c r="I133" s="90">
        <v>717081</v>
      </c>
    </row>
    <row r="134" spans="1:9" ht="12.75" customHeight="1" x14ac:dyDescent="0.25">
      <c r="A134" s="184" t="s">
        <v>437</v>
      </c>
      <c r="B134" s="184"/>
      <c r="C134" s="184"/>
      <c r="D134" s="184"/>
      <c r="E134" s="184"/>
      <c r="F134" s="184"/>
      <c r="G134" s="8">
        <v>126</v>
      </c>
      <c r="H134" s="91">
        <f>H75+H99+H106+H118+H133</f>
        <v>56405218</v>
      </c>
      <c r="I134" s="91">
        <f>I75+I99+I106+I118+I133</f>
        <v>54244696</v>
      </c>
    </row>
    <row r="135" spans="1:9" x14ac:dyDescent="0.25">
      <c r="A135" s="183" t="s">
        <v>100</v>
      </c>
      <c r="B135" s="183"/>
      <c r="C135" s="183"/>
      <c r="D135" s="183"/>
      <c r="E135" s="183"/>
      <c r="F135" s="183"/>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92"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view="pageBreakPreview" topLeftCell="A59" zoomScale="70" zoomScaleNormal="60" zoomScaleSheetLayoutView="70" workbookViewId="0">
      <selection activeCell="I12" sqref="I12"/>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19" t="s">
        <v>102</v>
      </c>
      <c r="B1" s="220"/>
      <c r="C1" s="220"/>
      <c r="D1" s="220"/>
      <c r="E1" s="220"/>
      <c r="F1" s="220"/>
      <c r="G1" s="220"/>
      <c r="H1" s="220"/>
      <c r="I1" s="220"/>
    </row>
    <row r="2" spans="1:11" x14ac:dyDescent="0.25">
      <c r="A2" s="221" t="s">
        <v>468</v>
      </c>
      <c r="B2" s="222"/>
      <c r="C2" s="222"/>
      <c r="D2" s="222"/>
      <c r="E2" s="222"/>
      <c r="F2" s="222"/>
      <c r="G2" s="222"/>
      <c r="H2" s="222"/>
      <c r="I2" s="222"/>
    </row>
    <row r="3" spans="1:11" x14ac:dyDescent="0.25">
      <c r="A3" s="223" t="s">
        <v>440</v>
      </c>
      <c r="B3" s="224"/>
      <c r="C3" s="224"/>
      <c r="D3" s="224"/>
      <c r="E3" s="224"/>
      <c r="F3" s="224"/>
      <c r="G3" s="224"/>
      <c r="H3" s="224"/>
      <c r="I3" s="224"/>
      <c r="J3" s="225"/>
      <c r="K3" s="225"/>
    </row>
    <row r="4" spans="1:11" x14ac:dyDescent="0.25">
      <c r="A4" s="226" t="s">
        <v>467</v>
      </c>
      <c r="B4" s="227"/>
      <c r="C4" s="227"/>
      <c r="D4" s="227"/>
      <c r="E4" s="227"/>
      <c r="F4" s="227"/>
      <c r="G4" s="227"/>
      <c r="H4" s="227"/>
      <c r="I4" s="227"/>
      <c r="J4" s="228"/>
      <c r="K4" s="228"/>
    </row>
    <row r="5" spans="1:11" ht="22.25"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4">
        <f>SUM(H9:H13)</f>
        <v>15010</v>
      </c>
      <c r="I8" s="94">
        <f>SUM(I9:I13)</f>
        <v>15010</v>
      </c>
      <c r="J8" s="94">
        <f>SUM(J9:J13)</f>
        <v>15483</v>
      </c>
      <c r="K8" s="94">
        <f>SUM(K9:K13)</f>
        <v>15483</v>
      </c>
    </row>
    <row r="9" spans="1:11" ht="12.75" customHeight="1" x14ac:dyDescent="0.25">
      <c r="A9" s="182" t="s">
        <v>115</v>
      </c>
      <c r="B9" s="182"/>
      <c r="C9" s="182"/>
      <c r="D9" s="182"/>
      <c r="E9" s="182"/>
      <c r="F9" s="182"/>
      <c r="G9" s="7">
        <v>2</v>
      </c>
      <c r="H9" s="95">
        <v>0</v>
      </c>
      <c r="I9" s="95">
        <v>0</v>
      </c>
      <c r="J9" s="95">
        <v>0</v>
      </c>
      <c r="K9" s="95">
        <v>0</v>
      </c>
    </row>
    <row r="10" spans="1:11" ht="12.75" customHeight="1" x14ac:dyDescent="0.25">
      <c r="A10" s="182" t="s">
        <v>438</v>
      </c>
      <c r="B10" s="182"/>
      <c r="C10" s="182"/>
      <c r="D10" s="182"/>
      <c r="E10" s="182"/>
      <c r="F10" s="182"/>
      <c r="G10" s="7">
        <v>3</v>
      </c>
      <c r="H10" s="95">
        <v>0</v>
      </c>
      <c r="I10" s="95">
        <v>0</v>
      </c>
      <c r="J10" s="95">
        <v>0</v>
      </c>
      <c r="K10" s="95">
        <v>0</v>
      </c>
    </row>
    <row r="11" spans="1:11" ht="12.75" customHeight="1" x14ac:dyDescent="0.25">
      <c r="A11" s="182" t="s">
        <v>116</v>
      </c>
      <c r="B11" s="182"/>
      <c r="C11" s="182"/>
      <c r="D11" s="182"/>
      <c r="E11" s="182"/>
      <c r="F11" s="182"/>
      <c r="G11" s="7">
        <v>4</v>
      </c>
      <c r="H11" s="95">
        <v>0</v>
      </c>
      <c r="I11" s="95">
        <v>0</v>
      </c>
      <c r="J11" s="95">
        <v>0</v>
      </c>
      <c r="K11" s="95">
        <v>0</v>
      </c>
    </row>
    <row r="12" spans="1:11" ht="12.75" customHeight="1" x14ac:dyDescent="0.25">
      <c r="A12" s="182" t="s">
        <v>117</v>
      </c>
      <c r="B12" s="182"/>
      <c r="C12" s="182"/>
      <c r="D12" s="182"/>
      <c r="E12" s="182"/>
      <c r="F12" s="182"/>
      <c r="G12" s="7">
        <v>5</v>
      </c>
      <c r="H12" s="95">
        <v>0</v>
      </c>
      <c r="I12" s="95">
        <v>0</v>
      </c>
      <c r="J12" s="95">
        <v>0</v>
      </c>
      <c r="K12" s="95">
        <v>0</v>
      </c>
    </row>
    <row r="13" spans="1:11" ht="12.75" customHeight="1" x14ac:dyDescent="0.25">
      <c r="A13" s="182" t="s">
        <v>118</v>
      </c>
      <c r="B13" s="182"/>
      <c r="C13" s="182"/>
      <c r="D13" s="182"/>
      <c r="E13" s="182"/>
      <c r="F13" s="182"/>
      <c r="G13" s="7">
        <v>6</v>
      </c>
      <c r="H13" s="95">
        <v>15010</v>
      </c>
      <c r="I13" s="95">
        <v>15010</v>
      </c>
      <c r="J13" s="95">
        <v>15483</v>
      </c>
      <c r="K13" s="95">
        <v>15483</v>
      </c>
    </row>
    <row r="14" spans="1:11" ht="12.75" customHeight="1" x14ac:dyDescent="0.25">
      <c r="A14" s="213" t="s">
        <v>351</v>
      </c>
      <c r="B14" s="213"/>
      <c r="C14" s="213"/>
      <c r="D14" s="213"/>
      <c r="E14" s="213"/>
      <c r="F14" s="213"/>
      <c r="G14" s="8">
        <v>7</v>
      </c>
      <c r="H14" s="94">
        <f>H15+H16+H20+H24+H25+H26+H29+H36</f>
        <v>1215870</v>
      </c>
      <c r="I14" s="94">
        <f>I15+I16+I20+I24+I25+I26+I29+I36</f>
        <v>1215870</v>
      </c>
      <c r="J14" s="94">
        <f>J15+J16+J20+J24+J25+J26+J29+J36</f>
        <v>2287839</v>
      </c>
      <c r="K14" s="94">
        <f>K15+K16+K20+K24+K25+K26+K29+K36</f>
        <v>2287839</v>
      </c>
    </row>
    <row r="15" spans="1:11" ht="12.75" customHeight="1" x14ac:dyDescent="0.25">
      <c r="A15" s="182" t="s">
        <v>104</v>
      </c>
      <c r="B15" s="182"/>
      <c r="C15" s="182"/>
      <c r="D15" s="182"/>
      <c r="E15" s="182"/>
      <c r="F15" s="182"/>
      <c r="G15" s="7">
        <v>8</v>
      </c>
      <c r="H15" s="95">
        <v>0</v>
      </c>
      <c r="I15" s="95">
        <v>0</v>
      </c>
      <c r="J15" s="95">
        <v>0</v>
      </c>
      <c r="K15" s="95">
        <v>0</v>
      </c>
    </row>
    <row r="16" spans="1:11" ht="12.75" customHeight="1" x14ac:dyDescent="0.25">
      <c r="A16" s="186" t="s">
        <v>420</v>
      </c>
      <c r="B16" s="186"/>
      <c r="C16" s="186"/>
      <c r="D16" s="186"/>
      <c r="E16" s="186"/>
      <c r="F16" s="186"/>
      <c r="G16" s="8">
        <v>9</v>
      </c>
      <c r="H16" s="94">
        <f>SUM(H17:H19)</f>
        <v>354832</v>
      </c>
      <c r="I16" s="94">
        <f>SUM(I17:I19)</f>
        <v>354832</v>
      </c>
      <c r="J16" s="94">
        <f>SUM(J17:J19)</f>
        <v>467746</v>
      </c>
      <c r="K16" s="94">
        <f>SUM(K17:K19)</f>
        <v>467746</v>
      </c>
    </row>
    <row r="17" spans="1:11" ht="12.75" customHeight="1" x14ac:dyDescent="0.25">
      <c r="A17" s="216" t="s">
        <v>119</v>
      </c>
      <c r="B17" s="216"/>
      <c r="C17" s="216"/>
      <c r="D17" s="216"/>
      <c r="E17" s="216"/>
      <c r="F17" s="216"/>
      <c r="G17" s="7">
        <v>10</v>
      </c>
      <c r="H17" s="95">
        <v>87048</v>
      </c>
      <c r="I17" s="95">
        <v>87048</v>
      </c>
      <c r="J17" s="95">
        <v>113619</v>
      </c>
      <c r="K17" s="95">
        <v>113619</v>
      </c>
    </row>
    <row r="18" spans="1:11" ht="12.75" customHeight="1" x14ac:dyDescent="0.25">
      <c r="A18" s="216" t="s">
        <v>120</v>
      </c>
      <c r="B18" s="216"/>
      <c r="C18" s="216"/>
      <c r="D18" s="216"/>
      <c r="E18" s="216"/>
      <c r="F18" s="216"/>
      <c r="G18" s="7">
        <v>11</v>
      </c>
      <c r="H18" s="95">
        <v>0</v>
      </c>
      <c r="I18" s="95">
        <v>0</v>
      </c>
      <c r="J18" s="95">
        <v>0</v>
      </c>
      <c r="K18" s="95">
        <v>0</v>
      </c>
    </row>
    <row r="19" spans="1:11" ht="12.75" customHeight="1" x14ac:dyDescent="0.25">
      <c r="A19" s="216" t="s">
        <v>121</v>
      </c>
      <c r="B19" s="216"/>
      <c r="C19" s="216"/>
      <c r="D19" s="216"/>
      <c r="E19" s="216"/>
      <c r="F19" s="216"/>
      <c r="G19" s="7">
        <v>12</v>
      </c>
      <c r="H19" s="95">
        <v>267784</v>
      </c>
      <c r="I19" s="95">
        <v>267784</v>
      </c>
      <c r="J19" s="95">
        <v>354127</v>
      </c>
      <c r="K19" s="95">
        <v>354127</v>
      </c>
    </row>
    <row r="20" spans="1:11" ht="12.75" customHeight="1" x14ac:dyDescent="0.25">
      <c r="A20" s="186" t="s">
        <v>421</v>
      </c>
      <c r="B20" s="186"/>
      <c r="C20" s="186"/>
      <c r="D20" s="186"/>
      <c r="E20" s="186"/>
      <c r="F20" s="186"/>
      <c r="G20" s="8">
        <v>13</v>
      </c>
      <c r="H20" s="94">
        <f>SUM(H21:H23)</f>
        <v>491930</v>
      </c>
      <c r="I20" s="94">
        <f>SUM(I21:I23)</f>
        <v>491930</v>
      </c>
      <c r="J20" s="94">
        <f>SUM(J21:J23)</f>
        <v>528875</v>
      </c>
      <c r="K20" s="94">
        <f>SUM(K21:K23)</f>
        <v>528875</v>
      </c>
    </row>
    <row r="21" spans="1:11" ht="12.75" customHeight="1" x14ac:dyDescent="0.25">
      <c r="A21" s="216" t="s">
        <v>105</v>
      </c>
      <c r="B21" s="216"/>
      <c r="C21" s="216"/>
      <c r="D21" s="216"/>
      <c r="E21" s="216"/>
      <c r="F21" s="216"/>
      <c r="G21" s="7">
        <v>14</v>
      </c>
      <c r="H21" s="95">
        <v>310987</v>
      </c>
      <c r="I21" s="95">
        <v>310987</v>
      </c>
      <c r="J21" s="95">
        <v>329435</v>
      </c>
      <c r="K21" s="95">
        <v>329435</v>
      </c>
    </row>
    <row r="22" spans="1:11" ht="12.75" customHeight="1" x14ac:dyDescent="0.25">
      <c r="A22" s="216" t="s">
        <v>106</v>
      </c>
      <c r="B22" s="216"/>
      <c r="C22" s="216"/>
      <c r="D22" s="216"/>
      <c r="E22" s="216"/>
      <c r="F22" s="216"/>
      <c r="G22" s="7">
        <v>15</v>
      </c>
      <c r="H22" s="95">
        <v>118191</v>
      </c>
      <c r="I22" s="95">
        <v>118191</v>
      </c>
      <c r="J22" s="95">
        <v>130418</v>
      </c>
      <c r="K22" s="95">
        <v>130418</v>
      </c>
    </row>
    <row r="23" spans="1:11" ht="12.75" customHeight="1" x14ac:dyDescent="0.25">
      <c r="A23" s="216" t="s">
        <v>107</v>
      </c>
      <c r="B23" s="216"/>
      <c r="C23" s="216"/>
      <c r="D23" s="216"/>
      <c r="E23" s="216"/>
      <c r="F23" s="216"/>
      <c r="G23" s="7">
        <v>16</v>
      </c>
      <c r="H23" s="95">
        <v>62752</v>
      </c>
      <c r="I23" s="95">
        <v>62752</v>
      </c>
      <c r="J23" s="95">
        <v>69022</v>
      </c>
      <c r="K23" s="95">
        <v>69022</v>
      </c>
    </row>
    <row r="24" spans="1:11" ht="12.75" customHeight="1" x14ac:dyDescent="0.25">
      <c r="A24" s="182" t="s">
        <v>108</v>
      </c>
      <c r="B24" s="182"/>
      <c r="C24" s="182"/>
      <c r="D24" s="182"/>
      <c r="E24" s="182"/>
      <c r="F24" s="182"/>
      <c r="G24" s="7">
        <v>17</v>
      </c>
      <c r="H24" s="95">
        <v>251689</v>
      </c>
      <c r="I24" s="95">
        <v>251689</v>
      </c>
      <c r="J24" s="95">
        <v>767513</v>
      </c>
      <c r="K24" s="95">
        <v>767513</v>
      </c>
    </row>
    <row r="25" spans="1:11" ht="12.75" customHeight="1" x14ac:dyDescent="0.25">
      <c r="A25" s="182" t="s">
        <v>109</v>
      </c>
      <c r="B25" s="182"/>
      <c r="C25" s="182"/>
      <c r="D25" s="182"/>
      <c r="E25" s="182"/>
      <c r="F25" s="182"/>
      <c r="G25" s="7">
        <v>18</v>
      </c>
      <c r="H25" s="95">
        <v>109303</v>
      </c>
      <c r="I25" s="95">
        <v>109303</v>
      </c>
      <c r="J25" s="95">
        <v>90449</v>
      </c>
      <c r="K25" s="95">
        <v>90449</v>
      </c>
    </row>
    <row r="26" spans="1:11" ht="12.75" customHeight="1" x14ac:dyDescent="0.25">
      <c r="A26" s="186" t="s">
        <v>422</v>
      </c>
      <c r="B26" s="186"/>
      <c r="C26" s="186"/>
      <c r="D26" s="186"/>
      <c r="E26" s="186"/>
      <c r="F26" s="186"/>
      <c r="G26" s="8">
        <v>19</v>
      </c>
      <c r="H26" s="94">
        <f>H27+H28</f>
        <v>0</v>
      </c>
      <c r="I26" s="94">
        <f>I27+I28</f>
        <v>0</v>
      </c>
      <c r="J26" s="94">
        <f>J27+J28</f>
        <v>0</v>
      </c>
      <c r="K26" s="94">
        <f>K27+K28</f>
        <v>0</v>
      </c>
    </row>
    <row r="27" spans="1:11" ht="12.75" customHeight="1" x14ac:dyDescent="0.25">
      <c r="A27" s="216" t="s">
        <v>122</v>
      </c>
      <c r="B27" s="216"/>
      <c r="C27" s="216"/>
      <c r="D27" s="216"/>
      <c r="E27" s="216"/>
      <c r="F27" s="216"/>
      <c r="G27" s="7">
        <v>20</v>
      </c>
      <c r="H27" s="95">
        <v>0</v>
      </c>
      <c r="I27" s="95">
        <v>0</v>
      </c>
      <c r="J27" s="95">
        <v>0</v>
      </c>
      <c r="K27" s="95">
        <v>0</v>
      </c>
    </row>
    <row r="28" spans="1:11" ht="12.75" customHeight="1" x14ac:dyDescent="0.25">
      <c r="A28" s="216" t="s">
        <v>123</v>
      </c>
      <c r="B28" s="216"/>
      <c r="C28" s="216"/>
      <c r="D28" s="216"/>
      <c r="E28" s="216"/>
      <c r="F28" s="216"/>
      <c r="G28" s="7">
        <v>21</v>
      </c>
      <c r="H28" s="95">
        <v>0</v>
      </c>
      <c r="I28" s="95">
        <v>0</v>
      </c>
      <c r="J28" s="95">
        <v>0</v>
      </c>
      <c r="K28" s="95">
        <v>0</v>
      </c>
    </row>
    <row r="29" spans="1:11" ht="12.75" customHeight="1" x14ac:dyDescent="0.25">
      <c r="A29" s="186" t="s">
        <v>423</v>
      </c>
      <c r="B29" s="186"/>
      <c r="C29" s="186"/>
      <c r="D29" s="186"/>
      <c r="E29" s="186"/>
      <c r="F29" s="186"/>
      <c r="G29" s="8">
        <v>22</v>
      </c>
      <c r="H29" s="94">
        <f>SUM(H30:H35)</f>
        <v>0</v>
      </c>
      <c r="I29" s="94">
        <f>SUM(I30:I35)</f>
        <v>0</v>
      </c>
      <c r="J29" s="94">
        <f>SUM(J30:J35)</f>
        <v>0</v>
      </c>
      <c r="K29" s="94">
        <f>SUM(K30:K35)</f>
        <v>0</v>
      </c>
    </row>
    <row r="30" spans="1:11" ht="12.75" customHeight="1" x14ac:dyDescent="0.25">
      <c r="A30" s="216" t="s">
        <v>124</v>
      </c>
      <c r="B30" s="216"/>
      <c r="C30" s="216"/>
      <c r="D30" s="216"/>
      <c r="E30" s="216"/>
      <c r="F30" s="216"/>
      <c r="G30" s="7">
        <v>23</v>
      </c>
      <c r="H30" s="95">
        <v>0</v>
      </c>
      <c r="I30" s="95">
        <v>0</v>
      </c>
      <c r="J30" s="95">
        <v>0</v>
      </c>
      <c r="K30" s="95">
        <v>0</v>
      </c>
    </row>
    <row r="31" spans="1:11" ht="12.75" customHeight="1" x14ac:dyDescent="0.25">
      <c r="A31" s="216" t="s">
        <v>125</v>
      </c>
      <c r="B31" s="216"/>
      <c r="C31" s="216"/>
      <c r="D31" s="216"/>
      <c r="E31" s="216"/>
      <c r="F31" s="216"/>
      <c r="G31" s="7">
        <v>24</v>
      </c>
      <c r="H31" s="95">
        <v>0</v>
      </c>
      <c r="I31" s="95">
        <v>0</v>
      </c>
      <c r="J31" s="95">
        <v>0</v>
      </c>
      <c r="K31" s="95">
        <v>0</v>
      </c>
    </row>
    <row r="32" spans="1:11" ht="12.75" customHeight="1" x14ac:dyDescent="0.25">
      <c r="A32" s="216" t="s">
        <v>126</v>
      </c>
      <c r="B32" s="216"/>
      <c r="C32" s="216"/>
      <c r="D32" s="216"/>
      <c r="E32" s="216"/>
      <c r="F32" s="216"/>
      <c r="G32" s="7">
        <v>25</v>
      </c>
      <c r="H32" s="95">
        <v>0</v>
      </c>
      <c r="I32" s="95">
        <v>0</v>
      </c>
      <c r="J32" s="95">
        <v>0</v>
      </c>
      <c r="K32" s="95">
        <v>0</v>
      </c>
    </row>
    <row r="33" spans="1:11" ht="12.75" customHeight="1" x14ac:dyDescent="0.25">
      <c r="A33" s="216" t="s">
        <v>127</v>
      </c>
      <c r="B33" s="216"/>
      <c r="C33" s="216"/>
      <c r="D33" s="216"/>
      <c r="E33" s="216"/>
      <c r="F33" s="216"/>
      <c r="G33" s="7">
        <v>26</v>
      </c>
      <c r="H33" s="95">
        <v>0</v>
      </c>
      <c r="I33" s="95">
        <v>0</v>
      </c>
      <c r="J33" s="95">
        <v>0</v>
      </c>
      <c r="K33" s="95">
        <v>0</v>
      </c>
    </row>
    <row r="34" spans="1:11" ht="12.75" customHeight="1" x14ac:dyDescent="0.25">
      <c r="A34" s="216" t="s">
        <v>128</v>
      </c>
      <c r="B34" s="216"/>
      <c r="C34" s="216"/>
      <c r="D34" s="216"/>
      <c r="E34" s="216"/>
      <c r="F34" s="216"/>
      <c r="G34" s="7">
        <v>27</v>
      </c>
      <c r="H34" s="95">
        <v>0</v>
      </c>
      <c r="I34" s="95">
        <v>0</v>
      </c>
      <c r="J34" s="95">
        <v>0</v>
      </c>
      <c r="K34" s="95">
        <v>0</v>
      </c>
    </row>
    <row r="35" spans="1:11" ht="12.75" customHeight="1" x14ac:dyDescent="0.25">
      <c r="A35" s="216" t="s">
        <v>129</v>
      </c>
      <c r="B35" s="216"/>
      <c r="C35" s="216"/>
      <c r="D35" s="216"/>
      <c r="E35" s="216"/>
      <c r="F35" s="216"/>
      <c r="G35" s="7">
        <v>28</v>
      </c>
      <c r="H35" s="95">
        <v>0</v>
      </c>
      <c r="I35" s="95">
        <v>0</v>
      </c>
      <c r="J35" s="95">
        <v>0</v>
      </c>
      <c r="K35" s="95">
        <v>0</v>
      </c>
    </row>
    <row r="36" spans="1:11" ht="12.75" customHeight="1" x14ac:dyDescent="0.25">
      <c r="A36" s="182" t="s">
        <v>110</v>
      </c>
      <c r="B36" s="182"/>
      <c r="C36" s="182"/>
      <c r="D36" s="182"/>
      <c r="E36" s="182"/>
      <c r="F36" s="182"/>
      <c r="G36" s="7">
        <v>29</v>
      </c>
      <c r="H36" s="95">
        <v>8116</v>
      </c>
      <c r="I36" s="95">
        <v>8116</v>
      </c>
      <c r="J36" s="95">
        <v>433256</v>
      </c>
      <c r="K36" s="95">
        <v>433256</v>
      </c>
    </row>
    <row r="37" spans="1:11" ht="12.75" customHeight="1" x14ac:dyDescent="0.25">
      <c r="A37" s="213" t="s">
        <v>352</v>
      </c>
      <c r="B37" s="213"/>
      <c r="C37" s="213"/>
      <c r="D37" s="213"/>
      <c r="E37" s="213"/>
      <c r="F37" s="213"/>
      <c r="G37" s="8">
        <v>30</v>
      </c>
      <c r="H37" s="94">
        <f>SUM(H38:H47)</f>
        <v>690</v>
      </c>
      <c r="I37" s="94">
        <f>SUM(I38:I47)</f>
        <v>690</v>
      </c>
      <c r="J37" s="94">
        <f>SUM(J38:J47)</f>
        <v>0</v>
      </c>
      <c r="K37" s="94">
        <f>SUM(K38:K47)</f>
        <v>0</v>
      </c>
    </row>
    <row r="38" spans="1:11" ht="12.75" customHeight="1" x14ac:dyDescent="0.25">
      <c r="A38" s="182" t="s">
        <v>130</v>
      </c>
      <c r="B38" s="182"/>
      <c r="C38" s="182"/>
      <c r="D38" s="182"/>
      <c r="E38" s="182"/>
      <c r="F38" s="182"/>
      <c r="G38" s="7">
        <v>31</v>
      </c>
      <c r="H38" s="95">
        <v>0</v>
      </c>
      <c r="I38" s="95">
        <v>0</v>
      </c>
      <c r="J38" s="95">
        <v>0</v>
      </c>
      <c r="K38" s="95">
        <v>0</v>
      </c>
    </row>
    <row r="39" spans="1:11" ht="25.25" customHeight="1" x14ac:dyDescent="0.25">
      <c r="A39" s="182" t="s">
        <v>131</v>
      </c>
      <c r="B39" s="182"/>
      <c r="C39" s="182"/>
      <c r="D39" s="182"/>
      <c r="E39" s="182"/>
      <c r="F39" s="182"/>
      <c r="G39" s="7">
        <v>32</v>
      </c>
      <c r="H39" s="95">
        <v>0</v>
      </c>
      <c r="I39" s="95">
        <v>0</v>
      </c>
      <c r="J39" s="95">
        <v>0</v>
      </c>
      <c r="K39" s="95">
        <v>0</v>
      </c>
    </row>
    <row r="40" spans="1:11" ht="25.25" customHeight="1" x14ac:dyDescent="0.25">
      <c r="A40" s="182" t="s">
        <v>132</v>
      </c>
      <c r="B40" s="182"/>
      <c r="C40" s="182"/>
      <c r="D40" s="182"/>
      <c r="E40" s="182"/>
      <c r="F40" s="182"/>
      <c r="G40" s="7">
        <v>33</v>
      </c>
      <c r="H40" s="95">
        <v>0</v>
      </c>
      <c r="I40" s="95">
        <v>0</v>
      </c>
      <c r="J40" s="95">
        <v>0</v>
      </c>
      <c r="K40" s="95">
        <v>0</v>
      </c>
    </row>
    <row r="41" spans="1:11" ht="25.25" customHeight="1" x14ac:dyDescent="0.25">
      <c r="A41" s="182" t="s">
        <v>133</v>
      </c>
      <c r="B41" s="182"/>
      <c r="C41" s="182"/>
      <c r="D41" s="182"/>
      <c r="E41" s="182"/>
      <c r="F41" s="182"/>
      <c r="G41" s="7">
        <v>34</v>
      </c>
      <c r="H41" s="95">
        <v>0</v>
      </c>
      <c r="I41" s="95">
        <v>0</v>
      </c>
      <c r="J41" s="95">
        <v>0</v>
      </c>
      <c r="K41" s="95">
        <v>0</v>
      </c>
    </row>
    <row r="42" spans="1:11" ht="25.25" customHeight="1" x14ac:dyDescent="0.25">
      <c r="A42" s="182" t="s">
        <v>134</v>
      </c>
      <c r="B42" s="182"/>
      <c r="C42" s="182"/>
      <c r="D42" s="182"/>
      <c r="E42" s="182"/>
      <c r="F42" s="182"/>
      <c r="G42" s="7">
        <v>35</v>
      </c>
      <c r="H42" s="95">
        <v>0</v>
      </c>
      <c r="I42" s="95">
        <v>0</v>
      </c>
      <c r="J42" s="95">
        <v>0</v>
      </c>
      <c r="K42" s="95">
        <v>0</v>
      </c>
    </row>
    <row r="43" spans="1:11" ht="12.75" customHeight="1" x14ac:dyDescent="0.25">
      <c r="A43" s="182" t="s">
        <v>135</v>
      </c>
      <c r="B43" s="182"/>
      <c r="C43" s="182"/>
      <c r="D43" s="182"/>
      <c r="E43" s="182"/>
      <c r="F43" s="182"/>
      <c r="G43" s="7">
        <v>36</v>
      </c>
      <c r="H43" s="95">
        <v>0</v>
      </c>
      <c r="I43" s="95">
        <v>0</v>
      </c>
      <c r="J43" s="95">
        <v>0</v>
      </c>
      <c r="K43" s="95">
        <v>0</v>
      </c>
    </row>
    <row r="44" spans="1:11" ht="12.75" customHeight="1" x14ac:dyDescent="0.25">
      <c r="A44" s="182" t="s">
        <v>136</v>
      </c>
      <c r="B44" s="182"/>
      <c r="C44" s="182"/>
      <c r="D44" s="182"/>
      <c r="E44" s="182"/>
      <c r="F44" s="182"/>
      <c r="G44" s="7">
        <v>37</v>
      </c>
      <c r="H44" s="95">
        <v>690</v>
      </c>
      <c r="I44" s="95">
        <v>690</v>
      </c>
      <c r="J44" s="95">
        <v>0</v>
      </c>
      <c r="K44" s="95">
        <v>0</v>
      </c>
    </row>
    <row r="45" spans="1:11" ht="12.75" customHeight="1" x14ac:dyDescent="0.25">
      <c r="A45" s="182" t="s">
        <v>137</v>
      </c>
      <c r="B45" s="182"/>
      <c r="C45" s="182"/>
      <c r="D45" s="182"/>
      <c r="E45" s="182"/>
      <c r="F45" s="182"/>
      <c r="G45" s="7">
        <v>38</v>
      </c>
      <c r="H45" s="95">
        <v>0</v>
      </c>
      <c r="I45" s="95">
        <v>0</v>
      </c>
      <c r="J45" s="95">
        <v>0</v>
      </c>
      <c r="K45" s="95">
        <v>0</v>
      </c>
    </row>
    <row r="46" spans="1:11" ht="12.75" customHeight="1" x14ac:dyDescent="0.25">
      <c r="A46" s="182" t="s">
        <v>138</v>
      </c>
      <c r="B46" s="182"/>
      <c r="C46" s="182"/>
      <c r="D46" s="182"/>
      <c r="E46" s="182"/>
      <c r="F46" s="182"/>
      <c r="G46" s="7">
        <v>39</v>
      </c>
      <c r="H46" s="95">
        <v>0</v>
      </c>
      <c r="I46" s="95">
        <v>0</v>
      </c>
      <c r="J46" s="95">
        <v>0</v>
      </c>
      <c r="K46" s="95">
        <v>0</v>
      </c>
    </row>
    <row r="47" spans="1:11" ht="12.75" customHeight="1" x14ac:dyDescent="0.25">
      <c r="A47" s="182" t="s">
        <v>139</v>
      </c>
      <c r="B47" s="182"/>
      <c r="C47" s="182"/>
      <c r="D47" s="182"/>
      <c r="E47" s="182"/>
      <c r="F47" s="182"/>
      <c r="G47" s="7">
        <v>40</v>
      </c>
      <c r="H47" s="95">
        <v>0</v>
      </c>
      <c r="I47" s="95">
        <v>0</v>
      </c>
      <c r="J47" s="95">
        <v>0</v>
      </c>
      <c r="K47" s="95">
        <v>0</v>
      </c>
    </row>
    <row r="48" spans="1:11" ht="12.75" customHeight="1" x14ac:dyDescent="0.25">
      <c r="A48" s="213" t="s">
        <v>353</v>
      </c>
      <c r="B48" s="213"/>
      <c r="C48" s="213"/>
      <c r="D48" s="213"/>
      <c r="E48" s="213"/>
      <c r="F48" s="213"/>
      <c r="G48" s="8">
        <v>41</v>
      </c>
      <c r="H48" s="94">
        <f>SUM(H49:H55)</f>
        <v>108429</v>
      </c>
      <c r="I48" s="94">
        <f>SUM(I49:I55)</f>
        <v>108429</v>
      </c>
      <c r="J48" s="94">
        <f>SUM(J49:J55)</f>
        <v>84761</v>
      </c>
      <c r="K48" s="94">
        <f>SUM(K49:K55)</f>
        <v>84761</v>
      </c>
    </row>
    <row r="49" spans="1:11" ht="25.25" customHeight="1" x14ac:dyDescent="0.25">
      <c r="A49" s="182" t="s">
        <v>140</v>
      </c>
      <c r="B49" s="182"/>
      <c r="C49" s="182"/>
      <c r="D49" s="182"/>
      <c r="E49" s="182"/>
      <c r="F49" s="182"/>
      <c r="G49" s="7">
        <v>42</v>
      </c>
      <c r="H49" s="95">
        <v>0</v>
      </c>
      <c r="I49" s="95">
        <v>0</v>
      </c>
      <c r="J49" s="95">
        <v>0</v>
      </c>
      <c r="K49" s="95">
        <v>0</v>
      </c>
    </row>
    <row r="50" spans="1:11" ht="12.75" customHeight="1" x14ac:dyDescent="0.25">
      <c r="A50" s="206" t="s">
        <v>141</v>
      </c>
      <c r="B50" s="206"/>
      <c r="C50" s="206"/>
      <c r="D50" s="206"/>
      <c r="E50" s="206"/>
      <c r="F50" s="206"/>
      <c r="G50" s="7">
        <v>43</v>
      </c>
      <c r="H50" s="95">
        <v>0</v>
      </c>
      <c r="I50" s="95">
        <v>0</v>
      </c>
      <c r="J50" s="95">
        <v>0</v>
      </c>
      <c r="K50" s="95">
        <v>0</v>
      </c>
    </row>
    <row r="51" spans="1:11" ht="12.75" customHeight="1" x14ac:dyDescent="0.25">
      <c r="A51" s="206" t="s">
        <v>142</v>
      </c>
      <c r="B51" s="206"/>
      <c r="C51" s="206"/>
      <c r="D51" s="206"/>
      <c r="E51" s="206"/>
      <c r="F51" s="206"/>
      <c r="G51" s="7">
        <v>44</v>
      </c>
      <c r="H51" s="95">
        <v>108429</v>
      </c>
      <c r="I51" s="95">
        <v>108429</v>
      </c>
      <c r="J51" s="95">
        <v>84761</v>
      </c>
      <c r="K51" s="95">
        <v>84761</v>
      </c>
    </row>
    <row r="52" spans="1:11" ht="12.75" customHeight="1" x14ac:dyDescent="0.25">
      <c r="A52" s="206" t="s">
        <v>143</v>
      </c>
      <c r="B52" s="206"/>
      <c r="C52" s="206"/>
      <c r="D52" s="206"/>
      <c r="E52" s="206"/>
      <c r="F52" s="206"/>
      <c r="G52" s="7">
        <v>45</v>
      </c>
      <c r="H52" s="95">
        <v>0</v>
      </c>
      <c r="I52" s="95">
        <v>0</v>
      </c>
      <c r="J52" s="95">
        <v>0</v>
      </c>
      <c r="K52" s="95">
        <v>0</v>
      </c>
    </row>
    <row r="53" spans="1:11" ht="12.75" customHeight="1" x14ac:dyDescent="0.25">
      <c r="A53" s="206" t="s">
        <v>144</v>
      </c>
      <c r="B53" s="206"/>
      <c r="C53" s="206"/>
      <c r="D53" s="206"/>
      <c r="E53" s="206"/>
      <c r="F53" s="206"/>
      <c r="G53" s="7">
        <v>46</v>
      </c>
      <c r="H53" s="95">
        <v>0</v>
      </c>
      <c r="I53" s="95">
        <v>0</v>
      </c>
      <c r="J53" s="95">
        <v>0</v>
      </c>
      <c r="K53" s="95">
        <v>0</v>
      </c>
    </row>
    <row r="54" spans="1:11" ht="12.75" customHeight="1" x14ac:dyDescent="0.25">
      <c r="A54" s="206" t="s">
        <v>145</v>
      </c>
      <c r="B54" s="206"/>
      <c r="C54" s="206"/>
      <c r="D54" s="206"/>
      <c r="E54" s="206"/>
      <c r="F54" s="206"/>
      <c r="G54" s="7">
        <v>47</v>
      </c>
      <c r="H54" s="95">
        <v>0</v>
      </c>
      <c r="I54" s="95">
        <v>0</v>
      </c>
      <c r="J54" s="95">
        <v>0</v>
      </c>
      <c r="K54" s="95">
        <v>0</v>
      </c>
    </row>
    <row r="55" spans="1:11" ht="12.75" customHeight="1" x14ac:dyDescent="0.25">
      <c r="A55" s="206" t="s">
        <v>146</v>
      </c>
      <c r="B55" s="206"/>
      <c r="C55" s="206"/>
      <c r="D55" s="206"/>
      <c r="E55" s="206"/>
      <c r="F55" s="206"/>
      <c r="G55" s="7">
        <v>48</v>
      </c>
      <c r="H55" s="95">
        <v>0</v>
      </c>
      <c r="I55" s="95">
        <v>0</v>
      </c>
      <c r="J55" s="95">
        <v>0</v>
      </c>
      <c r="K55" s="95">
        <v>0</v>
      </c>
    </row>
    <row r="56" spans="1:11" ht="22.25" customHeight="1" x14ac:dyDescent="0.25">
      <c r="A56" s="215" t="s">
        <v>147</v>
      </c>
      <c r="B56" s="215"/>
      <c r="C56" s="215"/>
      <c r="D56" s="215"/>
      <c r="E56" s="215"/>
      <c r="F56" s="215"/>
      <c r="G56" s="7">
        <v>49</v>
      </c>
      <c r="H56" s="95">
        <v>0</v>
      </c>
      <c r="I56" s="95">
        <v>0</v>
      </c>
      <c r="J56" s="95">
        <v>0</v>
      </c>
      <c r="K56" s="95">
        <v>0</v>
      </c>
    </row>
    <row r="57" spans="1:11" ht="12.75" customHeight="1" x14ac:dyDescent="0.25">
      <c r="A57" s="215" t="s">
        <v>148</v>
      </c>
      <c r="B57" s="215"/>
      <c r="C57" s="215"/>
      <c r="D57" s="215"/>
      <c r="E57" s="215"/>
      <c r="F57" s="215"/>
      <c r="G57" s="7">
        <v>50</v>
      </c>
      <c r="H57" s="95">
        <v>0</v>
      </c>
      <c r="I57" s="95">
        <v>0</v>
      </c>
      <c r="J57" s="95">
        <v>0</v>
      </c>
      <c r="K57" s="95">
        <v>0</v>
      </c>
    </row>
    <row r="58" spans="1:11" ht="24.65" customHeight="1" x14ac:dyDescent="0.25">
      <c r="A58" s="215" t="s">
        <v>149</v>
      </c>
      <c r="B58" s="215"/>
      <c r="C58" s="215"/>
      <c r="D58" s="215"/>
      <c r="E58" s="215"/>
      <c r="F58" s="215"/>
      <c r="G58" s="7">
        <v>51</v>
      </c>
      <c r="H58" s="95">
        <v>0</v>
      </c>
      <c r="I58" s="95">
        <v>0</v>
      </c>
      <c r="J58" s="95">
        <v>0</v>
      </c>
      <c r="K58" s="95">
        <v>0</v>
      </c>
    </row>
    <row r="59" spans="1:11" ht="12.75" customHeight="1" x14ac:dyDescent="0.25">
      <c r="A59" s="215" t="s">
        <v>150</v>
      </c>
      <c r="B59" s="215"/>
      <c r="C59" s="215"/>
      <c r="D59" s="215"/>
      <c r="E59" s="215"/>
      <c r="F59" s="215"/>
      <c r="G59" s="7">
        <v>52</v>
      </c>
      <c r="H59" s="95">
        <v>0</v>
      </c>
      <c r="I59" s="95">
        <v>0</v>
      </c>
      <c r="J59" s="95">
        <v>0</v>
      </c>
      <c r="K59" s="95">
        <v>0</v>
      </c>
    </row>
    <row r="60" spans="1:11" ht="12.75" customHeight="1" x14ac:dyDescent="0.25">
      <c r="A60" s="213" t="s">
        <v>354</v>
      </c>
      <c r="B60" s="213"/>
      <c r="C60" s="213"/>
      <c r="D60" s="213"/>
      <c r="E60" s="213"/>
      <c r="F60" s="213"/>
      <c r="G60" s="8">
        <v>53</v>
      </c>
      <c r="H60" s="94">
        <f>H8+H37+H56+H57</f>
        <v>15700</v>
      </c>
      <c r="I60" s="94">
        <f t="shared" ref="I60:K60" si="0">I8+I37+I56+I57</f>
        <v>15700</v>
      </c>
      <c r="J60" s="94">
        <f t="shared" si="0"/>
        <v>15483</v>
      </c>
      <c r="K60" s="94">
        <f t="shared" si="0"/>
        <v>15483</v>
      </c>
    </row>
    <row r="61" spans="1:11" ht="12.75" customHeight="1" x14ac:dyDescent="0.25">
      <c r="A61" s="213" t="s">
        <v>355</v>
      </c>
      <c r="B61" s="213"/>
      <c r="C61" s="213"/>
      <c r="D61" s="213"/>
      <c r="E61" s="213"/>
      <c r="F61" s="213"/>
      <c r="G61" s="8">
        <v>54</v>
      </c>
      <c r="H61" s="94">
        <f>H14+H48+H58+H59</f>
        <v>1324299</v>
      </c>
      <c r="I61" s="94">
        <f t="shared" ref="I61:K61" si="1">I14+I48+I58+I59</f>
        <v>1324299</v>
      </c>
      <c r="J61" s="94">
        <f t="shared" si="1"/>
        <v>2372600</v>
      </c>
      <c r="K61" s="94">
        <f t="shared" si="1"/>
        <v>2372600</v>
      </c>
    </row>
    <row r="62" spans="1:11" ht="12.75" customHeight="1" x14ac:dyDescent="0.25">
      <c r="A62" s="213" t="s">
        <v>356</v>
      </c>
      <c r="B62" s="213"/>
      <c r="C62" s="213"/>
      <c r="D62" s="213"/>
      <c r="E62" s="213"/>
      <c r="F62" s="213"/>
      <c r="G62" s="8">
        <v>55</v>
      </c>
      <c r="H62" s="94">
        <f>H60-H61</f>
        <v>-1308599</v>
      </c>
      <c r="I62" s="94">
        <f t="shared" ref="I62:K62" si="2">I60-I61</f>
        <v>-1308599</v>
      </c>
      <c r="J62" s="94">
        <f t="shared" si="2"/>
        <v>-2357117</v>
      </c>
      <c r="K62" s="94">
        <f t="shared" si="2"/>
        <v>-2357117</v>
      </c>
    </row>
    <row r="63" spans="1:11" ht="12.75" customHeight="1" x14ac:dyDescent="0.25">
      <c r="A63" s="214" t="s">
        <v>357</v>
      </c>
      <c r="B63" s="214"/>
      <c r="C63" s="214"/>
      <c r="D63" s="214"/>
      <c r="E63" s="214"/>
      <c r="F63" s="214"/>
      <c r="G63" s="8">
        <v>56</v>
      </c>
      <c r="H63" s="94">
        <f>+IF((H60-H61)&gt;0,(H60-H61),0)</f>
        <v>0</v>
      </c>
      <c r="I63" s="94">
        <f t="shared" ref="I63:K63" si="3">+IF((I60-I61)&gt;0,(I60-I61),0)</f>
        <v>0</v>
      </c>
      <c r="J63" s="94">
        <f t="shared" si="3"/>
        <v>0</v>
      </c>
      <c r="K63" s="94">
        <f t="shared" si="3"/>
        <v>0</v>
      </c>
    </row>
    <row r="64" spans="1:11" ht="12.75" customHeight="1" x14ac:dyDescent="0.25">
      <c r="A64" s="214" t="s">
        <v>358</v>
      </c>
      <c r="B64" s="214"/>
      <c r="C64" s="214"/>
      <c r="D64" s="214"/>
      <c r="E64" s="214"/>
      <c r="F64" s="214"/>
      <c r="G64" s="8">
        <v>57</v>
      </c>
      <c r="H64" s="94">
        <f>+IF((H60-H61)&lt;0,(H60-H61),0)</f>
        <v>-1308599</v>
      </c>
      <c r="I64" s="94">
        <f t="shared" ref="I64:K64" si="4">+IF((I60-I61)&lt;0,(I60-I61),0)</f>
        <v>-1308599</v>
      </c>
      <c r="J64" s="94">
        <f t="shared" si="4"/>
        <v>-2357117</v>
      </c>
      <c r="K64" s="94">
        <f t="shared" si="4"/>
        <v>-2357117</v>
      </c>
    </row>
    <row r="65" spans="1:11" ht="12.75" customHeight="1" x14ac:dyDescent="0.25">
      <c r="A65" s="215" t="s">
        <v>111</v>
      </c>
      <c r="B65" s="215"/>
      <c r="C65" s="215"/>
      <c r="D65" s="215"/>
      <c r="E65" s="215"/>
      <c r="F65" s="215"/>
      <c r="G65" s="7">
        <v>58</v>
      </c>
      <c r="H65" s="95">
        <v>0</v>
      </c>
      <c r="I65" s="95">
        <v>0</v>
      </c>
      <c r="J65" s="95">
        <v>0</v>
      </c>
      <c r="K65" s="95">
        <v>0</v>
      </c>
    </row>
    <row r="66" spans="1:11" ht="12.75" customHeight="1" x14ac:dyDescent="0.25">
      <c r="A66" s="213" t="s">
        <v>359</v>
      </c>
      <c r="B66" s="213"/>
      <c r="C66" s="213"/>
      <c r="D66" s="213"/>
      <c r="E66" s="213"/>
      <c r="F66" s="213"/>
      <c r="G66" s="8">
        <v>59</v>
      </c>
      <c r="H66" s="94">
        <f>H62-H65</f>
        <v>-1308599</v>
      </c>
      <c r="I66" s="94">
        <f t="shared" ref="I66:K66" si="5">I62-I65</f>
        <v>-1308599</v>
      </c>
      <c r="J66" s="94">
        <f t="shared" si="5"/>
        <v>-2357117</v>
      </c>
      <c r="K66" s="94">
        <f t="shared" si="5"/>
        <v>-2357117</v>
      </c>
    </row>
    <row r="67" spans="1:11" ht="12.75" customHeight="1" x14ac:dyDescent="0.25">
      <c r="A67" s="214" t="s">
        <v>360</v>
      </c>
      <c r="B67" s="214"/>
      <c r="C67" s="214"/>
      <c r="D67" s="214"/>
      <c r="E67" s="214"/>
      <c r="F67" s="214"/>
      <c r="G67" s="8">
        <v>60</v>
      </c>
      <c r="H67" s="94">
        <f>+IF((H62-H65)&gt;0,(H62-H65),0)</f>
        <v>0</v>
      </c>
      <c r="I67" s="94">
        <f t="shared" ref="I67:K67" si="6">+IF((I62-I65)&gt;0,(I62-I65),0)</f>
        <v>0</v>
      </c>
      <c r="J67" s="94">
        <f t="shared" si="6"/>
        <v>0</v>
      </c>
      <c r="K67" s="94">
        <f t="shared" si="6"/>
        <v>0</v>
      </c>
    </row>
    <row r="68" spans="1:11" ht="12.75" customHeight="1" x14ac:dyDescent="0.25">
      <c r="A68" s="214" t="s">
        <v>361</v>
      </c>
      <c r="B68" s="214"/>
      <c r="C68" s="214"/>
      <c r="D68" s="214"/>
      <c r="E68" s="214"/>
      <c r="F68" s="214"/>
      <c r="G68" s="8">
        <v>61</v>
      </c>
      <c r="H68" s="94">
        <f>+IF((H62-H65)&lt;0,(H62-H65),0)</f>
        <v>-1308599</v>
      </c>
      <c r="I68" s="94">
        <f t="shared" ref="I68:K68" si="7">+IF((I62-I65)&lt;0,(I62-I65),0)</f>
        <v>-1308599</v>
      </c>
      <c r="J68" s="94">
        <f t="shared" si="7"/>
        <v>-2357117</v>
      </c>
      <c r="K68" s="94">
        <f t="shared" si="7"/>
        <v>-2357117</v>
      </c>
    </row>
    <row r="69" spans="1:11" x14ac:dyDescent="0.25">
      <c r="A69" s="207" t="s">
        <v>151</v>
      </c>
      <c r="B69" s="207"/>
      <c r="C69" s="207"/>
      <c r="D69" s="207"/>
      <c r="E69" s="207"/>
      <c r="F69" s="207"/>
      <c r="G69" s="208"/>
      <c r="H69" s="208"/>
      <c r="I69" s="208"/>
      <c r="J69" s="209"/>
      <c r="K69" s="209"/>
    </row>
    <row r="70" spans="1:11" ht="22.25" customHeight="1" x14ac:dyDescent="0.25">
      <c r="A70" s="213" t="s">
        <v>362</v>
      </c>
      <c r="B70" s="213"/>
      <c r="C70" s="213"/>
      <c r="D70" s="213"/>
      <c r="E70" s="213"/>
      <c r="F70" s="213"/>
      <c r="G70" s="8">
        <v>62</v>
      </c>
      <c r="H70" s="94">
        <f>H71-H72</f>
        <v>0</v>
      </c>
      <c r="I70" s="94">
        <f>I71-I72</f>
        <v>0</v>
      </c>
      <c r="J70" s="94">
        <f>J71-J72</f>
        <v>0</v>
      </c>
      <c r="K70" s="94">
        <f>K71-K72</f>
        <v>0</v>
      </c>
    </row>
    <row r="71" spans="1:11" ht="12.75" customHeight="1" x14ac:dyDescent="0.25">
      <c r="A71" s="206" t="s">
        <v>152</v>
      </c>
      <c r="B71" s="206"/>
      <c r="C71" s="206"/>
      <c r="D71" s="206"/>
      <c r="E71" s="206"/>
      <c r="F71" s="206"/>
      <c r="G71" s="7">
        <v>63</v>
      </c>
      <c r="H71" s="95">
        <v>0</v>
      </c>
      <c r="I71" s="95">
        <v>0</v>
      </c>
      <c r="J71" s="95">
        <v>0</v>
      </c>
      <c r="K71" s="95">
        <v>0</v>
      </c>
    </row>
    <row r="72" spans="1:11" ht="12.75" customHeight="1" x14ac:dyDescent="0.25">
      <c r="A72" s="206" t="s">
        <v>153</v>
      </c>
      <c r="B72" s="206"/>
      <c r="C72" s="206"/>
      <c r="D72" s="206"/>
      <c r="E72" s="206"/>
      <c r="F72" s="206"/>
      <c r="G72" s="7">
        <v>64</v>
      </c>
      <c r="H72" s="95">
        <v>0</v>
      </c>
      <c r="I72" s="95">
        <v>0</v>
      </c>
      <c r="J72" s="95">
        <v>0</v>
      </c>
      <c r="K72" s="95">
        <v>0</v>
      </c>
    </row>
    <row r="73" spans="1:11" ht="12.75" customHeight="1" x14ac:dyDescent="0.25">
      <c r="A73" s="215" t="s">
        <v>154</v>
      </c>
      <c r="B73" s="215"/>
      <c r="C73" s="215"/>
      <c r="D73" s="215"/>
      <c r="E73" s="215"/>
      <c r="F73" s="215"/>
      <c r="G73" s="7">
        <v>65</v>
      </c>
      <c r="H73" s="95">
        <v>0</v>
      </c>
      <c r="I73" s="95">
        <v>0</v>
      </c>
      <c r="J73" s="95">
        <v>0</v>
      </c>
      <c r="K73" s="95">
        <v>0</v>
      </c>
    </row>
    <row r="74" spans="1:11" ht="12.75" customHeight="1" x14ac:dyDescent="0.25">
      <c r="A74" s="214" t="s">
        <v>363</v>
      </c>
      <c r="B74" s="214"/>
      <c r="C74" s="214"/>
      <c r="D74" s="214"/>
      <c r="E74" s="214"/>
      <c r="F74" s="214"/>
      <c r="G74" s="8">
        <v>66</v>
      </c>
      <c r="H74" s="96">
        <v>0</v>
      </c>
      <c r="I74" s="96">
        <v>0</v>
      </c>
      <c r="J74" s="96">
        <v>0</v>
      </c>
      <c r="K74" s="96">
        <v>0</v>
      </c>
    </row>
    <row r="75" spans="1:11" ht="12.75" customHeight="1" x14ac:dyDescent="0.25">
      <c r="A75" s="214" t="s">
        <v>364</v>
      </c>
      <c r="B75" s="214"/>
      <c r="C75" s="214"/>
      <c r="D75" s="214"/>
      <c r="E75" s="214"/>
      <c r="F75" s="214"/>
      <c r="G75" s="8">
        <v>67</v>
      </c>
      <c r="H75" s="96">
        <v>0</v>
      </c>
      <c r="I75" s="96">
        <v>0</v>
      </c>
      <c r="J75" s="96">
        <v>0</v>
      </c>
      <c r="K75" s="96">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6">
        <v>0</v>
      </c>
      <c r="I77" s="96">
        <v>0</v>
      </c>
      <c r="J77" s="96">
        <v>0</v>
      </c>
      <c r="K77" s="96">
        <v>0</v>
      </c>
    </row>
    <row r="78" spans="1:11" ht="12.75" customHeight="1" x14ac:dyDescent="0.25">
      <c r="A78" s="212" t="s">
        <v>366</v>
      </c>
      <c r="B78" s="212"/>
      <c r="C78" s="212"/>
      <c r="D78" s="212"/>
      <c r="E78" s="212"/>
      <c r="F78" s="212"/>
      <c r="G78" s="20">
        <v>69</v>
      </c>
      <c r="H78" s="97">
        <v>0</v>
      </c>
      <c r="I78" s="97">
        <v>0</v>
      </c>
      <c r="J78" s="97">
        <v>0</v>
      </c>
      <c r="K78" s="97">
        <v>0</v>
      </c>
    </row>
    <row r="79" spans="1:11" ht="12.75" customHeight="1" x14ac:dyDescent="0.25">
      <c r="A79" s="212" t="s">
        <v>367</v>
      </c>
      <c r="B79" s="212"/>
      <c r="C79" s="212"/>
      <c r="D79" s="212"/>
      <c r="E79" s="212"/>
      <c r="F79" s="212"/>
      <c r="G79" s="20">
        <v>70</v>
      </c>
      <c r="H79" s="97">
        <v>0</v>
      </c>
      <c r="I79" s="97">
        <v>0</v>
      </c>
      <c r="J79" s="97">
        <v>0</v>
      </c>
      <c r="K79" s="97">
        <v>0</v>
      </c>
    </row>
    <row r="80" spans="1:11" ht="12.75" customHeight="1" x14ac:dyDescent="0.25">
      <c r="A80" s="213" t="s">
        <v>368</v>
      </c>
      <c r="B80" s="213"/>
      <c r="C80" s="213"/>
      <c r="D80" s="213"/>
      <c r="E80" s="213"/>
      <c r="F80" s="213"/>
      <c r="G80" s="8">
        <v>71</v>
      </c>
      <c r="H80" s="96">
        <v>0</v>
      </c>
      <c r="I80" s="96">
        <v>0</v>
      </c>
      <c r="J80" s="96">
        <v>0</v>
      </c>
      <c r="K80" s="96">
        <v>0</v>
      </c>
    </row>
    <row r="81" spans="1:11" ht="12.75" customHeight="1" x14ac:dyDescent="0.25">
      <c r="A81" s="213" t="s">
        <v>369</v>
      </c>
      <c r="B81" s="213"/>
      <c r="C81" s="213"/>
      <c r="D81" s="213"/>
      <c r="E81" s="213"/>
      <c r="F81" s="213"/>
      <c r="G81" s="8">
        <v>72</v>
      </c>
      <c r="H81" s="96">
        <v>0</v>
      </c>
      <c r="I81" s="96">
        <v>0</v>
      </c>
      <c r="J81" s="96">
        <v>0</v>
      </c>
      <c r="K81" s="96">
        <v>0</v>
      </c>
    </row>
    <row r="82" spans="1:11" ht="12.75" customHeight="1" x14ac:dyDescent="0.25">
      <c r="A82" s="214" t="s">
        <v>370</v>
      </c>
      <c r="B82" s="214"/>
      <c r="C82" s="214"/>
      <c r="D82" s="214"/>
      <c r="E82" s="214"/>
      <c r="F82" s="214"/>
      <c r="G82" s="8">
        <v>73</v>
      </c>
      <c r="H82" s="96">
        <v>0</v>
      </c>
      <c r="I82" s="96">
        <v>0</v>
      </c>
      <c r="J82" s="96">
        <v>0</v>
      </c>
      <c r="K82" s="96">
        <v>0</v>
      </c>
    </row>
    <row r="83" spans="1:11" ht="12.75" customHeight="1" x14ac:dyDescent="0.25">
      <c r="A83" s="214" t="s">
        <v>371</v>
      </c>
      <c r="B83" s="214"/>
      <c r="C83" s="214"/>
      <c r="D83" s="214"/>
      <c r="E83" s="214"/>
      <c r="F83" s="214"/>
      <c r="G83" s="8">
        <v>74</v>
      </c>
      <c r="H83" s="96">
        <v>0</v>
      </c>
      <c r="I83" s="96">
        <v>0</v>
      </c>
      <c r="J83" s="96">
        <v>0</v>
      </c>
      <c r="K83" s="96">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8">
        <f>H86+H87</f>
        <v>0</v>
      </c>
      <c r="I85" s="98">
        <f>I86+I87</f>
        <v>0</v>
      </c>
      <c r="J85" s="98">
        <f>J86+J87</f>
        <v>0</v>
      </c>
      <c r="K85" s="98">
        <f>K86+K87</f>
        <v>0</v>
      </c>
    </row>
    <row r="86" spans="1:11" ht="12.75" customHeight="1" x14ac:dyDescent="0.25">
      <c r="A86" s="203" t="s">
        <v>156</v>
      </c>
      <c r="B86" s="203"/>
      <c r="C86" s="203"/>
      <c r="D86" s="203"/>
      <c r="E86" s="203"/>
      <c r="F86" s="203"/>
      <c r="G86" s="7">
        <v>76</v>
      </c>
      <c r="H86" s="99">
        <v>0</v>
      </c>
      <c r="I86" s="99">
        <v>0</v>
      </c>
      <c r="J86" s="99">
        <v>0</v>
      </c>
      <c r="K86" s="99">
        <v>0</v>
      </c>
    </row>
    <row r="87" spans="1:11" ht="12.75" customHeight="1" x14ac:dyDescent="0.25">
      <c r="A87" s="203" t="s">
        <v>157</v>
      </c>
      <c r="B87" s="203"/>
      <c r="C87" s="203"/>
      <c r="D87" s="203"/>
      <c r="E87" s="203"/>
      <c r="F87" s="203"/>
      <c r="G87" s="7">
        <v>77</v>
      </c>
      <c r="H87" s="99">
        <v>0</v>
      </c>
      <c r="I87" s="99">
        <v>0</v>
      </c>
      <c r="J87" s="99">
        <v>0</v>
      </c>
      <c r="K87" s="99">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9">
        <v>-1308599</v>
      </c>
      <c r="I89" s="99">
        <v>-1308599</v>
      </c>
      <c r="J89" s="99">
        <v>-2357117</v>
      </c>
      <c r="K89" s="99">
        <v>-2357117</v>
      </c>
    </row>
    <row r="90" spans="1:11" ht="24" customHeight="1" x14ac:dyDescent="0.25">
      <c r="A90" s="184" t="s">
        <v>419</v>
      </c>
      <c r="B90" s="184"/>
      <c r="C90" s="184"/>
      <c r="D90" s="184"/>
      <c r="E90" s="184"/>
      <c r="F90" s="184"/>
      <c r="G90" s="8">
        <v>79</v>
      </c>
      <c r="H90" s="100">
        <f>H91+H98</f>
        <v>0</v>
      </c>
      <c r="I90" s="100">
        <f>I91+I98</f>
        <v>0</v>
      </c>
      <c r="J90" s="100">
        <f t="shared" ref="J90:K90" si="8">J91+J98</f>
        <v>0</v>
      </c>
      <c r="K90" s="100">
        <f t="shared" si="8"/>
        <v>0</v>
      </c>
    </row>
    <row r="91" spans="1:11" ht="24" customHeight="1" x14ac:dyDescent="0.25">
      <c r="A91" s="204" t="s">
        <v>424</v>
      </c>
      <c r="B91" s="204"/>
      <c r="C91" s="204"/>
      <c r="D91" s="204"/>
      <c r="E91" s="204"/>
      <c r="F91" s="204"/>
      <c r="G91" s="8">
        <v>80</v>
      </c>
      <c r="H91" s="100">
        <f>SUM(H92:H96)</f>
        <v>0</v>
      </c>
      <c r="I91" s="100">
        <f>SUM(I92:I96)</f>
        <v>0</v>
      </c>
      <c r="J91" s="100">
        <f>SUM(J92:J96)</f>
        <v>0</v>
      </c>
      <c r="K91" s="100">
        <f>SUM(K92:K96)</f>
        <v>0</v>
      </c>
    </row>
    <row r="92" spans="1:11" ht="25.5" customHeight="1" x14ac:dyDescent="0.25">
      <c r="A92" s="206" t="s">
        <v>373</v>
      </c>
      <c r="B92" s="206"/>
      <c r="C92" s="206"/>
      <c r="D92" s="206"/>
      <c r="E92" s="206"/>
      <c r="F92" s="206"/>
      <c r="G92" s="7">
        <v>81</v>
      </c>
      <c r="H92" s="99">
        <v>0</v>
      </c>
      <c r="I92" s="99">
        <v>0</v>
      </c>
      <c r="J92" s="99">
        <v>0</v>
      </c>
      <c r="K92" s="99">
        <v>0</v>
      </c>
    </row>
    <row r="93" spans="1:11" ht="38.25" customHeight="1" x14ac:dyDescent="0.25">
      <c r="A93" s="206" t="s">
        <v>374</v>
      </c>
      <c r="B93" s="206"/>
      <c r="C93" s="206"/>
      <c r="D93" s="206"/>
      <c r="E93" s="206"/>
      <c r="F93" s="206"/>
      <c r="G93" s="7">
        <v>82</v>
      </c>
      <c r="H93" s="99">
        <v>0</v>
      </c>
      <c r="I93" s="99">
        <v>0</v>
      </c>
      <c r="J93" s="99">
        <v>0</v>
      </c>
      <c r="K93" s="99">
        <v>0</v>
      </c>
    </row>
    <row r="94" spans="1:11" ht="38.25" customHeight="1" x14ac:dyDescent="0.25">
      <c r="A94" s="206" t="s">
        <v>375</v>
      </c>
      <c r="B94" s="206"/>
      <c r="C94" s="206"/>
      <c r="D94" s="206"/>
      <c r="E94" s="206"/>
      <c r="F94" s="206"/>
      <c r="G94" s="7">
        <v>83</v>
      </c>
      <c r="H94" s="99">
        <v>0</v>
      </c>
      <c r="I94" s="99">
        <v>0</v>
      </c>
      <c r="J94" s="99">
        <v>0</v>
      </c>
      <c r="K94" s="99">
        <v>0</v>
      </c>
    </row>
    <row r="95" spans="1:11" x14ac:dyDescent="0.25">
      <c r="A95" s="206" t="s">
        <v>376</v>
      </c>
      <c r="B95" s="206"/>
      <c r="C95" s="206"/>
      <c r="D95" s="206"/>
      <c r="E95" s="206"/>
      <c r="F95" s="206"/>
      <c r="G95" s="7">
        <v>84</v>
      </c>
      <c r="H95" s="99">
        <v>0</v>
      </c>
      <c r="I95" s="99">
        <v>0</v>
      </c>
      <c r="J95" s="99">
        <v>0</v>
      </c>
      <c r="K95" s="99">
        <v>0</v>
      </c>
    </row>
    <row r="96" spans="1:11" x14ac:dyDescent="0.25">
      <c r="A96" s="206" t="s">
        <v>377</v>
      </c>
      <c r="B96" s="206"/>
      <c r="C96" s="206"/>
      <c r="D96" s="206"/>
      <c r="E96" s="206"/>
      <c r="F96" s="206"/>
      <c r="G96" s="7">
        <v>85</v>
      </c>
      <c r="H96" s="99">
        <v>0</v>
      </c>
      <c r="I96" s="99">
        <v>0</v>
      </c>
      <c r="J96" s="99">
        <v>0</v>
      </c>
      <c r="K96" s="99">
        <v>0</v>
      </c>
    </row>
    <row r="97" spans="1:11" ht="26.25" customHeight="1" x14ac:dyDescent="0.25">
      <c r="A97" s="206" t="s">
        <v>378</v>
      </c>
      <c r="B97" s="206"/>
      <c r="C97" s="206"/>
      <c r="D97" s="206"/>
      <c r="E97" s="206"/>
      <c r="F97" s="206"/>
      <c r="G97" s="7">
        <v>86</v>
      </c>
      <c r="H97" s="99">
        <v>0</v>
      </c>
      <c r="I97" s="99">
        <v>0</v>
      </c>
      <c r="J97" s="99">
        <v>0</v>
      </c>
      <c r="K97" s="99">
        <v>0</v>
      </c>
    </row>
    <row r="98" spans="1:11" ht="25.5" customHeight="1" x14ac:dyDescent="0.25">
      <c r="A98" s="204" t="s">
        <v>448</v>
      </c>
      <c r="B98" s="204"/>
      <c r="C98" s="204"/>
      <c r="D98" s="204"/>
      <c r="E98" s="204"/>
      <c r="F98" s="204"/>
      <c r="G98" s="8">
        <v>87</v>
      </c>
      <c r="H98" s="100">
        <f>SUM(H99:H107)</f>
        <v>0</v>
      </c>
      <c r="I98" s="100">
        <f>SUM(I99:I107)</f>
        <v>0</v>
      </c>
      <c r="J98" s="100">
        <f>SUM(J99:J107)</f>
        <v>0</v>
      </c>
      <c r="K98" s="100">
        <f>SUM(K99:K107)</f>
        <v>0</v>
      </c>
    </row>
    <row r="99" spans="1:11" x14ac:dyDescent="0.25">
      <c r="A99" s="205" t="s">
        <v>159</v>
      </c>
      <c r="B99" s="205"/>
      <c r="C99" s="205"/>
      <c r="D99" s="205"/>
      <c r="E99" s="205"/>
      <c r="F99" s="205"/>
      <c r="G99" s="7">
        <v>88</v>
      </c>
      <c r="H99" s="99">
        <v>0</v>
      </c>
      <c r="I99" s="99">
        <v>0</v>
      </c>
      <c r="J99" s="99">
        <v>0</v>
      </c>
      <c r="K99" s="99">
        <v>0</v>
      </c>
    </row>
    <row r="100" spans="1:11" x14ac:dyDescent="0.25">
      <c r="A100" s="205" t="s">
        <v>442</v>
      </c>
      <c r="B100" s="205"/>
      <c r="C100" s="205"/>
      <c r="D100" s="205"/>
      <c r="E100" s="205"/>
      <c r="F100" s="205"/>
      <c r="G100" s="7">
        <v>89</v>
      </c>
      <c r="H100" s="99">
        <v>0</v>
      </c>
      <c r="I100" s="99">
        <v>0</v>
      </c>
      <c r="J100" s="99">
        <v>0</v>
      </c>
      <c r="K100" s="99">
        <v>0</v>
      </c>
    </row>
    <row r="101" spans="1:11" ht="36" customHeight="1" x14ac:dyDescent="0.25">
      <c r="A101" s="206" t="s">
        <v>443</v>
      </c>
      <c r="B101" s="206"/>
      <c r="C101" s="206"/>
      <c r="D101" s="206"/>
      <c r="E101" s="206"/>
      <c r="F101" s="206"/>
      <c r="G101" s="7">
        <v>90</v>
      </c>
      <c r="H101" s="99">
        <v>0</v>
      </c>
      <c r="I101" s="99">
        <v>0</v>
      </c>
      <c r="J101" s="99">
        <v>0</v>
      </c>
      <c r="K101" s="99">
        <v>0</v>
      </c>
    </row>
    <row r="102" spans="1:11" ht="22.25" customHeight="1" x14ac:dyDescent="0.25">
      <c r="A102" s="205" t="s">
        <v>160</v>
      </c>
      <c r="B102" s="205"/>
      <c r="C102" s="205"/>
      <c r="D102" s="205"/>
      <c r="E102" s="205"/>
      <c r="F102" s="205"/>
      <c r="G102" s="7">
        <v>91</v>
      </c>
      <c r="H102" s="99">
        <v>0</v>
      </c>
      <c r="I102" s="99">
        <v>0</v>
      </c>
      <c r="J102" s="99">
        <v>0</v>
      </c>
      <c r="K102" s="99">
        <v>0</v>
      </c>
    </row>
    <row r="103" spans="1:11" ht="22.25" customHeight="1" x14ac:dyDescent="0.25">
      <c r="A103" s="205" t="s">
        <v>161</v>
      </c>
      <c r="B103" s="205"/>
      <c r="C103" s="205"/>
      <c r="D103" s="205"/>
      <c r="E103" s="205"/>
      <c r="F103" s="205"/>
      <c r="G103" s="7">
        <v>92</v>
      </c>
      <c r="H103" s="99">
        <v>0</v>
      </c>
      <c r="I103" s="99">
        <v>0</v>
      </c>
      <c r="J103" s="99">
        <v>0</v>
      </c>
      <c r="K103" s="99">
        <v>0</v>
      </c>
    </row>
    <row r="104" spans="1:11" ht="22.25" customHeight="1" x14ac:dyDescent="0.25">
      <c r="A104" s="205" t="s">
        <v>162</v>
      </c>
      <c r="B104" s="205"/>
      <c r="C104" s="205"/>
      <c r="D104" s="205"/>
      <c r="E104" s="205"/>
      <c r="F104" s="205"/>
      <c r="G104" s="7">
        <v>93</v>
      </c>
      <c r="H104" s="99">
        <v>0</v>
      </c>
      <c r="I104" s="99">
        <v>0</v>
      </c>
      <c r="J104" s="99">
        <v>0</v>
      </c>
      <c r="K104" s="99">
        <v>0</v>
      </c>
    </row>
    <row r="105" spans="1:11" ht="12.75" customHeight="1" x14ac:dyDescent="0.25">
      <c r="A105" s="206" t="s">
        <v>444</v>
      </c>
      <c r="B105" s="206"/>
      <c r="C105" s="206"/>
      <c r="D105" s="206"/>
      <c r="E105" s="206"/>
      <c r="F105" s="206"/>
      <c r="G105" s="7">
        <v>94</v>
      </c>
      <c r="H105" s="99">
        <v>0</v>
      </c>
      <c r="I105" s="99">
        <v>0</v>
      </c>
      <c r="J105" s="99">
        <v>0</v>
      </c>
      <c r="K105" s="99">
        <v>0</v>
      </c>
    </row>
    <row r="106" spans="1:11" ht="26.25" customHeight="1" x14ac:dyDescent="0.25">
      <c r="A106" s="206" t="s">
        <v>445</v>
      </c>
      <c r="B106" s="206"/>
      <c r="C106" s="206"/>
      <c r="D106" s="206"/>
      <c r="E106" s="206"/>
      <c r="F106" s="206"/>
      <c r="G106" s="7">
        <v>95</v>
      </c>
      <c r="H106" s="99">
        <v>0</v>
      </c>
      <c r="I106" s="99">
        <v>0</v>
      </c>
      <c r="J106" s="99">
        <v>0</v>
      </c>
      <c r="K106" s="99">
        <v>0</v>
      </c>
    </row>
    <row r="107" spans="1:11" x14ac:dyDescent="0.25">
      <c r="A107" s="206" t="s">
        <v>446</v>
      </c>
      <c r="B107" s="206"/>
      <c r="C107" s="206"/>
      <c r="D107" s="206"/>
      <c r="E107" s="206"/>
      <c r="F107" s="206"/>
      <c r="G107" s="7">
        <v>96</v>
      </c>
      <c r="H107" s="99">
        <v>0</v>
      </c>
      <c r="I107" s="99">
        <v>0</v>
      </c>
      <c r="J107" s="99">
        <v>0</v>
      </c>
      <c r="K107" s="99">
        <v>0</v>
      </c>
    </row>
    <row r="108" spans="1:11" ht="24.75" customHeight="1" x14ac:dyDescent="0.25">
      <c r="A108" s="206" t="s">
        <v>447</v>
      </c>
      <c r="B108" s="206"/>
      <c r="C108" s="206"/>
      <c r="D108" s="206"/>
      <c r="E108" s="206"/>
      <c r="F108" s="206"/>
      <c r="G108" s="7">
        <v>97</v>
      </c>
      <c r="H108" s="99">
        <v>0</v>
      </c>
      <c r="I108" s="99">
        <v>0</v>
      </c>
      <c r="J108" s="99">
        <v>0</v>
      </c>
      <c r="K108" s="99">
        <v>0</v>
      </c>
    </row>
    <row r="109" spans="1:11" ht="23" customHeight="1" x14ac:dyDescent="0.25">
      <c r="A109" s="184" t="s">
        <v>449</v>
      </c>
      <c r="B109" s="184"/>
      <c r="C109" s="184"/>
      <c r="D109" s="184"/>
      <c r="E109" s="184"/>
      <c r="F109" s="184"/>
      <c r="G109" s="8">
        <v>98</v>
      </c>
      <c r="H109" s="100">
        <f>H91+H98-H108-H97</f>
        <v>0</v>
      </c>
      <c r="I109" s="100">
        <f>I91+I98-I108-I97</f>
        <v>0</v>
      </c>
      <c r="J109" s="100">
        <f>J91+J98-J108-J97</f>
        <v>0</v>
      </c>
      <c r="K109" s="100">
        <f>K91+K98-K108-K97</f>
        <v>0</v>
      </c>
    </row>
    <row r="110" spans="1:11" ht="28.25" customHeight="1" x14ac:dyDescent="0.25">
      <c r="A110" s="184" t="s">
        <v>450</v>
      </c>
      <c r="B110" s="184"/>
      <c r="C110" s="184"/>
      <c r="D110" s="184"/>
      <c r="E110" s="184"/>
      <c r="F110" s="184"/>
      <c r="G110" s="8">
        <v>99</v>
      </c>
      <c r="H110" s="98">
        <f>H89+H109</f>
        <v>-1308599</v>
      </c>
      <c r="I110" s="98">
        <f t="shared" ref="I110:K110" si="9">I89+I109</f>
        <v>-1308599</v>
      </c>
      <c r="J110" s="98">
        <f t="shared" si="9"/>
        <v>-2357117</v>
      </c>
      <c r="K110" s="98">
        <f t="shared" si="9"/>
        <v>-2357117</v>
      </c>
    </row>
    <row r="111" spans="1:11" x14ac:dyDescent="0.25">
      <c r="A111" s="207" t="s">
        <v>163</v>
      </c>
      <c r="B111" s="207"/>
      <c r="C111" s="207"/>
      <c r="D111" s="207"/>
      <c r="E111" s="207"/>
      <c r="F111" s="207"/>
      <c r="G111" s="208"/>
      <c r="H111" s="208"/>
      <c r="I111" s="208"/>
      <c r="J111" s="209"/>
      <c r="K111" s="209"/>
    </row>
    <row r="112" spans="1:11" ht="26.4" customHeight="1" x14ac:dyDescent="0.25">
      <c r="A112" s="202" t="s">
        <v>379</v>
      </c>
      <c r="B112" s="202"/>
      <c r="C112" s="202"/>
      <c r="D112" s="202"/>
      <c r="E112" s="202"/>
      <c r="F112" s="202"/>
      <c r="G112" s="8">
        <v>100</v>
      </c>
      <c r="H112" s="98">
        <f>H113+H114</f>
        <v>0</v>
      </c>
      <c r="I112" s="98">
        <f>I113+I114</f>
        <v>0</v>
      </c>
      <c r="J112" s="98">
        <f>J113+J114</f>
        <v>0</v>
      </c>
      <c r="K112" s="98">
        <f>K113+K114</f>
        <v>0</v>
      </c>
    </row>
    <row r="113" spans="1:11" ht="12.75" customHeight="1" x14ac:dyDescent="0.25">
      <c r="A113" s="203" t="s">
        <v>113</v>
      </c>
      <c r="B113" s="203"/>
      <c r="C113" s="203"/>
      <c r="D113" s="203"/>
      <c r="E113" s="203"/>
      <c r="F113" s="203"/>
      <c r="G113" s="7">
        <v>101</v>
      </c>
      <c r="H113" s="99">
        <v>0</v>
      </c>
      <c r="I113" s="99">
        <v>0</v>
      </c>
      <c r="J113" s="99">
        <v>0</v>
      </c>
      <c r="K113" s="99">
        <v>0</v>
      </c>
    </row>
    <row r="114" spans="1:11" ht="12.75" customHeight="1" x14ac:dyDescent="0.25">
      <c r="A114" s="203" t="s">
        <v>164</v>
      </c>
      <c r="B114" s="203"/>
      <c r="C114" s="203"/>
      <c r="D114" s="203"/>
      <c r="E114" s="203"/>
      <c r="F114" s="203"/>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70" zoomScaleNormal="100" zoomScaleSheetLayoutView="70" workbookViewId="0">
      <selection activeCell="I16" sqref="I16"/>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38" t="s">
        <v>165</v>
      </c>
      <c r="B1" s="239"/>
      <c r="C1" s="239"/>
      <c r="D1" s="239"/>
      <c r="E1" s="239"/>
      <c r="F1" s="239"/>
      <c r="G1" s="239"/>
      <c r="H1" s="239"/>
      <c r="I1" s="239"/>
    </row>
    <row r="2" spans="1:9" x14ac:dyDescent="0.25">
      <c r="A2" s="240" t="s">
        <v>469</v>
      </c>
      <c r="B2" s="192"/>
      <c r="C2" s="192"/>
      <c r="D2" s="192"/>
      <c r="E2" s="192"/>
      <c r="F2" s="192"/>
      <c r="G2" s="192"/>
      <c r="H2" s="192"/>
      <c r="I2" s="192"/>
    </row>
    <row r="3" spans="1:9" x14ac:dyDescent="0.25">
      <c r="A3" s="242" t="s">
        <v>440</v>
      </c>
      <c r="B3" s="243"/>
      <c r="C3" s="243"/>
      <c r="D3" s="243"/>
      <c r="E3" s="243"/>
      <c r="F3" s="243"/>
      <c r="G3" s="243"/>
      <c r="H3" s="243"/>
      <c r="I3" s="243"/>
    </row>
    <row r="4" spans="1:9" x14ac:dyDescent="0.25">
      <c r="A4" s="241" t="s">
        <v>467</v>
      </c>
      <c r="B4" s="195"/>
      <c r="C4" s="195"/>
      <c r="D4" s="195"/>
      <c r="E4" s="195"/>
      <c r="F4" s="195"/>
      <c r="G4" s="195"/>
      <c r="H4" s="195"/>
      <c r="I4" s="196"/>
    </row>
    <row r="5" spans="1:9" ht="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101">
        <v>-1308600</v>
      </c>
      <c r="I8" s="101">
        <v>-2357117</v>
      </c>
    </row>
    <row r="9" spans="1:9" ht="12.75" customHeight="1" x14ac:dyDescent="0.25">
      <c r="A9" s="237" t="s">
        <v>170</v>
      </c>
      <c r="B9" s="237"/>
      <c r="C9" s="237"/>
      <c r="D9" s="237"/>
      <c r="E9" s="237"/>
      <c r="F9" s="237"/>
      <c r="G9" s="32">
        <v>2</v>
      </c>
      <c r="H9" s="102">
        <f>H10+H11+H12+H13+H14+H15+H16+H17</f>
        <v>359472</v>
      </c>
      <c r="I9" s="102">
        <f>I10+I11+I12+I13+I14+I15+I16+I17</f>
        <v>1181027</v>
      </c>
    </row>
    <row r="10" spans="1:9" ht="12.75" customHeight="1" x14ac:dyDescent="0.25">
      <c r="A10" s="216" t="s">
        <v>171</v>
      </c>
      <c r="B10" s="216"/>
      <c r="C10" s="216"/>
      <c r="D10" s="216"/>
      <c r="E10" s="216"/>
      <c r="F10" s="216"/>
      <c r="G10" s="31">
        <v>3</v>
      </c>
      <c r="H10" s="101">
        <v>251689</v>
      </c>
      <c r="I10" s="101">
        <v>767513</v>
      </c>
    </row>
    <row r="11" spans="1:9" ht="22.25" customHeight="1" x14ac:dyDescent="0.25">
      <c r="A11" s="216" t="s">
        <v>172</v>
      </c>
      <c r="B11" s="216"/>
      <c r="C11" s="216"/>
      <c r="D11" s="216"/>
      <c r="E11" s="216"/>
      <c r="F11" s="216"/>
      <c r="G11" s="31">
        <v>4</v>
      </c>
      <c r="H11" s="101">
        <v>44</v>
      </c>
      <c r="I11" s="101">
        <v>0</v>
      </c>
    </row>
    <row r="12" spans="1:9" ht="23.4" customHeight="1" x14ac:dyDescent="0.25">
      <c r="A12" s="216" t="s">
        <v>173</v>
      </c>
      <c r="B12" s="216"/>
      <c r="C12" s="216"/>
      <c r="D12" s="216"/>
      <c r="E12" s="216"/>
      <c r="F12" s="216"/>
      <c r="G12" s="31">
        <v>5</v>
      </c>
      <c r="H12" s="101">
        <v>0</v>
      </c>
      <c r="I12" s="101">
        <v>328753</v>
      </c>
    </row>
    <row r="13" spans="1:9" ht="12.75" customHeight="1" x14ac:dyDescent="0.25">
      <c r="A13" s="216" t="s">
        <v>174</v>
      </c>
      <c r="B13" s="216"/>
      <c r="C13" s="216"/>
      <c r="D13" s="216"/>
      <c r="E13" s="216"/>
      <c r="F13" s="216"/>
      <c r="G13" s="31">
        <v>6</v>
      </c>
      <c r="H13" s="101">
        <v>-690</v>
      </c>
      <c r="I13" s="101">
        <v>0</v>
      </c>
    </row>
    <row r="14" spans="1:9" ht="12.75" customHeight="1" x14ac:dyDescent="0.25">
      <c r="A14" s="216" t="s">
        <v>175</v>
      </c>
      <c r="B14" s="216"/>
      <c r="C14" s="216"/>
      <c r="D14" s="216"/>
      <c r="E14" s="216"/>
      <c r="F14" s="216"/>
      <c r="G14" s="31">
        <v>7</v>
      </c>
      <c r="H14" s="101">
        <v>108429</v>
      </c>
      <c r="I14" s="101">
        <v>84761</v>
      </c>
    </row>
    <row r="15" spans="1:9" ht="12.75" customHeight="1" x14ac:dyDescent="0.25">
      <c r="A15" s="216" t="s">
        <v>176</v>
      </c>
      <c r="B15" s="216"/>
      <c r="C15" s="216"/>
      <c r="D15" s="216"/>
      <c r="E15" s="216"/>
      <c r="F15" s="216"/>
      <c r="G15" s="31">
        <v>8</v>
      </c>
      <c r="H15" s="101">
        <v>0</v>
      </c>
      <c r="I15" s="101">
        <v>0</v>
      </c>
    </row>
    <row r="16" spans="1:9" ht="12.75" customHeight="1" x14ac:dyDescent="0.25">
      <c r="A16" s="216" t="s">
        <v>177</v>
      </c>
      <c r="B16" s="216"/>
      <c r="C16" s="216"/>
      <c r="D16" s="216"/>
      <c r="E16" s="216"/>
      <c r="F16" s="216"/>
      <c r="G16" s="31">
        <v>9</v>
      </c>
      <c r="H16" s="101">
        <v>0</v>
      </c>
      <c r="I16" s="101">
        <v>0</v>
      </c>
    </row>
    <row r="17" spans="1:9" ht="25.25" customHeight="1" x14ac:dyDescent="0.25">
      <c r="A17" s="216" t="s">
        <v>178</v>
      </c>
      <c r="B17" s="216"/>
      <c r="C17" s="216"/>
      <c r="D17" s="216"/>
      <c r="E17" s="216"/>
      <c r="F17" s="216"/>
      <c r="G17" s="31">
        <v>10</v>
      </c>
      <c r="H17" s="101">
        <v>0</v>
      </c>
      <c r="I17" s="101">
        <v>0</v>
      </c>
    </row>
    <row r="18" spans="1:9" ht="28.25" customHeight="1" x14ac:dyDescent="0.25">
      <c r="A18" s="233" t="s">
        <v>304</v>
      </c>
      <c r="B18" s="233"/>
      <c r="C18" s="233"/>
      <c r="D18" s="233"/>
      <c r="E18" s="233"/>
      <c r="F18" s="233"/>
      <c r="G18" s="32">
        <v>11</v>
      </c>
      <c r="H18" s="102">
        <f>H8+H9</f>
        <v>-949128</v>
      </c>
      <c r="I18" s="102">
        <f>I8+I9</f>
        <v>-1176090</v>
      </c>
    </row>
    <row r="19" spans="1:9" ht="12.75" customHeight="1" x14ac:dyDescent="0.25">
      <c r="A19" s="237" t="s">
        <v>179</v>
      </c>
      <c r="B19" s="237"/>
      <c r="C19" s="237"/>
      <c r="D19" s="237"/>
      <c r="E19" s="237"/>
      <c r="F19" s="237"/>
      <c r="G19" s="32">
        <v>12</v>
      </c>
      <c r="H19" s="102">
        <f>H20+H21+H22+H23</f>
        <v>308984</v>
      </c>
      <c r="I19" s="102">
        <f>I20+I21+I22+I23</f>
        <v>555129</v>
      </c>
    </row>
    <row r="20" spans="1:9" ht="12.75" customHeight="1" x14ac:dyDescent="0.25">
      <c r="A20" s="216" t="s">
        <v>180</v>
      </c>
      <c r="B20" s="216"/>
      <c r="C20" s="216"/>
      <c r="D20" s="216"/>
      <c r="E20" s="216"/>
      <c r="F20" s="216"/>
      <c r="G20" s="31">
        <v>13</v>
      </c>
      <c r="H20" s="101">
        <v>487442</v>
      </c>
      <c r="I20" s="101">
        <v>740635</v>
      </c>
    </row>
    <row r="21" spans="1:9" ht="12.75" customHeight="1" x14ac:dyDescent="0.25">
      <c r="A21" s="216" t="s">
        <v>181</v>
      </c>
      <c r="B21" s="216"/>
      <c r="C21" s="216"/>
      <c r="D21" s="216"/>
      <c r="E21" s="216"/>
      <c r="F21" s="216"/>
      <c r="G21" s="31">
        <v>14</v>
      </c>
      <c r="H21" s="101">
        <v>60390</v>
      </c>
      <c r="I21" s="101">
        <v>101465</v>
      </c>
    </row>
    <row r="22" spans="1:9" ht="12.75" customHeight="1" x14ac:dyDescent="0.25">
      <c r="A22" s="216" t="s">
        <v>182</v>
      </c>
      <c r="B22" s="216"/>
      <c r="C22" s="216"/>
      <c r="D22" s="216"/>
      <c r="E22" s="216"/>
      <c r="F22" s="216"/>
      <c r="G22" s="31">
        <v>15</v>
      </c>
      <c r="H22" s="101">
        <v>-173944</v>
      </c>
      <c r="I22" s="101">
        <v>-303158</v>
      </c>
    </row>
    <row r="23" spans="1:9" ht="12.75" customHeight="1" x14ac:dyDescent="0.25">
      <c r="A23" s="216" t="s">
        <v>183</v>
      </c>
      <c r="B23" s="216"/>
      <c r="C23" s="216"/>
      <c r="D23" s="216"/>
      <c r="E23" s="216"/>
      <c r="F23" s="216"/>
      <c r="G23" s="31">
        <v>16</v>
      </c>
      <c r="H23" s="101">
        <v>-64904</v>
      </c>
      <c r="I23" s="101">
        <v>16187</v>
      </c>
    </row>
    <row r="24" spans="1:9" ht="12.75" customHeight="1" x14ac:dyDescent="0.25">
      <c r="A24" s="233" t="s">
        <v>184</v>
      </c>
      <c r="B24" s="233"/>
      <c r="C24" s="233"/>
      <c r="D24" s="233"/>
      <c r="E24" s="233"/>
      <c r="F24" s="233"/>
      <c r="G24" s="32">
        <v>17</v>
      </c>
      <c r="H24" s="102">
        <f>H18+H19</f>
        <v>-640144</v>
      </c>
      <c r="I24" s="102">
        <f>I18+I19</f>
        <v>-620961</v>
      </c>
    </row>
    <row r="25" spans="1:9" ht="12.75" customHeight="1" x14ac:dyDescent="0.25">
      <c r="A25" s="182" t="s">
        <v>185</v>
      </c>
      <c r="B25" s="182"/>
      <c r="C25" s="182"/>
      <c r="D25" s="182"/>
      <c r="E25" s="182"/>
      <c r="F25" s="182"/>
      <c r="G25" s="31">
        <v>18</v>
      </c>
      <c r="H25" s="101">
        <v>-102069</v>
      </c>
      <c r="I25" s="101">
        <v>-72221</v>
      </c>
    </row>
    <row r="26" spans="1:9" ht="12.75" customHeight="1" x14ac:dyDescent="0.25">
      <c r="A26" s="182" t="s">
        <v>186</v>
      </c>
      <c r="B26" s="182"/>
      <c r="C26" s="182"/>
      <c r="D26" s="182"/>
      <c r="E26" s="182"/>
      <c r="F26" s="182"/>
      <c r="G26" s="31">
        <v>19</v>
      </c>
      <c r="H26" s="101">
        <v>0</v>
      </c>
      <c r="I26" s="101">
        <v>0</v>
      </c>
    </row>
    <row r="27" spans="1:9" ht="26" customHeight="1" x14ac:dyDescent="0.25">
      <c r="A27" s="234" t="s">
        <v>187</v>
      </c>
      <c r="B27" s="234"/>
      <c r="C27" s="234"/>
      <c r="D27" s="234"/>
      <c r="E27" s="234"/>
      <c r="F27" s="234"/>
      <c r="G27" s="32">
        <v>20</v>
      </c>
      <c r="H27" s="102">
        <f>H24+H25+H26</f>
        <v>-742213</v>
      </c>
      <c r="I27" s="102">
        <f>I24+I25+I26</f>
        <v>-693182</v>
      </c>
    </row>
    <row r="28" spans="1:9" x14ac:dyDescent="0.25">
      <c r="A28" s="235" t="s">
        <v>188</v>
      </c>
      <c r="B28" s="235"/>
      <c r="C28" s="235"/>
      <c r="D28" s="235"/>
      <c r="E28" s="235"/>
      <c r="F28" s="235"/>
      <c r="G28" s="235"/>
      <c r="H28" s="235"/>
      <c r="I28" s="235"/>
    </row>
    <row r="29" spans="1:9" ht="30.65" customHeight="1" x14ac:dyDescent="0.25">
      <c r="A29" s="182" t="s">
        <v>189</v>
      </c>
      <c r="B29" s="182"/>
      <c r="C29" s="182"/>
      <c r="D29" s="182"/>
      <c r="E29" s="182"/>
      <c r="F29" s="182"/>
      <c r="G29" s="31">
        <v>21</v>
      </c>
      <c r="H29" s="103">
        <v>0</v>
      </c>
      <c r="I29" s="103">
        <v>1100000</v>
      </c>
    </row>
    <row r="30" spans="1:9" ht="12.75" customHeight="1" x14ac:dyDescent="0.25">
      <c r="A30" s="182" t="s">
        <v>190</v>
      </c>
      <c r="B30" s="182"/>
      <c r="C30" s="182"/>
      <c r="D30" s="182"/>
      <c r="E30" s="182"/>
      <c r="F30" s="182"/>
      <c r="G30" s="31">
        <v>22</v>
      </c>
      <c r="H30" s="103">
        <v>0</v>
      </c>
      <c r="I30" s="103">
        <v>0</v>
      </c>
    </row>
    <row r="31" spans="1:9" ht="12.75" customHeight="1" x14ac:dyDescent="0.25">
      <c r="A31" s="182" t="s">
        <v>191</v>
      </c>
      <c r="B31" s="182"/>
      <c r="C31" s="182"/>
      <c r="D31" s="182"/>
      <c r="E31" s="182"/>
      <c r="F31" s="182"/>
      <c r="G31" s="31">
        <v>23</v>
      </c>
      <c r="H31" s="103">
        <v>690</v>
      </c>
      <c r="I31" s="103">
        <v>0</v>
      </c>
    </row>
    <row r="32" spans="1:9" ht="12.75" customHeight="1" x14ac:dyDescent="0.25">
      <c r="A32" s="182" t="s">
        <v>192</v>
      </c>
      <c r="B32" s="182"/>
      <c r="C32" s="182"/>
      <c r="D32" s="182"/>
      <c r="E32" s="182"/>
      <c r="F32" s="182"/>
      <c r="G32" s="31">
        <v>24</v>
      </c>
      <c r="H32" s="103">
        <v>0</v>
      </c>
      <c r="I32" s="103">
        <v>0</v>
      </c>
    </row>
    <row r="33" spans="1:9" ht="12.75" customHeight="1" x14ac:dyDescent="0.25">
      <c r="A33" s="182" t="s">
        <v>193</v>
      </c>
      <c r="B33" s="182"/>
      <c r="C33" s="182"/>
      <c r="D33" s="182"/>
      <c r="E33" s="182"/>
      <c r="F33" s="182"/>
      <c r="G33" s="31">
        <v>25</v>
      </c>
      <c r="H33" s="103">
        <v>0</v>
      </c>
      <c r="I33" s="103">
        <v>0</v>
      </c>
    </row>
    <row r="34" spans="1:9" ht="12.75" customHeight="1" x14ac:dyDescent="0.25">
      <c r="A34" s="182" t="s">
        <v>194</v>
      </c>
      <c r="B34" s="182"/>
      <c r="C34" s="182"/>
      <c r="D34" s="182"/>
      <c r="E34" s="182"/>
      <c r="F34" s="182"/>
      <c r="G34" s="31">
        <v>26</v>
      </c>
      <c r="H34" s="103">
        <v>0</v>
      </c>
      <c r="I34" s="103">
        <v>0</v>
      </c>
    </row>
    <row r="35" spans="1:9" ht="26.4" customHeight="1" x14ac:dyDescent="0.25">
      <c r="A35" s="233" t="s">
        <v>195</v>
      </c>
      <c r="B35" s="233"/>
      <c r="C35" s="233"/>
      <c r="D35" s="233"/>
      <c r="E35" s="233"/>
      <c r="F35" s="233"/>
      <c r="G35" s="32">
        <v>27</v>
      </c>
      <c r="H35" s="104">
        <f>H29+H30+H31+H32+H33+H34</f>
        <v>690</v>
      </c>
      <c r="I35" s="104">
        <f>I29+I30+I31+I32+I33+I34</f>
        <v>1100000</v>
      </c>
    </row>
    <row r="36" spans="1:9" ht="23" customHeight="1" x14ac:dyDescent="0.25">
      <c r="A36" s="182" t="s">
        <v>196</v>
      </c>
      <c r="B36" s="182"/>
      <c r="C36" s="182"/>
      <c r="D36" s="182"/>
      <c r="E36" s="182"/>
      <c r="F36" s="182"/>
      <c r="G36" s="31">
        <v>28</v>
      </c>
      <c r="H36" s="103">
        <v>-363708</v>
      </c>
      <c r="I36" s="103">
        <v>-584976</v>
      </c>
    </row>
    <row r="37" spans="1:9" ht="12.75" customHeight="1" x14ac:dyDescent="0.25">
      <c r="A37" s="182" t="s">
        <v>197</v>
      </c>
      <c r="B37" s="182"/>
      <c r="C37" s="182"/>
      <c r="D37" s="182"/>
      <c r="E37" s="182"/>
      <c r="F37" s="182"/>
      <c r="G37" s="31">
        <v>29</v>
      </c>
      <c r="H37" s="103">
        <v>0</v>
      </c>
      <c r="I37" s="103">
        <v>0</v>
      </c>
    </row>
    <row r="38" spans="1:9" ht="12.75" customHeight="1" x14ac:dyDescent="0.25">
      <c r="A38" s="182" t="s">
        <v>198</v>
      </c>
      <c r="B38" s="182"/>
      <c r="C38" s="182"/>
      <c r="D38" s="182"/>
      <c r="E38" s="182"/>
      <c r="F38" s="182"/>
      <c r="G38" s="31">
        <v>30</v>
      </c>
      <c r="H38" s="103">
        <v>0</v>
      </c>
      <c r="I38" s="103">
        <v>0</v>
      </c>
    </row>
    <row r="39" spans="1:9" ht="12.75" customHeight="1" x14ac:dyDescent="0.25">
      <c r="A39" s="182" t="s">
        <v>199</v>
      </c>
      <c r="B39" s="182"/>
      <c r="C39" s="182"/>
      <c r="D39" s="182"/>
      <c r="E39" s="182"/>
      <c r="F39" s="182"/>
      <c r="G39" s="31">
        <v>31</v>
      </c>
      <c r="H39" s="103">
        <v>0</v>
      </c>
      <c r="I39" s="103">
        <v>0</v>
      </c>
    </row>
    <row r="40" spans="1:9" ht="12.75" customHeight="1" x14ac:dyDescent="0.25">
      <c r="A40" s="182" t="s">
        <v>200</v>
      </c>
      <c r="B40" s="182"/>
      <c r="C40" s="182"/>
      <c r="D40" s="182"/>
      <c r="E40" s="182"/>
      <c r="F40" s="182"/>
      <c r="G40" s="31">
        <v>32</v>
      </c>
      <c r="H40" s="103">
        <v>0</v>
      </c>
      <c r="I40" s="103">
        <v>0</v>
      </c>
    </row>
    <row r="41" spans="1:9" ht="24" customHeight="1" x14ac:dyDescent="0.25">
      <c r="A41" s="233" t="s">
        <v>201</v>
      </c>
      <c r="B41" s="233"/>
      <c r="C41" s="233"/>
      <c r="D41" s="233"/>
      <c r="E41" s="233"/>
      <c r="F41" s="233"/>
      <c r="G41" s="32">
        <v>33</v>
      </c>
      <c r="H41" s="104">
        <f>H36+H37+H38+H39+H40</f>
        <v>-363708</v>
      </c>
      <c r="I41" s="104">
        <f>I36+I37+I38+I39+I40</f>
        <v>-584976</v>
      </c>
    </row>
    <row r="42" spans="1:9" ht="29.4" customHeight="1" x14ac:dyDescent="0.25">
      <c r="A42" s="234" t="s">
        <v>202</v>
      </c>
      <c r="B42" s="234"/>
      <c r="C42" s="234"/>
      <c r="D42" s="234"/>
      <c r="E42" s="234"/>
      <c r="F42" s="234"/>
      <c r="G42" s="32">
        <v>34</v>
      </c>
      <c r="H42" s="104">
        <f>H35+H41</f>
        <v>-363018</v>
      </c>
      <c r="I42" s="104">
        <f>I35+I41</f>
        <v>515024</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3">
        <v>0</v>
      </c>
      <c r="I44" s="103">
        <v>0</v>
      </c>
    </row>
    <row r="45" spans="1:9" ht="25.25" customHeight="1" x14ac:dyDescent="0.25">
      <c r="A45" s="182" t="s">
        <v>205</v>
      </c>
      <c r="B45" s="182"/>
      <c r="C45" s="182"/>
      <c r="D45" s="182"/>
      <c r="E45" s="182"/>
      <c r="F45" s="182"/>
      <c r="G45" s="31">
        <v>36</v>
      </c>
      <c r="H45" s="103">
        <v>0</v>
      </c>
      <c r="I45" s="103">
        <v>0</v>
      </c>
    </row>
    <row r="46" spans="1:9" ht="12.75" customHeight="1" x14ac:dyDescent="0.25">
      <c r="A46" s="182" t="s">
        <v>206</v>
      </c>
      <c r="B46" s="182"/>
      <c r="C46" s="182"/>
      <c r="D46" s="182"/>
      <c r="E46" s="182"/>
      <c r="F46" s="182"/>
      <c r="G46" s="31">
        <v>37</v>
      </c>
      <c r="H46" s="103">
        <v>0</v>
      </c>
      <c r="I46" s="103">
        <v>1500000</v>
      </c>
    </row>
    <row r="47" spans="1:9" ht="12.75" customHeight="1" x14ac:dyDescent="0.25">
      <c r="A47" s="182" t="s">
        <v>207</v>
      </c>
      <c r="B47" s="182"/>
      <c r="C47" s="182"/>
      <c r="D47" s="182"/>
      <c r="E47" s="182"/>
      <c r="F47" s="182"/>
      <c r="G47" s="31">
        <v>38</v>
      </c>
      <c r="H47" s="103">
        <v>0</v>
      </c>
      <c r="I47" s="103">
        <v>0</v>
      </c>
    </row>
    <row r="48" spans="1:9" ht="22.25" customHeight="1" x14ac:dyDescent="0.25">
      <c r="A48" s="233" t="s">
        <v>208</v>
      </c>
      <c r="B48" s="233"/>
      <c r="C48" s="233"/>
      <c r="D48" s="233"/>
      <c r="E48" s="233"/>
      <c r="F48" s="233"/>
      <c r="G48" s="32">
        <v>39</v>
      </c>
      <c r="H48" s="104">
        <f>H44+H45+H46+H47</f>
        <v>0</v>
      </c>
      <c r="I48" s="104">
        <f>I44+I45+I46+I47</f>
        <v>1500000</v>
      </c>
    </row>
    <row r="49" spans="1:9" ht="24.65" customHeight="1" x14ac:dyDescent="0.25">
      <c r="A49" s="182" t="s">
        <v>303</v>
      </c>
      <c r="B49" s="182"/>
      <c r="C49" s="182"/>
      <c r="D49" s="182"/>
      <c r="E49" s="182"/>
      <c r="F49" s="182"/>
      <c r="G49" s="31">
        <v>40</v>
      </c>
      <c r="H49" s="103">
        <v>-141780</v>
      </c>
      <c r="I49" s="103">
        <v>-176851</v>
      </c>
    </row>
    <row r="50" spans="1:9" ht="12.75" customHeight="1" x14ac:dyDescent="0.25">
      <c r="A50" s="182" t="s">
        <v>209</v>
      </c>
      <c r="B50" s="182"/>
      <c r="C50" s="182"/>
      <c r="D50" s="182"/>
      <c r="E50" s="182"/>
      <c r="F50" s="182"/>
      <c r="G50" s="31">
        <v>41</v>
      </c>
      <c r="H50" s="103">
        <v>0</v>
      </c>
      <c r="I50" s="103">
        <v>-1974061</v>
      </c>
    </row>
    <row r="51" spans="1:9" ht="12.75" customHeight="1" x14ac:dyDescent="0.25">
      <c r="A51" s="182" t="s">
        <v>210</v>
      </c>
      <c r="B51" s="182"/>
      <c r="C51" s="182"/>
      <c r="D51" s="182"/>
      <c r="E51" s="182"/>
      <c r="F51" s="182"/>
      <c r="G51" s="31">
        <v>42</v>
      </c>
      <c r="H51" s="103">
        <v>-22604</v>
      </c>
      <c r="I51" s="103">
        <v>-17657</v>
      </c>
    </row>
    <row r="52" spans="1:9" ht="23" customHeight="1" x14ac:dyDescent="0.25">
      <c r="A52" s="182" t="s">
        <v>211</v>
      </c>
      <c r="B52" s="182"/>
      <c r="C52" s="182"/>
      <c r="D52" s="182"/>
      <c r="E52" s="182"/>
      <c r="F52" s="182"/>
      <c r="G52" s="31">
        <v>43</v>
      </c>
      <c r="H52" s="103">
        <v>0</v>
      </c>
      <c r="I52" s="103">
        <v>0</v>
      </c>
    </row>
    <row r="53" spans="1:9" ht="12.75" customHeight="1" x14ac:dyDescent="0.25">
      <c r="A53" s="182" t="s">
        <v>212</v>
      </c>
      <c r="B53" s="182"/>
      <c r="C53" s="182"/>
      <c r="D53" s="182"/>
      <c r="E53" s="182"/>
      <c r="F53" s="182"/>
      <c r="G53" s="31">
        <v>44</v>
      </c>
      <c r="H53" s="103">
        <v>0</v>
      </c>
      <c r="I53" s="103">
        <v>0</v>
      </c>
    </row>
    <row r="54" spans="1:9" ht="30.65" customHeight="1" x14ac:dyDescent="0.25">
      <c r="A54" s="233" t="s">
        <v>213</v>
      </c>
      <c r="B54" s="233"/>
      <c r="C54" s="233"/>
      <c r="D54" s="233"/>
      <c r="E54" s="233"/>
      <c r="F54" s="233"/>
      <c r="G54" s="32">
        <v>45</v>
      </c>
      <c r="H54" s="104">
        <f>H49+H50+H51+H52+H53</f>
        <v>-164384</v>
      </c>
      <c r="I54" s="104">
        <f>I49+I50+I51+I52+I53</f>
        <v>-2168569</v>
      </c>
    </row>
    <row r="55" spans="1:9" ht="29.4" customHeight="1" x14ac:dyDescent="0.25">
      <c r="A55" s="234" t="s">
        <v>214</v>
      </c>
      <c r="B55" s="234"/>
      <c r="C55" s="234"/>
      <c r="D55" s="234"/>
      <c r="E55" s="234"/>
      <c r="F55" s="234"/>
      <c r="G55" s="32">
        <v>46</v>
      </c>
      <c r="H55" s="104">
        <f>H48+H54</f>
        <v>-164384</v>
      </c>
      <c r="I55" s="104">
        <f>I48+I54</f>
        <v>-668569</v>
      </c>
    </row>
    <row r="56" spans="1:9" x14ac:dyDescent="0.25">
      <c r="A56" s="182" t="s">
        <v>215</v>
      </c>
      <c r="B56" s="182"/>
      <c r="C56" s="182"/>
      <c r="D56" s="182"/>
      <c r="E56" s="182"/>
      <c r="F56" s="182"/>
      <c r="G56" s="31">
        <v>47</v>
      </c>
      <c r="H56" s="103">
        <v>0</v>
      </c>
      <c r="I56" s="103">
        <v>0</v>
      </c>
    </row>
    <row r="57" spans="1:9" ht="26.4" customHeight="1" x14ac:dyDescent="0.25">
      <c r="A57" s="234" t="s">
        <v>216</v>
      </c>
      <c r="B57" s="234"/>
      <c r="C57" s="234"/>
      <c r="D57" s="234"/>
      <c r="E57" s="234"/>
      <c r="F57" s="234"/>
      <c r="G57" s="32">
        <v>48</v>
      </c>
      <c r="H57" s="104">
        <f>H27+H42+H55+H56</f>
        <v>-1269615</v>
      </c>
      <c r="I57" s="104">
        <f>I27+I42+I55+I56</f>
        <v>-846727</v>
      </c>
    </row>
    <row r="58" spans="1:9" x14ac:dyDescent="0.25">
      <c r="A58" s="236" t="s">
        <v>217</v>
      </c>
      <c r="B58" s="236"/>
      <c r="C58" s="236"/>
      <c r="D58" s="236"/>
      <c r="E58" s="236"/>
      <c r="F58" s="236"/>
      <c r="G58" s="31">
        <v>49</v>
      </c>
      <c r="H58" s="103">
        <v>1802442</v>
      </c>
      <c r="I58" s="103">
        <v>2010212</v>
      </c>
    </row>
    <row r="59" spans="1:9" ht="31.25" customHeight="1" x14ac:dyDescent="0.25">
      <c r="A59" s="234" t="s">
        <v>218</v>
      </c>
      <c r="B59" s="234"/>
      <c r="C59" s="234"/>
      <c r="D59" s="234"/>
      <c r="E59" s="234"/>
      <c r="F59" s="234"/>
      <c r="G59" s="32">
        <v>50</v>
      </c>
      <c r="H59" s="104">
        <f>H57+H58</f>
        <v>532827</v>
      </c>
      <c r="I59" s="104">
        <f>I57+I58</f>
        <v>1163485</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3" zoomScale="90" zoomScaleNormal="100" zoomScaleSheetLayoutView="90" workbookViewId="0">
      <selection activeCell="A7" sqref="A7:I7"/>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439</v>
      </c>
      <c r="B3" s="249"/>
      <c r="C3" s="249"/>
      <c r="D3" s="249"/>
      <c r="E3" s="249"/>
      <c r="F3" s="249"/>
      <c r="G3" s="249"/>
      <c r="H3" s="249"/>
      <c r="I3" s="249"/>
    </row>
    <row r="4" spans="1:9" x14ac:dyDescent="0.25">
      <c r="A4" s="241" t="s">
        <v>327</v>
      </c>
      <c r="B4" s="195"/>
      <c r="C4" s="195"/>
      <c r="D4" s="195"/>
      <c r="E4" s="195"/>
      <c r="F4" s="195"/>
      <c r="G4" s="195"/>
      <c r="H4" s="195"/>
      <c r="I4" s="196"/>
    </row>
    <row r="5" spans="1:9" ht="22" x14ac:dyDescent="0.25">
      <c r="A5" s="244" t="s">
        <v>2</v>
      </c>
      <c r="B5" s="200"/>
      <c r="C5" s="200"/>
      <c r="D5" s="200"/>
      <c r="E5" s="200"/>
      <c r="F5" s="200"/>
      <c r="G5" s="28" t="s">
        <v>103</v>
      </c>
      <c r="H5" s="29" t="s">
        <v>299</v>
      </c>
      <c r="I5" s="29" t="s">
        <v>278</v>
      </c>
    </row>
    <row r="6" spans="1:9" x14ac:dyDescent="0.25">
      <c r="A6" s="245">
        <v>1</v>
      </c>
      <c r="B6" s="200"/>
      <c r="C6" s="200"/>
      <c r="D6" s="200"/>
      <c r="E6" s="200"/>
      <c r="F6" s="200"/>
      <c r="G6" s="105">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6">
        <v>0</v>
      </c>
      <c r="I8" s="106">
        <v>0</v>
      </c>
    </row>
    <row r="9" spans="1:9" x14ac:dyDescent="0.25">
      <c r="A9" s="246" t="s">
        <v>221</v>
      </c>
      <c r="B9" s="246"/>
      <c r="C9" s="246"/>
      <c r="D9" s="246"/>
      <c r="E9" s="246"/>
      <c r="F9" s="246"/>
      <c r="G9" s="11">
        <v>2</v>
      </c>
      <c r="H9" s="107">
        <v>0</v>
      </c>
      <c r="I9" s="107">
        <v>0</v>
      </c>
    </row>
    <row r="10" spans="1:9" x14ac:dyDescent="0.25">
      <c r="A10" s="246" t="s">
        <v>222</v>
      </c>
      <c r="B10" s="246"/>
      <c r="C10" s="246"/>
      <c r="D10" s="246"/>
      <c r="E10" s="246"/>
      <c r="F10" s="246"/>
      <c r="G10" s="11">
        <v>3</v>
      </c>
      <c r="H10" s="107">
        <v>0</v>
      </c>
      <c r="I10" s="107">
        <v>0</v>
      </c>
    </row>
    <row r="11" spans="1:9" x14ac:dyDescent="0.25">
      <c r="A11" s="246" t="s">
        <v>223</v>
      </c>
      <c r="B11" s="246"/>
      <c r="C11" s="246"/>
      <c r="D11" s="246"/>
      <c r="E11" s="246"/>
      <c r="F11" s="246"/>
      <c r="G11" s="11">
        <v>4</v>
      </c>
      <c r="H11" s="107">
        <v>0</v>
      </c>
      <c r="I11" s="107">
        <v>0</v>
      </c>
    </row>
    <row r="12" spans="1:9" x14ac:dyDescent="0.25">
      <c r="A12" s="246" t="s">
        <v>380</v>
      </c>
      <c r="B12" s="246"/>
      <c r="C12" s="246"/>
      <c r="D12" s="246"/>
      <c r="E12" s="246"/>
      <c r="F12" s="246"/>
      <c r="G12" s="11">
        <v>5</v>
      </c>
      <c r="H12" s="107">
        <v>0</v>
      </c>
      <c r="I12" s="107">
        <v>0</v>
      </c>
    </row>
    <row r="13" spans="1:9" ht="24.65" customHeight="1" x14ac:dyDescent="0.25">
      <c r="A13" s="247" t="s">
        <v>381</v>
      </c>
      <c r="B13" s="247"/>
      <c r="C13" s="247"/>
      <c r="D13" s="247"/>
      <c r="E13" s="247"/>
      <c r="F13" s="247"/>
      <c r="G13" s="25">
        <v>6</v>
      </c>
      <c r="H13" s="108">
        <f>SUM(H8:H12)</f>
        <v>0</v>
      </c>
      <c r="I13" s="108">
        <f>SUM(I8:I12)</f>
        <v>0</v>
      </c>
    </row>
    <row r="14" spans="1:9" ht="12.75" customHeight="1" x14ac:dyDescent="0.25">
      <c r="A14" s="246" t="s">
        <v>382</v>
      </c>
      <c r="B14" s="246"/>
      <c r="C14" s="246"/>
      <c r="D14" s="246"/>
      <c r="E14" s="246"/>
      <c r="F14" s="246"/>
      <c r="G14" s="11">
        <v>7</v>
      </c>
      <c r="H14" s="107">
        <v>0</v>
      </c>
      <c r="I14" s="107">
        <v>0</v>
      </c>
    </row>
    <row r="15" spans="1:9" ht="12.75" customHeight="1" x14ac:dyDescent="0.25">
      <c r="A15" s="246" t="s">
        <v>383</v>
      </c>
      <c r="B15" s="246"/>
      <c r="C15" s="246"/>
      <c r="D15" s="246"/>
      <c r="E15" s="246"/>
      <c r="F15" s="246"/>
      <c r="G15" s="11">
        <v>8</v>
      </c>
      <c r="H15" s="107">
        <v>0</v>
      </c>
      <c r="I15" s="107">
        <v>0</v>
      </c>
    </row>
    <row r="16" spans="1:9" ht="12.75" customHeight="1" x14ac:dyDescent="0.25">
      <c r="A16" s="246" t="s">
        <v>384</v>
      </c>
      <c r="B16" s="246"/>
      <c r="C16" s="246"/>
      <c r="D16" s="246"/>
      <c r="E16" s="246"/>
      <c r="F16" s="246"/>
      <c r="G16" s="11">
        <v>9</v>
      </c>
      <c r="H16" s="107">
        <v>0</v>
      </c>
      <c r="I16" s="107">
        <v>0</v>
      </c>
    </row>
    <row r="17" spans="1:9" ht="12.75" customHeight="1" x14ac:dyDescent="0.25">
      <c r="A17" s="246" t="s">
        <v>385</v>
      </c>
      <c r="B17" s="246"/>
      <c r="C17" s="246"/>
      <c r="D17" s="246"/>
      <c r="E17" s="246"/>
      <c r="F17" s="246"/>
      <c r="G17" s="11">
        <v>10</v>
      </c>
      <c r="H17" s="107">
        <v>0</v>
      </c>
      <c r="I17" s="107">
        <v>0</v>
      </c>
    </row>
    <row r="18" spans="1:9" ht="12.75" customHeight="1" x14ac:dyDescent="0.25">
      <c r="A18" s="246" t="s">
        <v>386</v>
      </c>
      <c r="B18" s="246"/>
      <c r="C18" s="246"/>
      <c r="D18" s="246"/>
      <c r="E18" s="246"/>
      <c r="F18" s="246"/>
      <c r="G18" s="11">
        <v>11</v>
      </c>
      <c r="H18" s="107">
        <v>0</v>
      </c>
      <c r="I18" s="107">
        <v>0</v>
      </c>
    </row>
    <row r="19" spans="1:9" ht="12.75" customHeight="1" x14ac:dyDescent="0.25">
      <c r="A19" s="246" t="s">
        <v>387</v>
      </c>
      <c r="B19" s="246"/>
      <c r="C19" s="246"/>
      <c r="D19" s="246"/>
      <c r="E19" s="246"/>
      <c r="F19" s="246"/>
      <c r="G19" s="11">
        <v>12</v>
      </c>
      <c r="H19" s="107">
        <v>0</v>
      </c>
      <c r="I19" s="107">
        <v>0</v>
      </c>
    </row>
    <row r="20" spans="1:9" ht="26.25" customHeight="1" x14ac:dyDescent="0.25">
      <c r="A20" s="247" t="s">
        <v>388</v>
      </c>
      <c r="B20" s="247"/>
      <c r="C20" s="247"/>
      <c r="D20" s="247"/>
      <c r="E20" s="247"/>
      <c r="F20" s="247"/>
      <c r="G20" s="25">
        <v>13</v>
      </c>
      <c r="H20" s="108">
        <f>SUM(H14:H19)</f>
        <v>0</v>
      </c>
      <c r="I20" s="108">
        <f>SUM(I14:I19)</f>
        <v>0</v>
      </c>
    </row>
    <row r="21" spans="1:9" ht="27.65" customHeight="1" x14ac:dyDescent="0.25">
      <c r="A21" s="255" t="s">
        <v>389</v>
      </c>
      <c r="B21" s="255"/>
      <c r="C21" s="255"/>
      <c r="D21" s="255"/>
      <c r="E21" s="255"/>
      <c r="F21" s="255"/>
      <c r="G21" s="26">
        <v>14</v>
      </c>
      <c r="H21" s="109">
        <f>H13+H20</f>
        <v>0</v>
      </c>
      <c r="I21" s="109">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6">
        <v>0</v>
      </c>
      <c r="I23" s="106">
        <v>0</v>
      </c>
    </row>
    <row r="24" spans="1:9" ht="12.75" customHeight="1" x14ac:dyDescent="0.25">
      <c r="A24" s="246" t="s">
        <v>225</v>
      </c>
      <c r="B24" s="246"/>
      <c r="C24" s="246"/>
      <c r="D24" s="246"/>
      <c r="E24" s="246"/>
      <c r="F24" s="246"/>
      <c r="G24" s="10">
        <v>16</v>
      </c>
      <c r="H24" s="107">
        <v>0</v>
      </c>
      <c r="I24" s="107">
        <v>0</v>
      </c>
    </row>
    <row r="25" spans="1:9" ht="12.75" customHeight="1" x14ac:dyDescent="0.25">
      <c r="A25" s="246" t="s">
        <v>226</v>
      </c>
      <c r="B25" s="246"/>
      <c r="C25" s="246"/>
      <c r="D25" s="246"/>
      <c r="E25" s="246"/>
      <c r="F25" s="246"/>
      <c r="G25" s="10">
        <v>17</v>
      </c>
      <c r="H25" s="107">
        <v>0</v>
      </c>
      <c r="I25" s="107">
        <v>0</v>
      </c>
    </row>
    <row r="26" spans="1:9" ht="12.75" customHeight="1" x14ac:dyDescent="0.25">
      <c r="A26" s="246" t="s">
        <v>227</v>
      </c>
      <c r="B26" s="246"/>
      <c r="C26" s="246"/>
      <c r="D26" s="246"/>
      <c r="E26" s="246"/>
      <c r="F26" s="246"/>
      <c r="G26" s="10">
        <v>18</v>
      </c>
      <c r="H26" s="107">
        <v>0</v>
      </c>
      <c r="I26" s="107">
        <v>0</v>
      </c>
    </row>
    <row r="27" spans="1:9" ht="12.75" customHeight="1" x14ac:dyDescent="0.25">
      <c r="A27" s="246" t="s">
        <v>228</v>
      </c>
      <c r="B27" s="246"/>
      <c r="C27" s="246"/>
      <c r="D27" s="246"/>
      <c r="E27" s="246"/>
      <c r="F27" s="246"/>
      <c r="G27" s="10">
        <v>19</v>
      </c>
      <c r="H27" s="107">
        <v>0</v>
      </c>
      <c r="I27" s="107">
        <v>0</v>
      </c>
    </row>
    <row r="28" spans="1:9" ht="12.75" customHeight="1" x14ac:dyDescent="0.25">
      <c r="A28" s="246" t="s">
        <v>229</v>
      </c>
      <c r="B28" s="246"/>
      <c r="C28" s="246"/>
      <c r="D28" s="246"/>
      <c r="E28" s="246"/>
      <c r="F28" s="246"/>
      <c r="G28" s="10">
        <v>20</v>
      </c>
      <c r="H28" s="107">
        <v>0</v>
      </c>
      <c r="I28" s="107">
        <v>0</v>
      </c>
    </row>
    <row r="29" spans="1:9" ht="24" customHeight="1" x14ac:dyDescent="0.25">
      <c r="A29" s="252" t="s">
        <v>390</v>
      </c>
      <c r="B29" s="252"/>
      <c r="C29" s="252"/>
      <c r="D29" s="252"/>
      <c r="E29" s="252"/>
      <c r="F29" s="252"/>
      <c r="G29" s="25">
        <v>21</v>
      </c>
      <c r="H29" s="110">
        <f>SUM(H23:H28)</f>
        <v>0</v>
      </c>
      <c r="I29" s="110">
        <f>SUM(I23:I28)</f>
        <v>0</v>
      </c>
    </row>
    <row r="30" spans="1:9" ht="27" customHeight="1" x14ac:dyDescent="0.25">
      <c r="A30" s="246" t="s">
        <v>230</v>
      </c>
      <c r="B30" s="246"/>
      <c r="C30" s="246"/>
      <c r="D30" s="246"/>
      <c r="E30" s="246"/>
      <c r="F30" s="246"/>
      <c r="G30" s="11">
        <v>22</v>
      </c>
      <c r="H30" s="107">
        <v>0</v>
      </c>
      <c r="I30" s="107">
        <v>0</v>
      </c>
    </row>
    <row r="31" spans="1:9" ht="12.75" customHeight="1" x14ac:dyDescent="0.25">
      <c r="A31" s="246" t="s">
        <v>231</v>
      </c>
      <c r="B31" s="246"/>
      <c r="C31" s="246"/>
      <c r="D31" s="246"/>
      <c r="E31" s="246"/>
      <c r="F31" s="246"/>
      <c r="G31" s="11">
        <v>23</v>
      </c>
      <c r="H31" s="107">
        <v>0</v>
      </c>
      <c r="I31" s="107">
        <v>0</v>
      </c>
    </row>
    <row r="32" spans="1:9" ht="12.75" customHeight="1" x14ac:dyDescent="0.25">
      <c r="A32" s="246" t="s">
        <v>391</v>
      </c>
      <c r="B32" s="246"/>
      <c r="C32" s="246"/>
      <c r="D32" s="246"/>
      <c r="E32" s="246"/>
      <c r="F32" s="246"/>
      <c r="G32" s="11">
        <v>24</v>
      </c>
      <c r="H32" s="107">
        <v>0</v>
      </c>
      <c r="I32" s="107">
        <v>0</v>
      </c>
    </row>
    <row r="33" spans="1:9" ht="12.75" customHeight="1" x14ac:dyDescent="0.25">
      <c r="A33" s="246" t="s">
        <v>232</v>
      </c>
      <c r="B33" s="246"/>
      <c r="C33" s="246"/>
      <c r="D33" s="246"/>
      <c r="E33" s="246"/>
      <c r="F33" s="246"/>
      <c r="G33" s="11">
        <v>25</v>
      </c>
      <c r="H33" s="107">
        <v>0</v>
      </c>
      <c r="I33" s="107">
        <v>0</v>
      </c>
    </row>
    <row r="34" spans="1:9" ht="12.75" customHeight="1" x14ac:dyDescent="0.25">
      <c r="A34" s="246" t="s">
        <v>233</v>
      </c>
      <c r="B34" s="246"/>
      <c r="C34" s="246"/>
      <c r="D34" s="246"/>
      <c r="E34" s="246"/>
      <c r="F34" s="246"/>
      <c r="G34" s="11">
        <v>26</v>
      </c>
      <c r="H34" s="107">
        <v>0</v>
      </c>
      <c r="I34" s="107">
        <v>0</v>
      </c>
    </row>
    <row r="35" spans="1:9" ht="26" customHeight="1" x14ac:dyDescent="0.25">
      <c r="A35" s="252" t="s">
        <v>392</v>
      </c>
      <c r="B35" s="252"/>
      <c r="C35" s="252"/>
      <c r="D35" s="252"/>
      <c r="E35" s="252"/>
      <c r="F35" s="252"/>
      <c r="G35" s="25">
        <v>27</v>
      </c>
      <c r="H35" s="110">
        <f>SUM(H30:H34)</f>
        <v>0</v>
      </c>
      <c r="I35" s="110">
        <f>SUM(I30:I34)</f>
        <v>0</v>
      </c>
    </row>
    <row r="36" spans="1:9" ht="28.25" customHeight="1" x14ac:dyDescent="0.25">
      <c r="A36" s="255" t="s">
        <v>393</v>
      </c>
      <c r="B36" s="255"/>
      <c r="C36" s="255"/>
      <c r="D36" s="255"/>
      <c r="E36" s="255"/>
      <c r="F36" s="255"/>
      <c r="G36" s="26">
        <v>28</v>
      </c>
      <c r="H36" s="111">
        <f>H29+H35</f>
        <v>0</v>
      </c>
      <c r="I36" s="111">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6">
        <v>0</v>
      </c>
      <c r="I38" s="106">
        <v>0</v>
      </c>
    </row>
    <row r="39" spans="1:9" ht="25.25" customHeight="1" x14ac:dyDescent="0.25">
      <c r="A39" s="251" t="s">
        <v>235</v>
      </c>
      <c r="B39" s="251"/>
      <c r="C39" s="251"/>
      <c r="D39" s="251"/>
      <c r="E39" s="251"/>
      <c r="F39" s="251"/>
      <c r="G39" s="11">
        <v>30</v>
      </c>
      <c r="H39" s="107">
        <v>0</v>
      </c>
      <c r="I39" s="107">
        <v>0</v>
      </c>
    </row>
    <row r="40" spans="1:9" ht="12.75" customHeight="1" x14ac:dyDescent="0.25">
      <c r="A40" s="251" t="s">
        <v>236</v>
      </c>
      <c r="B40" s="251"/>
      <c r="C40" s="251"/>
      <c r="D40" s="251"/>
      <c r="E40" s="251"/>
      <c r="F40" s="251"/>
      <c r="G40" s="11">
        <v>31</v>
      </c>
      <c r="H40" s="107">
        <v>0</v>
      </c>
      <c r="I40" s="107">
        <v>0</v>
      </c>
    </row>
    <row r="41" spans="1:9" ht="12.75" customHeight="1" x14ac:dyDescent="0.25">
      <c r="A41" s="251" t="s">
        <v>237</v>
      </c>
      <c r="B41" s="251"/>
      <c r="C41" s="251"/>
      <c r="D41" s="251"/>
      <c r="E41" s="251"/>
      <c r="F41" s="251"/>
      <c r="G41" s="11">
        <v>32</v>
      </c>
      <c r="H41" s="107">
        <v>0</v>
      </c>
      <c r="I41" s="107">
        <v>0</v>
      </c>
    </row>
    <row r="42" spans="1:9" ht="26" customHeight="1" x14ac:dyDescent="0.25">
      <c r="A42" s="252" t="s">
        <v>394</v>
      </c>
      <c r="B42" s="252"/>
      <c r="C42" s="252"/>
      <c r="D42" s="252"/>
      <c r="E42" s="252"/>
      <c r="F42" s="252"/>
      <c r="G42" s="25">
        <v>33</v>
      </c>
      <c r="H42" s="110">
        <f>H41+H40+H39+H38</f>
        <v>0</v>
      </c>
      <c r="I42" s="110">
        <f>I41+I40+I39+I38</f>
        <v>0</v>
      </c>
    </row>
    <row r="43" spans="1:9" ht="24.65" customHeight="1" x14ac:dyDescent="0.25">
      <c r="A43" s="251" t="s">
        <v>238</v>
      </c>
      <c r="B43" s="251"/>
      <c r="C43" s="251"/>
      <c r="D43" s="251"/>
      <c r="E43" s="251"/>
      <c r="F43" s="251"/>
      <c r="G43" s="11">
        <v>34</v>
      </c>
      <c r="H43" s="107">
        <v>0</v>
      </c>
      <c r="I43" s="107">
        <v>0</v>
      </c>
    </row>
    <row r="44" spans="1:9" ht="12.75" customHeight="1" x14ac:dyDescent="0.25">
      <c r="A44" s="251" t="s">
        <v>239</v>
      </c>
      <c r="B44" s="251"/>
      <c r="C44" s="251"/>
      <c r="D44" s="251"/>
      <c r="E44" s="251"/>
      <c r="F44" s="251"/>
      <c r="G44" s="11">
        <v>35</v>
      </c>
      <c r="H44" s="107">
        <v>0</v>
      </c>
      <c r="I44" s="107">
        <v>0</v>
      </c>
    </row>
    <row r="45" spans="1:9" ht="12.75" customHeight="1" x14ac:dyDescent="0.25">
      <c r="A45" s="251" t="s">
        <v>240</v>
      </c>
      <c r="B45" s="251"/>
      <c r="C45" s="251"/>
      <c r="D45" s="251"/>
      <c r="E45" s="251"/>
      <c r="F45" s="251"/>
      <c r="G45" s="11">
        <v>36</v>
      </c>
      <c r="H45" s="107">
        <v>0</v>
      </c>
      <c r="I45" s="107">
        <v>0</v>
      </c>
    </row>
    <row r="46" spans="1:9" ht="21" customHeight="1" x14ac:dyDescent="0.25">
      <c r="A46" s="251" t="s">
        <v>241</v>
      </c>
      <c r="B46" s="251"/>
      <c r="C46" s="251"/>
      <c r="D46" s="251"/>
      <c r="E46" s="251"/>
      <c r="F46" s="251"/>
      <c r="G46" s="11">
        <v>37</v>
      </c>
      <c r="H46" s="107">
        <v>0</v>
      </c>
      <c r="I46" s="107">
        <v>0</v>
      </c>
    </row>
    <row r="47" spans="1:9" ht="12.75" customHeight="1" x14ac:dyDescent="0.25">
      <c r="A47" s="251" t="s">
        <v>242</v>
      </c>
      <c r="B47" s="251"/>
      <c r="C47" s="251"/>
      <c r="D47" s="251"/>
      <c r="E47" s="251"/>
      <c r="F47" s="251"/>
      <c r="G47" s="11">
        <v>38</v>
      </c>
      <c r="H47" s="107">
        <v>0</v>
      </c>
      <c r="I47" s="107">
        <v>0</v>
      </c>
    </row>
    <row r="48" spans="1:9" ht="23" customHeight="1" x14ac:dyDescent="0.25">
      <c r="A48" s="252" t="s">
        <v>395</v>
      </c>
      <c r="B48" s="252"/>
      <c r="C48" s="252"/>
      <c r="D48" s="252"/>
      <c r="E48" s="252"/>
      <c r="F48" s="252"/>
      <c r="G48" s="25">
        <v>39</v>
      </c>
      <c r="H48" s="110">
        <f>H47+H46+H45+H44+H43</f>
        <v>0</v>
      </c>
      <c r="I48" s="110">
        <f>I47+I46+I45+I44+I43</f>
        <v>0</v>
      </c>
    </row>
    <row r="49" spans="1:9" ht="26" customHeight="1" x14ac:dyDescent="0.25">
      <c r="A49" s="253" t="s">
        <v>425</v>
      </c>
      <c r="B49" s="253"/>
      <c r="C49" s="253"/>
      <c r="D49" s="253"/>
      <c r="E49" s="253"/>
      <c r="F49" s="253"/>
      <c r="G49" s="25">
        <v>40</v>
      </c>
      <c r="H49" s="110">
        <f>H48+H42</f>
        <v>0</v>
      </c>
      <c r="I49" s="110">
        <f>I48+I42</f>
        <v>0</v>
      </c>
    </row>
    <row r="50" spans="1:9" ht="12.75" customHeight="1" x14ac:dyDescent="0.25">
      <c r="A50" s="246" t="s">
        <v>243</v>
      </c>
      <c r="B50" s="246"/>
      <c r="C50" s="246"/>
      <c r="D50" s="246"/>
      <c r="E50" s="246"/>
      <c r="F50" s="246"/>
      <c r="G50" s="11">
        <v>41</v>
      </c>
      <c r="H50" s="107">
        <v>0</v>
      </c>
      <c r="I50" s="107">
        <v>0</v>
      </c>
    </row>
    <row r="51" spans="1:9" ht="26" customHeight="1" x14ac:dyDescent="0.25">
      <c r="A51" s="253" t="s">
        <v>396</v>
      </c>
      <c r="B51" s="253"/>
      <c r="C51" s="253"/>
      <c r="D51" s="253"/>
      <c r="E51" s="253"/>
      <c r="F51" s="253"/>
      <c r="G51" s="25">
        <v>42</v>
      </c>
      <c r="H51" s="110">
        <f>H21+H36+H49+H50</f>
        <v>0</v>
      </c>
      <c r="I51" s="110">
        <f>I21+I36+I49+I50</f>
        <v>0</v>
      </c>
    </row>
    <row r="52" spans="1:9" ht="12.75" customHeight="1" x14ac:dyDescent="0.25">
      <c r="A52" s="254" t="s">
        <v>217</v>
      </c>
      <c r="B52" s="254"/>
      <c r="C52" s="254"/>
      <c r="D52" s="254"/>
      <c r="E52" s="254"/>
      <c r="F52" s="254"/>
      <c r="G52" s="11">
        <v>43</v>
      </c>
      <c r="H52" s="107">
        <v>0</v>
      </c>
      <c r="I52" s="107">
        <v>0</v>
      </c>
    </row>
    <row r="53" spans="1:9" ht="32" customHeight="1" x14ac:dyDescent="0.25">
      <c r="A53" s="250" t="s">
        <v>397</v>
      </c>
      <c r="B53" s="250"/>
      <c r="C53" s="250"/>
      <c r="D53" s="250"/>
      <c r="E53" s="250"/>
      <c r="F53" s="250"/>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B1" zoomScale="60" zoomScaleNormal="100" workbookViewId="0">
      <selection activeCell="W56" sqref="W56"/>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72" t="s">
        <v>244</v>
      </c>
      <c r="B1" s="273"/>
      <c r="C1" s="273"/>
      <c r="D1" s="273"/>
      <c r="E1" s="273"/>
      <c r="F1" s="273"/>
      <c r="G1" s="273"/>
      <c r="H1" s="273"/>
      <c r="I1" s="273"/>
      <c r="J1" s="273"/>
      <c r="K1" s="14"/>
    </row>
    <row r="2" spans="1:26" ht="15.5" x14ac:dyDescent="0.25">
      <c r="A2" s="2"/>
      <c r="B2" s="3"/>
      <c r="C2" s="274" t="s">
        <v>245</v>
      </c>
      <c r="D2" s="274"/>
      <c r="E2" s="5">
        <v>46023</v>
      </c>
      <c r="F2" s="4" t="s">
        <v>0</v>
      </c>
      <c r="G2" s="5">
        <v>46112</v>
      </c>
      <c r="H2" s="15"/>
      <c r="I2" s="15"/>
      <c r="J2" s="15"/>
      <c r="K2" s="14"/>
      <c r="Y2" s="16" t="s">
        <v>440</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73.5" x14ac:dyDescent="0.25">
      <c r="A4" s="276"/>
      <c r="B4" s="276"/>
      <c r="C4" s="276"/>
      <c r="D4" s="276"/>
      <c r="E4" s="276"/>
      <c r="F4" s="276"/>
      <c r="G4" s="266"/>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269"/>
      <c r="Z4" s="269"/>
    </row>
    <row r="5" spans="1:26" ht="21" x14ac:dyDescent="0.25">
      <c r="A5" s="270">
        <v>1</v>
      </c>
      <c r="B5" s="270"/>
      <c r="C5" s="270"/>
      <c r="D5" s="270"/>
      <c r="E5" s="270"/>
      <c r="F5" s="270"/>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7">
        <v>1</v>
      </c>
      <c r="H7" s="120">
        <v>10480124</v>
      </c>
      <c r="I7" s="120">
        <v>1523927</v>
      </c>
      <c r="J7" s="120">
        <v>524006</v>
      </c>
      <c r="K7" s="120">
        <v>0</v>
      </c>
      <c r="L7" s="120">
        <v>0</v>
      </c>
      <c r="M7" s="120">
        <v>0</v>
      </c>
      <c r="N7" s="120">
        <v>0</v>
      </c>
      <c r="O7" s="120">
        <v>18251130</v>
      </c>
      <c r="P7" s="120">
        <v>0</v>
      </c>
      <c r="Q7" s="120">
        <v>0</v>
      </c>
      <c r="R7" s="120">
        <v>0</v>
      </c>
      <c r="S7" s="120">
        <v>0</v>
      </c>
      <c r="T7" s="120">
        <v>0</v>
      </c>
      <c r="U7" s="120">
        <v>0</v>
      </c>
      <c r="V7" s="120">
        <v>6948752</v>
      </c>
      <c r="W7" s="120">
        <v>2148879</v>
      </c>
      <c r="X7" s="122">
        <f>H7+I7+J7+K7-L7+M7+N7+O7+P7+Q7+R7+V7+W7+S7+T7+U7</f>
        <v>39876818</v>
      </c>
      <c r="Y7" s="120">
        <v>0</v>
      </c>
      <c r="Z7" s="122">
        <f>X7+Y7</f>
        <v>39876818</v>
      </c>
    </row>
    <row r="8" spans="1:26" x14ac:dyDescent="0.25">
      <c r="A8" s="262" t="s">
        <v>264</v>
      </c>
      <c r="B8" s="262"/>
      <c r="C8" s="262"/>
      <c r="D8" s="262"/>
      <c r="E8" s="262"/>
      <c r="F8" s="262"/>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62" t="s">
        <v>265</v>
      </c>
      <c r="B9" s="262"/>
      <c r="C9" s="262"/>
      <c r="D9" s="262"/>
      <c r="E9" s="262"/>
      <c r="F9" s="262"/>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63" t="s">
        <v>297</v>
      </c>
      <c r="B10" s="263"/>
      <c r="C10" s="263"/>
      <c r="D10" s="263"/>
      <c r="E10" s="263"/>
      <c r="F10" s="263"/>
      <c r="G10" s="118">
        <v>4</v>
      </c>
      <c r="H10" s="122">
        <f>H7+H8+H9</f>
        <v>10480124</v>
      </c>
      <c r="I10" s="122">
        <f t="shared" ref="I10:Z10" si="2">I7+I8+I9</f>
        <v>1523927</v>
      </c>
      <c r="J10" s="122">
        <f t="shared" si="2"/>
        <v>524006</v>
      </c>
      <c r="K10" s="122">
        <f>K7+K8+K9</f>
        <v>0</v>
      </c>
      <c r="L10" s="122">
        <f t="shared" si="2"/>
        <v>0</v>
      </c>
      <c r="M10" s="122">
        <f t="shared" si="2"/>
        <v>0</v>
      </c>
      <c r="N10" s="122">
        <f t="shared" si="2"/>
        <v>0</v>
      </c>
      <c r="O10" s="122">
        <f t="shared" si="2"/>
        <v>18251130</v>
      </c>
      <c r="P10" s="122">
        <f t="shared" si="2"/>
        <v>0</v>
      </c>
      <c r="Q10" s="122">
        <f t="shared" si="2"/>
        <v>0</v>
      </c>
      <c r="R10" s="122">
        <f t="shared" si="2"/>
        <v>0</v>
      </c>
      <c r="S10" s="122">
        <f t="shared" si="2"/>
        <v>0</v>
      </c>
      <c r="T10" s="122">
        <f>T7+T8+T9</f>
        <v>0</v>
      </c>
      <c r="U10" s="122">
        <f>U7+U8+U9</f>
        <v>0</v>
      </c>
      <c r="V10" s="122">
        <f>V7+V8+V9</f>
        <v>6948752</v>
      </c>
      <c r="W10" s="122">
        <f>W7+W8+W9</f>
        <v>2148879</v>
      </c>
      <c r="X10" s="122">
        <f>X7+X8+X9</f>
        <v>39876818</v>
      </c>
      <c r="Y10" s="122">
        <f t="shared" si="2"/>
        <v>0</v>
      </c>
      <c r="Z10" s="122">
        <f t="shared" si="2"/>
        <v>39876818</v>
      </c>
    </row>
    <row r="11" spans="1:26" x14ac:dyDescent="0.25">
      <c r="A11" s="262" t="s">
        <v>266</v>
      </c>
      <c r="B11" s="262"/>
      <c r="C11" s="262"/>
      <c r="D11" s="262"/>
      <c r="E11" s="262"/>
      <c r="F11" s="262"/>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2195933</v>
      </c>
      <c r="X11" s="122">
        <f>H11+I11+J11+K11-L11+M11+N11+O11+P11+Q11+R11+V11+W11+S11+T11+U11</f>
        <v>2195933</v>
      </c>
      <c r="Y11" s="120">
        <v>0</v>
      </c>
      <c r="Z11" s="122">
        <f t="shared" ref="Z11:Z29" si="3">X11+Y11</f>
        <v>2195933</v>
      </c>
    </row>
    <row r="12" spans="1:26" x14ac:dyDescent="0.25">
      <c r="A12" s="262" t="s">
        <v>267</v>
      </c>
      <c r="B12" s="262"/>
      <c r="C12" s="262"/>
      <c r="D12" s="262"/>
      <c r="E12" s="262"/>
      <c r="F12" s="262"/>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62" t="s">
        <v>268</v>
      </c>
      <c r="B13" s="262"/>
      <c r="C13" s="262"/>
      <c r="D13" s="262"/>
      <c r="E13" s="262"/>
      <c r="F13" s="262"/>
      <c r="G13" s="117">
        <v>7</v>
      </c>
      <c r="H13" s="119">
        <v>0</v>
      </c>
      <c r="I13" s="119">
        <v>0</v>
      </c>
      <c r="J13" s="119">
        <v>0</v>
      </c>
      <c r="K13" s="119">
        <v>0</v>
      </c>
      <c r="L13" s="119">
        <v>0</v>
      </c>
      <c r="M13" s="119">
        <v>0</v>
      </c>
      <c r="N13" s="119">
        <v>0</v>
      </c>
      <c r="O13" s="120">
        <v>-83185</v>
      </c>
      <c r="P13" s="119">
        <v>0</v>
      </c>
      <c r="Q13" s="119">
        <v>0</v>
      </c>
      <c r="R13" s="119">
        <v>0</v>
      </c>
      <c r="S13" s="119">
        <v>0</v>
      </c>
      <c r="T13" s="119">
        <v>0</v>
      </c>
      <c r="U13" s="120">
        <v>0</v>
      </c>
      <c r="V13" s="120">
        <v>83184</v>
      </c>
      <c r="W13" s="120">
        <v>0</v>
      </c>
      <c r="X13" s="122">
        <f t="shared" si="4"/>
        <v>-1</v>
      </c>
      <c r="Y13" s="120">
        <v>0</v>
      </c>
      <c r="Z13" s="122">
        <f t="shared" si="3"/>
        <v>-1</v>
      </c>
    </row>
    <row r="14" spans="1:26" ht="39" customHeight="1" x14ac:dyDescent="0.25">
      <c r="A14" s="262" t="s">
        <v>401</v>
      </c>
      <c r="B14" s="262"/>
      <c r="C14" s="262"/>
      <c r="D14" s="262"/>
      <c r="E14" s="262"/>
      <c r="F14" s="262"/>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62" t="s">
        <v>269</v>
      </c>
      <c r="B15" s="262"/>
      <c r="C15" s="262"/>
      <c r="D15" s="262"/>
      <c r="E15" s="262"/>
      <c r="F15" s="262"/>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62" t="s">
        <v>270</v>
      </c>
      <c r="B16" s="262"/>
      <c r="C16" s="262"/>
      <c r="D16" s="262"/>
      <c r="E16" s="262"/>
      <c r="F16" s="262"/>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62" t="s">
        <v>271</v>
      </c>
      <c r="B17" s="262"/>
      <c r="C17" s="262"/>
      <c r="D17" s="262"/>
      <c r="E17" s="262"/>
      <c r="F17" s="262"/>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62" t="s">
        <v>272</v>
      </c>
      <c r="B18" s="262"/>
      <c r="C18" s="262"/>
      <c r="D18" s="262"/>
      <c r="E18" s="262"/>
      <c r="F18" s="262"/>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62" t="s">
        <v>273</v>
      </c>
      <c r="B19" s="262"/>
      <c r="C19" s="262"/>
      <c r="D19" s="262"/>
      <c r="E19" s="262"/>
      <c r="F19" s="262"/>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62" t="s">
        <v>274</v>
      </c>
      <c r="B20" s="262"/>
      <c r="C20" s="262"/>
      <c r="D20" s="262"/>
      <c r="E20" s="262"/>
      <c r="F20" s="262"/>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62" t="s">
        <v>402</v>
      </c>
      <c r="B21" s="262"/>
      <c r="C21" s="262"/>
      <c r="D21" s="262"/>
      <c r="E21" s="262"/>
      <c r="F21" s="262"/>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62" t="s">
        <v>403</v>
      </c>
      <c r="B22" s="262"/>
      <c r="C22" s="262"/>
      <c r="D22" s="262"/>
      <c r="E22" s="262"/>
      <c r="F22" s="262"/>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62" t="s">
        <v>404</v>
      </c>
      <c r="B23" s="262"/>
      <c r="C23" s="262"/>
      <c r="D23" s="262"/>
      <c r="E23" s="262"/>
      <c r="F23" s="262"/>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62" t="s">
        <v>275</v>
      </c>
      <c r="B24" s="262"/>
      <c r="C24" s="262"/>
      <c r="D24" s="262"/>
      <c r="E24" s="262"/>
      <c r="F24" s="262"/>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5">
      <c r="A25" s="262" t="s">
        <v>405</v>
      </c>
      <c r="B25" s="262"/>
      <c r="C25" s="262"/>
      <c r="D25" s="262"/>
      <c r="E25" s="262"/>
      <c r="F25" s="262"/>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62" t="s">
        <v>413</v>
      </c>
      <c r="B26" s="262"/>
      <c r="C26" s="262"/>
      <c r="D26" s="262"/>
      <c r="E26" s="262"/>
      <c r="F26" s="262"/>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5">
      <c r="A27" s="262" t="s">
        <v>406</v>
      </c>
      <c r="B27" s="262"/>
      <c r="C27" s="262"/>
      <c r="D27" s="262"/>
      <c r="E27" s="262"/>
      <c r="F27" s="262"/>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5">
      <c r="A28" s="262" t="s">
        <v>407</v>
      </c>
      <c r="B28" s="262"/>
      <c r="C28" s="262"/>
      <c r="D28" s="262"/>
      <c r="E28" s="262"/>
      <c r="F28" s="262"/>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2148879</v>
      </c>
      <c r="W28" s="120">
        <v>-2148879</v>
      </c>
      <c r="X28" s="122">
        <f t="shared" si="4"/>
        <v>0</v>
      </c>
      <c r="Y28" s="120">
        <v>0</v>
      </c>
      <c r="Z28" s="122">
        <f t="shared" si="3"/>
        <v>0</v>
      </c>
    </row>
    <row r="29" spans="1:26" ht="12.75" customHeight="1" x14ac:dyDescent="0.25">
      <c r="A29" s="262" t="s">
        <v>408</v>
      </c>
      <c r="B29" s="262"/>
      <c r="C29" s="262"/>
      <c r="D29" s="262"/>
      <c r="E29" s="262"/>
      <c r="F29" s="262"/>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63" t="s">
        <v>409</v>
      </c>
      <c r="B30" s="263"/>
      <c r="C30" s="263"/>
      <c r="D30" s="263"/>
      <c r="E30" s="263"/>
      <c r="F30" s="263"/>
      <c r="G30" s="118">
        <v>24</v>
      </c>
      <c r="H30" s="122">
        <f>SUM(H10:H29)</f>
        <v>10480124</v>
      </c>
      <c r="I30" s="122">
        <f t="shared" ref="I30:Z30" si="5">SUM(I10:I29)</f>
        <v>1523927</v>
      </c>
      <c r="J30" s="122">
        <f t="shared" si="5"/>
        <v>524006</v>
      </c>
      <c r="K30" s="122">
        <f t="shared" si="5"/>
        <v>0</v>
      </c>
      <c r="L30" s="122">
        <f t="shared" si="5"/>
        <v>0</v>
      </c>
      <c r="M30" s="122">
        <f t="shared" si="5"/>
        <v>0</v>
      </c>
      <c r="N30" s="122">
        <f t="shared" si="5"/>
        <v>0</v>
      </c>
      <c r="O30" s="122">
        <f t="shared" si="5"/>
        <v>18167945</v>
      </c>
      <c r="P30" s="122">
        <f t="shared" si="5"/>
        <v>0</v>
      </c>
      <c r="Q30" s="122">
        <f t="shared" si="5"/>
        <v>0</v>
      </c>
      <c r="R30" s="122">
        <f t="shared" si="5"/>
        <v>0</v>
      </c>
      <c r="S30" s="122">
        <f t="shared" si="5"/>
        <v>0</v>
      </c>
      <c r="T30" s="122">
        <f t="shared" si="5"/>
        <v>0</v>
      </c>
      <c r="U30" s="122">
        <f t="shared" si="5"/>
        <v>0</v>
      </c>
      <c r="V30" s="122">
        <f t="shared" si="5"/>
        <v>9180815</v>
      </c>
      <c r="W30" s="122">
        <f t="shared" si="5"/>
        <v>2195933</v>
      </c>
      <c r="X30" s="122">
        <f>SUM(X10:X29)</f>
        <v>42072750</v>
      </c>
      <c r="Y30" s="122">
        <f t="shared" si="5"/>
        <v>0</v>
      </c>
      <c r="Z30" s="122">
        <f t="shared" si="5"/>
        <v>42072750</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-83185</v>
      </c>
      <c r="P32" s="122">
        <f t="shared" si="6"/>
        <v>0</v>
      </c>
      <c r="Q32" s="122">
        <f t="shared" si="6"/>
        <v>0</v>
      </c>
      <c r="R32" s="122">
        <f t="shared" si="6"/>
        <v>0</v>
      </c>
      <c r="S32" s="122">
        <f t="shared" ref="S32:T32" si="7">SUM(S12:S20)</f>
        <v>0</v>
      </c>
      <c r="T32" s="122">
        <f t="shared" si="7"/>
        <v>0</v>
      </c>
      <c r="U32" s="122">
        <f t="shared" ref="U32" si="8">SUM(U12:U20)</f>
        <v>0</v>
      </c>
      <c r="V32" s="122">
        <f t="shared" si="6"/>
        <v>83184</v>
      </c>
      <c r="W32" s="122">
        <f t="shared" si="6"/>
        <v>0</v>
      </c>
      <c r="X32" s="122">
        <f>SUM(X12:X20)</f>
        <v>-1</v>
      </c>
      <c r="Y32" s="122">
        <f t="shared" si="6"/>
        <v>0</v>
      </c>
      <c r="Z32" s="122">
        <f t="shared" si="6"/>
        <v>-1</v>
      </c>
    </row>
    <row r="33" spans="1:26" ht="31.5" customHeight="1" x14ac:dyDescent="0.25">
      <c r="A33" s="261" t="s">
        <v>410</v>
      </c>
      <c r="B33" s="261"/>
      <c r="C33" s="261"/>
      <c r="D33" s="261"/>
      <c r="E33" s="261"/>
      <c r="F33" s="261"/>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-83185</v>
      </c>
      <c r="P33" s="122">
        <f t="shared" si="9"/>
        <v>0</v>
      </c>
      <c r="Q33" s="122">
        <f t="shared" si="9"/>
        <v>0</v>
      </c>
      <c r="R33" s="122">
        <f t="shared" si="9"/>
        <v>0</v>
      </c>
      <c r="S33" s="122">
        <f t="shared" ref="S33:T33" si="10">S11+S32</f>
        <v>0</v>
      </c>
      <c r="T33" s="122">
        <f t="shared" si="10"/>
        <v>0</v>
      </c>
      <c r="U33" s="122">
        <f t="shared" ref="U33" si="11">U11+U32</f>
        <v>0</v>
      </c>
      <c r="V33" s="122">
        <f t="shared" si="9"/>
        <v>83184</v>
      </c>
      <c r="W33" s="122">
        <f t="shared" si="9"/>
        <v>2195933</v>
      </c>
      <c r="X33" s="122">
        <f>X11+X32</f>
        <v>2195932</v>
      </c>
      <c r="Y33" s="122">
        <f t="shared" si="9"/>
        <v>0</v>
      </c>
      <c r="Z33" s="122">
        <f t="shared" si="9"/>
        <v>2195932</v>
      </c>
    </row>
    <row r="34" spans="1:26" ht="30.75" customHeight="1" x14ac:dyDescent="0.25">
      <c r="A34" s="261" t="s">
        <v>411</v>
      </c>
      <c r="B34" s="261"/>
      <c r="C34" s="261"/>
      <c r="D34" s="261"/>
      <c r="E34" s="261"/>
      <c r="F34" s="261"/>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2148879</v>
      </c>
      <c r="W34" s="122">
        <f t="shared" si="12"/>
        <v>-2148879</v>
      </c>
      <c r="X34" s="122">
        <f>SUM(X21:X29)</f>
        <v>0</v>
      </c>
      <c r="Y34" s="122">
        <f t="shared" si="12"/>
        <v>0</v>
      </c>
      <c r="Z34" s="122">
        <f t="shared" si="12"/>
        <v>0</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7">
        <v>28</v>
      </c>
      <c r="H36" s="120">
        <v>10480124</v>
      </c>
      <c r="I36" s="120">
        <v>1523927</v>
      </c>
      <c r="J36" s="120">
        <v>524006</v>
      </c>
      <c r="K36" s="120">
        <v>0</v>
      </c>
      <c r="L36" s="120">
        <v>0</v>
      </c>
      <c r="M36" s="120">
        <v>0</v>
      </c>
      <c r="N36" s="120">
        <v>0</v>
      </c>
      <c r="O36" s="120">
        <v>18167945</v>
      </c>
      <c r="P36" s="120">
        <v>0</v>
      </c>
      <c r="Q36" s="120">
        <v>0</v>
      </c>
      <c r="R36" s="120">
        <v>0</v>
      </c>
      <c r="S36" s="120">
        <v>0</v>
      </c>
      <c r="T36" s="120">
        <v>0</v>
      </c>
      <c r="U36" s="120">
        <v>0</v>
      </c>
      <c r="V36" s="120">
        <v>9180815</v>
      </c>
      <c r="W36" s="120">
        <v>2195933</v>
      </c>
      <c r="X36" s="121">
        <f>H36+I36+J36+K36-L36+M36+N36+O36+P36+Q36+R36+V36+W36+S36+T36+U36</f>
        <v>42072750</v>
      </c>
      <c r="Y36" s="120">
        <v>0</v>
      </c>
      <c r="Z36" s="121">
        <f t="shared" ref="Z36:Z38" si="15">X36+Y36</f>
        <v>42072750</v>
      </c>
    </row>
    <row r="37" spans="1:26" ht="12.75" customHeight="1" x14ac:dyDescent="0.25">
      <c r="A37" s="262" t="s">
        <v>264</v>
      </c>
      <c r="B37" s="262"/>
      <c r="C37" s="262"/>
      <c r="D37" s="262"/>
      <c r="E37" s="262"/>
      <c r="F37" s="262"/>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62" t="s">
        <v>265</v>
      </c>
      <c r="B38" s="262"/>
      <c r="C38" s="262"/>
      <c r="D38" s="262"/>
      <c r="E38" s="262"/>
      <c r="F38" s="262"/>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63" t="s">
        <v>412</v>
      </c>
      <c r="B39" s="263"/>
      <c r="C39" s="263"/>
      <c r="D39" s="263"/>
      <c r="E39" s="263"/>
      <c r="F39" s="263"/>
      <c r="G39" s="118">
        <v>31</v>
      </c>
      <c r="H39" s="122">
        <f>H36+H37+H38</f>
        <v>10480124</v>
      </c>
      <c r="I39" s="122">
        <f t="shared" ref="I39:Z39" si="17">I36+I37+I38</f>
        <v>1523927</v>
      </c>
      <c r="J39" s="122">
        <f t="shared" si="17"/>
        <v>524006</v>
      </c>
      <c r="K39" s="122">
        <f t="shared" si="17"/>
        <v>0</v>
      </c>
      <c r="L39" s="122">
        <f t="shared" si="17"/>
        <v>0</v>
      </c>
      <c r="M39" s="122">
        <f t="shared" si="17"/>
        <v>0</v>
      </c>
      <c r="N39" s="122">
        <f t="shared" si="17"/>
        <v>0</v>
      </c>
      <c r="O39" s="122">
        <f t="shared" si="17"/>
        <v>18167945</v>
      </c>
      <c r="P39" s="122">
        <f t="shared" si="17"/>
        <v>0</v>
      </c>
      <c r="Q39" s="122">
        <f t="shared" si="17"/>
        <v>0</v>
      </c>
      <c r="R39" s="122">
        <f t="shared" si="17"/>
        <v>0</v>
      </c>
      <c r="S39" s="122">
        <f t="shared" si="17"/>
        <v>0</v>
      </c>
      <c r="T39" s="122">
        <f t="shared" si="17"/>
        <v>0</v>
      </c>
      <c r="U39" s="122">
        <f t="shared" si="17"/>
        <v>0</v>
      </c>
      <c r="V39" s="122">
        <f t="shared" si="17"/>
        <v>9180815</v>
      </c>
      <c r="W39" s="122">
        <f t="shared" si="17"/>
        <v>2195933</v>
      </c>
      <c r="X39" s="122">
        <f>X36+X37+X38</f>
        <v>42072750</v>
      </c>
      <c r="Y39" s="122">
        <f t="shared" si="17"/>
        <v>0</v>
      </c>
      <c r="Z39" s="122">
        <f t="shared" si="17"/>
        <v>42072750</v>
      </c>
    </row>
    <row r="40" spans="1:26" ht="12.75" customHeight="1" x14ac:dyDescent="0.25">
      <c r="A40" s="262" t="s">
        <v>266</v>
      </c>
      <c r="B40" s="262"/>
      <c r="C40" s="262"/>
      <c r="D40" s="262"/>
      <c r="E40" s="262"/>
      <c r="F40" s="262"/>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-2357117</v>
      </c>
      <c r="X40" s="121">
        <f>H40+I40+J40+K40-L40+M40+N40+O40+P40+Q40+R40+V40+W40+S40+T40+U40</f>
        <v>-2357117</v>
      </c>
      <c r="Y40" s="120">
        <v>0</v>
      </c>
      <c r="Z40" s="121">
        <f t="shared" ref="Z40:Z58" si="18">X40+Y40</f>
        <v>-2357117</v>
      </c>
    </row>
    <row r="41" spans="1:26" ht="12.75" customHeight="1" x14ac:dyDescent="0.25">
      <c r="A41" s="262" t="s">
        <v>267</v>
      </c>
      <c r="B41" s="262"/>
      <c r="C41" s="262"/>
      <c r="D41" s="262"/>
      <c r="E41" s="262"/>
      <c r="F41" s="262"/>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62" t="s">
        <v>279</v>
      </c>
      <c r="B42" s="262"/>
      <c r="C42" s="262"/>
      <c r="D42" s="262"/>
      <c r="E42" s="262"/>
      <c r="F42" s="262"/>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62" t="s">
        <v>401</v>
      </c>
      <c r="B43" s="262"/>
      <c r="C43" s="262"/>
      <c r="D43" s="262"/>
      <c r="E43" s="262"/>
      <c r="F43" s="262"/>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62" t="s">
        <v>269</v>
      </c>
      <c r="B44" s="262"/>
      <c r="C44" s="262"/>
      <c r="D44" s="262"/>
      <c r="E44" s="262"/>
      <c r="F44" s="262"/>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62" t="s">
        <v>270</v>
      </c>
      <c r="B45" s="262"/>
      <c r="C45" s="262"/>
      <c r="D45" s="262"/>
      <c r="E45" s="262"/>
      <c r="F45" s="262"/>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62" t="s">
        <v>280</v>
      </c>
      <c r="B46" s="262"/>
      <c r="C46" s="262"/>
      <c r="D46" s="262"/>
      <c r="E46" s="262"/>
      <c r="F46" s="262"/>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62" t="s">
        <v>272</v>
      </c>
      <c r="B47" s="262"/>
      <c r="C47" s="262"/>
      <c r="D47" s="262"/>
      <c r="E47" s="262"/>
      <c r="F47" s="262"/>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62" t="s">
        <v>273</v>
      </c>
      <c r="B48" s="262"/>
      <c r="C48" s="262"/>
      <c r="D48" s="262"/>
      <c r="E48" s="262"/>
      <c r="F48" s="262"/>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62" t="s">
        <v>274</v>
      </c>
      <c r="B49" s="262"/>
      <c r="C49" s="262"/>
      <c r="D49" s="262"/>
      <c r="E49" s="262"/>
      <c r="F49" s="262"/>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62" t="s">
        <v>402</v>
      </c>
      <c r="B50" s="262"/>
      <c r="C50" s="262"/>
      <c r="D50" s="262"/>
      <c r="E50" s="262"/>
      <c r="F50" s="262"/>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62" t="s">
        <v>403</v>
      </c>
      <c r="B51" s="262"/>
      <c r="C51" s="262"/>
      <c r="D51" s="262"/>
      <c r="E51" s="262"/>
      <c r="F51" s="262"/>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62" t="s">
        <v>404</v>
      </c>
      <c r="B52" s="262"/>
      <c r="C52" s="262"/>
      <c r="D52" s="262"/>
      <c r="E52" s="262"/>
      <c r="F52" s="262"/>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62" t="s">
        <v>275</v>
      </c>
      <c r="B53" s="262"/>
      <c r="C53" s="262"/>
      <c r="D53" s="262"/>
      <c r="E53" s="262"/>
      <c r="F53" s="262"/>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5">
      <c r="A54" s="262" t="s">
        <v>405</v>
      </c>
      <c r="B54" s="262"/>
      <c r="C54" s="262"/>
      <c r="D54" s="262"/>
      <c r="E54" s="262"/>
      <c r="F54" s="262"/>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62" t="s">
        <v>413</v>
      </c>
      <c r="B55" s="262"/>
      <c r="C55" s="262"/>
      <c r="D55" s="262"/>
      <c r="E55" s="262"/>
      <c r="F55" s="262"/>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-1974062</v>
      </c>
      <c r="W55" s="120">
        <v>0</v>
      </c>
      <c r="X55" s="121">
        <f t="shared" si="19"/>
        <v>-1974062</v>
      </c>
      <c r="Y55" s="120">
        <v>0</v>
      </c>
      <c r="Z55" s="121">
        <f t="shared" si="18"/>
        <v>-1974062</v>
      </c>
    </row>
    <row r="56" spans="1:26" ht="12.75" customHeight="1" x14ac:dyDescent="0.25">
      <c r="A56" s="262" t="s">
        <v>406</v>
      </c>
      <c r="B56" s="262"/>
      <c r="C56" s="262"/>
      <c r="D56" s="262"/>
      <c r="E56" s="262"/>
      <c r="F56" s="262"/>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5">
      <c r="A57" s="262" t="s">
        <v>414</v>
      </c>
      <c r="B57" s="262"/>
      <c r="C57" s="262"/>
      <c r="D57" s="262"/>
      <c r="E57" s="262"/>
      <c r="F57" s="262"/>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2195933</v>
      </c>
      <c r="W57" s="120">
        <v>-2195933</v>
      </c>
      <c r="X57" s="121">
        <f t="shared" si="19"/>
        <v>0</v>
      </c>
      <c r="Y57" s="120">
        <v>0</v>
      </c>
      <c r="Z57" s="121">
        <f t="shared" si="18"/>
        <v>0</v>
      </c>
    </row>
    <row r="58" spans="1:26" ht="12.75" customHeight="1" x14ac:dyDescent="0.25">
      <c r="A58" s="262" t="s">
        <v>408</v>
      </c>
      <c r="B58" s="262"/>
      <c r="C58" s="262"/>
      <c r="D58" s="262"/>
      <c r="E58" s="262"/>
      <c r="F58" s="262"/>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63" t="s">
        <v>415</v>
      </c>
      <c r="B59" s="263"/>
      <c r="C59" s="263"/>
      <c r="D59" s="263"/>
      <c r="E59" s="263"/>
      <c r="F59" s="263"/>
      <c r="G59" s="118">
        <v>51</v>
      </c>
      <c r="H59" s="122">
        <f>SUM(H39:H58)</f>
        <v>10480124</v>
      </c>
      <c r="I59" s="122">
        <f t="shared" ref="I59:Z59" si="20">SUM(I39:I58)</f>
        <v>1523927</v>
      </c>
      <c r="J59" s="122">
        <f t="shared" si="20"/>
        <v>524006</v>
      </c>
      <c r="K59" s="122">
        <f t="shared" si="20"/>
        <v>0</v>
      </c>
      <c r="L59" s="122">
        <f t="shared" si="20"/>
        <v>0</v>
      </c>
      <c r="M59" s="122">
        <f t="shared" si="20"/>
        <v>0</v>
      </c>
      <c r="N59" s="122">
        <f t="shared" si="20"/>
        <v>0</v>
      </c>
      <c r="O59" s="122">
        <f t="shared" si="20"/>
        <v>18167945</v>
      </c>
      <c r="P59" s="122">
        <f t="shared" si="20"/>
        <v>0</v>
      </c>
      <c r="Q59" s="122">
        <f t="shared" si="20"/>
        <v>0</v>
      </c>
      <c r="R59" s="122">
        <f t="shared" si="20"/>
        <v>0</v>
      </c>
      <c r="S59" s="122">
        <f t="shared" si="20"/>
        <v>0</v>
      </c>
      <c r="T59" s="122">
        <f t="shared" si="20"/>
        <v>0</v>
      </c>
      <c r="U59" s="122">
        <f t="shared" si="20"/>
        <v>0</v>
      </c>
      <c r="V59" s="122">
        <f t="shared" si="20"/>
        <v>9402686</v>
      </c>
      <c r="W59" s="122">
        <f t="shared" si="20"/>
        <v>-2357117</v>
      </c>
      <c r="X59" s="122">
        <f>SUM(X39:X58)</f>
        <v>37741571</v>
      </c>
      <c r="Y59" s="122">
        <f t="shared" si="20"/>
        <v>0</v>
      </c>
      <c r="Z59" s="122">
        <f t="shared" si="20"/>
        <v>37741571</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416</v>
      </c>
      <c r="B61" s="261"/>
      <c r="C61" s="261"/>
      <c r="D61" s="261"/>
      <c r="E61" s="261"/>
      <c r="F61" s="261"/>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61" t="s">
        <v>417</v>
      </c>
      <c r="B62" s="261"/>
      <c r="C62" s="261"/>
      <c r="D62" s="261"/>
      <c r="E62" s="261"/>
      <c r="F62" s="261"/>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-2357117</v>
      </c>
      <c r="X62" s="121">
        <f>X40+X61</f>
        <v>-2357117</v>
      </c>
      <c r="Y62" s="121">
        <f t="shared" si="24"/>
        <v>0</v>
      </c>
      <c r="Z62" s="121">
        <f t="shared" si="24"/>
        <v>-2357117</v>
      </c>
    </row>
    <row r="63" spans="1:26" ht="29.25" customHeight="1" x14ac:dyDescent="0.25">
      <c r="A63" s="261" t="s">
        <v>418</v>
      </c>
      <c r="B63" s="261"/>
      <c r="C63" s="261"/>
      <c r="D63" s="261"/>
      <c r="E63" s="261"/>
      <c r="F63" s="261"/>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221871</v>
      </c>
      <c r="W63" s="121">
        <f t="shared" si="27"/>
        <v>-2195933</v>
      </c>
      <c r="X63" s="121">
        <f>SUM(X50:X58)</f>
        <v>-1974062</v>
      </c>
      <c r="Y63" s="121">
        <f t="shared" si="27"/>
        <v>0</v>
      </c>
      <c r="Z63" s="121">
        <f t="shared" si="27"/>
        <v>-1974062</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view="pageBreakPreview" zoomScale="60" zoomScaleNormal="66" workbookViewId="0">
      <selection sqref="A1:I40"/>
    </sheetView>
  </sheetViews>
  <sheetFormatPr defaultRowHeight="12.5" x14ac:dyDescent="0.25"/>
  <cols>
    <col min="9" max="9" width="95" customWidth="1"/>
  </cols>
  <sheetData>
    <row r="1" spans="1:9" x14ac:dyDescent="0.25">
      <c r="A1" s="277" t="s">
        <v>470</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Voditelj FiR-a Lasić</cp:lastModifiedBy>
  <cp:lastPrinted>2026-04-21T05:31:03Z</cp:lastPrinted>
  <dcterms:created xsi:type="dcterms:W3CDTF">2008-10-17T11:51:54Z</dcterms:created>
  <dcterms:modified xsi:type="dcterms:W3CDTF">2026-04-21T05:31:09Z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