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6\TFI KI 2026 Q2\za objavu\nekonsolidirano\"/>
    </mc:Choice>
  </mc:AlternateContent>
  <xr:revisionPtr revIDLastSave="0" documentId="13_ncr:1_{029A7AC0-B288-4892-A9FF-0425622FFCE6}"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08" yWindow="-108" windowWidth="23256" windowHeight="12456"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5">Bilješke!$A$1:$H$211</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6" i="24" l="1"/>
  <c r="O138" i="24"/>
  <c r="O170" i="24"/>
  <c r="N170" i="24"/>
  <c r="O161" i="24"/>
  <c r="N161" i="24"/>
  <c r="N146" i="24"/>
  <c r="N138" i="24"/>
  <c r="O131" i="24"/>
  <c r="N131" i="24"/>
  <c r="O121" i="24"/>
  <c r="N121" i="24"/>
  <c r="O112" i="24"/>
  <c r="N111" i="24"/>
  <c r="I11" i="27"/>
  <c r="I20" i="27"/>
  <c r="I25" i="27"/>
  <c r="I30" i="27"/>
  <c r="I32" i="27"/>
  <c r="I36" i="27"/>
  <c r="H11" i="27"/>
  <c r="H20" i="27"/>
  <c r="H25" i="27"/>
  <c r="H30" i="27"/>
  <c r="H32" i="27"/>
  <c r="H36" i="27"/>
  <c r="O211" i="24"/>
  <c r="N191" i="24"/>
  <c r="F165" i="24"/>
  <c r="B165" i="24"/>
  <c r="F150" i="24"/>
  <c r="B150" i="24"/>
  <c r="F141" i="24"/>
  <c r="B141" i="24"/>
  <c r="F134" i="24"/>
  <c r="B134" i="24"/>
  <c r="F124" i="24"/>
  <c r="B124" i="24"/>
  <c r="F114" i="24"/>
  <c r="B114" i="24"/>
  <c r="K11" i="27"/>
  <c r="K30" i="27"/>
  <c r="K32" i="27"/>
  <c r="K36" i="27"/>
  <c r="J42" i="27"/>
  <c r="J41" i="27" s="1"/>
  <c r="J63" i="27" s="1"/>
  <c r="J65" i="27" s="1"/>
  <c r="K42" i="27"/>
  <c r="K41" i="27" s="1"/>
  <c r="K63" i="27" s="1"/>
  <c r="K65" i="27" s="1"/>
  <c r="J54" i="27"/>
  <c r="K54" i="27"/>
  <c r="J11" i="27"/>
  <c r="J20" i="27"/>
  <c r="K20" i="27"/>
  <c r="J25" i="27"/>
  <c r="K25" i="27"/>
  <c r="J35" i="27"/>
  <c r="K35" i="27"/>
  <c r="I54" i="27"/>
  <c r="H54" i="27"/>
  <c r="I42" i="27"/>
  <c r="I41" i="27" s="1"/>
  <c r="I63" i="27" s="1"/>
  <c r="H42" i="27"/>
  <c r="H41" i="27" s="1"/>
  <c r="H63" i="27" s="1"/>
  <c r="I35" i="27"/>
  <c r="H35" i="27"/>
  <c r="I76" i="26"/>
  <c r="H76" i="26"/>
  <c r="I61" i="26"/>
  <c r="H61" i="26"/>
  <c r="I55" i="26"/>
  <c r="H55" i="26"/>
  <c r="I50" i="26"/>
  <c r="H50" i="26"/>
  <c r="I47" i="26"/>
  <c r="H47" i="26"/>
  <c r="I41" i="26"/>
  <c r="I37" i="26"/>
  <c r="H41" i="26"/>
  <c r="I38" i="26"/>
  <c r="H38" i="26"/>
  <c r="I34" i="26"/>
  <c r="H34" i="26"/>
  <c r="I26" i="26"/>
  <c r="H26" i="26"/>
  <c r="I23" i="26"/>
  <c r="H23" i="26"/>
  <c r="I16" i="26"/>
  <c r="H16" i="26"/>
  <c r="I12" i="26"/>
  <c r="H12" i="26"/>
  <c r="I9" i="26"/>
  <c r="H9" i="26"/>
  <c r="H37" i="26"/>
  <c r="H71" i="26"/>
  <c r="H32" i="26"/>
  <c r="I40" i="27"/>
  <c r="H40" i="27"/>
  <c r="R25" i="29"/>
  <c r="R24" i="29"/>
  <c r="R23" i="29"/>
  <c r="R22" i="29"/>
  <c r="R21" i="29"/>
  <c r="R20" i="29"/>
  <c r="R19" i="29"/>
  <c r="R18" i="29"/>
  <c r="R17" i="29"/>
  <c r="R16" i="29"/>
  <c r="R15" i="29"/>
  <c r="R14" i="29"/>
  <c r="R13" i="29"/>
  <c r="R12" i="29"/>
  <c r="R11" i="29"/>
  <c r="R10" i="29"/>
  <c r="Q9" i="29"/>
  <c r="Q26" i="29"/>
  <c r="P9" i="29"/>
  <c r="P26" i="29"/>
  <c r="O9" i="29"/>
  <c r="O26" i="29"/>
  <c r="N9" i="29"/>
  <c r="N26" i="29"/>
  <c r="M9" i="29"/>
  <c r="M26" i="29"/>
  <c r="L9" i="29"/>
  <c r="L26" i="29"/>
  <c r="K9" i="29"/>
  <c r="K26" i="29"/>
  <c r="J9" i="29"/>
  <c r="J26" i="29"/>
  <c r="I9" i="29"/>
  <c r="I26" i="29"/>
  <c r="H9" i="29"/>
  <c r="H26" i="29"/>
  <c r="G9" i="29"/>
  <c r="G26" i="29"/>
  <c r="F9" i="29"/>
  <c r="F26" i="29"/>
  <c r="E9" i="29"/>
  <c r="E26" i="29"/>
  <c r="R8" i="29"/>
  <c r="R7" i="29"/>
  <c r="R6" i="29"/>
  <c r="I59" i="28"/>
  <c r="H59" i="28"/>
  <c r="I51" i="28"/>
  <c r="H51" i="28"/>
  <c r="I44" i="28"/>
  <c r="H44" i="28"/>
  <c r="R26" i="29"/>
  <c r="R9" i="29"/>
  <c r="H60" i="28"/>
  <c r="H63" i="28"/>
  <c r="I60" i="28"/>
  <c r="I63" i="28"/>
  <c r="J30" i="27"/>
  <c r="J32" i="27"/>
  <c r="J36" i="27"/>
  <c r="J40" i="27"/>
  <c r="K38" i="27"/>
  <c r="K40" i="27"/>
  <c r="I71" i="26"/>
  <c r="I32" i="26"/>
  <c r="J38" i="27"/>
</calcChain>
</file>

<file path=xl/sharedStrings.xml><?xml version="1.0" encoding="utf-8"?>
<sst xmlns="http://schemas.openxmlformats.org/spreadsheetml/2006/main" count="545" uniqueCount="431">
  <si>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</si>
  <si>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</si>
  <si>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</si>
  <si>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</si>
  <si>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</si>
  <si>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</si>
  <si>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</si>
  <si>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</si>
  <si>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</si>
  <si>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</si>
  <si>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</si>
  <si>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</si>
  <si>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</si>
  <si>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</si>
  <si>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</si>
  <si>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</si>
  <si>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</si>
  <si>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</si>
  <si>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</si>
  <si>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</si>
  <si>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</si>
  <si>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</si>
  <si>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</si>
  <si>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</si>
  <si>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</si>
  <si>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</si>
  <si>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</si>
  <si>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</si>
  <si>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</si>
  <si>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</si>
  <si>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</si>
  <si>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</si>
  <si>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</si>
  <si>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</si>
  <si>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</si>
  <si>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</si>
  <si>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</si>
  <si>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</si>
  <si>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</si>
  <si>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</si>
  <si>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</si>
  <si>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</si>
  <si>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</si>
  <si>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</si>
  <si>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</si>
  <si>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</si>
  <si>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</si>
  <si>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</si>
  <si>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</si>
  <si>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</si>
  <si>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</si>
  <si>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</si>
  <si>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</si>
  <si>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</si>
  <si>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</si>
  <si>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</si>
  <si>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</si>
  <si>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</si>
  <si>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</si>
  <si>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</si>
  <si>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</si>
  <si>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</si>
  <si>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</si>
  <si>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</si>
  <si>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</si>
  <si>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</si>
  <si>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</si>
  <si>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</si>
  <si>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</si>
  <si>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</si>
  <si>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</si>
  <si>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</si>
  <si>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</si>
  <si>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</si>
  <si>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</si>
  <si>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</si>
  <si>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</si>
  <si>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</si>
  <si>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</si>
  <si>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</si>
  <si>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</si>
  <si>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</si>
  <si>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</si>
  <si>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</si>
  <si>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</si>
  <si>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</si>
  <si>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</si>
  <si>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</si>
  <si>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</si>
  <si>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</si>
  <si>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</si>
  <si>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</si>
  <si>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</si>
  <si>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</si>
  <si>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</si>
  <si>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</si>
  <si>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</si>
  <si>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</si>
  <si>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</si>
  <si>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</si>
  <si>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</si>
  <si>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</si>
  <si>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</si>
  <si>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</si>
  <si>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</si>
  <si>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</si>
  <si>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</si>
  <si>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</si>
  <si>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</si>
  <si>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</si>
  <si>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</si>
  <si>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</si>
  <si>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</si>
  <si>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</si>
  <si>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</si>
  <si>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</si>
  <si>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</si>
  <si>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</si>
  <si>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</si>
  <si>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</si>
  <si>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</si>
  <si>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</si>
  <si>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</si>
  <si>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</si>
  <si>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</si>
  <si>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</si>
  <si>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</si>
  <si>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</si>
  <si>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</si>
  <si>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</si>
  <si>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</si>
  <si>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</si>
  <si>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</si>
  <si>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</si>
  <si>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</si>
  <si>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</si>
  <si>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</si>
  <si>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</si>
  <si>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</si>
  <si>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</si>
  <si>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</si>
  <si>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</si>
  <si>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</si>
  <si>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</si>
  <si>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</si>
  <si>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</si>
  <si>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</si>
  <si>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</si>
  <si>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</si>
  <si>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</si>
  <si>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</si>
  <si>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</si>
  <si>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</si>
  <si>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</si>
  <si>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</si>
  <si>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</si>
  <si>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</si>
  <si>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</si>
  <si>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</si>
  <si>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</si>
  <si>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</si>
  <si>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</si>
  <si>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</si>
  <si>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</si>
  <si>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</si>
  <si>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</si>
  <si>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</si>
  <si>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</si>
  <si>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</si>
  <si>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</si>
  <si>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</si>
  <si>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</si>
  <si>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</si>
  <si>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</si>
  <si>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</si>
  <si>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</si>
  <si>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</si>
  <si>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</si>
  <si>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</si>
  <si>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</si>
  <si>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</si>
  <si>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</si>
  <si>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</si>
  <si>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</si>
  <si>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</si>
  <si>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</si>
  <si>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</si>
  <si>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</si>
  <si>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</si>
  <si>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</si>
  <si>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</si>
  <si>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</si>
  <si>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</si>
  <si>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</si>
  <si>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</si>
  <si>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</si>
  <si>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</si>
  <si>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</si>
  <si>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</si>
  <si>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</si>
  <si>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</si>
  <si>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</si>
  <si>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</si>
  <si>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</si>
  <si>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</si>
  <si>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</si>
  <si>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</si>
  <si>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</si>
  <si>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</si>
  <si>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</si>
  <si>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</si>
  <si>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</si>
  <si>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</si>
  <si>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</si>
  <si>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</si>
  <si>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</si>
  <si>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</si>
  <si>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</si>
  <si>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</si>
  <si>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</si>
  <si>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</si>
  <si>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</si>
  <si>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</si>
  <si>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</si>
  <si>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</si>
  <si>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</si>
  <si>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</si>
  <si>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</si>
  <si>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</si>
  <si>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</si>
  <si>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</si>
  <si>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</si>
  <si>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</si>
  <si>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</si>
  <si>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</si>
  <si>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</si>
  <si>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</si>
  <si>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</si>
  <si>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</si>
  <si>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</si>
  <si>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</si>
  <si>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</si>
  <si>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</si>
  <si>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</si>
  <si>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</si>
  <si>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</si>
  <si>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</si>
  <si>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</si>
  <si>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</si>
  <si>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</si>
  <si>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</si>
  <si>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</si>
  <si>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</si>
  <si>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</si>
  <si>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</si>
  <si>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</si>
  <si>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</si>
  <si>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</si>
  <si>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</si>
  <si>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</si>
  <si>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</si>
  <si>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</si>
  <si>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</si>
  <si>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</si>
  <si>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</si>
  <si>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</si>
  <si>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</si>
  <si>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</si>
  <si>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</si>
  <si>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</si>
  <si>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</si>
  <si>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</si>
  <si>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</si>
  <si>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</si>
  <si>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</si>
  <si>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</si>
  <si>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</si>
  <si>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</si>
  <si>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</si>
  <si>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</si>
  <si>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</si>
  <si>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</si>
  <si>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</si>
  <si>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</si>
  <si>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03777928</t>
  </si>
  <si>
    <t>HRVATSKA</t>
  </si>
  <si>
    <t>080010698</t>
  </si>
  <si>
    <t>87939104217</t>
  </si>
  <si>
    <t>529900D5G4V6THXC5P79</t>
  </si>
  <si>
    <t>319</t>
  </si>
  <si>
    <t>HRVATSKA POŠTANSKA BANKA, dioničko društvo</t>
  </si>
  <si>
    <t>ZAGREB</t>
  </si>
  <si>
    <t>JURIŠIĆEVA ULICA 4</t>
  </si>
  <si>
    <t>hpb@hpb.hr</t>
  </si>
  <si>
    <t>www.hpb.hr</t>
  </si>
  <si>
    <t>Maja Škara</t>
  </si>
  <si>
    <t>0800472472</t>
  </si>
  <si>
    <t>maja.skara@hpb.hr</t>
  </si>
  <si>
    <t>Obveznik:_______Hrvatska poštanska banka d.d.____________________________________</t>
  </si>
  <si>
    <t>Obveznik: ________Hrvatska poštanska banka d.d.__________________________________________________________</t>
  </si>
  <si>
    <t>Obveznik: __________Hrvatska poštanska banka d.d.________________________________</t>
  </si>
  <si>
    <t>Bilješke uz financijske izvještaje</t>
  </si>
  <si>
    <t>1) Prihodi na osnovi kamata i slični prihodi</t>
  </si>
  <si>
    <t>u EUR</t>
  </si>
  <si>
    <t>AOP 001</t>
  </si>
  <si>
    <t>Kumulativno</t>
  </si>
  <si>
    <t>Dužnički vrijednosni papiri</t>
  </si>
  <si>
    <t>Krediti i predujmovi</t>
  </si>
  <si>
    <t xml:space="preserve">Depoziti </t>
  </si>
  <si>
    <t xml:space="preserve">Ukupno </t>
  </si>
  <si>
    <t>2) Rashodi na osnovi kamata i slični rashodi</t>
  </si>
  <si>
    <t>AOP 003</t>
  </si>
  <si>
    <t>3) Prihodi od provizija</t>
  </si>
  <si>
    <t>AOP 008</t>
  </si>
  <si>
    <t>Platno prometne naknade</t>
  </si>
  <si>
    <t>Naknade za vođenje tekućih i žiro računa</t>
  </si>
  <si>
    <t>Naknade po kreditnim karticama</t>
  </si>
  <si>
    <t>Naknade po mobilnom i internet bankarstvu</t>
  </si>
  <si>
    <t>Ostalo</t>
  </si>
  <si>
    <t>4) Rashodi za provizije</t>
  </si>
  <si>
    <t>AOP 009</t>
  </si>
  <si>
    <t>Troškovi platno prometnih naknada</t>
  </si>
  <si>
    <t xml:space="preserve"> </t>
  </si>
  <si>
    <t>5) Neto dobit ili gubitak od financijskih aktivnosti</t>
  </si>
  <si>
    <t>AOP 010</t>
  </si>
  <si>
    <t>Trgovanje vlasničkim instrumentima</t>
  </si>
  <si>
    <t>Trgovanje dužničkim vrijednosnim papirima</t>
  </si>
  <si>
    <t>Trgovanje devizama i izvedenicama povezane s devizama i zlatom</t>
  </si>
  <si>
    <t>6) Ostali prihodi iz redovnog poslovanja</t>
  </si>
  <si>
    <t>AOP 011</t>
  </si>
  <si>
    <t>Dobici ili (–) gubici po prestanku priznavanja financijske imovine i financijskih obveza koje nisu mjerene po fer vrijednosti kroz dobit ili gubitak, neto</t>
  </si>
  <si>
    <t>Dobici ili (–) gubici po financijskoj imovini kojom se ne trguje koja se obvezno mjeri po fer vrijednosti kroz dobit ili gubitak, neto</t>
  </si>
  <si>
    <t>Dobici ili (–) gubici po prestanku priznavanja financijske imovine i financijskih obveza po fer vrijednosti kroz dobit ili gubitak, neto</t>
  </si>
  <si>
    <t xml:space="preserve">Dobici ili (–) gubici od računovodstva zaštite </t>
  </si>
  <si>
    <t>Tečajne razlike [dobit ili (–) gubitak], neto</t>
  </si>
  <si>
    <t xml:space="preserve">Dobici ili (–) gubici po prestanku priznavanja ulaganja u društva kćeri, zajedničke pothvate i pridružena društva, neto </t>
  </si>
  <si>
    <t xml:space="preserve">Dobici ili (–) gubici po prestanku priznavanja nefinancijske imovine, neto </t>
  </si>
  <si>
    <t xml:space="preserve">Ostali prihodi iz poslovanja </t>
  </si>
  <si>
    <t>Dobici ili (–) gubici zbog promjena, neto</t>
  </si>
  <si>
    <t>7) Ostali rashodi iz redovnog poslovanja</t>
  </si>
  <si>
    <t>AOP 017</t>
  </si>
  <si>
    <t>Rashodi od temeljnog kapitala koji se vraća na zahtjev</t>
  </si>
  <si>
    <t>Ostali rashodi iz poslovanja</t>
  </si>
  <si>
    <t>Doprinosi u novcu sanacijskim odborima i sustavima osiguranja depozita</t>
  </si>
  <si>
    <t>8) Krediti i predujmovi klijentima</t>
  </si>
  <si>
    <t>Krediti i predujmovi po amortiziranom trošku</t>
  </si>
  <si>
    <t>Krediti i predujmovi koji se obvezno mjere po fer vrijednosti kroz dobit ili gubitak</t>
  </si>
  <si>
    <t>Stupanj 1</t>
  </si>
  <si>
    <t xml:space="preserve">Stupanj 2 </t>
  </si>
  <si>
    <t>Stupanj 3</t>
  </si>
  <si>
    <t>Opće države</t>
  </si>
  <si>
    <t>Bruto krediti</t>
  </si>
  <si>
    <t>Ispravci vrijednosti</t>
  </si>
  <si>
    <t>Ostala financijska društva</t>
  </si>
  <si>
    <t>Nefinancijska društva</t>
  </si>
  <si>
    <t>Kućanstva</t>
  </si>
  <si>
    <t>UKUPNO</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</si>
  <si>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</si>
  <si>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</si>
  <si>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</si>
  <si>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</si>
  <si>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</si>
  <si>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</si>
  <si>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</si>
  <si>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</si>
  <si>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</si>
  <si>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</si>
  <si>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</si>
  <si>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</si>
  <si>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</si>
  <si>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</si>
  <si>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</si>
  <si>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</si>
  <si>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</si>
  <si>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</si>
  <si>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</si>
  <si>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</si>
  <si>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</si>
  <si>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</si>
  <si>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</si>
  <si>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</si>
  <si>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</si>
  <si>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</si>
  <si>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Naziv izdavatelja:   HRVATSKA POŠTANSKA BANKA d.d.</t>
  </si>
  <si>
    <r>
      <t>OIB:   ___</t>
    </r>
    <r>
      <rPr>
        <sz val="10"/>
        <rFont val="Arial"/>
        <family val="2"/>
        <charset val="238"/>
      </rPr>
      <t>87939104217____</t>
    </r>
    <r>
      <rPr>
        <sz val="10"/>
        <rFont val="Arial"/>
        <family val="2"/>
        <charset val="238"/>
      </rPr>
      <t>______________</t>
    </r>
  </si>
  <si>
    <t>HRVATSKA POŠTANSKA BANKA d.d.</t>
  </si>
  <si>
    <t>10000 Zagreb</t>
  </si>
  <si>
    <t>Republika Hrvatska</t>
  </si>
  <si>
    <t>MBS: 080010698</t>
  </si>
  <si>
    <t>OIB:   87939104217</t>
  </si>
  <si>
    <t>U izvještajnom periodu nije bilo izmjena računovodstvenih politika.</t>
  </si>
  <si>
    <t>HPB Invest d.o.o.., Jurišićeva ulica 4, 10000 Zagreb, (temeljni kapital 863.610 eura)</t>
  </si>
  <si>
    <t>HPB Nekretnine d.o.o., Jurišićeva ulica 4, 10000 Zagreb,  (temeljni kapital 631.860 eura)</t>
  </si>
  <si>
    <t>Banka na izvještajni datum ima 100% udjela u vlasništvu slijedećih društava:</t>
  </si>
  <si>
    <t>Banka ne sudjeluje u opisanim aranžmanima.</t>
  </si>
  <si>
    <t>Banka nema udjele u drugim društvima osim navedenih u točki 9. iznad.</t>
  </si>
  <si>
    <t xml:space="preserve">Banka ne sudjeluje niti u jednoj grupi poduzetnika kao kontrolirani član grupe. </t>
  </si>
  <si>
    <t>Nije primjenjivo.</t>
  </si>
  <si>
    <t>Banka nema poslovnih aranžmana koji nisu uključeni u bilancu.</t>
  </si>
  <si>
    <t>Banka objavljuje kvartalne izvještaje na svojim web stranicama.</t>
  </si>
  <si>
    <t>Banka objavljuje godišnje izvještaje na svojim web stranicama.</t>
  </si>
  <si>
    <t>Banka primjenjuje iste računovodstvene politike u kvartalnim i godišnjim izvještajima. U izvještajnom periodu nije bilo izmjena računovodstvenih politika.</t>
  </si>
  <si>
    <t>Banka posluje tijekom cijele godine.</t>
  </si>
  <si>
    <t>Banka je objavila najznačajnije informacije sukladno zahtjevima MRS 34 u okviru ovih bilješki.</t>
  </si>
  <si>
    <t>Dodatne bilješke</t>
  </si>
  <si>
    <t>Banka na izvještajni datum nema obveza po repo kreditima koje bi bile pokrivene vrijednim osiguranjem.</t>
  </si>
  <si>
    <t>U 000 EUR</t>
  </si>
  <si>
    <t>Iznos koji je teretio trošak razdoblja</t>
  </si>
  <si>
    <t>Kapitalizirani trošak</t>
  </si>
  <si>
    <t>Ukupni trošak zaposlenika</t>
  </si>
  <si>
    <t>Neto plaće</t>
  </si>
  <si>
    <t>Porezi i doprinosi iz plaće</t>
  </si>
  <si>
    <t>Doprinosi na plaće</t>
  </si>
  <si>
    <t xml:space="preserve">U Dodatnim bilješkama niže su iskazani detalji  značajnih pozicija prihoda i rashoda </t>
  </si>
  <si>
    <t>Jurišićeva ulica 4</t>
  </si>
  <si>
    <t xml:space="preserve">Temeljni kapital Banke iznosi 161.970.000,00 EUR podijeljen na 2.024.625 redovnih dionica svaka u nominalnom iznosu 80,00 EUR te je uplaćen u cijelosti. </t>
  </si>
  <si>
    <t>U izvještajnom periodu nije bilo promjena u temeljnom kapitalu.</t>
  </si>
  <si>
    <t>31.12.2025.</t>
  </si>
  <si>
    <t>Banka nema financijskih obveza, jamstava ili nepredvidivih izdataka koji nisu uključeni u bilancu</t>
  </si>
  <si>
    <t xml:space="preserve">stanje na dan 30.06.2026 </t>
  </si>
  <si>
    <t>u razdoblju 01.01.2026 do 30.06.2026</t>
  </si>
  <si>
    <t>Izvještajno razdoblje: __01.01.2026. - 30.06.2026</t>
  </si>
  <si>
    <t>Prosječan broj zaposlenih tijekom razdoblja iznosi 1767</t>
  </si>
  <si>
    <t>Prethodno razdoblje 1.1. - 30.6.2025.</t>
  </si>
  <si>
    <t>Tekuće razdoblje 1.1. - 30.6.2026.</t>
  </si>
  <si>
    <t>30.6.2026.</t>
  </si>
  <si>
    <t>Banka na izvještajni datum ima 295 milijuna eura obveza sa izvornim dospijećem većim od 5 godina.</t>
  </si>
  <si>
    <t>Stanje odgođene porezne imovine na izvještajni datum iznosi 3.817 tisuća eura.</t>
  </si>
  <si>
    <t>Banka je dana 13.07.2026 izdala obveznicu nominalne vrijednosti 150 milijuna eura sa rokom dospijeća 3 godine (Banka ima pravo iskupa obveznice u zadnjoj godini)</t>
  </si>
  <si>
    <t>Agencija za zaštitu tržišnog natjecanja je izdala Banci 16. 7. 2026. godine  odobrenje za koncentraciju vezano za stjecanje 100% udjela u temeljnom kapitalu Croatia banke d.d.</t>
  </si>
  <si>
    <t>U tijeku ishođenje odobrenja ECB na predmetnu transakciju.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</si>
</sst>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b/>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theme="1" tint="0.34998626667073579"/>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0" fontId="2" fillId="0" borderId="0"/>
    <xf numFmtId="0" fontId="2" fillId="0" borderId="0"/>
    <xf numFmtId="43" fontId="2" fillId="0" borderId="0" applyFont="0" applyFill="0" applyBorder="0" applyAlignment="0" applyProtection="0"/>
  </cellStyleXfs>
  <cellXfs count="318">
    <xf numFmtId="0" fontId="0" fillId="0" borderId="0" xfId="0"/>
    <xf numFmtId="3" fontId="6" fillId="0" borderId="0" xfId="1" applyNumberFormat="1" applyFont="1" applyAlignment="1">
      <alignment horizontal="center" vertical="center"/>
    </xf>
    <xf numFmtId="0" fontId="18" fillId="7" borderId="4" xfId="4" applyFont="1" applyFill="1" applyBorder="1"/>
    <xf numFmtId="0" fontId="1" fillId="7" borderId="5" xfId="4" applyFill="1" applyBorder="1"/>
    <xf numFmtId="0" fontId="1" fillId="0" borderId="0" xfId="4"/>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5" fillId="7" borderId="0" xfId="4" applyFont="1" applyFill="1" applyAlignment="1">
      <alignment horizontal="center" vertical="center"/>
    </xf>
    <xf numFmtId="0" fontId="5" fillId="7" borderId="9" xfId="4" applyFont="1" applyFill="1" applyBorder="1" applyAlignment="1">
      <alignment vertical="center"/>
    </xf>
    <xf numFmtId="0" fontId="23" fillId="0" borderId="0" xfId="4" applyFont="1"/>
    <xf numFmtId="0" fontId="4" fillId="7" borderId="6"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7" xfId="4" applyFill="1" applyBorder="1"/>
    <xf numFmtId="0" fontId="21" fillId="7" borderId="6" xfId="4" applyFont="1" applyFill="1" applyBorder="1" applyAlignment="1">
      <alignment wrapText="1"/>
    </xf>
    <xf numFmtId="0" fontId="21" fillId="7" borderId="7" xfId="4" applyFont="1" applyFill="1" applyBorder="1" applyAlignment="1">
      <alignment wrapText="1"/>
    </xf>
    <xf numFmtId="0" fontId="21" fillId="7" borderId="6" xfId="4" applyFont="1" applyFill="1" applyBorder="1"/>
    <xf numFmtId="0" fontId="21" fillId="7" borderId="0" xfId="4" applyFont="1" applyFill="1"/>
    <xf numFmtId="0" fontId="21" fillId="7" borderId="0" xfId="4" applyFont="1" applyFill="1" applyAlignment="1">
      <alignment wrapText="1"/>
    </xf>
    <xf numFmtId="0" fontId="21" fillId="7" borderId="7" xfId="4" applyFont="1" applyFill="1" applyBorder="1"/>
    <xf numFmtId="0" fontId="5" fillId="7" borderId="0" xfId="4" applyFont="1" applyFill="1" applyAlignment="1">
      <alignment horizontal="right" vertical="center" wrapText="1"/>
    </xf>
    <xf numFmtId="0" fontId="22" fillId="7" borderId="7" xfId="4" applyFont="1" applyFill="1" applyBorder="1" applyAlignment="1">
      <alignment vertical="center"/>
    </xf>
    <xf numFmtId="0" fontId="5" fillId="7" borderId="6" xfId="4" applyFont="1" applyFill="1" applyBorder="1" applyAlignment="1">
      <alignment horizontal="right" vertical="center" wrapText="1"/>
    </xf>
    <xf numFmtId="0" fontId="22" fillId="7" borderId="0" xfId="4" applyFont="1" applyFill="1" applyAlignment="1">
      <alignment vertical="center"/>
    </xf>
    <xf numFmtId="0" fontId="21" fillId="7" borderId="0" xfId="4" applyFont="1" applyFill="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Alignment="1">
      <alignment vertical="center"/>
    </xf>
    <xf numFmtId="0" fontId="21" fillId="7" borderId="0" xfId="4" applyFont="1" applyFill="1" applyAlignment="1">
      <alignment vertical="center"/>
    </xf>
    <xf numFmtId="0" fontId="21" fillId="7" borderId="7" xfId="4" applyFont="1" applyFill="1" applyBorder="1" applyAlignment="1">
      <alignment vertical="center"/>
    </xf>
    <xf numFmtId="0" fontId="24" fillId="7" borderId="0" xfId="4" applyFont="1" applyFill="1" applyAlignment="1">
      <alignment vertical="center"/>
    </xf>
    <xf numFmtId="0" fontId="24" fillId="7" borderId="7" xfId="4" applyFont="1" applyFill="1" applyBorder="1" applyAlignment="1">
      <alignment vertical="center"/>
    </xf>
    <xf numFmtId="0" fontId="4" fillId="7" borderId="0" xfId="4" applyFont="1" applyFill="1" applyAlignment="1">
      <alignment horizontal="center" vertical="center"/>
    </xf>
    <xf numFmtId="0" fontId="5" fillId="7" borderId="7" xfId="4" applyFont="1" applyFill="1" applyBorder="1" applyAlignment="1">
      <alignment horizontal="center" vertical="center"/>
    </xf>
    <xf numFmtId="0" fontId="21" fillId="7" borderId="6" xfId="4" applyFont="1" applyFill="1" applyBorder="1" applyAlignment="1">
      <alignment vertical="top"/>
    </xf>
    <xf numFmtId="0" fontId="24"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5" fillId="5" borderId="1" xfId="6" applyNumberFormat="1" applyFont="1" applyFill="1" applyBorder="1" applyAlignment="1">
      <alignment horizontal="right" vertical="center" shrinkToFit="1"/>
    </xf>
    <xf numFmtId="3" fontId="15"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6" fillId="3" borderId="1" xfId="6" applyNumberFormat="1" applyFont="1" applyFill="1" applyBorder="1" applyAlignment="1">
      <alignment horizontal="center" vertical="center" wrapText="1"/>
    </xf>
    <xf numFmtId="3" fontId="28"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6" fillId="12" borderId="1" xfId="6" applyNumberFormat="1" applyFont="1" applyFill="1" applyBorder="1" applyAlignment="1">
      <alignment horizontal="right" vertical="center" shrinkToFit="1"/>
    </xf>
    <xf numFmtId="3" fontId="25"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6" fillId="0" borderId="0" xfId="6" applyNumberFormat="1" applyFont="1" applyAlignment="1">
      <alignment horizontal="right" vertical="center" shrinkToFit="1"/>
    </xf>
    <xf numFmtId="0" fontId="4" fillId="8" borderId="10" xfId="4" applyFont="1" applyFill="1" applyBorder="1" applyAlignment="1" applyProtection="1">
      <alignment horizontal="center" vertical="center"/>
      <protection locked="0"/>
    </xf>
    <xf numFmtId="0" fontId="21" fillId="7" borderId="0" xfId="4" applyFont="1" applyFill="1" applyProtection="1">
      <protection locked="0"/>
    </xf>
    <xf numFmtId="0" fontId="21" fillId="7" borderId="6" xfId="4" applyFont="1" applyFill="1" applyBorder="1" applyProtection="1">
      <protection locked="0"/>
    </xf>
    <xf numFmtId="0" fontId="21" fillId="7" borderId="0" xfId="4" applyFont="1" applyFill="1" applyAlignment="1" applyProtection="1">
      <alignment vertical="top"/>
      <protection locked="0"/>
    </xf>
    <xf numFmtId="0" fontId="21" fillId="7" borderId="7" xfId="4" applyFont="1" applyFill="1" applyBorder="1" applyProtection="1">
      <protection locked="0"/>
    </xf>
    <xf numFmtId="0" fontId="21" fillId="7" borderId="0" xfId="4" applyFont="1" applyFill="1" applyAlignment="1" applyProtection="1">
      <alignment vertical="top" wrapText="1"/>
      <protection locked="0"/>
    </xf>
    <xf numFmtId="0" fontId="21" fillId="7" borderId="0" xfId="4" applyFont="1" applyFill="1" applyAlignment="1" applyProtection="1">
      <alignment wrapText="1"/>
      <protection locked="0"/>
    </xf>
    <xf numFmtId="0" fontId="21" fillId="7" borderId="6"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5" fillId="12" borderId="1" xfId="0" applyNumberFormat="1" applyFont="1" applyFill="1" applyBorder="1" applyAlignment="1">
      <alignment vertical="center" shrinkToFit="1"/>
    </xf>
    <xf numFmtId="3" fontId="32" fillId="0" borderId="1" xfId="0" applyNumberFormat="1" applyFont="1" applyBorder="1" applyAlignment="1" applyProtection="1">
      <alignment vertical="center" shrinkToFit="1"/>
      <protection locked="0"/>
    </xf>
    <xf numFmtId="3" fontId="32" fillId="0" borderId="1" xfId="0" applyNumberFormat="1" applyFont="1" applyBorder="1" applyAlignment="1" applyProtection="1">
      <alignment horizontal="right" vertical="center" shrinkToFit="1"/>
      <protection locked="0"/>
    </xf>
    <xf numFmtId="3" fontId="30"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1" fillId="0" borderId="1" xfId="0" applyNumberFormat="1" applyFont="1" applyBorder="1" applyAlignment="1">
      <alignment horizontal="center" vertical="center"/>
    </xf>
    <xf numFmtId="164" fontId="31" fillId="13" borderId="1" xfId="0" applyNumberFormat="1" applyFont="1" applyFill="1" applyBorder="1" applyAlignment="1">
      <alignment horizontal="center" vertical="center"/>
    </xf>
    <xf numFmtId="164" fontId="31" fillId="12" borderId="1" xfId="0" applyNumberFormat="1" applyFont="1" applyFill="1" applyBorder="1" applyAlignment="1">
      <alignment horizontal="center" vertical="center"/>
    </xf>
    <xf numFmtId="164" fontId="33" fillId="13" borderId="1" xfId="0" applyNumberFormat="1" applyFont="1" applyFill="1" applyBorder="1" applyAlignment="1">
      <alignment horizontal="center" vertical="center"/>
    </xf>
    <xf numFmtId="164" fontId="33" fillId="0" borderId="1" xfId="0" applyNumberFormat="1" applyFont="1" applyBorder="1" applyAlignment="1">
      <alignment horizontal="center" vertical="center"/>
    </xf>
    <xf numFmtId="0" fontId="34" fillId="14" borderId="0" xfId="0" applyFont="1" applyFill="1"/>
    <xf numFmtId="0" fontId="34" fillId="14" borderId="0" xfId="0" applyFont="1" applyFill="1" applyAlignment="1">
      <alignment wrapText="1"/>
    </xf>
    <xf numFmtId="0" fontId="35" fillId="0" borderId="0" xfId="0" applyFont="1"/>
    <xf numFmtId="0" fontId="35" fillId="0" borderId="0" xfId="7" applyFont="1">
      <alignment vertical="top"/>
    </xf>
    <xf numFmtId="166" fontId="35" fillId="0" borderId="0" xfId="7" applyNumberFormat="1" applyFont="1" applyAlignment="1">
      <alignment horizontal="right" wrapText="1"/>
    </xf>
    <xf numFmtId="0" fontId="36" fillId="15" borderId="0" xfId="7" applyFont="1" applyFill="1">
      <alignment vertical="top"/>
    </xf>
    <xf numFmtId="166" fontId="37" fillId="15" borderId="0" xfId="7" applyNumberFormat="1" applyFont="1" applyFill="1" applyAlignment="1">
      <alignment horizontal="right" wrapText="1"/>
    </xf>
    <xf numFmtId="0" fontId="36" fillId="0" borderId="0" xfId="8" applyFont="1" applyAlignment="1">
      <alignment horizontal="left" vertical="center"/>
    </xf>
    <xf numFmtId="166" fontId="36" fillId="0" borderId="16" xfId="8" applyNumberFormat="1" applyFont="1" applyBorder="1"/>
    <xf numFmtId="166" fontId="36" fillId="0" borderId="16" xfId="8" applyNumberFormat="1" applyFont="1" applyBorder="1" applyAlignment="1">
      <alignment wrapText="1"/>
    </xf>
    <xf numFmtId="166" fontId="36" fillId="0" borderId="16" xfId="8" applyNumberFormat="1" applyFont="1" applyBorder="1" applyAlignment="1">
      <alignment vertical="center" wrapText="1"/>
    </xf>
    <xf numFmtId="166" fontId="36" fillId="0" borderId="16" xfId="8" applyNumberFormat="1" applyFont="1" applyBorder="1" applyAlignment="1">
      <alignment vertical="center"/>
    </xf>
    <xf numFmtId="166" fontId="36" fillId="0" borderId="17" xfId="8" applyNumberFormat="1" applyFont="1" applyBorder="1" applyAlignment="1">
      <alignment horizontal="right" wrapText="1"/>
    </xf>
    <xf numFmtId="166" fontId="36" fillId="0" borderId="17" xfId="8" applyNumberFormat="1" applyFont="1" applyBorder="1" applyAlignment="1">
      <alignment horizontal="right"/>
    </xf>
    <xf numFmtId="166" fontId="36" fillId="0" borderId="17" xfId="8" applyNumberFormat="1" applyFont="1" applyBorder="1" applyAlignment="1">
      <alignment horizontal="right" vertical="center" wrapText="1"/>
    </xf>
    <xf numFmtId="0" fontId="35" fillId="0" borderId="0" xfId="8" applyFont="1" applyAlignment="1">
      <alignment vertical="center"/>
    </xf>
    <xf numFmtId="166" fontId="35" fillId="0" borderId="0" xfId="9" applyNumberFormat="1" applyFont="1" applyAlignment="1">
      <alignment horizontal="right" vertical="center" wrapText="1"/>
    </xf>
    <xf numFmtId="0" fontId="36" fillId="0" borderId="0" xfId="9" applyFont="1" applyAlignment="1">
      <alignment horizontal="left"/>
    </xf>
    <xf numFmtId="166" fontId="36" fillId="0" borderId="18" xfId="9" applyNumberFormat="1" applyFont="1" applyBorder="1" applyAlignment="1">
      <alignment horizontal="right" vertical="center" wrapText="1"/>
    </xf>
    <xf numFmtId="3" fontId="35" fillId="0" borderId="0" xfId="0" applyNumberFormat="1" applyFont="1"/>
    <xf numFmtId="0" fontId="35" fillId="0" borderId="0" xfId="7" applyFont="1" applyAlignment="1"/>
    <xf numFmtId="166" fontId="36" fillId="0" borderId="0" xfId="7" applyNumberFormat="1" applyFont="1" applyAlignment="1">
      <alignment horizontal="right" wrapText="1"/>
    </xf>
    <xf numFmtId="166" fontId="35" fillId="15" borderId="0" xfId="7" applyNumberFormat="1" applyFont="1" applyFill="1" applyAlignment="1">
      <alignment horizontal="right" wrapText="1"/>
    </xf>
    <xf numFmtId="167" fontId="35" fillId="0" borderId="0" xfId="10" applyNumberFormat="1" applyFont="1" applyFill="1" applyBorder="1" applyAlignment="1">
      <alignment horizontal="right" vertical="center" wrapText="1"/>
    </xf>
    <xf numFmtId="0" fontId="35" fillId="0" borderId="0" xfId="8" applyFont="1" applyAlignment="1">
      <alignment horizontal="left" vertical="center"/>
    </xf>
    <xf numFmtId="167" fontId="35" fillId="0" borderId="0" xfId="10" applyNumberFormat="1" applyFont="1" applyFill="1" applyBorder="1" applyAlignment="1" applyProtection="1">
      <alignment horizontal="right" vertical="center" wrapText="1" shrinkToFit="1"/>
      <protection locked="0"/>
    </xf>
    <xf numFmtId="0" fontId="35" fillId="0" borderId="0" xfId="8" applyFont="1"/>
    <xf numFmtId="166" fontId="35" fillId="0" borderId="0" xfId="8" applyNumberFormat="1" applyFont="1" applyAlignment="1" applyProtection="1">
      <alignment horizontal="right" vertical="center" wrapText="1" shrinkToFit="1"/>
      <protection locked="0"/>
    </xf>
    <xf numFmtId="0" fontId="36" fillId="15" borderId="0" xfId="7" applyFont="1" applyFill="1" applyAlignment="1">
      <alignment vertical="center" wrapText="1"/>
    </xf>
    <xf numFmtId="166" fontId="35" fillId="0" borderId="0" xfId="9" applyNumberFormat="1" applyFont="1" applyAlignment="1">
      <alignment horizontal="right" vertical="center"/>
    </xf>
    <xf numFmtId="0" fontId="36" fillId="0" borderId="0" xfId="9" applyFont="1" applyAlignment="1">
      <alignment horizontal="left" vertical="center"/>
    </xf>
    <xf numFmtId="166" fontId="36" fillId="0" borderId="0" xfId="9" applyNumberFormat="1" applyFont="1" applyAlignment="1">
      <alignment horizontal="right" vertical="center" wrapText="1"/>
    </xf>
    <xf numFmtId="0" fontId="35" fillId="0" borderId="0" xfId="7" applyFont="1" applyAlignment="1">
      <alignment vertical="center"/>
    </xf>
    <xf numFmtId="0" fontId="35" fillId="0" borderId="0" xfId="0" applyFont="1" applyAlignment="1">
      <alignment wrapText="1"/>
    </xf>
    <xf numFmtId="166" fontId="35" fillId="15" borderId="0" xfId="7" applyNumberFormat="1" applyFont="1" applyFill="1" applyAlignment="1">
      <alignment horizontal="right"/>
    </xf>
    <xf numFmtId="166" fontId="35" fillId="15" borderId="0" xfId="9" applyNumberFormat="1" applyFont="1" applyFill="1" applyAlignment="1">
      <alignment horizontal="right"/>
    </xf>
    <xf numFmtId="0" fontId="36" fillId="0" borderId="0" xfId="0" applyFont="1"/>
    <xf numFmtId="0" fontId="36" fillId="0" borderId="16" xfId="0" applyFont="1" applyBorder="1" applyAlignment="1">
      <alignment wrapText="1"/>
    </xf>
    <xf numFmtId="0" fontId="36" fillId="0" borderId="16" xfId="0" applyFont="1" applyBorder="1"/>
    <xf numFmtId="0" fontId="36" fillId="0" borderId="4" xfId="0" applyFont="1" applyBorder="1"/>
    <xf numFmtId="0" fontId="36" fillId="0" borderId="0" xfId="0" applyFont="1" applyAlignment="1">
      <alignment wrapText="1"/>
    </xf>
    <xf numFmtId="0" fontId="36" fillId="0" borderId="17" xfId="0" applyFont="1" applyBorder="1" applyAlignment="1">
      <alignment horizontal="right" wrapText="1"/>
    </xf>
    <xf numFmtId="0" fontId="36" fillId="0" borderId="17" xfId="0" applyFont="1" applyBorder="1" applyAlignment="1">
      <alignment horizontal="right"/>
    </xf>
    <xf numFmtId="0" fontId="36" fillId="0" borderId="0" xfId="0" applyFont="1" applyAlignment="1">
      <alignment horizontal="right"/>
    </xf>
    <xf numFmtId="167" fontId="36" fillId="0" borderId="0" xfId="10" applyNumberFormat="1" applyFont="1" applyFill="1" applyAlignment="1">
      <alignment wrapText="1"/>
    </xf>
    <xf numFmtId="167" fontId="36" fillId="0" borderId="0" xfId="10" applyNumberFormat="1" applyFont="1" applyFill="1" applyAlignment="1"/>
    <xf numFmtId="167" fontId="36" fillId="0" borderId="0" xfId="10" applyNumberFormat="1" applyFont="1" applyFill="1" applyBorder="1" applyAlignment="1">
      <alignment horizontal="right" wrapText="1"/>
    </xf>
    <xf numFmtId="167" fontId="36" fillId="0" borderId="0" xfId="10" applyNumberFormat="1" applyFont="1" applyFill="1" applyBorder="1" applyAlignment="1">
      <alignment horizontal="right"/>
    </xf>
    <xf numFmtId="167" fontId="35" fillId="0" borderId="0" xfId="10" applyNumberFormat="1" applyFont="1" applyFill="1" applyBorder="1" applyAlignment="1">
      <alignment horizontal="right" wrapText="1"/>
    </xf>
    <xf numFmtId="167" fontId="35" fillId="0" borderId="0" xfId="10" applyNumberFormat="1" applyFont="1" applyFill="1" applyBorder="1" applyAlignment="1">
      <alignment horizontal="right"/>
    </xf>
    <xf numFmtId="166" fontId="35" fillId="0" borderId="0" xfId="8" applyNumberFormat="1" applyFont="1" applyAlignment="1" applyProtection="1">
      <alignment horizontal="right" wrapText="1" shrinkToFit="1"/>
      <protection locked="0"/>
    </xf>
    <xf numFmtId="166" fontId="35" fillId="0" borderId="0" xfId="8" applyNumberFormat="1" applyFont="1" applyAlignment="1" applyProtection="1">
      <alignment horizontal="right" shrinkToFit="1"/>
      <protection locked="0"/>
    </xf>
    <xf numFmtId="167" fontId="35" fillId="0" borderId="0" xfId="10" applyNumberFormat="1" applyFont="1" applyFill="1" applyAlignment="1">
      <alignment wrapText="1"/>
    </xf>
    <xf numFmtId="167" fontId="35" fillId="0" borderId="0" xfId="10" applyNumberFormat="1" applyFont="1" applyFill="1" applyAlignment="1"/>
    <xf numFmtId="167" fontId="36" fillId="0" borderId="18" xfId="10" applyNumberFormat="1" applyFont="1" applyFill="1" applyBorder="1" applyAlignment="1">
      <alignment wrapText="1"/>
    </xf>
    <xf numFmtId="167" fontId="36" fillId="0" borderId="18" xfId="10" applyNumberFormat="1" applyFont="1" applyFill="1" applyBorder="1" applyAlignment="1"/>
    <xf numFmtId="167" fontId="36" fillId="0" borderId="0" xfId="0" applyNumberFormat="1" applyFont="1"/>
    <xf numFmtId="167" fontId="35" fillId="0" borderId="0" xfId="0" applyNumberFormat="1" applyFont="1" applyAlignment="1">
      <alignment wrapText="1"/>
    </xf>
    <xf numFmtId="167" fontId="35" fillId="0" borderId="0" xfId="0" applyNumberFormat="1" applyFont="1"/>
    <xf numFmtId="166" fontId="37" fillId="15" borderId="0" xfId="7" applyNumberFormat="1" applyFont="1" applyFill="1" applyAlignment="1">
      <alignment horizontal="right"/>
    </xf>
    <xf numFmtId="14" fontId="36" fillId="0" borderId="16" xfId="0" applyNumberFormat="1" applyFont="1" applyBorder="1"/>
    <xf numFmtId="14" fontId="36" fillId="0" borderId="0" xfId="0" applyNumberFormat="1" applyFont="1"/>
    <xf numFmtId="0" fontId="2" fillId="0" borderId="0" xfId="0" applyFont="1"/>
    <xf numFmtId="0" fontId="6" fillId="0" borderId="0" xfId="0" applyFont="1"/>
    <xf numFmtId="0" fontId="8" fillId="0" borderId="0" xfId="0" applyFont="1"/>
    <xf numFmtId="0" fontId="0" fillId="0" borderId="0" xfId="0" applyAlignment="1">
      <alignment horizontal="right"/>
    </xf>
    <xf numFmtId="0" fontId="0" fillId="0" borderId="1" xfId="0" applyBorder="1"/>
    <xf numFmtId="0" fontId="0" fillId="0" borderId="1" xfId="0" applyBorder="1" applyAlignment="1">
      <alignment wrapText="1"/>
    </xf>
    <xf numFmtId="3" fontId="0" fillId="0" borderId="1" xfId="0" applyNumberFormat="1" applyBorder="1"/>
    <xf numFmtId="0" fontId="38" fillId="0" borderId="1" xfId="0" applyFont="1" applyBorder="1"/>
    <xf numFmtId="3" fontId="38" fillId="0" borderId="1" xfId="0" applyNumberFormat="1" applyFont="1" applyBorder="1"/>
    <xf numFmtId="3" fontId="6" fillId="0" borderId="1" xfId="0" applyNumberFormat="1" applyFont="1" applyBorder="1"/>
    <xf numFmtId="0" fontId="17" fillId="7" borderId="3" xfId="4" applyFont="1" applyFill="1" applyBorder="1" applyAlignment="1">
      <alignment vertical="center"/>
    </xf>
    <xf numFmtId="0" fontId="17" fillId="7" borderId="4" xfId="4" applyFont="1" applyFill="1" applyBorder="1" applyAlignment="1">
      <alignment vertical="center"/>
    </xf>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Border="1" applyAlignment="1">
      <alignment horizontal="center" vertical="center" wrapText="1"/>
    </xf>
    <xf numFmtId="0" fontId="4" fillId="0" borderId="0" xfId="4" applyFont="1" applyAlignment="1">
      <alignment horizontal="center" vertical="center" wrapText="1"/>
    </xf>
    <xf numFmtId="0" fontId="4" fillId="0" borderId="7" xfId="4" applyFont="1" applyBorder="1" applyAlignment="1">
      <alignment horizontal="center" vertical="center" wrapText="1"/>
    </xf>
    <xf numFmtId="0" fontId="5" fillId="7" borderId="6" xfId="4" applyFont="1" applyFill="1" applyBorder="1" applyAlignment="1">
      <alignment horizontal="right" vertical="center" wrapText="1"/>
    </xf>
    <xf numFmtId="0" fontId="5" fillId="7" borderId="7" xfId="4" applyFont="1" applyFill="1" applyBorder="1" applyAlignment="1">
      <alignment horizontal="right" vertical="center" wrapText="1"/>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1" fillId="7" borderId="6" xfId="4" applyFont="1" applyFill="1" applyBorder="1" applyAlignment="1">
      <alignment wrapText="1"/>
    </xf>
    <xf numFmtId="0" fontId="21" fillId="7" borderId="0" xfId="4" applyFont="1" applyFill="1" applyAlignment="1">
      <alignment wrapText="1"/>
    </xf>
    <xf numFmtId="0" fontId="21" fillId="7" borderId="0" xfId="4" applyFont="1" applyFill="1"/>
    <xf numFmtId="0" fontId="19" fillId="7" borderId="6" xfId="4" applyFont="1" applyFill="1" applyBorder="1" applyAlignment="1">
      <alignment horizontal="center" vertical="center" wrapText="1"/>
    </xf>
    <xf numFmtId="0" fontId="19" fillId="7" borderId="0" xfId="4" applyFont="1" applyFill="1" applyAlignment="1">
      <alignment horizontal="center" vertical="center" wrapText="1"/>
    </xf>
    <xf numFmtId="0" fontId="5" fillId="7" borderId="6" xfId="4" applyFont="1" applyFill="1" applyBorder="1" applyAlignment="1">
      <alignment horizontal="right" vertical="center"/>
    </xf>
    <xf numFmtId="0" fontId="5" fillId="7" borderId="7" xfId="4" applyFont="1" applyFill="1" applyBorder="1" applyAlignment="1">
      <alignment horizontal="right" vertical="center"/>
    </xf>
    <xf numFmtId="0" fontId="5" fillId="7" borderId="0" xfId="4" applyFont="1" applyFill="1" applyAlignment="1">
      <alignment horizontal="right" vertical="center" wrapText="1"/>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21" fillId="7" borderId="6" xfId="4" applyFont="1" applyFill="1" applyBorder="1" applyAlignment="1">
      <alignment vertical="center" wrapText="1"/>
    </xf>
    <xf numFmtId="0" fontId="21" fillId="7" borderId="0" xfId="4" applyFont="1" applyFill="1" applyAlignment="1">
      <alignment vertical="center" wrapText="1"/>
    </xf>
    <xf numFmtId="0" fontId="5" fillId="7" borderId="0" xfId="4" applyFont="1" applyFill="1" applyAlignment="1">
      <alignment horizontal="right" vertical="center"/>
    </xf>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22" fillId="7" borderId="6" xfId="4" applyFont="1" applyFill="1" applyBorder="1" applyAlignment="1">
      <alignment vertical="center"/>
    </xf>
    <xf numFmtId="0" fontId="22" fillId="7" borderId="0" xfId="4" applyFont="1" applyFill="1" applyAlignment="1">
      <alignment vertical="center"/>
    </xf>
    <xf numFmtId="0" fontId="5" fillId="7" borderId="6" xfId="4" applyFont="1" applyFill="1" applyBorder="1" applyAlignment="1">
      <alignment horizontal="left" vertical="center" wrapText="1"/>
    </xf>
    <xf numFmtId="0" fontId="5" fillId="7" borderId="0" xfId="4" applyFont="1" applyFill="1" applyAlignment="1">
      <alignment horizontal="left" vertical="center"/>
    </xf>
    <xf numFmtId="0" fontId="5" fillId="7" borderId="0" xfId="4" applyFont="1" applyFill="1" applyAlignment="1">
      <alignment vertical="center"/>
    </xf>
    <xf numFmtId="0" fontId="21" fillId="8" borderId="11" xfId="4" applyFont="1" applyFill="1" applyBorder="1" applyProtection="1">
      <protection locked="0"/>
    </xf>
    <xf numFmtId="0" fontId="21" fillId="8" borderId="12" xfId="4" applyFont="1" applyFill="1" applyBorder="1" applyProtection="1">
      <protection locked="0"/>
    </xf>
    <xf numFmtId="0" fontId="21" fillId="8" borderId="10" xfId="4" applyFont="1" applyFill="1" applyBorder="1" applyProtection="1">
      <protection locked="0"/>
    </xf>
    <xf numFmtId="0" fontId="5" fillId="7" borderId="6" xfId="4" applyFont="1" applyFill="1" applyBorder="1" applyAlignment="1">
      <alignment horizontal="center" vertical="center"/>
    </xf>
    <xf numFmtId="0" fontId="5" fillId="7" borderId="0" xfId="4" applyFont="1" applyFill="1" applyAlignment="1">
      <alignment horizontal="center" vertical="center"/>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1" fillId="7" borderId="0" xfId="4" applyFont="1" applyFill="1" applyAlignment="1" applyProtection="1">
      <alignment vertical="top" wrapText="1"/>
      <protection locked="0"/>
    </xf>
    <xf numFmtId="0" fontId="21" fillId="7" borderId="0" xfId="4" applyFont="1" applyFill="1" applyAlignment="1">
      <alignment vertical="top"/>
    </xf>
    <xf numFmtId="0" fontId="21" fillId="7" borderId="0" xfId="4" applyFont="1" applyFill="1" applyAlignment="1" applyProtection="1">
      <alignment vertical="top"/>
      <protection locked="0"/>
    </xf>
    <xf numFmtId="0" fontId="21" fillId="7" borderId="0" xfId="4" applyFont="1" applyFill="1" applyProtection="1">
      <protection locked="0"/>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7" xfId="4" applyFont="1" applyFill="1" applyBorder="1" applyAlignment="1">
      <alignment horizontal="center" vertical="center"/>
    </xf>
    <xf numFmtId="0" fontId="5" fillId="7" borderId="6" xfId="4" applyFont="1" applyFill="1" applyBorder="1" applyAlignment="1">
      <alignment horizontal="left" vertical="center"/>
    </xf>
    <xf numFmtId="0" fontId="5" fillId="7" borderId="0" xfId="4" applyFont="1" applyFill="1" applyAlignment="1">
      <alignment vertical="top"/>
    </xf>
    <xf numFmtId="0" fontId="21" fillId="8" borderId="11" xfId="4" applyFont="1" applyFill="1" applyBorder="1" applyAlignment="1" applyProtection="1">
      <alignment vertical="center"/>
      <protection locked="0"/>
    </xf>
    <xf numFmtId="0" fontId="21" fillId="8" borderId="12" xfId="4" applyFont="1" applyFill="1" applyBorder="1" applyAlignment="1" applyProtection="1">
      <alignment vertical="center"/>
      <protection locked="0"/>
    </xf>
    <xf numFmtId="0" fontId="21"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49" fontId="30" fillId="0" borderId="14" xfId="0" applyNumberFormat="1" applyFont="1" applyBorder="1" applyAlignment="1">
      <alignment horizontal="left" vertical="center" wrapText="1"/>
    </xf>
    <xf numFmtId="49" fontId="30" fillId="0" borderId="13" xfId="0" applyNumberFormat="1" applyFont="1" applyBorder="1" applyAlignment="1">
      <alignment horizontal="left" vertical="center" wrapText="1"/>
    </xf>
    <xf numFmtId="49" fontId="30" fillId="0" borderId="15" xfId="0" applyNumberFormat="1" applyFont="1" applyBorder="1" applyAlignment="1">
      <alignment horizontal="left" vertical="center" wrapText="1"/>
    </xf>
    <xf numFmtId="0" fontId="30" fillId="0" borderId="14" xfId="0" applyFont="1" applyBorder="1" applyAlignment="1">
      <alignment horizontal="left"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49" fontId="33" fillId="13" borderId="14" xfId="0" applyNumberFormat="1" applyFont="1" applyFill="1" applyBorder="1" applyAlignment="1">
      <alignment horizontal="left" vertical="center" wrapText="1"/>
    </xf>
    <xf numFmtId="49" fontId="33" fillId="13" borderId="13" xfId="0" applyNumberFormat="1" applyFont="1" applyFill="1" applyBorder="1" applyAlignment="1">
      <alignment horizontal="left" vertical="center" wrapText="1"/>
    </xf>
    <xf numFmtId="49" fontId="33" fillId="13" borderId="15" xfId="0" applyNumberFormat="1" applyFont="1" applyFill="1" applyBorder="1" applyAlignment="1">
      <alignment horizontal="lef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30" fillId="0" borderId="14" xfId="0" applyNumberFormat="1" applyFont="1" applyBorder="1" applyAlignment="1">
      <alignment vertical="center" wrapText="1"/>
    </xf>
    <xf numFmtId="49" fontId="30" fillId="0" borderId="13" xfId="0" applyNumberFormat="1" applyFont="1" applyBorder="1" applyAlignment="1">
      <alignment vertical="center" wrapText="1"/>
    </xf>
    <xf numFmtId="49" fontId="30" fillId="0" borderId="15" xfId="0" applyNumberFormat="1" applyFont="1" applyBorder="1" applyAlignment="1">
      <alignment vertical="center" wrapText="1"/>
    </xf>
    <xf numFmtId="49" fontId="33" fillId="13" borderId="14" xfId="0" applyNumberFormat="1" applyFont="1" applyFill="1" applyBorder="1" applyAlignment="1">
      <alignment vertical="center" wrapText="1"/>
    </xf>
    <xf numFmtId="49" fontId="33" fillId="13" borderId="13" xfId="0" applyNumberFormat="1" applyFont="1" applyFill="1" applyBorder="1" applyAlignment="1">
      <alignment vertical="center" wrapText="1"/>
    </xf>
    <xf numFmtId="49" fontId="33" fillId="13" borderId="15" xfId="0" applyNumberFormat="1" applyFont="1" applyFill="1" applyBorder="1" applyAlignment="1">
      <alignment vertical="center" wrapText="1"/>
    </xf>
    <xf numFmtId="49" fontId="33" fillId="12" borderId="14" xfId="0" applyNumberFormat="1" applyFont="1" applyFill="1" applyBorder="1" applyAlignment="1">
      <alignment horizontal="left" vertical="center" wrapText="1"/>
    </xf>
    <xf numFmtId="49" fontId="33" fillId="12" borderId="13" xfId="0" applyNumberFormat="1" applyFont="1" applyFill="1" applyBorder="1" applyAlignment="1">
      <alignment horizontal="left" vertical="center" wrapText="1"/>
    </xf>
    <xf numFmtId="49" fontId="33"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0" fontId="30" fillId="0" borderId="14" xfId="0" applyFont="1" applyBorder="1" applyAlignment="1">
      <alignment vertical="center" wrapText="1"/>
    </xf>
    <xf numFmtId="0" fontId="30" fillId="0" borderId="13" xfId="0" applyFont="1" applyBorder="1" applyAlignment="1">
      <alignment vertical="center" wrapText="1"/>
    </xf>
    <xf numFmtId="0" fontId="30" fillId="0" borderId="15" xfId="0" applyFont="1" applyBorder="1" applyAlignment="1">
      <alignment vertical="center"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1" xfId="6" applyFont="1" applyFill="1" applyBorder="1" applyAlignment="1" applyProtection="1">
      <alignment vertical="center" wrapText="1"/>
      <protection locked="0"/>
    </xf>
    <xf numFmtId="0" fontId="2" fillId="0" borderId="12" xfId="6" applyBorder="1" applyProtection="1">
      <protection locked="0"/>
    </xf>
    <xf numFmtId="0" fontId="0" fillId="0" borderId="12"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3" fillId="0" borderId="1" xfId="6" applyFont="1" applyBorder="1" applyAlignment="1">
      <alignment horizontal="left" vertical="center" wrapText="1"/>
    </xf>
    <xf numFmtId="0" fontId="13" fillId="12"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6" fillId="3" borderId="1" xfId="6" applyFont="1" applyFill="1" applyBorder="1" applyAlignment="1">
      <alignment horizontal="center" vertical="center" wrapText="1"/>
    </xf>
    <xf numFmtId="0" fontId="27" fillId="0" borderId="1" xfId="6" applyFont="1" applyBorder="1" applyAlignment="1">
      <alignment horizontal="center" vertical="center" wrapText="1"/>
    </xf>
    <xf numFmtId="0" fontId="27" fillId="0" borderId="1" xfId="6" applyFont="1" applyBorder="1"/>
    <xf numFmtId="3" fontId="26" fillId="3" borderId="1" xfId="6" applyNumberFormat="1" applyFont="1" applyFill="1" applyBorder="1" applyAlignment="1">
      <alignment horizontal="center" vertical="center" wrapText="1"/>
    </xf>
    <xf numFmtId="3" fontId="29" fillId="0" borderId="1" xfId="6"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2" fillId="0" borderId="0" xfId="0" applyFont="1" applyAlignment="1">
      <alignment wrapText="1"/>
    </xf>
    <xf numFmtId="0" fontId="5" fillId="0" borderId="0" xfId="0" applyFont="1"/>
  </cellXfs>
  <cellStyles count="11">
    <cellStyle name="Comma 2" xfId="10" xr:uid="{C3989FEF-E6A1-4460-9DB1-A5EF8E8A038D}"/>
    <cellStyle name="Hyperlink 2" xfId="2" xr:uid="{00000000-0005-0000-0000-000000000000}"/>
    <cellStyle name="Normal" xfId="0" builtinId="0"/>
    <cellStyle name="Normal 14" xfId="9" xr:uid="{33D94BC0-6324-45E3-B8D7-5D9DCE4B6EC4}"/>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8" xr:uid="{E3C43E40-A909-485E-AB51-79700A9F6B65}"/>
    <cellStyle name="Normal_TFI-KI 2" xfId="7" xr:uid="{740AD9C4-5A6B-46E5-BB0B-36C8F397477E}"/>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29" zoomScaleNormal="100" zoomScaleSheetLayoutView="100" workbookViewId="0">
      <selection activeCell="T11" sqref="T11"/>
    </sheetView>
  </sheetViews>
  <sheetFormatPr defaultColWidth="9.109375" defaultRowHeight="14.4" x14ac:dyDescent="0.3"/>
  <cols>
    <col min="1" max="1" width="9.109375" style="4"/>
    <col min="2" max="2" width="10.44140625" style="4" customWidth="1"/>
    <col min="3" max="8" width="9.109375" style="4"/>
    <col min="9" max="9" width="13.44140625" style="4" customWidth="1"/>
    <col min="10" max="16384" width="9.109375" style="4"/>
  </cols>
  <sheetData>
    <row r="1" spans="1:10" ht="15.6" x14ac:dyDescent="0.3">
      <c r="A1" s="171" t="s">
        <v>116</v>
      </c>
      <c r="B1" s="172"/>
      <c r="C1" s="172"/>
      <c r="D1" s="2"/>
      <c r="E1" s="2"/>
      <c r="F1" s="2"/>
      <c r="G1" s="2"/>
      <c r="H1" s="2"/>
      <c r="I1" s="2"/>
      <c r="J1" s="3"/>
    </row>
    <row r="2" spans="1:10" ht="14.4" customHeight="1" x14ac:dyDescent="0.3">
      <c r="A2" s="173" t="s">
        <v>132</v>
      </c>
      <c r="B2" s="174"/>
      <c r="C2" s="174"/>
      <c r="D2" s="174"/>
      <c r="E2" s="174"/>
      <c r="F2" s="174"/>
      <c r="G2" s="174"/>
      <c r="H2" s="174"/>
      <c r="I2" s="174"/>
      <c r="J2" s="175"/>
    </row>
    <row r="3" spans="1:10" x14ac:dyDescent="0.3">
      <c r="A3" s="5"/>
      <c r="B3" s="6"/>
      <c r="C3" s="6"/>
      <c r="D3" s="6"/>
      <c r="E3" s="6"/>
      <c r="F3" s="6"/>
      <c r="G3" s="6"/>
      <c r="H3" s="6"/>
      <c r="I3" s="6"/>
      <c r="J3" s="7"/>
    </row>
    <row r="4" spans="1:10" ht="33.6" customHeight="1" x14ac:dyDescent="0.3">
      <c r="A4" s="176" t="s">
        <v>117</v>
      </c>
      <c r="B4" s="177"/>
      <c r="C4" s="177"/>
      <c r="D4" s="177"/>
      <c r="E4" s="178">
        <v>46023</v>
      </c>
      <c r="F4" s="179"/>
      <c r="G4" s="8" t="s">
        <v>0</v>
      </c>
      <c r="H4" s="180">
        <v>46203</v>
      </c>
      <c r="I4" s="179"/>
      <c r="J4" s="9"/>
    </row>
    <row r="5" spans="1:10" s="10" customFormat="1" ht="10.35" customHeight="1" x14ac:dyDescent="0.3">
      <c r="A5" s="181"/>
      <c r="B5" s="182"/>
      <c r="C5" s="182"/>
      <c r="D5" s="182"/>
      <c r="E5" s="182"/>
      <c r="F5" s="182"/>
      <c r="G5" s="182"/>
      <c r="H5" s="182"/>
      <c r="I5" s="182"/>
      <c r="J5" s="183"/>
    </row>
    <row r="6" spans="1:10" ht="20.399999999999999" customHeight="1" x14ac:dyDescent="0.3">
      <c r="A6" s="11"/>
      <c r="B6" s="12" t="s">
        <v>137</v>
      </c>
      <c r="C6" s="13"/>
      <c r="D6" s="13"/>
      <c r="E6" s="19">
        <v>2026</v>
      </c>
      <c r="F6" s="14"/>
      <c r="G6" s="8"/>
      <c r="H6" s="14"/>
      <c r="I6" s="15"/>
      <c r="J6" s="16"/>
    </row>
    <row r="7" spans="1:10" s="18" customFormat="1" ht="11.1" customHeight="1" x14ac:dyDescent="0.3">
      <c r="A7" s="11"/>
      <c r="B7" s="13"/>
      <c r="C7" s="13"/>
      <c r="D7" s="13"/>
      <c r="E7" s="17"/>
      <c r="F7" s="17"/>
      <c r="G7" s="8"/>
      <c r="H7" s="14"/>
      <c r="I7" s="15"/>
      <c r="J7" s="16"/>
    </row>
    <row r="8" spans="1:10" ht="20.399999999999999" customHeight="1" x14ac:dyDescent="0.3">
      <c r="A8" s="11"/>
      <c r="B8" s="12" t="s">
        <v>138</v>
      </c>
      <c r="C8" s="13"/>
      <c r="D8" s="13"/>
      <c r="E8" s="19">
        <v>2</v>
      </c>
      <c r="F8" s="14"/>
      <c r="G8" s="8"/>
      <c r="H8" s="14"/>
      <c r="I8" s="15"/>
      <c r="J8" s="16"/>
    </row>
    <row r="9" spans="1:10" s="18" customFormat="1" ht="11.1" customHeight="1" x14ac:dyDescent="0.3">
      <c r="A9" s="11"/>
      <c r="B9" s="13"/>
      <c r="C9" s="13"/>
      <c r="D9" s="13"/>
      <c r="E9" s="17"/>
      <c r="F9" s="17"/>
      <c r="G9" s="8"/>
      <c r="H9" s="17"/>
      <c r="I9" s="20"/>
      <c r="J9" s="16"/>
    </row>
    <row r="10" spans="1:10" ht="38.1" customHeight="1" x14ac:dyDescent="0.3">
      <c r="A10" s="191" t="s">
        <v>139</v>
      </c>
      <c r="B10" s="192"/>
      <c r="C10" s="192"/>
      <c r="D10" s="192"/>
      <c r="E10" s="192"/>
      <c r="F10" s="192"/>
      <c r="G10" s="192"/>
      <c r="H10" s="192"/>
      <c r="I10" s="192"/>
      <c r="J10" s="21"/>
    </row>
    <row r="11" spans="1:10" ht="24.6" customHeight="1" x14ac:dyDescent="0.3">
      <c r="A11" s="193" t="s">
        <v>118</v>
      </c>
      <c r="B11" s="194"/>
      <c r="C11" s="186" t="s">
        <v>284</v>
      </c>
      <c r="D11" s="187"/>
      <c r="E11" s="22"/>
      <c r="F11" s="195" t="s">
        <v>140</v>
      </c>
      <c r="G11" s="185"/>
      <c r="H11" s="196" t="s">
        <v>285</v>
      </c>
      <c r="I11" s="197"/>
      <c r="J11" s="23"/>
    </row>
    <row r="12" spans="1:10" ht="14.4" customHeight="1" x14ac:dyDescent="0.3">
      <c r="A12" s="24"/>
      <c r="B12" s="25"/>
      <c r="C12" s="25"/>
      <c r="D12" s="25"/>
      <c r="E12" s="189"/>
      <c r="F12" s="189"/>
      <c r="G12" s="189"/>
      <c r="H12" s="189"/>
      <c r="I12" s="26"/>
      <c r="J12" s="23"/>
    </row>
    <row r="13" spans="1:10" ht="21" customHeight="1" x14ac:dyDescent="0.3">
      <c r="A13" s="184" t="s">
        <v>133</v>
      </c>
      <c r="B13" s="185"/>
      <c r="C13" s="186" t="s">
        <v>286</v>
      </c>
      <c r="D13" s="187"/>
      <c r="E13" s="188"/>
      <c r="F13" s="189"/>
      <c r="G13" s="189"/>
      <c r="H13" s="189"/>
      <c r="I13" s="26"/>
      <c r="J13" s="23"/>
    </row>
    <row r="14" spans="1:10" ht="11.1" customHeight="1" x14ac:dyDescent="0.3">
      <c r="A14" s="22"/>
      <c r="B14" s="26"/>
      <c r="C14" s="25"/>
      <c r="D14" s="25"/>
      <c r="E14" s="190"/>
      <c r="F14" s="190"/>
      <c r="G14" s="190"/>
      <c r="H14" s="190"/>
      <c r="I14" s="25"/>
      <c r="J14" s="27"/>
    </row>
    <row r="15" spans="1:10" ht="23.1" customHeight="1" x14ac:dyDescent="0.3">
      <c r="A15" s="184" t="s">
        <v>119</v>
      </c>
      <c r="B15" s="185"/>
      <c r="C15" s="186" t="s">
        <v>287</v>
      </c>
      <c r="D15" s="187"/>
      <c r="E15" s="204"/>
      <c r="F15" s="205"/>
      <c r="G15" s="28" t="s">
        <v>141</v>
      </c>
      <c r="H15" s="196" t="s">
        <v>288</v>
      </c>
      <c r="I15" s="197"/>
      <c r="J15" s="29"/>
    </row>
    <row r="16" spans="1:10" ht="11.1" customHeight="1" x14ac:dyDescent="0.3">
      <c r="A16" s="22"/>
      <c r="B16" s="26"/>
      <c r="C16" s="25"/>
      <c r="D16" s="25"/>
      <c r="E16" s="190"/>
      <c r="F16" s="190"/>
      <c r="G16" s="190"/>
      <c r="H16" s="190"/>
      <c r="I16" s="25"/>
      <c r="J16" s="27"/>
    </row>
    <row r="17" spans="1:10" ht="23.1" customHeight="1" x14ac:dyDescent="0.3">
      <c r="A17" s="30"/>
      <c r="B17" s="28" t="s">
        <v>142</v>
      </c>
      <c r="C17" s="186" t="s">
        <v>289</v>
      </c>
      <c r="D17" s="187"/>
      <c r="E17" s="31"/>
      <c r="F17" s="31"/>
      <c r="G17" s="31"/>
      <c r="H17" s="31"/>
      <c r="I17" s="31"/>
      <c r="J17" s="29"/>
    </row>
    <row r="18" spans="1:10" x14ac:dyDescent="0.3">
      <c r="A18" s="198"/>
      <c r="B18" s="199"/>
      <c r="C18" s="190"/>
      <c r="D18" s="190"/>
      <c r="E18" s="190"/>
      <c r="F18" s="190"/>
      <c r="G18" s="190"/>
      <c r="H18" s="190"/>
      <c r="I18" s="25"/>
      <c r="J18" s="27"/>
    </row>
    <row r="19" spans="1:10" x14ac:dyDescent="0.3">
      <c r="A19" s="193" t="s">
        <v>120</v>
      </c>
      <c r="B19" s="200"/>
      <c r="C19" s="201" t="s">
        <v>290</v>
      </c>
      <c r="D19" s="202"/>
      <c r="E19" s="202"/>
      <c r="F19" s="202"/>
      <c r="G19" s="202"/>
      <c r="H19" s="202"/>
      <c r="I19" s="202"/>
      <c r="J19" s="203"/>
    </row>
    <row r="20" spans="1:10" x14ac:dyDescent="0.3">
      <c r="A20" s="24"/>
      <c r="B20" s="25"/>
      <c r="C20" s="32"/>
      <c r="D20" s="25"/>
      <c r="E20" s="190"/>
      <c r="F20" s="190"/>
      <c r="G20" s="190"/>
      <c r="H20" s="190"/>
      <c r="I20" s="25"/>
      <c r="J20" s="27"/>
    </row>
    <row r="21" spans="1:10" x14ac:dyDescent="0.3">
      <c r="A21" s="193" t="s">
        <v>121</v>
      </c>
      <c r="B21" s="200"/>
      <c r="C21" s="196">
        <v>10000</v>
      </c>
      <c r="D21" s="197"/>
      <c r="E21" s="190"/>
      <c r="F21" s="190"/>
      <c r="G21" s="201" t="s">
        <v>291</v>
      </c>
      <c r="H21" s="202"/>
      <c r="I21" s="202"/>
      <c r="J21" s="203"/>
    </row>
    <row r="22" spans="1:10" x14ac:dyDescent="0.3">
      <c r="A22" s="24"/>
      <c r="B22" s="25"/>
      <c r="C22" s="25"/>
      <c r="D22" s="25"/>
      <c r="E22" s="190"/>
      <c r="F22" s="190"/>
      <c r="G22" s="190"/>
      <c r="H22" s="190"/>
      <c r="I22" s="25"/>
      <c r="J22" s="27"/>
    </row>
    <row r="23" spans="1:10" x14ac:dyDescent="0.3">
      <c r="A23" s="193" t="s">
        <v>122</v>
      </c>
      <c r="B23" s="200"/>
      <c r="C23" s="201" t="s">
        <v>292</v>
      </c>
      <c r="D23" s="202"/>
      <c r="E23" s="202"/>
      <c r="F23" s="202"/>
      <c r="G23" s="202"/>
      <c r="H23" s="202"/>
      <c r="I23" s="202"/>
      <c r="J23" s="203"/>
    </row>
    <row r="24" spans="1:10" x14ac:dyDescent="0.3">
      <c r="A24" s="24"/>
      <c r="B24" s="25"/>
      <c r="C24" s="25"/>
      <c r="D24" s="25"/>
      <c r="E24" s="190"/>
      <c r="F24" s="190"/>
      <c r="G24" s="190"/>
      <c r="H24" s="190"/>
      <c r="I24" s="25"/>
      <c r="J24" s="27"/>
    </row>
    <row r="25" spans="1:10" x14ac:dyDescent="0.3">
      <c r="A25" s="193" t="s">
        <v>123</v>
      </c>
      <c r="B25" s="200"/>
      <c r="C25" s="209" t="s">
        <v>293</v>
      </c>
      <c r="D25" s="210"/>
      <c r="E25" s="210"/>
      <c r="F25" s="210"/>
      <c r="G25" s="210"/>
      <c r="H25" s="210"/>
      <c r="I25" s="210"/>
      <c r="J25" s="211"/>
    </row>
    <row r="26" spans="1:10" x14ac:dyDescent="0.3">
      <c r="A26" s="24"/>
      <c r="B26" s="25"/>
      <c r="C26" s="32"/>
      <c r="D26" s="25"/>
      <c r="E26" s="190"/>
      <c r="F26" s="190"/>
      <c r="G26" s="190"/>
      <c r="H26" s="190"/>
      <c r="I26" s="25"/>
      <c r="J26" s="27"/>
    </row>
    <row r="27" spans="1:10" x14ac:dyDescent="0.3">
      <c r="A27" s="193" t="s">
        <v>124</v>
      </c>
      <c r="B27" s="200"/>
      <c r="C27" s="209" t="s">
        <v>294</v>
      </c>
      <c r="D27" s="210"/>
      <c r="E27" s="210"/>
      <c r="F27" s="210"/>
      <c r="G27" s="210"/>
      <c r="H27" s="210"/>
      <c r="I27" s="210"/>
      <c r="J27" s="211"/>
    </row>
    <row r="28" spans="1:10" ht="14.1" customHeight="1" x14ac:dyDescent="0.3">
      <c r="A28" s="24"/>
      <c r="B28" s="25"/>
      <c r="C28" s="32"/>
      <c r="D28" s="25"/>
      <c r="E28" s="190"/>
      <c r="F28" s="190"/>
      <c r="G28" s="190"/>
      <c r="H28" s="190"/>
      <c r="I28" s="25"/>
      <c r="J28" s="27"/>
    </row>
    <row r="29" spans="1:10" ht="23.1" customHeight="1" x14ac:dyDescent="0.3">
      <c r="A29" s="206" t="s">
        <v>134</v>
      </c>
      <c r="B29" s="207"/>
      <c r="C29" s="33">
        <v>1770</v>
      </c>
      <c r="D29" s="34"/>
      <c r="E29" s="208"/>
      <c r="F29" s="208"/>
      <c r="G29" s="208"/>
      <c r="H29" s="208"/>
      <c r="I29" s="35"/>
      <c r="J29" s="36"/>
    </row>
    <row r="30" spans="1:10" x14ac:dyDescent="0.3">
      <c r="A30" s="24"/>
      <c r="B30" s="25"/>
      <c r="C30" s="25"/>
      <c r="D30" s="25"/>
      <c r="E30" s="190"/>
      <c r="F30" s="190"/>
      <c r="G30" s="190"/>
      <c r="H30" s="190"/>
      <c r="I30" s="35"/>
      <c r="J30" s="36"/>
    </row>
    <row r="31" spans="1:10" x14ac:dyDescent="0.3">
      <c r="A31" s="193" t="s">
        <v>125</v>
      </c>
      <c r="B31" s="200"/>
      <c r="C31" s="46" t="s">
        <v>144</v>
      </c>
      <c r="D31" s="212" t="s">
        <v>143</v>
      </c>
      <c r="E31" s="213"/>
      <c r="F31" s="213"/>
      <c r="G31" s="213"/>
      <c r="H31" s="25"/>
      <c r="I31" s="37" t="s">
        <v>144</v>
      </c>
      <c r="J31" s="38" t="s">
        <v>145</v>
      </c>
    </row>
    <row r="32" spans="1:10" x14ac:dyDescent="0.3">
      <c r="A32" s="193"/>
      <c r="B32" s="200"/>
      <c r="C32" s="39"/>
      <c r="D32" s="8"/>
      <c r="E32" s="205"/>
      <c r="F32" s="205"/>
      <c r="G32" s="205"/>
      <c r="H32" s="205"/>
      <c r="I32" s="35"/>
      <c r="J32" s="36"/>
    </row>
    <row r="33" spans="1:10" x14ac:dyDescent="0.3">
      <c r="A33" s="193" t="s">
        <v>135</v>
      </c>
      <c r="B33" s="200"/>
      <c r="C33" s="33" t="s">
        <v>147</v>
      </c>
      <c r="D33" s="212" t="s">
        <v>146</v>
      </c>
      <c r="E33" s="213"/>
      <c r="F33" s="213"/>
      <c r="G33" s="213"/>
      <c r="H33" s="31"/>
      <c r="I33" s="37" t="s">
        <v>147</v>
      </c>
      <c r="J33" s="38" t="s">
        <v>148</v>
      </c>
    </row>
    <row r="34" spans="1:10" x14ac:dyDescent="0.3">
      <c r="A34" s="24"/>
      <c r="B34" s="25"/>
      <c r="C34" s="25"/>
      <c r="D34" s="25"/>
      <c r="E34" s="190"/>
      <c r="F34" s="190"/>
      <c r="G34" s="190"/>
      <c r="H34" s="190"/>
      <c r="I34" s="25"/>
      <c r="J34" s="27"/>
    </row>
    <row r="35" spans="1:10" x14ac:dyDescent="0.3">
      <c r="A35" s="212" t="s">
        <v>136</v>
      </c>
      <c r="B35" s="213"/>
      <c r="C35" s="213"/>
      <c r="D35" s="213"/>
      <c r="E35" s="213" t="s">
        <v>126</v>
      </c>
      <c r="F35" s="213"/>
      <c r="G35" s="213"/>
      <c r="H35" s="213"/>
      <c r="I35" s="213"/>
      <c r="J35" s="40" t="s">
        <v>127</v>
      </c>
    </row>
    <row r="36" spans="1:10" x14ac:dyDescent="0.3">
      <c r="A36" s="24"/>
      <c r="B36" s="25"/>
      <c r="C36" s="25"/>
      <c r="D36" s="25"/>
      <c r="E36" s="190"/>
      <c r="F36" s="190"/>
      <c r="G36" s="190"/>
      <c r="H36" s="190"/>
      <c r="I36" s="25"/>
      <c r="J36" s="36"/>
    </row>
    <row r="37" spans="1:10" x14ac:dyDescent="0.3">
      <c r="A37" s="214"/>
      <c r="B37" s="215"/>
      <c r="C37" s="215"/>
      <c r="D37" s="215"/>
      <c r="E37" s="214"/>
      <c r="F37" s="215"/>
      <c r="G37" s="215"/>
      <c r="H37" s="215"/>
      <c r="I37" s="216"/>
      <c r="J37" s="76"/>
    </row>
    <row r="38" spans="1:10" x14ac:dyDescent="0.3">
      <c r="A38" s="78"/>
      <c r="B38" s="77"/>
      <c r="C38" s="79"/>
      <c r="D38" s="217"/>
      <c r="E38" s="217"/>
      <c r="F38" s="217"/>
      <c r="G38" s="217"/>
      <c r="H38" s="217"/>
      <c r="I38" s="217"/>
      <c r="J38" s="80"/>
    </row>
    <row r="39" spans="1:10" x14ac:dyDescent="0.3">
      <c r="A39" s="214"/>
      <c r="B39" s="215"/>
      <c r="C39" s="215"/>
      <c r="D39" s="216"/>
      <c r="E39" s="214"/>
      <c r="F39" s="215"/>
      <c r="G39" s="215"/>
      <c r="H39" s="215"/>
      <c r="I39" s="216"/>
      <c r="J39" s="33"/>
    </row>
    <row r="40" spans="1:10" x14ac:dyDescent="0.3">
      <c r="A40" s="78"/>
      <c r="B40" s="77"/>
      <c r="C40" s="79"/>
      <c r="D40" s="81"/>
      <c r="E40" s="217"/>
      <c r="F40" s="217"/>
      <c r="G40" s="217"/>
      <c r="H40" s="217"/>
      <c r="I40" s="82"/>
      <c r="J40" s="80"/>
    </row>
    <row r="41" spans="1:10" x14ac:dyDescent="0.3">
      <c r="A41" s="214"/>
      <c r="B41" s="215"/>
      <c r="C41" s="215"/>
      <c r="D41" s="216"/>
      <c r="E41" s="214"/>
      <c r="F41" s="215"/>
      <c r="G41" s="215"/>
      <c r="H41" s="215"/>
      <c r="I41" s="216"/>
      <c r="J41" s="33"/>
    </row>
    <row r="42" spans="1:10" x14ac:dyDescent="0.3">
      <c r="A42" s="78"/>
      <c r="B42" s="77"/>
      <c r="C42" s="79"/>
      <c r="D42" s="81"/>
      <c r="E42" s="217"/>
      <c r="F42" s="217"/>
      <c r="G42" s="217"/>
      <c r="H42" s="217"/>
      <c r="I42" s="82"/>
      <c r="J42" s="80"/>
    </row>
    <row r="43" spans="1:10" x14ac:dyDescent="0.3">
      <c r="A43" s="214"/>
      <c r="B43" s="215"/>
      <c r="C43" s="215"/>
      <c r="D43" s="216"/>
      <c r="E43" s="214"/>
      <c r="F43" s="215"/>
      <c r="G43" s="215"/>
      <c r="H43" s="215"/>
      <c r="I43" s="216"/>
      <c r="J43" s="33"/>
    </row>
    <row r="44" spans="1:10" x14ac:dyDescent="0.3">
      <c r="A44" s="83"/>
      <c r="B44" s="79"/>
      <c r="C44" s="219"/>
      <c r="D44" s="219"/>
      <c r="E44" s="220"/>
      <c r="F44" s="220"/>
      <c r="G44" s="219"/>
      <c r="H44" s="219"/>
      <c r="I44" s="219"/>
      <c r="J44" s="80"/>
    </row>
    <row r="45" spans="1:10" x14ac:dyDescent="0.3">
      <c r="A45" s="214"/>
      <c r="B45" s="215"/>
      <c r="C45" s="215"/>
      <c r="D45" s="216"/>
      <c r="E45" s="214"/>
      <c r="F45" s="215"/>
      <c r="G45" s="215"/>
      <c r="H45" s="215"/>
      <c r="I45" s="216"/>
      <c r="J45" s="33"/>
    </row>
    <row r="46" spans="1:10" x14ac:dyDescent="0.3">
      <c r="A46" s="83"/>
      <c r="B46" s="79"/>
      <c r="C46" s="79"/>
      <c r="D46" s="77"/>
      <c r="E46" s="220"/>
      <c r="F46" s="220"/>
      <c r="G46" s="219"/>
      <c r="H46" s="219"/>
      <c r="I46" s="77"/>
      <c r="J46" s="80"/>
    </row>
    <row r="47" spans="1:10" x14ac:dyDescent="0.3">
      <c r="A47" s="214"/>
      <c r="B47" s="215"/>
      <c r="C47" s="215"/>
      <c r="D47" s="216"/>
      <c r="E47" s="214"/>
      <c r="F47" s="215"/>
      <c r="G47" s="215"/>
      <c r="H47" s="215"/>
      <c r="I47" s="216"/>
      <c r="J47" s="33"/>
    </row>
    <row r="48" spans="1:10" x14ac:dyDescent="0.3">
      <c r="A48" s="41"/>
      <c r="B48" s="32"/>
      <c r="C48" s="32"/>
      <c r="D48" s="25"/>
      <c r="E48" s="190"/>
      <c r="F48" s="190"/>
      <c r="G48" s="218"/>
      <c r="H48" s="218"/>
      <c r="I48" s="25"/>
      <c r="J48" s="42" t="s">
        <v>149</v>
      </c>
    </row>
    <row r="49" spans="1:10" x14ac:dyDescent="0.3">
      <c r="A49" s="41"/>
      <c r="B49" s="32"/>
      <c r="C49" s="32"/>
      <c r="D49" s="25"/>
      <c r="E49" s="190"/>
      <c r="F49" s="190"/>
      <c r="G49" s="218"/>
      <c r="H49" s="218"/>
      <c r="I49" s="25"/>
      <c r="J49" s="42" t="s">
        <v>150</v>
      </c>
    </row>
    <row r="50" spans="1:10" ht="14.4" customHeight="1" x14ac:dyDescent="0.3">
      <c r="A50" s="184" t="s">
        <v>128</v>
      </c>
      <c r="B50" s="195"/>
      <c r="C50" s="196" t="s">
        <v>150</v>
      </c>
      <c r="D50" s="197"/>
      <c r="E50" s="225" t="s">
        <v>151</v>
      </c>
      <c r="F50" s="207"/>
      <c r="G50" s="201"/>
      <c r="H50" s="202"/>
      <c r="I50" s="202"/>
      <c r="J50" s="203"/>
    </row>
    <row r="51" spans="1:10" x14ac:dyDescent="0.3">
      <c r="A51" s="41"/>
      <c r="B51" s="32"/>
      <c r="C51" s="218"/>
      <c r="D51" s="218"/>
      <c r="E51" s="190"/>
      <c r="F51" s="190"/>
      <c r="G51" s="226" t="s">
        <v>152</v>
      </c>
      <c r="H51" s="226"/>
      <c r="I51" s="226"/>
      <c r="J51" s="16"/>
    </row>
    <row r="52" spans="1:10" ht="14.1" customHeight="1" x14ac:dyDescent="0.3">
      <c r="A52" s="184" t="s">
        <v>129</v>
      </c>
      <c r="B52" s="195"/>
      <c r="C52" s="201" t="s">
        <v>295</v>
      </c>
      <c r="D52" s="202"/>
      <c r="E52" s="202"/>
      <c r="F52" s="202"/>
      <c r="G52" s="202"/>
      <c r="H52" s="202"/>
      <c r="I52" s="202"/>
      <c r="J52" s="203"/>
    </row>
    <row r="53" spans="1:10" x14ac:dyDescent="0.3">
      <c r="A53" s="24"/>
      <c r="B53" s="25"/>
      <c r="C53" s="208" t="s">
        <v>130</v>
      </c>
      <c r="D53" s="208"/>
      <c r="E53" s="208"/>
      <c r="F53" s="208"/>
      <c r="G53" s="208"/>
      <c r="H53" s="208"/>
      <c r="I53" s="208"/>
      <c r="J53" s="27"/>
    </row>
    <row r="54" spans="1:10" x14ac:dyDescent="0.3">
      <c r="A54" s="184" t="s">
        <v>131</v>
      </c>
      <c r="B54" s="195"/>
      <c r="C54" s="221" t="s">
        <v>296</v>
      </c>
      <c r="D54" s="222"/>
      <c r="E54" s="223"/>
      <c r="F54" s="190"/>
      <c r="G54" s="190"/>
      <c r="H54" s="213"/>
      <c r="I54" s="213"/>
      <c r="J54" s="224"/>
    </row>
    <row r="55" spans="1:10" x14ac:dyDescent="0.3">
      <c r="A55" s="24"/>
      <c r="B55" s="25"/>
      <c r="C55" s="32"/>
      <c r="D55" s="25"/>
      <c r="E55" s="190"/>
      <c r="F55" s="190"/>
      <c r="G55" s="190"/>
      <c r="H55" s="190"/>
      <c r="I55" s="25"/>
      <c r="J55" s="27"/>
    </row>
    <row r="56" spans="1:10" ht="14.4" customHeight="1" x14ac:dyDescent="0.3">
      <c r="A56" s="184" t="s">
        <v>123</v>
      </c>
      <c r="B56" s="195"/>
      <c r="C56" s="227" t="s">
        <v>297</v>
      </c>
      <c r="D56" s="228"/>
      <c r="E56" s="228"/>
      <c r="F56" s="228"/>
      <c r="G56" s="228"/>
      <c r="H56" s="228"/>
      <c r="I56" s="228"/>
      <c r="J56" s="229"/>
    </row>
    <row r="57" spans="1:10" x14ac:dyDescent="0.3">
      <c r="A57" s="24"/>
      <c r="B57" s="25"/>
      <c r="C57" s="25"/>
      <c r="D57" s="25"/>
      <c r="E57" s="190"/>
      <c r="F57" s="190"/>
      <c r="G57" s="190"/>
      <c r="H57" s="190"/>
      <c r="I57" s="25"/>
      <c r="J57" s="27"/>
    </row>
    <row r="58" spans="1:10" x14ac:dyDescent="0.3">
      <c r="A58" s="184" t="s">
        <v>153</v>
      </c>
      <c r="B58" s="195"/>
      <c r="C58" s="227"/>
      <c r="D58" s="228"/>
      <c r="E58" s="228"/>
      <c r="F58" s="228"/>
      <c r="G58" s="228"/>
      <c r="H58" s="228"/>
      <c r="I58" s="228"/>
      <c r="J58" s="229"/>
    </row>
    <row r="59" spans="1:10" ht="14.4" customHeight="1" x14ac:dyDescent="0.3">
      <c r="A59" s="24"/>
      <c r="B59" s="25"/>
      <c r="C59" s="230" t="s">
        <v>154</v>
      </c>
      <c r="D59" s="230"/>
      <c r="E59" s="230"/>
      <c r="F59" s="230"/>
      <c r="G59" s="25"/>
      <c r="H59" s="25"/>
      <c r="I59" s="25"/>
      <c r="J59" s="27"/>
    </row>
    <row r="60" spans="1:10" x14ac:dyDescent="0.3">
      <c r="A60" s="184" t="s">
        <v>155</v>
      </c>
      <c r="B60" s="195"/>
      <c r="C60" s="227"/>
      <c r="D60" s="228"/>
      <c r="E60" s="228"/>
      <c r="F60" s="228"/>
      <c r="G60" s="228"/>
      <c r="H60" s="228"/>
      <c r="I60" s="228"/>
      <c r="J60" s="229"/>
    </row>
    <row r="61" spans="1:10" ht="14.4" customHeight="1" x14ac:dyDescent="0.3">
      <c r="A61" s="43"/>
      <c r="B61" s="44"/>
      <c r="C61" s="231" t="s">
        <v>156</v>
      </c>
      <c r="D61" s="231"/>
      <c r="E61" s="231"/>
      <c r="F61" s="231"/>
      <c r="G61" s="231"/>
      <c r="H61" s="44"/>
      <c r="I61" s="44"/>
      <c r="J61" s="45"/>
    </row>
    <row r="68" ht="27" customHeight="1" x14ac:dyDescent="0.3"/>
    <row r="72" ht="38.4" customHeight="1" x14ac:dyDescent="0.3"/>
  </sheetData>
  <sheetProtection algorithmName="SHA-512" hashValue="3928dyGFpCAgUaIpKGDYVPFw9Vh6yWoDlsmELsO1+nkkKw9d2GVOjp+8DxwMrcog9sdW1zNpewAX2UiNbpSxrg==" saltValue="FkzZOHmmrS9C/rWZN2AU2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6"/>
  <sheetViews>
    <sheetView view="pageBreakPreview" topLeftCell="A48" zoomScale="110" zoomScaleNormal="100" workbookViewId="0">
      <selection activeCell="K58" sqref="K58"/>
    </sheetView>
  </sheetViews>
  <sheetFormatPr defaultColWidth="8.88671875" defaultRowHeight="13.2" x14ac:dyDescent="0.25"/>
  <cols>
    <col min="1" max="5" width="8.88671875" style="51"/>
    <col min="6" max="6" width="16.44140625" style="51" customWidth="1"/>
    <col min="7" max="7" width="8.88671875" style="51"/>
    <col min="8" max="8" width="11.109375" style="50" customWidth="1"/>
    <col min="9" max="9" width="13.44140625" style="50" customWidth="1"/>
    <col min="10" max="16384" width="8.88671875" style="51"/>
  </cols>
  <sheetData>
    <row r="1" spans="1:9" x14ac:dyDescent="0.25">
      <c r="A1" s="260" t="s">
        <v>1</v>
      </c>
      <c r="B1" s="261"/>
      <c r="C1" s="261"/>
      <c r="D1" s="261"/>
      <c r="E1" s="261"/>
      <c r="F1" s="261"/>
      <c r="G1" s="261"/>
      <c r="H1" s="261"/>
    </row>
    <row r="2" spans="1:9" x14ac:dyDescent="0.25">
      <c r="A2" s="262" t="s">
        <v>419</v>
      </c>
      <c r="B2" s="263"/>
      <c r="C2" s="263"/>
      <c r="D2" s="263"/>
      <c r="E2" s="263"/>
      <c r="F2" s="263"/>
      <c r="G2" s="263"/>
      <c r="H2" s="263"/>
    </row>
    <row r="3" spans="1:9" x14ac:dyDescent="0.25">
      <c r="A3" s="264" t="s">
        <v>172</v>
      </c>
      <c r="B3" s="264"/>
      <c r="C3" s="264"/>
      <c r="D3" s="264"/>
      <c r="E3" s="264"/>
      <c r="F3" s="264"/>
      <c r="G3" s="264"/>
      <c r="H3" s="264"/>
      <c r="I3" s="265"/>
    </row>
    <row r="4" spans="1:9" x14ac:dyDescent="0.25">
      <c r="A4" s="266" t="s">
        <v>298</v>
      </c>
      <c r="B4" s="267"/>
      <c r="C4" s="267"/>
      <c r="D4" s="267"/>
      <c r="E4" s="267"/>
      <c r="F4" s="267"/>
      <c r="G4" s="267"/>
      <c r="H4" s="267"/>
      <c r="I4" s="268"/>
    </row>
    <row r="5" spans="1:9" ht="40.799999999999997" x14ac:dyDescent="0.25">
      <c r="A5" s="269" t="s">
        <v>2</v>
      </c>
      <c r="B5" s="270"/>
      <c r="C5" s="270"/>
      <c r="D5" s="270"/>
      <c r="E5" s="270"/>
      <c r="F5" s="270"/>
      <c r="G5" s="84" t="s">
        <v>3</v>
      </c>
      <c r="H5" s="85" t="s">
        <v>113</v>
      </c>
      <c r="I5" s="85" t="s">
        <v>110</v>
      </c>
    </row>
    <row r="6" spans="1:9" x14ac:dyDescent="0.25">
      <c r="A6" s="258">
        <v>1</v>
      </c>
      <c r="B6" s="259"/>
      <c r="C6" s="259"/>
      <c r="D6" s="259"/>
      <c r="E6" s="259"/>
      <c r="F6" s="259"/>
      <c r="G6" s="86">
        <v>2</v>
      </c>
      <c r="H6" s="85">
        <v>3</v>
      </c>
      <c r="I6" s="85">
        <v>4</v>
      </c>
    </row>
    <row r="7" spans="1:9" x14ac:dyDescent="0.25">
      <c r="A7" s="241" t="s">
        <v>173</v>
      </c>
      <c r="B7" s="242"/>
      <c r="C7" s="242"/>
      <c r="D7" s="242"/>
      <c r="E7" s="242"/>
      <c r="F7" s="242"/>
      <c r="G7" s="242"/>
      <c r="H7" s="242"/>
      <c r="I7" s="242"/>
    </row>
    <row r="8" spans="1:9" x14ac:dyDescent="0.25">
      <c r="A8" s="255" t="s">
        <v>174</v>
      </c>
      <c r="B8" s="256"/>
      <c r="C8" s="256"/>
      <c r="D8" s="256"/>
      <c r="E8" s="256"/>
      <c r="F8" s="257"/>
      <c r="G8" s="94">
        <v>1</v>
      </c>
      <c r="H8" s="88">
        <v>2387794079</v>
      </c>
      <c r="I8" s="88">
        <v>2097972059</v>
      </c>
    </row>
    <row r="9" spans="1:9" ht="24.75" customHeight="1" x14ac:dyDescent="0.25">
      <c r="A9" s="246" t="s">
        <v>250</v>
      </c>
      <c r="B9" s="247"/>
      <c r="C9" s="247"/>
      <c r="D9" s="247"/>
      <c r="E9" s="247"/>
      <c r="F9" s="248"/>
      <c r="G9" s="95">
        <v>2</v>
      </c>
      <c r="H9" s="87">
        <f>H10+H11</f>
        <v>652199503</v>
      </c>
      <c r="I9" s="87">
        <f>I10+I11</f>
        <v>446116701</v>
      </c>
    </row>
    <row r="10" spans="1:9" x14ac:dyDescent="0.25">
      <c r="A10" s="243" t="s">
        <v>175</v>
      </c>
      <c r="B10" s="244"/>
      <c r="C10" s="244"/>
      <c r="D10" s="244"/>
      <c r="E10" s="244"/>
      <c r="F10" s="245"/>
      <c r="G10" s="94">
        <v>3</v>
      </c>
      <c r="H10" s="88">
        <v>652199503</v>
      </c>
      <c r="I10" s="88">
        <v>446116701</v>
      </c>
    </row>
    <row r="11" spans="1:9" x14ac:dyDescent="0.25">
      <c r="A11" s="243" t="s">
        <v>176</v>
      </c>
      <c r="B11" s="244"/>
      <c r="C11" s="244"/>
      <c r="D11" s="244"/>
      <c r="E11" s="244"/>
      <c r="F11" s="245"/>
      <c r="G11" s="94">
        <v>4</v>
      </c>
      <c r="H11" s="88">
        <v>0</v>
      </c>
      <c r="I11" s="88">
        <v>0</v>
      </c>
    </row>
    <row r="12" spans="1:9" x14ac:dyDescent="0.25">
      <c r="A12" s="246" t="s">
        <v>251</v>
      </c>
      <c r="B12" s="247"/>
      <c r="C12" s="247"/>
      <c r="D12" s="247"/>
      <c r="E12" s="247"/>
      <c r="F12" s="248"/>
      <c r="G12" s="95">
        <v>5</v>
      </c>
      <c r="H12" s="87">
        <f>+H13+H14</f>
        <v>15139207</v>
      </c>
      <c r="I12" s="87">
        <f>+I13+I14</f>
        <v>23937248</v>
      </c>
    </row>
    <row r="13" spans="1:9" x14ac:dyDescent="0.25">
      <c r="A13" s="243" t="s">
        <v>177</v>
      </c>
      <c r="B13" s="244"/>
      <c r="C13" s="244"/>
      <c r="D13" s="244"/>
      <c r="E13" s="244"/>
      <c r="F13" s="245"/>
      <c r="G13" s="94">
        <v>6</v>
      </c>
      <c r="H13" s="88">
        <v>12515734</v>
      </c>
      <c r="I13" s="88">
        <v>11785516</v>
      </c>
    </row>
    <row r="14" spans="1:9" x14ac:dyDescent="0.25">
      <c r="A14" s="243" t="s">
        <v>178</v>
      </c>
      <c r="B14" s="244"/>
      <c r="C14" s="244"/>
      <c r="D14" s="244"/>
      <c r="E14" s="244"/>
      <c r="F14" s="245"/>
      <c r="G14" s="94">
        <v>7</v>
      </c>
      <c r="H14" s="88">
        <v>2623473</v>
      </c>
      <c r="I14" s="88">
        <v>12151732</v>
      </c>
    </row>
    <row r="15" spans="1:9" x14ac:dyDescent="0.25">
      <c r="A15" s="243" t="s">
        <v>179</v>
      </c>
      <c r="B15" s="244"/>
      <c r="C15" s="244"/>
      <c r="D15" s="244"/>
      <c r="E15" s="244"/>
      <c r="F15" s="245"/>
      <c r="G15" s="94">
        <v>8</v>
      </c>
      <c r="H15" s="88">
        <v>3702180347</v>
      </c>
      <c r="I15" s="88">
        <v>3811732569</v>
      </c>
    </row>
    <row r="16" spans="1:9" ht="25.5" customHeight="1" x14ac:dyDescent="0.25">
      <c r="A16" s="246" t="s">
        <v>252</v>
      </c>
      <c r="B16" s="247"/>
      <c r="C16" s="247"/>
      <c r="D16" s="247"/>
      <c r="E16" s="247"/>
      <c r="F16" s="248"/>
      <c r="G16" s="95">
        <v>9</v>
      </c>
      <c r="H16" s="87">
        <f>+H17+H18</f>
        <v>1580203154</v>
      </c>
      <c r="I16" s="87">
        <f>+I17+I18</f>
        <v>1583824501</v>
      </c>
    </row>
    <row r="17" spans="1:9" x14ac:dyDescent="0.25">
      <c r="A17" s="243" t="s">
        <v>180</v>
      </c>
      <c r="B17" s="244"/>
      <c r="C17" s="244"/>
      <c r="D17" s="244"/>
      <c r="E17" s="244"/>
      <c r="F17" s="245"/>
      <c r="G17" s="94">
        <v>10</v>
      </c>
      <c r="H17" s="88">
        <v>1528693082</v>
      </c>
      <c r="I17" s="88">
        <v>1522341136</v>
      </c>
    </row>
    <row r="18" spans="1:9" x14ac:dyDescent="0.25">
      <c r="A18" s="243" t="s">
        <v>181</v>
      </c>
      <c r="B18" s="244"/>
      <c r="C18" s="244"/>
      <c r="D18" s="244"/>
      <c r="E18" s="244"/>
      <c r="F18" s="245"/>
      <c r="G18" s="94">
        <v>11</v>
      </c>
      <c r="H18" s="88">
        <v>51510072</v>
      </c>
      <c r="I18" s="88">
        <v>61483365</v>
      </c>
    </row>
    <row r="19" spans="1:9" x14ac:dyDescent="0.25">
      <c r="A19" s="243" t="s">
        <v>182</v>
      </c>
      <c r="B19" s="244"/>
      <c r="C19" s="244"/>
      <c r="D19" s="244"/>
      <c r="E19" s="244"/>
      <c r="F19" s="245"/>
      <c r="G19" s="94">
        <v>12</v>
      </c>
      <c r="H19" s="88">
        <v>35358835</v>
      </c>
      <c r="I19" s="88">
        <v>36355549</v>
      </c>
    </row>
    <row r="20" spans="1:9" x14ac:dyDescent="0.25">
      <c r="A20" s="243" t="s">
        <v>183</v>
      </c>
      <c r="B20" s="244"/>
      <c r="C20" s="244"/>
      <c r="D20" s="244"/>
      <c r="E20" s="244"/>
      <c r="F20" s="245"/>
      <c r="G20" s="94">
        <v>13</v>
      </c>
      <c r="H20" s="88">
        <v>0</v>
      </c>
      <c r="I20" s="88">
        <v>0</v>
      </c>
    </row>
    <row r="21" spans="1:9" x14ac:dyDescent="0.25">
      <c r="A21" s="243" t="s">
        <v>184</v>
      </c>
      <c r="B21" s="244"/>
      <c r="C21" s="244"/>
      <c r="D21" s="244"/>
      <c r="E21" s="244"/>
      <c r="F21" s="245"/>
      <c r="G21" s="94">
        <v>14</v>
      </c>
      <c r="H21" s="88">
        <v>1495487</v>
      </c>
      <c r="I21" s="88">
        <v>1495487</v>
      </c>
    </row>
    <row r="22" spans="1:9" x14ac:dyDescent="0.25">
      <c r="A22" s="243" t="s">
        <v>19</v>
      </c>
      <c r="B22" s="244"/>
      <c r="C22" s="244"/>
      <c r="D22" s="244"/>
      <c r="E22" s="244"/>
      <c r="F22" s="245"/>
      <c r="G22" s="94">
        <v>15</v>
      </c>
      <c r="H22" s="88">
        <v>19659934</v>
      </c>
      <c r="I22" s="88">
        <v>20891568</v>
      </c>
    </row>
    <row r="23" spans="1:9" x14ac:dyDescent="0.25">
      <c r="A23" s="246" t="s">
        <v>253</v>
      </c>
      <c r="B23" s="247"/>
      <c r="C23" s="247"/>
      <c r="D23" s="247"/>
      <c r="E23" s="247"/>
      <c r="F23" s="248"/>
      <c r="G23" s="95">
        <v>16</v>
      </c>
      <c r="H23" s="87">
        <f>+H24+H25</f>
        <v>61607852</v>
      </c>
      <c r="I23" s="87">
        <f>+I24+I25</f>
        <v>61693806</v>
      </c>
    </row>
    <row r="24" spans="1:9" x14ac:dyDescent="0.25">
      <c r="A24" s="243" t="s">
        <v>185</v>
      </c>
      <c r="B24" s="244"/>
      <c r="C24" s="244"/>
      <c r="D24" s="244"/>
      <c r="E24" s="244"/>
      <c r="F24" s="245"/>
      <c r="G24" s="94">
        <v>17</v>
      </c>
      <c r="H24" s="88">
        <v>57021813</v>
      </c>
      <c r="I24" s="88">
        <v>57135282</v>
      </c>
    </row>
    <row r="25" spans="1:9" x14ac:dyDescent="0.25">
      <c r="A25" s="243" t="s">
        <v>186</v>
      </c>
      <c r="B25" s="244"/>
      <c r="C25" s="244"/>
      <c r="D25" s="244"/>
      <c r="E25" s="244"/>
      <c r="F25" s="245"/>
      <c r="G25" s="94">
        <v>18</v>
      </c>
      <c r="H25" s="88">
        <v>4586039</v>
      </c>
      <c r="I25" s="88">
        <v>4558524</v>
      </c>
    </row>
    <row r="26" spans="1:9" x14ac:dyDescent="0.25">
      <c r="A26" s="246" t="s">
        <v>254</v>
      </c>
      <c r="B26" s="247"/>
      <c r="C26" s="247"/>
      <c r="D26" s="247"/>
      <c r="E26" s="247"/>
      <c r="F26" s="248"/>
      <c r="G26" s="95">
        <v>19</v>
      </c>
      <c r="H26" s="87">
        <f>+H27+H28</f>
        <v>4522970</v>
      </c>
      <c r="I26" s="87">
        <f>+I27+I28</f>
        <v>3817457</v>
      </c>
    </row>
    <row r="27" spans="1:9" x14ac:dyDescent="0.25">
      <c r="A27" s="243" t="s">
        <v>187</v>
      </c>
      <c r="B27" s="244"/>
      <c r="C27" s="244"/>
      <c r="D27" s="244"/>
      <c r="E27" s="244"/>
      <c r="F27" s="245"/>
      <c r="G27" s="94">
        <v>20</v>
      </c>
      <c r="H27" s="88">
        <v>709745</v>
      </c>
      <c r="I27" s="88">
        <v>0</v>
      </c>
    </row>
    <row r="28" spans="1:9" x14ac:dyDescent="0.25">
      <c r="A28" s="243" t="s">
        <v>188</v>
      </c>
      <c r="B28" s="244"/>
      <c r="C28" s="244"/>
      <c r="D28" s="244"/>
      <c r="E28" s="244"/>
      <c r="F28" s="245"/>
      <c r="G28" s="94">
        <v>21</v>
      </c>
      <c r="H28" s="88">
        <v>3813225</v>
      </c>
      <c r="I28" s="88">
        <v>3817457</v>
      </c>
    </row>
    <row r="29" spans="1:9" x14ac:dyDescent="0.25">
      <c r="A29" s="243" t="s">
        <v>189</v>
      </c>
      <c r="B29" s="244"/>
      <c r="C29" s="244"/>
      <c r="D29" s="244"/>
      <c r="E29" s="244"/>
      <c r="F29" s="245"/>
      <c r="G29" s="94">
        <v>22</v>
      </c>
      <c r="H29" s="88">
        <v>94120944</v>
      </c>
      <c r="I29" s="88">
        <v>17899816</v>
      </c>
    </row>
    <row r="30" spans="1:9" x14ac:dyDescent="0.25">
      <c r="A30" s="243" t="s">
        <v>190</v>
      </c>
      <c r="B30" s="244"/>
      <c r="C30" s="244"/>
      <c r="D30" s="244"/>
      <c r="E30" s="244"/>
      <c r="F30" s="245"/>
      <c r="G30" s="94">
        <v>23</v>
      </c>
      <c r="H30" s="88">
        <v>9553435</v>
      </c>
      <c r="I30" s="88">
        <v>12805810</v>
      </c>
    </row>
    <row r="31" spans="1:9" x14ac:dyDescent="0.25">
      <c r="A31" s="243" t="s">
        <v>191</v>
      </c>
      <c r="B31" s="244"/>
      <c r="C31" s="244"/>
      <c r="D31" s="244"/>
      <c r="E31" s="244"/>
      <c r="F31" s="245"/>
      <c r="G31" s="94">
        <v>24</v>
      </c>
      <c r="H31" s="88">
        <v>0</v>
      </c>
      <c r="I31" s="88">
        <v>0</v>
      </c>
    </row>
    <row r="32" spans="1:9" x14ac:dyDescent="0.25">
      <c r="A32" s="246" t="s">
        <v>255</v>
      </c>
      <c r="B32" s="247"/>
      <c r="C32" s="247"/>
      <c r="D32" s="247"/>
      <c r="E32" s="247"/>
      <c r="F32" s="248"/>
      <c r="G32" s="95">
        <v>25</v>
      </c>
      <c r="H32" s="87">
        <f>+H8+H9+H12+H15+H16+H19+H20+H21+H22+H23+H26+H29+H30+H31</f>
        <v>8563835747</v>
      </c>
      <c r="I32" s="87">
        <f>+I8+I9+I12+I15+I16+I19+I20+I21+I22+I23+I26+I29+I30+I31</f>
        <v>8118542571</v>
      </c>
    </row>
    <row r="33" spans="1:9" x14ac:dyDescent="0.25">
      <c r="A33" s="241" t="s">
        <v>192</v>
      </c>
      <c r="B33" s="242"/>
      <c r="C33" s="242"/>
      <c r="D33" s="242"/>
      <c r="E33" s="242"/>
      <c r="F33" s="242"/>
      <c r="G33" s="242"/>
      <c r="H33" s="242"/>
      <c r="I33" s="242"/>
    </row>
    <row r="34" spans="1:9" x14ac:dyDescent="0.25">
      <c r="A34" s="249" t="s">
        <v>257</v>
      </c>
      <c r="B34" s="250"/>
      <c r="C34" s="250"/>
      <c r="D34" s="250"/>
      <c r="E34" s="250"/>
      <c r="F34" s="251"/>
      <c r="G34" s="96">
        <v>26</v>
      </c>
      <c r="H34" s="87">
        <f>+H35+H36</f>
        <v>441128891</v>
      </c>
      <c r="I34" s="87">
        <f>+I35+I36</f>
        <v>213713980</v>
      </c>
    </row>
    <row r="35" spans="1:9" x14ac:dyDescent="0.25">
      <c r="A35" s="252" t="s">
        <v>177</v>
      </c>
      <c r="B35" s="253"/>
      <c r="C35" s="253"/>
      <c r="D35" s="253"/>
      <c r="E35" s="253"/>
      <c r="F35" s="254"/>
      <c r="G35" s="94">
        <v>27</v>
      </c>
      <c r="H35" s="89">
        <v>17354316</v>
      </c>
      <c r="I35" s="89">
        <v>893369</v>
      </c>
    </row>
    <row r="36" spans="1:9" x14ac:dyDescent="0.25">
      <c r="A36" s="252" t="s">
        <v>193</v>
      </c>
      <c r="B36" s="253"/>
      <c r="C36" s="253"/>
      <c r="D36" s="253"/>
      <c r="E36" s="253"/>
      <c r="F36" s="254"/>
      <c r="G36" s="94">
        <v>28</v>
      </c>
      <c r="H36" s="89">
        <v>423774575</v>
      </c>
      <c r="I36" s="89">
        <v>212820611</v>
      </c>
    </row>
    <row r="37" spans="1:9" x14ac:dyDescent="0.25">
      <c r="A37" s="249" t="s">
        <v>258</v>
      </c>
      <c r="B37" s="250"/>
      <c r="C37" s="250"/>
      <c r="D37" s="250"/>
      <c r="E37" s="250"/>
      <c r="F37" s="251"/>
      <c r="G37" s="96">
        <v>29</v>
      </c>
      <c r="H37" s="87">
        <f>+H38+H41</f>
        <v>7405829913</v>
      </c>
      <c r="I37" s="87">
        <f>+I38+I41</f>
        <v>7181824187</v>
      </c>
    </row>
    <row r="38" spans="1:9" x14ac:dyDescent="0.25">
      <c r="A38" s="238" t="s">
        <v>259</v>
      </c>
      <c r="B38" s="239"/>
      <c r="C38" s="239"/>
      <c r="D38" s="239"/>
      <c r="E38" s="239"/>
      <c r="F38" s="240"/>
      <c r="G38" s="97">
        <v>30</v>
      </c>
      <c r="H38" s="87">
        <f>+H39+H40</f>
        <v>4269353380</v>
      </c>
      <c r="I38" s="87">
        <f>+I39+I40</f>
        <v>4251252901</v>
      </c>
    </row>
    <row r="39" spans="1:9" x14ac:dyDescent="0.25">
      <c r="A39" s="232" t="s">
        <v>194</v>
      </c>
      <c r="B39" s="233"/>
      <c r="C39" s="233"/>
      <c r="D39" s="233"/>
      <c r="E39" s="233"/>
      <c r="F39" s="234"/>
      <c r="G39" s="98">
        <v>31</v>
      </c>
      <c r="H39" s="90">
        <v>2567149366</v>
      </c>
      <c r="I39" s="90">
        <v>2587833408</v>
      </c>
    </row>
    <row r="40" spans="1:9" x14ac:dyDescent="0.25">
      <c r="A40" s="232" t="s">
        <v>195</v>
      </c>
      <c r="B40" s="233"/>
      <c r="C40" s="233"/>
      <c r="D40" s="233"/>
      <c r="E40" s="233"/>
      <c r="F40" s="234"/>
      <c r="G40" s="98">
        <v>32</v>
      </c>
      <c r="H40" s="90">
        <v>1702204014</v>
      </c>
      <c r="I40" s="90">
        <v>1663419493</v>
      </c>
    </row>
    <row r="41" spans="1:9" x14ac:dyDescent="0.25">
      <c r="A41" s="238" t="s">
        <v>260</v>
      </c>
      <c r="B41" s="239"/>
      <c r="C41" s="239"/>
      <c r="D41" s="239"/>
      <c r="E41" s="239"/>
      <c r="F41" s="240"/>
      <c r="G41" s="97">
        <v>33</v>
      </c>
      <c r="H41" s="87">
        <f>+H42+H43</f>
        <v>3136476533</v>
      </c>
      <c r="I41" s="87">
        <f>+I42+I43</f>
        <v>2930571286</v>
      </c>
    </row>
    <row r="42" spans="1:9" x14ac:dyDescent="0.25">
      <c r="A42" s="232" t="s">
        <v>196</v>
      </c>
      <c r="B42" s="233"/>
      <c r="C42" s="233"/>
      <c r="D42" s="233"/>
      <c r="E42" s="233"/>
      <c r="F42" s="234"/>
      <c r="G42" s="98">
        <v>34</v>
      </c>
      <c r="H42" s="90">
        <v>1620739493</v>
      </c>
      <c r="I42" s="90">
        <v>1448291092</v>
      </c>
    </row>
    <row r="43" spans="1:9" x14ac:dyDescent="0.25">
      <c r="A43" s="232" t="s">
        <v>197</v>
      </c>
      <c r="B43" s="233"/>
      <c r="C43" s="233"/>
      <c r="D43" s="233"/>
      <c r="E43" s="233"/>
      <c r="F43" s="234"/>
      <c r="G43" s="98">
        <v>35</v>
      </c>
      <c r="H43" s="90">
        <v>1515737040</v>
      </c>
      <c r="I43" s="90">
        <v>1482280194</v>
      </c>
    </row>
    <row r="44" spans="1:9" x14ac:dyDescent="0.25">
      <c r="A44" s="232" t="s">
        <v>198</v>
      </c>
      <c r="B44" s="233"/>
      <c r="C44" s="233"/>
      <c r="D44" s="233"/>
      <c r="E44" s="233"/>
      <c r="F44" s="234"/>
      <c r="G44" s="98">
        <v>36</v>
      </c>
      <c r="H44" s="90">
        <v>0</v>
      </c>
      <c r="I44" s="90">
        <v>0</v>
      </c>
    </row>
    <row r="45" spans="1:9" x14ac:dyDescent="0.25">
      <c r="A45" s="232" t="s">
        <v>199</v>
      </c>
      <c r="B45" s="233"/>
      <c r="C45" s="233"/>
      <c r="D45" s="233"/>
      <c r="E45" s="233"/>
      <c r="F45" s="234"/>
      <c r="G45" s="98">
        <v>37</v>
      </c>
      <c r="H45" s="90">
        <v>94344354</v>
      </c>
      <c r="I45" s="90">
        <v>62008024</v>
      </c>
    </row>
    <row r="46" spans="1:9" x14ac:dyDescent="0.25">
      <c r="A46" s="232" t="s">
        <v>200</v>
      </c>
      <c r="B46" s="233"/>
      <c r="C46" s="233"/>
      <c r="D46" s="233"/>
      <c r="E46" s="233"/>
      <c r="F46" s="234"/>
      <c r="G46" s="98">
        <v>38</v>
      </c>
      <c r="H46" s="90">
        <v>4784494</v>
      </c>
      <c r="I46" s="90">
        <v>4734755</v>
      </c>
    </row>
    <row r="47" spans="1:9" x14ac:dyDescent="0.25">
      <c r="A47" s="238" t="s">
        <v>261</v>
      </c>
      <c r="B47" s="239"/>
      <c r="C47" s="239"/>
      <c r="D47" s="239"/>
      <c r="E47" s="239"/>
      <c r="F47" s="240"/>
      <c r="G47" s="97">
        <v>39</v>
      </c>
      <c r="H47" s="87">
        <f>+H48+H49</f>
        <v>41329431</v>
      </c>
      <c r="I47" s="87">
        <f>+I48+I49</f>
        <v>41872452</v>
      </c>
    </row>
    <row r="48" spans="1:9" x14ac:dyDescent="0.25">
      <c r="A48" s="232" t="s">
        <v>201</v>
      </c>
      <c r="B48" s="233"/>
      <c r="C48" s="233"/>
      <c r="D48" s="233"/>
      <c r="E48" s="233"/>
      <c r="F48" s="234"/>
      <c r="G48" s="98">
        <v>40</v>
      </c>
      <c r="H48" s="90">
        <v>0</v>
      </c>
      <c r="I48" s="90">
        <v>0</v>
      </c>
    </row>
    <row r="49" spans="1:9" x14ac:dyDescent="0.25">
      <c r="A49" s="232" t="s">
        <v>202</v>
      </c>
      <c r="B49" s="233"/>
      <c r="C49" s="233"/>
      <c r="D49" s="233"/>
      <c r="E49" s="233"/>
      <c r="F49" s="234"/>
      <c r="G49" s="98">
        <v>41</v>
      </c>
      <c r="H49" s="90">
        <v>41329431</v>
      </c>
      <c r="I49" s="90">
        <v>41872452</v>
      </c>
    </row>
    <row r="50" spans="1:9" x14ac:dyDescent="0.25">
      <c r="A50" s="238" t="s">
        <v>262</v>
      </c>
      <c r="B50" s="239"/>
      <c r="C50" s="239"/>
      <c r="D50" s="239"/>
      <c r="E50" s="239"/>
      <c r="F50" s="240"/>
      <c r="G50" s="97">
        <v>42</v>
      </c>
      <c r="H50" s="87">
        <f>+H51+H52</f>
        <v>0</v>
      </c>
      <c r="I50" s="87">
        <f>+I51+I52</f>
        <v>1817952</v>
      </c>
    </row>
    <row r="51" spans="1:9" x14ac:dyDescent="0.25">
      <c r="A51" s="232" t="s">
        <v>203</v>
      </c>
      <c r="B51" s="233"/>
      <c r="C51" s="233"/>
      <c r="D51" s="233"/>
      <c r="E51" s="233"/>
      <c r="F51" s="234"/>
      <c r="G51" s="98">
        <v>43</v>
      </c>
      <c r="H51" s="90">
        <v>0</v>
      </c>
      <c r="I51" s="90">
        <v>1817952</v>
      </c>
    </row>
    <row r="52" spans="1:9" x14ac:dyDescent="0.25">
      <c r="A52" s="232" t="s">
        <v>204</v>
      </c>
      <c r="B52" s="233"/>
      <c r="C52" s="233"/>
      <c r="D52" s="233"/>
      <c r="E52" s="233"/>
      <c r="F52" s="234"/>
      <c r="G52" s="98">
        <v>44</v>
      </c>
      <c r="H52" s="90">
        <v>0</v>
      </c>
      <c r="I52" s="90">
        <v>0</v>
      </c>
    </row>
    <row r="53" spans="1:9" x14ac:dyDescent="0.25">
      <c r="A53" s="232" t="s">
        <v>205</v>
      </c>
      <c r="B53" s="233"/>
      <c r="C53" s="233"/>
      <c r="D53" s="233"/>
      <c r="E53" s="233"/>
      <c r="F53" s="234"/>
      <c r="G53" s="98">
        <v>45</v>
      </c>
      <c r="H53" s="90">
        <v>0</v>
      </c>
      <c r="I53" s="90">
        <v>0</v>
      </c>
    </row>
    <row r="54" spans="1:9" x14ac:dyDescent="0.25">
      <c r="A54" s="232" t="s">
        <v>206</v>
      </c>
      <c r="B54" s="233"/>
      <c r="C54" s="233"/>
      <c r="D54" s="233"/>
      <c r="E54" s="233"/>
      <c r="F54" s="234"/>
      <c r="G54" s="98">
        <v>46</v>
      </c>
      <c r="H54" s="90">
        <v>0</v>
      </c>
      <c r="I54" s="90">
        <v>0</v>
      </c>
    </row>
    <row r="55" spans="1:9" x14ac:dyDescent="0.25">
      <c r="A55" s="238" t="s">
        <v>263</v>
      </c>
      <c r="B55" s="239"/>
      <c r="C55" s="239"/>
      <c r="D55" s="239"/>
      <c r="E55" s="239"/>
      <c r="F55" s="240"/>
      <c r="G55" s="97">
        <v>47</v>
      </c>
      <c r="H55" s="87">
        <f>+H56+H57</f>
        <v>161970000</v>
      </c>
      <c r="I55" s="87">
        <f>+I56+I57</f>
        <v>161970000</v>
      </c>
    </row>
    <row r="56" spans="1:9" x14ac:dyDescent="0.25">
      <c r="A56" s="232" t="s">
        <v>207</v>
      </c>
      <c r="B56" s="233"/>
      <c r="C56" s="233"/>
      <c r="D56" s="233"/>
      <c r="E56" s="233"/>
      <c r="F56" s="234"/>
      <c r="G56" s="98">
        <v>48</v>
      </c>
      <c r="H56" s="90">
        <v>161970000</v>
      </c>
      <c r="I56" s="90">
        <v>161970000</v>
      </c>
    </row>
    <row r="57" spans="1:9" x14ac:dyDescent="0.25">
      <c r="A57" s="232" t="s">
        <v>208</v>
      </c>
      <c r="B57" s="233"/>
      <c r="C57" s="233"/>
      <c r="D57" s="233"/>
      <c r="E57" s="233"/>
      <c r="F57" s="234"/>
      <c r="G57" s="98">
        <v>49</v>
      </c>
      <c r="H57" s="90">
        <v>0</v>
      </c>
      <c r="I57" s="90">
        <v>0</v>
      </c>
    </row>
    <row r="58" spans="1:9" x14ac:dyDescent="0.25">
      <c r="A58" s="232" t="s">
        <v>77</v>
      </c>
      <c r="B58" s="233"/>
      <c r="C58" s="233"/>
      <c r="D58" s="233"/>
      <c r="E58" s="233"/>
      <c r="F58" s="234"/>
      <c r="G58" s="98">
        <v>50</v>
      </c>
      <c r="H58" s="90">
        <v>0</v>
      </c>
      <c r="I58" s="90">
        <v>0</v>
      </c>
    </row>
    <row r="59" spans="1:9" x14ac:dyDescent="0.25">
      <c r="A59" s="232" t="s">
        <v>163</v>
      </c>
      <c r="B59" s="233"/>
      <c r="C59" s="233"/>
      <c r="D59" s="233"/>
      <c r="E59" s="233"/>
      <c r="F59" s="234"/>
      <c r="G59" s="98">
        <v>51</v>
      </c>
      <c r="H59" s="90">
        <v>0</v>
      </c>
      <c r="I59" s="90">
        <v>0</v>
      </c>
    </row>
    <row r="60" spans="1:9" x14ac:dyDescent="0.25">
      <c r="A60" s="232" t="s">
        <v>209</v>
      </c>
      <c r="B60" s="233"/>
      <c r="C60" s="233"/>
      <c r="D60" s="233"/>
      <c r="E60" s="233"/>
      <c r="F60" s="234"/>
      <c r="G60" s="98">
        <v>52</v>
      </c>
      <c r="H60" s="90">
        <v>-10540</v>
      </c>
      <c r="I60" s="90">
        <v>-10540</v>
      </c>
    </row>
    <row r="61" spans="1:9" x14ac:dyDescent="0.25">
      <c r="A61" s="238" t="s">
        <v>264</v>
      </c>
      <c r="B61" s="239"/>
      <c r="C61" s="239"/>
      <c r="D61" s="239"/>
      <c r="E61" s="239"/>
      <c r="F61" s="240"/>
      <c r="G61" s="97">
        <v>53</v>
      </c>
      <c r="H61" s="87">
        <f>+H62+H63+H64+H65</f>
        <v>89677700</v>
      </c>
      <c r="I61" s="87">
        <f>+I62+I63+I64+I65</f>
        <v>89677700</v>
      </c>
    </row>
    <row r="62" spans="1:9" x14ac:dyDescent="0.25">
      <c r="A62" s="232" t="s">
        <v>210</v>
      </c>
      <c r="B62" s="233"/>
      <c r="C62" s="233"/>
      <c r="D62" s="233"/>
      <c r="E62" s="233"/>
      <c r="F62" s="234"/>
      <c r="G62" s="98">
        <v>54</v>
      </c>
      <c r="H62" s="90">
        <v>8098500</v>
      </c>
      <c r="I62" s="90">
        <v>8098500</v>
      </c>
    </row>
    <row r="63" spans="1:9" x14ac:dyDescent="0.25">
      <c r="A63" s="232" t="s">
        <v>211</v>
      </c>
      <c r="B63" s="233"/>
      <c r="C63" s="233"/>
      <c r="D63" s="233"/>
      <c r="E63" s="233"/>
      <c r="F63" s="234"/>
      <c r="G63" s="98">
        <v>55</v>
      </c>
      <c r="H63" s="90">
        <v>0</v>
      </c>
      <c r="I63" s="90">
        <v>0</v>
      </c>
    </row>
    <row r="64" spans="1:9" x14ac:dyDescent="0.25">
      <c r="A64" s="232" t="s">
        <v>212</v>
      </c>
      <c r="B64" s="233"/>
      <c r="C64" s="233"/>
      <c r="D64" s="233"/>
      <c r="E64" s="233"/>
      <c r="F64" s="234"/>
      <c r="G64" s="98">
        <v>56</v>
      </c>
      <c r="H64" s="90">
        <v>594200</v>
      </c>
      <c r="I64" s="90">
        <v>594200</v>
      </c>
    </row>
    <row r="65" spans="1:9" x14ac:dyDescent="0.25">
      <c r="A65" s="232" t="s">
        <v>213</v>
      </c>
      <c r="B65" s="233"/>
      <c r="C65" s="233"/>
      <c r="D65" s="233"/>
      <c r="E65" s="233"/>
      <c r="F65" s="234"/>
      <c r="G65" s="98">
        <v>57</v>
      </c>
      <c r="H65" s="90">
        <v>80985000</v>
      </c>
      <c r="I65" s="90">
        <v>80985000</v>
      </c>
    </row>
    <row r="66" spans="1:9" x14ac:dyDescent="0.25">
      <c r="A66" s="232" t="s">
        <v>81</v>
      </c>
      <c r="B66" s="233"/>
      <c r="C66" s="233"/>
      <c r="D66" s="233"/>
      <c r="E66" s="233"/>
      <c r="F66" s="234"/>
      <c r="G66" s="98">
        <v>58</v>
      </c>
      <c r="H66" s="90">
        <v>0</v>
      </c>
      <c r="I66" s="90">
        <v>0</v>
      </c>
    </row>
    <row r="67" spans="1:9" x14ac:dyDescent="0.25">
      <c r="A67" s="232" t="s">
        <v>79</v>
      </c>
      <c r="B67" s="233"/>
      <c r="C67" s="233"/>
      <c r="D67" s="233"/>
      <c r="E67" s="233"/>
      <c r="F67" s="234"/>
      <c r="G67" s="98">
        <v>59</v>
      </c>
      <c r="H67" s="90">
        <v>11162218</v>
      </c>
      <c r="I67" s="90">
        <v>11034549</v>
      </c>
    </row>
    <row r="68" spans="1:9" x14ac:dyDescent="0.25">
      <c r="A68" s="232" t="s">
        <v>80</v>
      </c>
      <c r="B68" s="233"/>
      <c r="C68" s="233"/>
      <c r="D68" s="233"/>
      <c r="E68" s="233"/>
      <c r="F68" s="234"/>
      <c r="G68" s="98">
        <v>60</v>
      </c>
      <c r="H68" s="90">
        <v>254490401</v>
      </c>
      <c r="I68" s="90">
        <v>313690929</v>
      </c>
    </row>
    <row r="69" spans="1:9" x14ac:dyDescent="0.25">
      <c r="A69" s="235" t="s">
        <v>214</v>
      </c>
      <c r="B69" s="236"/>
      <c r="C69" s="236"/>
      <c r="D69" s="236"/>
      <c r="E69" s="236"/>
      <c r="F69" s="237"/>
      <c r="G69" s="98">
        <v>61</v>
      </c>
      <c r="H69" s="90">
        <v>59128885</v>
      </c>
      <c r="I69" s="90">
        <v>36208583</v>
      </c>
    </row>
    <row r="70" spans="1:9" x14ac:dyDescent="0.25">
      <c r="A70" s="235" t="s">
        <v>215</v>
      </c>
      <c r="B70" s="236"/>
      <c r="C70" s="236"/>
      <c r="D70" s="236"/>
      <c r="E70" s="236"/>
      <c r="F70" s="237"/>
      <c r="G70" s="98">
        <v>62</v>
      </c>
      <c r="H70" s="90">
        <v>0</v>
      </c>
      <c r="I70" s="90">
        <v>0</v>
      </c>
    </row>
    <row r="71" spans="1:9" x14ac:dyDescent="0.25">
      <c r="A71" s="238" t="s">
        <v>265</v>
      </c>
      <c r="B71" s="239"/>
      <c r="C71" s="239"/>
      <c r="D71" s="239"/>
      <c r="E71" s="239"/>
      <c r="F71" s="240"/>
      <c r="G71" s="97">
        <v>63</v>
      </c>
      <c r="H71" s="87">
        <f>+H34+H37+H44+H45+H46+H47+H50+H53+H54+H55+H58+H59+H60+H61+H66+H67+H68+H69+H70</f>
        <v>8563835747</v>
      </c>
      <c r="I71" s="87">
        <f>+I34+I37+I44+I45+I46+I47+I50+I53+I54+I55+I58+I59+I60+I61+I66+I67+I68+I69+I70</f>
        <v>8118542571</v>
      </c>
    </row>
    <row r="72" spans="1:9" x14ac:dyDescent="0.25">
      <c r="A72" s="241" t="s">
        <v>216</v>
      </c>
      <c r="B72" s="242"/>
      <c r="C72" s="242"/>
      <c r="D72" s="242"/>
      <c r="E72" s="242"/>
      <c r="F72" s="242"/>
      <c r="G72" s="242"/>
      <c r="H72" s="242"/>
      <c r="I72" s="242"/>
    </row>
    <row r="73" spans="1:9" x14ac:dyDescent="0.25">
      <c r="A73" s="232" t="s">
        <v>217</v>
      </c>
      <c r="B73" s="233"/>
      <c r="C73" s="233"/>
      <c r="D73" s="233"/>
      <c r="E73" s="233"/>
      <c r="F73" s="234"/>
      <c r="G73" s="98">
        <v>64</v>
      </c>
      <c r="H73" s="90">
        <v>1247382941</v>
      </c>
      <c r="I73" s="90">
        <v>1159965147</v>
      </c>
    </row>
    <row r="74" spans="1:9" x14ac:dyDescent="0.25">
      <c r="A74" s="232" t="s">
        <v>218</v>
      </c>
      <c r="B74" s="233"/>
      <c r="C74" s="233"/>
      <c r="D74" s="233"/>
      <c r="E74" s="233"/>
      <c r="F74" s="234"/>
      <c r="G74" s="98">
        <v>65</v>
      </c>
      <c r="H74" s="90">
        <v>371442165</v>
      </c>
      <c r="I74" s="90">
        <v>419143666</v>
      </c>
    </row>
    <row r="75" spans="1:9" x14ac:dyDescent="0.25">
      <c r="A75" s="232" t="s">
        <v>219</v>
      </c>
      <c r="B75" s="233"/>
      <c r="C75" s="233"/>
      <c r="D75" s="233"/>
      <c r="E75" s="233"/>
      <c r="F75" s="234"/>
      <c r="G75" s="98">
        <v>66</v>
      </c>
      <c r="H75" s="90">
        <v>1228859</v>
      </c>
      <c r="I75" s="90">
        <v>2298173</v>
      </c>
    </row>
    <row r="76" spans="1:9" x14ac:dyDescent="0.25">
      <c r="A76" s="238" t="s">
        <v>256</v>
      </c>
      <c r="B76" s="239"/>
      <c r="C76" s="239"/>
      <c r="D76" s="239"/>
      <c r="E76" s="239"/>
      <c r="F76" s="240"/>
      <c r="G76" s="97">
        <v>67</v>
      </c>
      <c r="H76" s="87">
        <f>+H73+H74+H75</f>
        <v>1620053965</v>
      </c>
      <c r="I76" s="87">
        <f>+I73+I74+I75</f>
        <v>1581406986</v>
      </c>
    </row>
  </sheetData>
  <sheetProtection algorithmName="SHA-512" hashValue="cyfomdp79vFc83jcq5PT3M4BW7AaIbgpHRpbynbCgd6zUY1FpdkF9WkV1Pu0Alp2xnTzZSELP7WX2YtVuxb2EA==" saltValue="yzIQ7FHDxMx+lqZOFtFvQQ==" spinCount="100000" sheet="1" objects="1" scenarios="1"/>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view="pageBreakPreview" topLeftCell="A45" zoomScale="110" zoomScaleNormal="100" zoomScaleSheetLayoutView="110" workbookViewId="0">
      <selection activeCell="G34" sqref="G34"/>
    </sheetView>
  </sheetViews>
  <sheetFormatPr defaultRowHeight="13.2" x14ac:dyDescent="0.25"/>
  <cols>
    <col min="1" max="7" width="9.109375" style="53"/>
    <col min="8" max="8" width="11.5546875" style="52" customWidth="1"/>
    <col min="9" max="9" width="14.5546875" style="52" customWidth="1"/>
    <col min="10" max="10" width="15.109375" style="53" customWidth="1"/>
    <col min="11" max="11" width="13.44140625" style="53" customWidth="1"/>
    <col min="12" max="260" width="9.109375" style="53"/>
    <col min="261" max="261" width="9.88671875" style="53" bestFit="1" customWidth="1"/>
    <col min="262" max="262" width="11.5546875" style="53" bestFit="1" customWidth="1"/>
    <col min="263" max="516" width="9.109375" style="53"/>
    <col min="517" max="517" width="9.88671875" style="53" bestFit="1" customWidth="1"/>
    <col min="518" max="518" width="11.5546875" style="53" bestFit="1" customWidth="1"/>
    <col min="519" max="772" width="9.109375" style="53"/>
    <col min="773" max="773" width="9.88671875" style="53" bestFit="1" customWidth="1"/>
    <col min="774" max="774" width="11.5546875" style="53" bestFit="1" customWidth="1"/>
    <col min="775" max="1028" width="9.109375" style="53"/>
    <col min="1029" max="1029" width="9.88671875" style="53" bestFit="1" customWidth="1"/>
    <col min="1030" max="1030" width="11.5546875" style="53" bestFit="1" customWidth="1"/>
    <col min="1031" max="1284" width="9.109375" style="53"/>
    <col min="1285" max="1285" width="9.88671875" style="53" bestFit="1" customWidth="1"/>
    <col min="1286" max="1286" width="11.5546875" style="53" bestFit="1" customWidth="1"/>
    <col min="1287" max="1540" width="9.109375" style="53"/>
    <col min="1541" max="1541" width="9.88671875" style="53" bestFit="1" customWidth="1"/>
    <col min="1542" max="1542" width="11.5546875" style="53" bestFit="1" customWidth="1"/>
    <col min="1543" max="1796" width="9.109375" style="53"/>
    <col min="1797" max="1797" width="9.88671875" style="53" bestFit="1" customWidth="1"/>
    <col min="1798" max="1798" width="11.5546875" style="53" bestFit="1" customWidth="1"/>
    <col min="1799" max="2052" width="9.109375" style="53"/>
    <col min="2053" max="2053" width="9.88671875" style="53" bestFit="1" customWidth="1"/>
    <col min="2054" max="2054" width="11.5546875" style="53" bestFit="1" customWidth="1"/>
    <col min="2055" max="2308" width="9.109375" style="53"/>
    <col min="2309" max="2309" width="9.88671875" style="53" bestFit="1" customWidth="1"/>
    <col min="2310" max="2310" width="11.5546875" style="53" bestFit="1" customWidth="1"/>
    <col min="2311" max="2564" width="9.109375" style="53"/>
    <col min="2565" max="2565" width="9.88671875" style="53" bestFit="1" customWidth="1"/>
    <col min="2566" max="2566" width="11.5546875" style="53" bestFit="1" customWidth="1"/>
    <col min="2567" max="2820" width="9.109375" style="53"/>
    <col min="2821" max="2821" width="9.88671875" style="53" bestFit="1" customWidth="1"/>
    <col min="2822" max="2822" width="11.5546875" style="53" bestFit="1" customWidth="1"/>
    <col min="2823" max="3076" width="9.109375" style="53"/>
    <col min="3077" max="3077" width="9.88671875" style="53" bestFit="1" customWidth="1"/>
    <col min="3078" max="3078" width="11.5546875" style="53" bestFit="1" customWidth="1"/>
    <col min="3079" max="3332" width="9.109375" style="53"/>
    <col min="3333" max="3333" width="9.88671875" style="53" bestFit="1" customWidth="1"/>
    <col min="3334" max="3334" width="11.5546875" style="53" bestFit="1" customWidth="1"/>
    <col min="3335" max="3588" width="9.109375" style="53"/>
    <col min="3589" max="3589" width="9.88671875" style="53" bestFit="1" customWidth="1"/>
    <col min="3590" max="3590" width="11.5546875" style="53" bestFit="1" customWidth="1"/>
    <col min="3591" max="3844" width="9.109375" style="53"/>
    <col min="3845" max="3845" width="9.88671875" style="53" bestFit="1" customWidth="1"/>
    <col min="3846" max="3846" width="11.5546875" style="53" bestFit="1" customWidth="1"/>
    <col min="3847" max="4100" width="9.109375" style="53"/>
    <col min="4101" max="4101" width="9.88671875" style="53" bestFit="1" customWidth="1"/>
    <col min="4102" max="4102" width="11.5546875" style="53" bestFit="1" customWidth="1"/>
    <col min="4103" max="4356" width="9.109375" style="53"/>
    <col min="4357" max="4357" width="9.88671875" style="53" bestFit="1" customWidth="1"/>
    <col min="4358" max="4358" width="11.5546875" style="53" bestFit="1" customWidth="1"/>
    <col min="4359" max="4612" width="9.109375" style="53"/>
    <col min="4613" max="4613" width="9.88671875" style="53" bestFit="1" customWidth="1"/>
    <col min="4614" max="4614" width="11.5546875" style="53" bestFit="1" customWidth="1"/>
    <col min="4615" max="4868" width="9.109375" style="53"/>
    <col min="4869" max="4869" width="9.88671875" style="53" bestFit="1" customWidth="1"/>
    <col min="4870" max="4870" width="11.5546875" style="53" bestFit="1" customWidth="1"/>
    <col min="4871" max="5124" width="9.109375" style="53"/>
    <col min="5125" max="5125" width="9.88671875" style="53" bestFit="1" customWidth="1"/>
    <col min="5126" max="5126" width="11.5546875" style="53" bestFit="1" customWidth="1"/>
    <col min="5127" max="5380" width="9.109375" style="53"/>
    <col min="5381" max="5381" width="9.88671875" style="53" bestFit="1" customWidth="1"/>
    <col min="5382" max="5382" width="11.5546875" style="53" bestFit="1" customWidth="1"/>
    <col min="5383" max="5636" width="9.109375" style="53"/>
    <col min="5637" max="5637" width="9.88671875" style="53" bestFit="1" customWidth="1"/>
    <col min="5638" max="5638" width="11.5546875" style="53" bestFit="1" customWidth="1"/>
    <col min="5639" max="5892" width="9.109375" style="53"/>
    <col min="5893" max="5893" width="9.88671875" style="53" bestFit="1" customWidth="1"/>
    <col min="5894" max="5894" width="11.5546875" style="53" bestFit="1" customWidth="1"/>
    <col min="5895" max="6148" width="9.109375" style="53"/>
    <col min="6149" max="6149" width="9.88671875" style="53" bestFit="1" customWidth="1"/>
    <col min="6150" max="6150" width="11.5546875" style="53" bestFit="1" customWidth="1"/>
    <col min="6151" max="6404" width="9.109375" style="53"/>
    <col min="6405" max="6405" width="9.88671875" style="53" bestFit="1" customWidth="1"/>
    <col min="6406" max="6406" width="11.5546875" style="53" bestFit="1" customWidth="1"/>
    <col min="6407" max="6660" width="9.109375" style="53"/>
    <col min="6661" max="6661" width="9.88671875" style="53" bestFit="1" customWidth="1"/>
    <col min="6662" max="6662" width="11.5546875" style="53" bestFit="1" customWidth="1"/>
    <col min="6663" max="6916" width="9.109375" style="53"/>
    <col min="6917" max="6917" width="9.88671875" style="53" bestFit="1" customWidth="1"/>
    <col min="6918" max="6918" width="11.5546875" style="53" bestFit="1" customWidth="1"/>
    <col min="6919" max="7172" width="9.109375" style="53"/>
    <col min="7173" max="7173" width="9.88671875" style="53" bestFit="1" customWidth="1"/>
    <col min="7174" max="7174" width="11.5546875" style="53" bestFit="1" customWidth="1"/>
    <col min="7175" max="7428" width="9.109375" style="53"/>
    <col min="7429" max="7429" width="9.88671875" style="53" bestFit="1" customWidth="1"/>
    <col min="7430" max="7430" width="11.5546875" style="53" bestFit="1" customWidth="1"/>
    <col min="7431" max="7684" width="9.109375" style="53"/>
    <col min="7685" max="7685" width="9.88671875" style="53" bestFit="1" customWidth="1"/>
    <col min="7686" max="7686" width="11.5546875" style="53" bestFit="1" customWidth="1"/>
    <col min="7687" max="7940" width="9.109375" style="53"/>
    <col min="7941" max="7941" width="9.88671875" style="53" bestFit="1" customWidth="1"/>
    <col min="7942" max="7942" width="11.5546875" style="53" bestFit="1" customWidth="1"/>
    <col min="7943" max="8196" width="9.109375" style="53"/>
    <col min="8197" max="8197" width="9.88671875" style="53" bestFit="1" customWidth="1"/>
    <col min="8198" max="8198" width="11.5546875" style="53" bestFit="1" customWidth="1"/>
    <col min="8199" max="8452" width="9.109375" style="53"/>
    <col min="8453" max="8453" width="9.88671875" style="53" bestFit="1" customWidth="1"/>
    <col min="8454" max="8454" width="11.5546875" style="53" bestFit="1" customWidth="1"/>
    <col min="8455" max="8708" width="9.109375" style="53"/>
    <col min="8709" max="8709" width="9.88671875" style="53" bestFit="1" customWidth="1"/>
    <col min="8710" max="8710" width="11.5546875" style="53" bestFit="1" customWidth="1"/>
    <col min="8711" max="8964" width="9.109375" style="53"/>
    <col min="8965" max="8965" width="9.88671875" style="53" bestFit="1" customWidth="1"/>
    <col min="8966" max="8966" width="11.5546875" style="53" bestFit="1" customWidth="1"/>
    <col min="8967" max="9220" width="9.109375" style="53"/>
    <col min="9221" max="9221" width="9.88671875" style="53" bestFit="1" customWidth="1"/>
    <col min="9222" max="9222" width="11.5546875" style="53" bestFit="1" customWidth="1"/>
    <col min="9223" max="9476" width="9.109375" style="53"/>
    <col min="9477" max="9477" width="9.88671875" style="53" bestFit="1" customWidth="1"/>
    <col min="9478" max="9478" width="11.5546875" style="53" bestFit="1" customWidth="1"/>
    <col min="9479" max="9732" width="9.109375" style="53"/>
    <col min="9733" max="9733" width="9.88671875" style="53" bestFit="1" customWidth="1"/>
    <col min="9734" max="9734" width="11.5546875" style="53" bestFit="1" customWidth="1"/>
    <col min="9735" max="9988" width="9.109375" style="53"/>
    <col min="9989" max="9989" width="9.88671875" style="53" bestFit="1" customWidth="1"/>
    <col min="9990" max="9990" width="11.5546875" style="53" bestFit="1" customWidth="1"/>
    <col min="9991" max="10244" width="9.109375" style="53"/>
    <col min="10245" max="10245" width="9.88671875" style="53" bestFit="1" customWidth="1"/>
    <col min="10246" max="10246" width="11.5546875" style="53" bestFit="1" customWidth="1"/>
    <col min="10247" max="10500" width="9.109375" style="53"/>
    <col min="10501" max="10501" width="9.88671875" style="53" bestFit="1" customWidth="1"/>
    <col min="10502" max="10502" width="11.5546875" style="53" bestFit="1" customWidth="1"/>
    <col min="10503" max="10756" width="9.109375" style="53"/>
    <col min="10757" max="10757" width="9.88671875" style="53" bestFit="1" customWidth="1"/>
    <col min="10758" max="10758" width="11.5546875" style="53" bestFit="1" customWidth="1"/>
    <col min="10759" max="11012" width="9.109375" style="53"/>
    <col min="11013" max="11013" width="9.88671875" style="53" bestFit="1" customWidth="1"/>
    <col min="11014" max="11014" width="11.5546875" style="53" bestFit="1" customWidth="1"/>
    <col min="11015" max="11268" width="9.109375" style="53"/>
    <col min="11269" max="11269" width="9.88671875" style="53" bestFit="1" customWidth="1"/>
    <col min="11270" max="11270" width="11.5546875" style="53" bestFit="1" customWidth="1"/>
    <col min="11271" max="11524" width="9.109375" style="53"/>
    <col min="11525" max="11525" width="9.88671875" style="53" bestFit="1" customWidth="1"/>
    <col min="11526" max="11526" width="11.5546875" style="53" bestFit="1" customWidth="1"/>
    <col min="11527" max="11780" width="9.109375" style="53"/>
    <col min="11781" max="11781" width="9.88671875" style="53" bestFit="1" customWidth="1"/>
    <col min="11782" max="11782" width="11.5546875" style="53" bestFit="1" customWidth="1"/>
    <col min="11783" max="12036" width="9.109375" style="53"/>
    <col min="12037" max="12037" width="9.88671875" style="53" bestFit="1" customWidth="1"/>
    <col min="12038" max="12038" width="11.5546875" style="53" bestFit="1" customWidth="1"/>
    <col min="12039" max="12292" width="9.109375" style="53"/>
    <col min="12293" max="12293" width="9.88671875" style="53" bestFit="1" customWidth="1"/>
    <col min="12294" max="12294" width="11.5546875" style="53" bestFit="1" customWidth="1"/>
    <col min="12295" max="12548" width="9.109375" style="53"/>
    <col min="12549" max="12549" width="9.88671875" style="53" bestFit="1" customWidth="1"/>
    <col min="12550" max="12550" width="11.5546875" style="53" bestFit="1" customWidth="1"/>
    <col min="12551" max="12804" width="9.109375" style="53"/>
    <col min="12805" max="12805" width="9.88671875" style="53" bestFit="1" customWidth="1"/>
    <col min="12806" max="12806" width="11.5546875" style="53" bestFit="1" customWidth="1"/>
    <col min="12807" max="13060" width="9.109375" style="53"/>
    <col min="13061" max="13061" width="9.88671875" style="53" bestFit="1" customWidth="1"/>
    <col min="13062" max="13062" width="11.5546875" style="53" bestFit="1" customWidth="1"/>
    <col min="13063" max="13316" width="9.109375" style="53"/>
    <col min="13317" max="13317" width="9.88671875" style="53" bestFit="1" customWidth="1"/>
    <col min="13318" max="13318" width="11.5546875" style="53" bestFit="1" customWidth="1"/>
    <col min="13319" max="13572" width="9.109375" style="53"/>
    <col min="13573" max="13573" width="9.88671875" style="53" bestFit="1" customWidth="1"/>
    <col min="13574" max="13574" width="11.5546875" style="53" bestFit="1" customWidth="1"/>
    <col min="13575" max="13828" width="9.109375" style="53"/>
    <col min="13829" max="13829" width="9.88671875" style="53" bestFit="1" customWidth="1"/>
    <col min="13830" max="13830" width="11.5546875" style="53" bestFit="1" customWidth="1"/>
    <col min="13831" max="14084" width="9.109375" style="53"/>
    <col min="14085" max="14085" width="9.88671875" style="53" bestFit="1" customWidth="1"/>
    <col min="14086" max="14086" width="11.5546875" style="53" bestFit="1" customWidth="1"/>
    <col min="14087" max="14340" width="9.109375" style="53"/>
    <col min="14341" max="14341" width="9.88671875" style="53" bestFit="1" customWidth="1"/>
    <col min="14342" max="14342" width="11.5546875" style="53" bestFit="1" customWidth="1"/>
    <col min="14343" max="14596" width="9.109375" style="53"/>
    <col min="14597" max="14597" width="9.88671875" style="53" bestFit="1" customWidth="1"/>
    <col min="14598" max="14598" width="11.5546875" style="53" bestFit="1" customWidth="1"/>
    <col min="14599" max="14852" width="9.109375" style="53"/>
    <col min="14853" max="14853" width="9.88671875" style="53" bestFit="1" customWidth="1"/>
    <col min="14854" max="14854" width="11.5546875" style="53" bestFit="1" customWidth="1"/>
    <col min="14855" max="15108" width="9.109375" style="53"/>
    <col min="15109" max="15109" width="9.88671875" style="53" bestFit="1" customWidth="1"/>
    <col min="15110" max="15110" width="11.5546875" style="53" bestFit="1" customWidth="1"/>
    <col min="15111" max="15364" width="9.109375" style="53"/>
    <col min="15365" max="15365" width="9.88671875" style="53" bestFit="1" customWidth="1"/>
    <col min="15366" max="15366" width="11.5546875" style="53" bestFit="1" customWidth="1"/>
    <col min="15367" max="15620" width="9.109375" style="53"/>
    <col min="15621" max="15621" width="9.88671875" style="53" bestFit="1" customWidth="1"/>
    <col min="15622" max="15622" width="11.5546875" style="53" bestFit="1" customWidth="1"/>
    <col min="15623" max="15876" width="9.109375" style="53"/>
    <col min="15877" max="15877" width="9.88671875" style="53" bestFit="1" customWidth="1"/>
    <col min="15878" max="15878" width="11.5546875" style="53" bestFit="1" customWidth="1"/>
    <col min="15879" max="16132" width="9.109375" style="53"/>
    <col min="16133" max="16133" width="9.88671875" style="53" bestFit="1" customWidth="1"/>
    <col min="16134" max="16134" width="11.5546875" style="53" bestFit="1" customWidth="1"/>
    <col min="16135" max="16384" width="9.109375" style="53"/>
  </cols>
  <sheetData>
    <row r="1" spans="1:11" x14ac:dyDescent="0.25">
      <c r="A1" s="273" t="s">
        <v>4</v>
      </c>
      <c r="B1" s="274"/>
      <c r="C1" s="274"/>
      <c r="D1" s="274"/>
      <c r="E1" s="274"/>
      <c r="F1" s="274"/>
      <c r="G1" s="274"/>
      <c r="H1" s="274"/>
    </row>
    <row r="2" spans="1:11" x14ac:dyDescent="0.25">
      <c r="A2" s="275" t="s">
        <v>420</v>
      </c>
      <c r="B2" s="276"/>
      <c r="C2" s="276"/>
      <c r="D2" s="276"/>
      <c r="E2" s="276"/>
      <c r="F2" s="276"/>
      <c r="G2" s="276"/>
      <c r="H2" s="276"/>
    </row>
    <row r="3" spans="1:11" x14ac:dyDescent="0.25">
      <c r="A3" s="281" t="s">
        <v>172</v>
      </c>
      <c r="B3" s="282"/>
      <c r="C3" s="282"/>
      <c r="D3" s="282"/>
      <c r="E3" s="282"/>
      <c r="F3" s="282"/>
      <c r="G3" s="282"/>
      <c r="H3" s="282"/>
      <c r="I3" s="282"/>
      <c r="J3" s="283"/>
      <c r="K3" s="283"/>
    </row>
    <row r="4" spans="1:11" x14ac:dyDescent="0.25">
      <c r="A4" s="284" t="s">
        <v>299</v>
      </c>
      <c r="B4" s="285"/>
      <c r="C4" s="285"/>
      <c r="D4" s="285"/>
      <c r="E4" s="285"/>
      <c r="F4" s="285"/>
      <c r="G4" s="285"/>
      <c r="H4" s="285"/>
      <c r="I4" s="285"/>
      <c r="J4" s="286"/>
      <c r="K4" s="286"/>
    </row>
    <row r="5" spans="1:11" x14ac:dyDescent="0.25">
      <c r="A5" s="287" t="s">
        <v>2</v>
      </c>
      <c r="B5" s="288"/>
      <c r="C5" s="288"/>
      <c r="D5" s="288"/>
      <c r="E5" s="288"/>
      <c r="F5" s="288"/>
      <c r="G5" s="287" t="s">
        <v>5</v>
      </c>
      <c r="H5" s="277" t="s">
        <v>114</v>
      </c>
      <c r="I5" s="278"/>
      <c r="J5" s="277" t="s">
        <v>110</v>
      </c>
      <c r="K5" s="278"/>
    </row>
    <row r="6" spans="1:11" x14ac:dyDescent="0.25">
      <c r="A6" s="288"/>
      <c r="B6" s="288"/>
      <c r="C6" s="288"/>
      <c r="D6" s="288"/>
      <c r="E6" s="288"/>
      <c r="F6" s="288"/>
      <c r="G6" s="288"/>
      <c r="H6" s="48" t="s">
        <v>111</v>
      </c>
      <c r="I6" s="48" t="s">
        <v>112</v>
      </c>
      <c r="J6" s="48" t="s">
        <v>111</v>
      </c>
      <c r="K6" s="48" t="s">
        <v>112</v>
      </c>
    </row>
    <row r="7" spans="1:11" x14ac:dyDescent="0.25">
      <c r="A7" s="279">
        <v>1</v>
      </c>
      <c r="B7" s="280"/>
      <c r="C7" s="280"/>
      <c r="D7" s="280"/>
      <c r="E7" s="280"/>
      <c r="F7" s="280"/>
      <c r="G7" s="47">
        <v>2</v>
      </c>
      <c r="H7" s="48">
        <v>3</v>
      </c>
      <c r="I7" s="48">
        <v>4</v>
      </c>
      <c r="J7" s="48">
        <v>5</v>
      </c>
      <c r="K7" s="48">
        <v>6</v>
      </c>
    </row>
    <row r="8" spans="1:11" x14ac:dyDescent="0.25">
      <c r="A8" s="232" t="s">
        <v>220</v>
      </c>
      <c r="B8" s="233"/>
      <c r="C8" s="233"/>
      <c r="D8" s="233"/>
      <c r="E8" s="233"/>
      <c r="F8" s="234"/>
      <c r="G8" s="92">
        <v>1</v>
      </c>
      <c r="H8" s="91">
        <v>114194454</v>
      </c>
      <c r="I8" s="91">
        <v>54485758</v>
      </c>
      <c r="J8" s="91">
        <v>120226270</v>
      </c>
      <c r="K8" s="91">
        <v>60613290</v>
      </c>
    </row>
    <row r="9" spans="1:11" x14ac:dyDescent="0.25">
      <c r="A9" s="232" t="s">
        <v>221</v>
      </c>
      <c r="B9" s="233"/>
      <c r="C9" s="233"/>
      <c r="D9" s="233"/>
      <c r="E9" s="233"/>
      <c r="F9" s="234"/>
      <c r="G9" s="92">
        <v>2</v>
      </c>
      <c r="H9" s="91">
        <v>20774632</v>
      </c>
      <c r="I9" s="91">
        <v>12132944</v>
      </c>
      <c r="J9" s="91">
        <v>27658959</v>
      </c>
      <c r="K9" s="91">
        <v>13810183</v>
      </c>
    </row>
    <row r="10" spans="1:11" x14ac:dyDescent="0.25">
      <c r="A10" s="232" t="s">
        <v>222</v>
      </c>
      <c r="B10" s="233"/>
      <c r="C10" s="233"/>
      <c r="D10" s="233"/>
      <c r="E10" s="233"/>
      <c r="F10" s="234"/>
      <c r="G10" s="92">
        <v>3</v>
      </c>
      <c r="H10" s="91">
        <v>36657040</v>
      </c>
      <c r="I10" s="91">
        <v>17278203</v>
      </c>
      <c r="J10" s="91">
        <v>39926658</v>
      </c>
      <c r="K10" s="91">
        <v>19782347</v>
      </c>
    </row>
    <row r="11" spans="1:11" x14ac:dyDescent="0.25">
      <c r="A11" s="246" t="s">
        <v>266</v>
      </c>
      <c r="B11" s="247"/>
      <c r="C11" s="247"/>
      <c r="D11" s="247"/>
      <c r="E11" s="247"/>
      <c r="F11" s="248"/>
      <c r="G11" s="95">
        <v>4</v>
      </c>
      <c r="H11" s="87">
        <f>+H12+H13+H14</f>
        <v>229192</v>
      </c>
      <c r="I11" s="87">
        <f>+I12+I13+I14</f>
        <v>222612</v>
      </c>
      <c r="J11" s="87">
        <f t="shared" ref="J11" si="0">+J12+J13+J14</f>
        <v>236500</v>
      </c>
      <c r="K11" s="87">
        <f>+K12+K13+K14</f>
        <v>230012</v>
      </c>
    </row>
    <row r="12" spans="1:11" x14ac:dyDescent="0.25">
      <c r="A12" s="232" t="s">
        <v>223</v>
      </c>
      <c r="B12" s="233"/>
      <c r="C12" s="233"/>
      <c r="D12" s="233"/>
      <c r="E12" s="233"/>
      <c r="F12" s="234"/>
      <c r="G12" s="92">
        <v>5</v>
      </c>
      <c r="H12" s="91">
        <v>229192</v>
      </c>
      <c r="I12" s="91">
        <v>222612</v>
      </c>
      <c r="J12" s="91">
        <v>236500</v>
      </c>
      <c r="K12" s="91">
        <v>230012</v>
      </c>
    </row>
    <row r="13" spans="1:11" x14ac:dyDescent="0.25">
      <c r="A13" s="232" t="s">
        <v>224</v>
      </c>
      <c r="B13" s="233"/>
      <c r="C13" s="233"/>
      <c r="D13" s="233"/>
      <c r="E13" s="233"/>
      <c r="F13" s="234"/>
      <c r="G13" s="92">
        <v>6</v>
      </c>
      <c r="H13" s="91">
        <v>0</v>
      </c>
      <c r="I13" s="91">
        <v>0</v>
      </c>
      <c r="J13" s="91">
        <v>0</v>
      </c>
      <c r="K13" s="91">
        <v>0</v>
      </c>
    </row>
    <row r="14" spans="1:11" x14ac:dyDescent="0.25">
      <c r="A14" s="232" t="s">
        <v>225</v>
      </c>
      <c r="B14" s="233"/>
      <c r="C14" s="233"/>
      <c r="D14" s="233"/>
      <c r="E14" s="233"/>
      <c r="F14" s="234"/>
      <c r="G14" s="92">
        <v>7</v>
      </c>
      <c r="H14" s="91">
        <v>0</v>
      </c>
      <c r="I14" s="91">
        <v>0</v>
      </c>
      <c r="J14" s="91">
        <v>0</v>
      </c>
      <c r="K14" s="91">
        <v>0</v>
      </c>
    </row>
    <row r="15" spans="1:11" x14ac:dyDescent="0.25">
      <c r="A15" s="232" t="s">
        <v>226</v>
      </c>
      <c r="B15" s="233"/>
      <c r="C15" s="233"/>
      <c r="D15" s="233"/>
      <c r="E15" s="233"/>
      <c r="F15" s="234"/>
      <c r="G15" s="92">
        <v>8</v>
      </c>
      <c r="H15" s="91">
        <v>37805610</v>
      </c>
      <c r="I15" s="91">
        <v>19508354</v>
      </c>
      <c r="J15" s="91">
        <v>37786968</v>
      </c>
      <c r="K15" s="91">
        <v>19470743</v>
      </c>
    </row>
    <row r="16" spans="1:11" x14ac:dyDescent="0.25">
      <c r="A16" s="232" t="s">
        <v>227</v>
      </c>
      <c r="B16" s="233"/>
      <c r="C16" s="233"/>
      <c r="D16" s="233"/>
      <c r="E16" s="233"/>
      <c r="F16" s="234"/>
      <c r="G16" s="92">
        <v>9</v>
      </c>
      <c r="H16" s="91">
        <v>19579590</v>
      </c>
      <c r="I16" s="91">
        <v>10240544</v>
      </c>
      <c r="J16" s="91">
        <v>18807967</v>
      </c>
      <c r="K16" s="91">
        <v>9765028</v>
      </c>
    </row>
    <row r="17" spans="1:11" x14ac:dyDescent="0.25">
      <c r="A17" s="232" t="s">
        <v>228</v>
      </c>
      <c r="B17" s="233"/>
      <c r="C17" s="233"/>
      <c r="D17" s="233"/>
      <c r="E17" s="233"/>
      <c r="F17" s="234"/>
      <c r="G17" s="92">
        <v>10</v>
      </c>
      <c r="H17" s="91">
        <v>3017876</v>
      </c>
      <c r="I17" s="91">
        <v>1778319</v>
      </c>
      <c r="J17" s="91">
        <v>2086395</v>
      </c>
      <c r="K17" s="91">
        <v>2882383</v>
      </c>
    </row>
    <row r="18" spans="1:11" x14ac:dyDescent="0.25">
      <c r="A18" s="232" t="s">
        <v>229</v>
      </c>
      <c r="B18" s="233"/>
      <c r="C18" s="233"/>
      <c r="D18" s="233"/>
      <c r="E18" s="233"/>
      <c r="F18" s="234"/>
      <c r="G18" s="92">
        <v>11</v>
      </c>
      <c r="H18" s="91">
        <v>298353</v>
      </c>
      <c r="I18" s="91">
        <v>355278</v>
      </c>
      <c r="J18" s="91">
        <v>1294466</v>
      </c>
      <c r="K18" s="91">
        <v>2062271</v>
      </c>
    </row>
    <row r="19" spans="1:11" ht="28.5" customHeight="1" x14ac:dyDescent="0.25">
      <c r="A19" s="232" t="s">
        <v>230</v>
      </c>
      <c r="B19" s="233"/>
      <c r="C19" s="233"/>
      <c r="D19" s="233"/>
      <c r="E19" s="233"/>
      <c r="F19" s="234"/>
      <c r="G19" s="92">
        <v>12</v>
      </c>
      <c r="H19" s="91">
        <v>0</v>
      </c>
      <c r="I19" s="91">
        <v>0</v>
      </c>
      <c r="J19" s="91">
        <v>0</v>
      </c>
      <c r="K19" s="91">
        <v>0</v>
      </c>
    </row>
    <row r="20" spans="1:11" x14ac:dyDescent="0.25">
      <c r="A20" s="246" t="s">
        <v>267</v>
      </c>
      <c r="B20" s="247"/>
      <c r="C20" s="247"/>
      <c r="D20" s="247"/>
      <c r="E20" s="247"/>
      <c r="F20" s="248"/>
      <c r="G20" s="95">
        <v>13</v>
      </c>
      <c r="H20" s="87">
        <f>+H21+H22</f>
        <v>53013219</v>
      </c>
      <c r="I20" s="87">
        <f>+I21+I22</f>
        <v>27363674</v>
      </c>
      <c r="J20" s="87">
        <f t="shared" ref="J20:K20" si="1">+J21+J22</f>
        <v>58831860</v>
      </c>
      <c r="K20" s="87">
        <f t="shared" si="1"/>
        <v>29637537</v>
      </c>
    </row>
    <row r="21" spans="1:11" x14ac:dyDescent="0.25">
      <c r="A21" s="232" t="s">
        <v>231</v>
      </c>
      <c r="B21" s="233"/>
      <c r="C21" s="233"/>
      <c r="D21" s="233"/>
      <c r="E21" s="233"/>
      <c r="F21" s="234"/>
      <c r="G21" s="92">
        <v>14</v>
      </c>
      <c r="H21" s="91">
        <v>28200189</v>
      </c>
      <c r="I21" s="91">
        <v>14758419</v>
      </c>
      <c r="J21" s="91">
        <v>31699699</v>
      </c>
      <c r="K21" s="91">
        <v>16017020</v>
      </c>
    </row>
    <row r="22" spans="1:11" x14ac:dyDescent="0.25">
      <c r="A22" s="232" t="s">
        <v>232</v>
      </c>
      <c r="B22" s="233"/>
      <c r="C22" s="233"/>
      <c r="D22" s="233"/>
      <c r="E22" s="233"/>
      <c r="F22" s="234"/>
      <c r="G22" s="92">
        <v>15</v>
      </c>
      <c r="H22" s="91">
        <v>24813030</v>
      </c>
      <c r="I22" s="91">
        <v>12605255</v>
      </c>
      <c r="J22" s="91">
        <v>27132161</v>
      </c>
      <c r="K22" s="91">
        <v>13620517</v>
      </c>
    </row>
    <row r="23" spans="1:11" ht="27" customHeight="1" x14ac:dyDescent="0.25">
      <c r="A23" s="232" t="s">
        <v>233</v>
      </c>
      <c r="B23" s="233"/>
      <c r="C23" s="233"/>
      <c r="D23" s="233"/>
      <c r="E23" s="233"/>
      <c r="F23" s="234"/>
      <c r="G23" s="92">
        <v>16</v>
      </c>
      <c r="H23" s="91">
        <v>0</v>
      </c>
      <c r="I23" s="91">
        <v>0</v>
      </c>
      <c r="J23" s="91">
        <v>760</v>
      </c>
      <c r="K23" s="91">
        <v>0</v>
      </c>
    </row>
    <row r="24" spans="1:11" x14ac:dyDescent="0.25">
      <c r="A24" s="232" t="s">
        <v>234</v>
      </c>
      <c r="B24" s="233"/>
      <c r="C24" s="233"/>
      <c r="D24" s="233"/>
      <c r="E24" s="233"/>
      <c r="F24" s="234"/>
      <c r="G24" s="92">
        <v>17</v>
      </c>
      <c r="H24" s="91">
        <v>2274079</v>
      </c>
      <c r="I24" s="91">
        <v>989580</v>
      </c>
      <c r="J24" s="91">
        <v>1741705</v>
      </c>
      <c r="K24" s="91">
        <v>633147</v>
      </c>
    </row>
    <row r="25" spans="1:11" x14ac:dyDescent="0.25">
      <c r="A25" s="246" t="s">
        <v>268</v>
      </c>
      <c r="B25" s="247"/>
      <c r="C25" s="247"/>
      <c r="D25" s="247"/>
      <c r="E25" s="247"/>
      <c r="F25" s="248"/>
      <c r="G25" s="95">
        <v>18</v>
      </c>
      <c r="H25" s="87">
        <f>+H26+H27</f>
        <v>4301946</v>
      </c>
      <c r="I25" s="87">
        <f>+I26+I27</f>
        <v>2770910</v>
      </c>
      <c r="J25" s="87">
        <f t="shared" ref="J25:K25" si="2">+J26+J27</f>
        <v>2877129</v>
      </c>
      <c r="K25" s="87">
        <f t="shared" si="2"/>
        <v>1939633</v>
      </c>
    </row>
    <row r="26" spans="1:11" x14ac:dyDescent="0.25">
      <c r="A26" s="232" t="s">
        <v>235</v>
      </c>
      <c r="B26" s="233"/>
      <c r="C26" s="233"/>
      <c r="D26" s="233"/>
      <c r="E26" s="233"/>
      <c r="F26" s="234"/>
      <c r="G26" s="92">
        <v>19</v>
      </c>
      <c r="H26" s="91">
        <v>3781700</v>
      </c>
      <c r="I26" s="91">
        <v>2344798</v>
      </c>
      <c r="J26" s="91">
        <v>795539</v>
      </c>
      <c r="K26" s="91">
        <v>908213</v>
      </c>
    </row>
    <row r="27" spans="1:11" x14ac:dyDescent="0.25">
      <c r="A27" s="232" t="s">
        <v>202</v>
      </c>
      <c r="B27" s="233"/>
      <c r="C27" s="233"/>
      <c r="D27" s="233"/>
      <c r="E27" s="233"/>
      <c r="F27" s="234"/>
      <c r="G27" s="92">
        <v>20</v>
      </c>
      <c r="H27" s="91">
        <v>520246</v>
      </c>
      <c r="I27" s="91">
        <v>426112</v>
      </c>
      <c r="J27" s="91">
        <v>2081590</v>
      </c>
      <c r="K27" s="91">
        <v>1031420</v>
      </c>
    </row>
    <row r="28" spans="1:11" ht="27.75" customHeight="1" x14ac:dyDescent="0.25">
      <c r="A28" s="232" t="s">
        <v>236</v>
      </c>
      <c r="B28" s="233"/>
      <c r="C28" s="233"/>
      <c r="D28" s="233"/>
      <c r="E28" s="233"/>
      <c r="F28" s="234"/>
      <c r="G28" s="92">
        <v>21</v>
      </c>
      <c r="H28" s="91">
        <v>-4291235</v>
      </c>
      <c r="I28" s="91">
        <v>-7726428</v>
      </c>
      <c r="J28" s="91">
        <v>-4802927</v>
      </c>
      <c r="K28" s="91">
        <v>-2231681</v>
      </c>
    </row>
    <row r="29" spans="1:11" ht="27.75" customHeight="1" x14ac:dyDescent="0.25">
      <c r="A29" s="232" t="s">
        <v>237</v>
      </c>
      <c r="B29" s="233"/>
      <c r="C29" s="233"/>
      <c r="D29" s="233"/>
      <c r="E29" s="233"/>
      <c r="F29" s="234"/>
      <c r="G29" s="92">
        <v>22</v>
      </c>
      <c r="H29" s="91">
        <v>0</v>
      </c>
      <c r="I29" s="91">
        <v>0</v>
      </c>
      <c r="J29" s="91">
        <v>0</v>
      </c>
      <c r="K29" s="91">
        <v>0</v>
      </c>
    </row>
    <row r="30" spans="1:11" ht="36.75" customHeight="1" x14ac:dyDescent="0.25">
      <c r="A30" s="246" t="s">
        <v>269</v>
      </c>
      <c r="B30" s="247"/>
      <c r="C30" s="247"/>
      <c r="D30" s="247"/>
      <c r="E30" s="247"/>
      <c r="F30" s="248"/>
      <c r="G30" s="95">
        <v>23</v>
      </c>
      <c r="H30" s="87">
        <f>+H8-H10+H11+H15-H16+H17+H18-H20-H23-H24-H25-H28-H29</f>
        <v>44010846</v>
      </c>
      <c r="I30" s="87">
        <f>+I8-I10+I11+I15-I16+I17+I18-I20-I23-I24-I25-I28-I29</f>
        <v>25433838</v>
      </c>
      <c r="J30" s="87">
        <f t="shared" ref="J30:K30" si="3">+J8-J10+J11+J15-J16+J17+J18-J20-J23-J24-J25-J28-J29</f>
        <v>44247447</v>
      </c>
      <c r="K30" s="87">
        <f t="shared" si="3"/>
        <v>25732688</v>
      </c>
    </row>
    <row r="31" spans="1:11" ht="27" customHeight="1" x14ac:dyDescent="0.25">
      <c r="A31" s="232" t="s">
        <v>238</v>
      </c>
      <c r="B31" s="233"/>
      <c r="C31" s="233"/>
      <c r="D31" s="233"/>
      <c r="E31" s="233"/>
      <c r="F31" s="234"/>
      <c r="G31" s="92">
        <v>24</v>
      </c>
      <c r="H31" s="91">
        <v>7959629</v>
      </c>
      <c r="I31" s="91">
        <v>4583245</v>
      </c>
      <c r="J31" s="91">
        <v>8038864</v>
      </c>
      <c r="K31" s="91">
        <v>4694176</v>
      </c>
    </row>
    <row r="32" spans="1:11" ht="27" customHeight="1" x14ac:dyDescent="0.25">
      <c r="A32" s="246" t="s">
        <v>270</v>
      </c>
      <c r="B32" s="247"/>
      <c r="C32" s="247"/>
      <c r="D32" s="247"/>
      <c r="E32" s="247"/>
      <c r="F32" s="248"/>
      <c r="G32" s="95">
        <v>25</v>
      </c>
      <c r="H32" s="87">
        <f>+H30-H31</f>
        <v>36051217</v>
      </c>
      <c r="I32" s="87">
        <f>+I30-I31</f>
        <v>20850593</v>
      </c>
      <c r="J32" s="87">
        <f t="shared" ref="J32:K32" si="4">+J30-J31</f>
        <v>36208583</v>
      </c>
      <c r="K32" s="87">
        <f t="shared" si="4"/>
        <v>21038512</v>
      </c>
    </row>
    <row r="33" spans="1:11" ht="27" customHeight="1" x14ac:dyDescent="0.25">
      <c r="A33" s="232" t="s">
        <v>16</v>
      </c>
      <c r="B33" s="233"/>
      <c r="C33" s="233"/>
      <c r="D33" s="233"/>
      <c r="E33" s="233"/>
      <c r="F33" s="234"/>
      <c r="G33" s="92">
        <v>26</v>
      </c>
      <c r="H33" s="91">
        <v>0</v>
      </c>
      <c r="I33" s="91">
        <v>0</v>
      </c>
      <c r="J33" s="91">
        <v>0</v>
      </c>
      <c r="K33" s="91">
        <v>0</v>
      </c>
    </row>
    <row r="34" spans="1:11" ht="27" customHeight="1" x14ac:dyDescent="0.25">
      <c r="A34" s="232" t="s">
        <v>239</v>
      </c>
      <c r="B34" s="233"/>
      <c r="C34" s="233"/>
      <c r="D34" s="233"/>
      <c r="E34" s="233"/>
      <c r="F34" s="234"/>
      <c r="G34" s="92">
        <v>27</v>
      </c>
      <c r="H34" s="91">
        <v>0</v>
      </c>
      <c r="I34" s="91">
        <v>0</v>
      </c>
      <c r="J34" s="91">
        <v>0</v>
      </c>
      <c r="K34" s="91">
        <v>0</v>
      </c>
    </row>
    <row r="35" spans="1:11" ht="27" customHeight="1" x14ac:dyDescent="0.25">
      <c r="A35" s="246" t="s">
        <v>271</v>
      </c>
      <c r="B35" s="247"/>
      <c r="C35" s="247"/>
      <c r="D35" s="247"/>
      <c r="E35" s="247"/>
      <c r="F35" s="248"/>
      <c r="G35" s="95">
        <v>28</v>
      </c>
      <c r="H35" s="87">
        <f>+H33-H34</f>
        <v>0</v>
      </c>
      <c r="I35" s="87">
        <f>+I33-I34</f>
        <v>0</v>
      </c>
      <c r="J35" s="87">
        <f t="shared" ref="J35:K35" si="5">+J33-J34</f>
        <v>0</v>
      </c>
      <c r="K35" s="87">
        <f t="shared" si="5"/>
        <v>0</v>
      </c>
    </row>
    <row r="36" spans="1:11" x14ac:dyDescent="0.25">
      <c r="A36" s="246" t="s">
        <v>272</v>
      </c>
      <c r="B36" s="247"/>
      <c r="C36" s="247"/>
      <c r="D36" s="247"/>
      <c r="E36" s="247"/>
      <c r="F36" s="248"/>
      <c r="G36" s="95">
        <v>29</v>
      </c>
      <c r="H36" s="87">
        <f>+H32+H35</f>
        <v>36051217</v>
      </c>
      <c r="I36" s="87">
        <f>+I32+I35</f>
        <v>20850593</v>
      </c>
      <c r="J36" s="87">
        <f t="shared" ref="J36:K36" si="6">+J32+J35</f>
        <v>36208583</v>
      </c>
      <c r="K36" s="87">
        <f t="shared" si="6"/>
        <v>21038512</v>
      </c>
    </row>
    <row r="37" spans="1:11" x14ac:dyDescent="0.25">
      <c r="A37" s="232" t="s">
        <v>17</v>
      </c>
      <c r="B37" s="233"/>
      <c r="C37" s="233"/>
      <c r="D37" s="233"/>
      <c r="E37" s="233"/>
      <c r="F37" s="234"/>
      <c r="G37" s="92">
        <v>30</v>
      </c>
      <c r="H37" s="91">
        <v>0</v>
      </c>
      <c r="I37" s="91">
        <v>0</v>
      </c>
      <c r="J37" s="91">
        <v>0</v>
      </c>
      <c r="K37" s="91">
        <v>0</v>
      </c>
    </row>
    <row r="38" spans="1:11" x14ac:dyDescent="0.25">
      <c r="A38" s="232" t="s">
        <v>18</v>
      </c>
      <c r="B38" s="233"/>
      <c r="C38" s="233"/>
      <c r="D38" s="233"/>
      <c r="E38" s="233"/>
      <c r="F38" s="234"/>
      <c r="G38" s="92">
        <v>31</v>
      </c>
      <c r="H38" s="91">
        <v>36051217</v>
      </c>
      <c r="I38" s="91">
        <v>20850593</v>
      </c>
      <c r="J38" s="91">
        <f t="shared" ref="J38:K38" si="7">+J36</f>
        <v>36208583</v>
      </c>
      <c r="K38" s="91">
        <f t="shared" si="7"/>
        <v>21038512</v>
      </c>
    </row>
    <row r="39" spans="1:11" x14ac:dyDescent="0.25">
      <c r="A39" s="271" t="s">
        <v>12</v>
      </c>
      <c r="B39" s="272"/>
      <c r="C39" s="272"/>
      <c r="D39" s="272"/>
      <c r="E39" s="272"/>
      <c r="F39" s="272"/>
      <c r="G39" s="272"/>
      <c r="H39" s="272"/>
      <c r="I39" s="272"/>
      <c r="J39" s="272"/>
      <c r="K39" s="272"/>
    </row>
    <row r="40" spans="1:11" x14ac:dyDescent="0.25">
      <c r="A40" s="246" t="s">
        <v>240</v>
      </c>
      <c r="B40" s="247"/>
      <c r="C40" s="247"/>
      <c r="D40" s="247"/>
      <c r="E40" s="247"/>
      <c r="F40" s="248"/>
      <c r="G40" s="95">
        <v>1</v>
      </c>
      <c r="H40" s="87">
        <f>+H36</f>
        <v>36051217</v>
      </c>
      <c r="I40" s="87">
        <f>+I36</f>
        <v>20850593</v>
      </c>
      <c r="J40" s="87">
        <f t="shared" ref="J40:K40" si="8">+J36</f>
        <v>36208583</v>
      </c>
      <c r="K40" s="87">
        <f t="shared" si="8"/>
        <v>21038512</v>
      </c>
    </row>
    <row r="41" spans="1:11" x14ac:dyDescent="0.25">
      <c r="A41" s="246" t="s">
        <v>273</v>
      </c>
      <c r="B41" s="247"/>
      <c r="C41" s="247"/>
      <c r="D41" s="247"/>
      <c r="E41" s="247"/>
      <c r="F41" s="248"/>
      <c r="G41" s="95">
        <v>2</v>
      </c>
      <c r="H41" s="87">
        <f>+H42+H54</f>
        <v>90214</v>
      </c>
      <c r="I41" s="87">
        <f>+I42+I54</f>
        <v>-257281</v>
      </c>
      <c r="J41" s="87">
        <f t="shared" ref="J41:K41" si="9">+J42+J54</f>
        <v>-127669</v>
      </c>
      <c r="K41" s="87">
        <f t="shared" si="9"/>
        <v>997211</v>
      </c>
    </row>
    <row r="42" spans="1:11" ht="27" customHeight="1" x14ac:dyDescent="0.25">
      <c r="A42" s="246" t="s">
        <v>274</v>
      </c>
      <c r="B42" s="247"/>
      <c r="C42" s="247"/>
      <c r="D42" s="247"/>
      <c r="E42" s="247"/>
      <c r="F42" s="248"/>
      <c r="G42" s="95">
        <v>3</v>
      </c>
      <c r="H42" s="87">
        <f>+H43+H44+H45+H46+H47+H48+H49+H52+H53</f>
        <v>90214</v>
      </c>
      <c r="I42" s="87">
        <f>+I43+I44+I45+I46+I47+I48+I49+I52+I53</f>
        <v>-257281</v>
      </c>
      <c r="J42" s="87">
        <f t="shared" ref="J42:K42" si="10">+J43+J44+J45+J46+J47+J48+J49+J52+J53</f>
        <v>-127669</v>
      </c>
      <c r="K42" s="87">
        <f t="shared" si="10"/>
        <v>997211</v>
      </c>
    </row>
    <row r="43" spans="1:11" x14ac:dyDescent="0.25">
      <c r="A43" s="232" t="s">
        <v>241</v>
      </c>
      <c r="B43" s="233"/>
      <c r="C43" s="233"/>
      <c r="D43" s="233"/>
      <c r="E43" s="233"/>
      <c r="F43" s="234"/>
      <c r="G43" s="92">
        <v>4</v>
      </c>
      <c r="H43" s="91">
        <v>0</v>
      </c>
      <c r="I43" s="91">
        <v>0</v>
      </c>
      <c r="J43" s="91">
        <v>-70883</v>
      </c>
      <c r="K43" s="91">
        <v>0</v>
      </c>
    </row>
    <row r="44" spans="1:11" x14ac:dyDescent="0.25">
      <c r="A44" s="232" t="s">
        <v>19</v>
      </c>
      <c r="B44" s="233"/>
      <c r="C44" s="233"/>
      <c r="D44" s="233"/>
      <c r="E44" s="233"/>
      <c r="F44" s="234"/>
      <c r="G44" s="92">
        <v>5</v>
      </c>
      <c r="H44" s="91">
        <v>0</v>
      </c>
      <c r="I44" s="91">
        <v>0</v>
      </c>
      <c r="J44" s="91">
        <v>0</v>
      </c>
      <c r="K44" s="91">
        <v>0</v>
      </c>
    </row>
    <row r="45" spans="1:11" ht="27.75" customHeight="1" x14ac:dyDescent="0.25">
      <c r="A45" s="232" t="s">
        <v>242</v>
      </c>
      <c r="B45" s="233"/>
      <c r="C45" s="233"/>
      <c r="D45" s="233"/>
      <c r="E45" s="233"/>
      <c r="F45" s="234"/>
      <c r="G45" s="92">
        <v>6</v>
      </c>
      <c r="H45" s="91">
        <v>0</v>
      </c>
      <c r="I45" s="91">
        <v>0</v>
      </c>
      <c r="J45" s="91">
        <v>0</v>
      </c>
      <c r="K45" s="91">
        <v>0</v>
      </c>
    </row>
    <row r="46" spans="1:11" x14ac:dyDescent="0.25">
      <c r="A46" s="232" t="s">
        <v>20</v>
      </c>
      <c r="B46" s="233"/>
      <c r="C46" s="233"/>
      <c r="D46" s="233"/>
      <c r="E46" s="233"/>
      <c r="F46" s="234"/>
      <c r="G46" s="92">
        <v>7</v>
      </c>
      <c r="H46" s="91">
        <v>0</v>
      </c>
      <c r="I46" s="91">
        <v>0</v>
      </c>
      <c r="J46" s="91">
        <v>0</v>
      </c>
      <c r="K46" s="91">
        <v>0</v>
      </c>
    </row>
    <row r="47" spans="1:11" ht="27.75" customHeight="1" x14ac:dyDescent="0.25">
      <c r="A47" s="232" t="s">
        <v>243</v>
      </c>
      <c r="B47" s="233"/>
      <c r="C47" s="233"/>
      <c r="D47" s="233"/>
      <c r="E47" s="233"/>
      <c r="F47" s="234"/>
      <c r="G47" s="92">
        <v>8</v>
      </c>
      <c r="H47" s="91">
        <v>0</v>
      </c>
      <c r="I47" s="91">
        <v>0</v>
      </c>
      <c r="J47" s="91">
        <v>0</v>
      </c>
      <c r="K47" s="91">
        <v>0</v>
      </c>
    </row>
    <row r="48" spans="1:11" ht="27.75" customHeight="1" x14ac:dyDescent="0.25">
      <c r="A48" s="232" t="s">
        <v>157</v>
      </c>
      <c r="B48" s="233"/>
      <c r="C48" s="233"/>
      <c r="D48" s="233"/>
      <c r="E48" s="233"/>
      <c r="F48" s="234"/>
      <c r="G48" s="92">
        <v>9</v>
      </c>
      <c r="H48" s="91">
        <v>141356</v>
      </c>
      <c r="I48" s="91">
        <v>-282418</v>
      </c>
      <c r="J48" s="91">
        <v>-69084</v>
      </c>
      <c r="K48" s="91">
        <v>1216111</v>
      </c>
    </row>
    <row r="49" spans="1:11" ht="36.75" customHeight="1" x14ac:dyDescent="0.25">
      <c r="A49" s="232" t="s">
        <v>244</v>
      </c>
      <c r="B49" s="233"/>
      <c r="C49" s="233"/>
      <c r="D49" s="233"/>
      <c r="E49" s="233"/>
      <c r="F49" s="234"/>
      <c r="G49" s="92">
        <v>10</v>
      </c>
      <c r="H49" s="91">
        <v>0</v>
      </c>
      <c r="I49" s="91">
        <v>0</v>
      </c>
      <c r="J49" s="91">
        <v>0</v>
      </c>
      <c r="K49" s="91">
        <v>0</v>
      </c>
    </row>
    <row r="50" spans="1:11" ht="27" customHeight="1" x14ac:dyDescent="0.25">
      <c r="A50" s="232" t="s">
        <v>245</v>
      </c>
      <c r="B50" s="233"/>
      <c r="C50" s="233"/>
      <c r="D50" s="233"/>
      <c r="E50" s="233"/>
      <c r="F50" s="234"/>
      <c r="G50" s="92">
        <v>11</v>
      </c>
      <c r="H50" s="91">
        <v>0</v>
      </c>
      <c r="I50" s="91">
        <v>0</v>
      </c>
      <c r="J50" s="91">
        <v>0</v>
      </c>
      <c r="K50" s="91">
        <v>0</v>
      </c>
    </row>
    <row r="51" spans="1:11" ht="27" customHeight="1" x14ac:dyDescent="0.25">
      <c r="A51" s="232" t="s">
        <v>246</v>
      </c>
      <c r="B51" s="233"/>
      <c r="C51" s="233"/>
      <c r="D51" s="233"/>
      <c r="E51" s="233"/>
      <c r="F51" s="234"/>
      <c r="G51" s="92">
        <v>12</v>
      </c>
      <c r="H51" s="91">
        <v>0</v>
      </c>
      <c r="I51" s="91">
        <v>0</v>
      </c>
      <c r="J51" s="91">
        <v>0</v>
      </c>
      <c r="K51" s="91">
        <v>0</v>
      </c>
    </row>
    <row r="52" spans="1:11" ht="36.75" customHeight="1" x14ac:dyDescent="0.25">
      <c r="A52" s="232" t="s">
        <v>247</v>
      </c>
      <c r="B52" s="233"/>
      <c r="C52" s="233"/>
      <c r="D52" s="233"/>
      <c r="E52" s="233"/>
      <c r="F52" s="234"/>
      <c r="G52" s="92">
        <v>13</v>
      </c>
      <c r="H52" s="91">
        <v>0</v>
      </c>
      <c r="I52" s="91">
        <v>0</v>
      </c>
      <c r="J52" s="91">
        <v>0</v>
      </c>
      <c r="K52" s="91">
        <v>0</v>
      </c>
    </row>
    <row r="53" spans="1:11" x14ac:dyDescent="0.25">
      <c r="A53" s="232" t="s">
        <v>248</v>
      </c>
      <c r="B53" s="233"/>
      <c r="C53" s="233"/>
      <c r="D53" s="233"/>
      <c r="E53" s="233"/>
      <c r="F53" s="234"/>
      <c r="G53" s="92">
        <v>14</v>
      </c>
      <c r="H53" s="91">
        <v>-51142</v>
      </c>
      <c r="I53" s="91">
        <v>25137</v>
      </c>
      <c r="J53" s="91">
        <v>12298</v>
      </c>
      <c r="K53" s="91">
        <v>-218900</v>
      </c>
    </row>
    <row r="54" spans="1:11" ht="27.75" customHeight="1" x14ac:dyDescent="0.25">
      <c r="A54" s="246" t="s">
        <v>275</v>
      </c>
      <c r="B54" s="247"/>
      <c r="C54" s="247"/>
      <c r="D54" s="247"/>
      <c r="E54" s="247"/>
      <c r="F54" s="248"/>
      <c r="G54" s="95">
        <v>15</v>
      </c>
      <c r="H54" s="87">
        <f>+H55+H56+H57+H58+H59+H60+H61+H62</f>
        <v>0</v>
      </c>
      <c r="I54" s="87">
        <f>+I55+I56+I57+I58+I59+I60+I61+I62</f>
        <v>0</v>
      </c>
      <c r="J54" s="87">
        <f t="shared" ref="J54:K54" si="11">+J55+J56+J57+J58+J59+J60+J61+J62</f>
        <v>0</v>
      </c>
      <c r="K54" s="87">
        <f t="shared" si="11"/>
        <v>0</v>
      </c>
    </row>
    <row r="55" spans="1:11" x14ac:dyDescent="0.25">
      <c r="A55" s="232" t="s">
        <v>21</v>
      </c>
      <c r="B55" s="233"/>
      <c r="C55" s="233"/>
      <c r="D55" s="233"/>
      <c r="E55" s="233"/>
      <c r="F55" s="234"/>
      <c r="G55" s="92">
        <v>16</v>
      </c>
      <c r="H55" s="91">
        <v>0</v>
      </c>
      <c r="I55" s="91">
        <v>0</v>
      </c>
      <c r="J55" s="91">
        <v>0</v>
      </c>
      <c r="K55" s="91">
        <v>0</v>
      </c>
    </row>
    <row r="56" spans="1:11" x14ac:dyDescent="0.25">
      <c r="A56" s="232" t="s">
        <v>158</v>
      </c>
      <c r="B56" s="233"/>
      <c r="C56" s="233"/>
      <c r="D56" s="233"/>
      <c r="E56" s="233"/>
      <c r="F56" s="234"/>
      <c r="G56" s="92">
        <v>17</v>
      </c>
      <c r="H56" s="91">
        <v>0</v>
      </c>
      <c r="I56" s="91">
        <v>0</v>
      </c>
      <c r="J56" s="91">
        <v>0</v>
      </c>
      <c r="K56" s="91">
        <v>0</v>
      </c>
    </row>
    <row r="57" spans="1:11" x14ac:dyDescent="0.25">
      <c r="A57" s="232" t="s">
        <v>249</v>
      </c>
      <c r="B57" s="233"/>
      <c r="C57" s="233"/>
      <c r="D57" s="233"/>
      <c r="E57" s="233"/>
      <c r="F57" s="234"/>
      <c r="G57" s="92">
        <v>18</v>
      </c>
      <c r="H57" s="91">
        <v>0</v>
      </c>
      <c r="I57" s="91">
        <v>0</v>
      </c>
      <c r="J57" s="91">
        <v>0</v>
      </c>
      <c r="K57" s="91">
        <v>0</v>
      </c>
    </row>
    <row r="58" spans="1:11" x14ac:dyDescent="0.25">
      <c r="A58" s="232" t="s">
        <v>22</v>
      </c>
      <c r="B58" s="233"/>
      <c r="C58" s="233"/>
      <c r="D58" s="233"/>
      <c r="E58" s="233"/>
      <c r="F58" s="234"/>
      <c r="G58" s="92">
        <v>19</v>
      </c>
      <c r="H58" s="91">
        <v>0</v>
      </c>
      <c r="I58" s="91">
        <v>0</v>
      </c>
      <c r="J58" s="91">
        <v>0</v>
      </c>
      <c r="K58" s="91">
        <v>0</v>
      </c>
    </row>
    <row r="59" spans="1:11" x14ac:dyDescent="0.25">
      <c r="A59" s="232" t="s">
        <v>23</v>
      </c>
      <c r="B59" s="233"/>
      <c r="C59" s="233"/>
      <c r="D59" s="233"/>
      <c r="E59" s="233"/>
      <c r="F59" s="234"/>
      <c r="G59" s="92">
        <v>20</v>
      </c>
      <c r="H59" s="91">
        <v>0</v>
      </c>
      <c r="I59" s="91">
        <v>0</v>
      </c>
      <c r="J59" s="91">
        <v>0</v>
      </c>
      <c r="K59" s="91">
        <v>0</v>
      </c>
    </row>
    <row r="60" spans="1:11" x14ac:dyDescent="0.25">
      <c r="A60" s="232" t="s">
        <v>20</v>
      </c>
      <c r="B60" s="233"/>
      <c r="C60" s="233"/>
      <c r="D60" s="233"/>
      <c r="E60" s="233"/>
      <c r="F60" s="234"/>
      <c r="G60" s="92">
        <v>21</v>
      </c>
      <c r="H60" s="91">
        <v>0</v>
      </c>
      <c r="I60" s="91">
        <v>0</v>
      </c>
      <c r="J60" s="91">
        <v>0</v>
      </c>
      <c r="K60" s="91">
        <v>0</v>
      </c>
    </row>
    <row r="61" spans="1:11" ht="27.75" customHeight="1" x14ac:dyDescent="0.25">
      <c r="A61" s="232" t="s">
        <v>24</v>
      </c>
      <c r="B61" s="233"/>
      <c r="C61" s="233"/>
      <c r="D61" s="233"/>
      <c r="E61" s="233"/>
      <c r="F61" s="234"/>
      <c r="G61" s="92">
        <v>22</v>
      </c>
      <c r="H61" s="91">
        <v>0</v>
      </c>
      <c r="I61" s="91">
        <v>0</v>
      </c>
      <c r="J61" s="91">
        <v>0</v>
      </c>
      <c r="K61" s="91">
        <v>0</v>
      </c>
    </row>
    <row r="62" spans="1:11" ht="27.75" customHeight="1" x14ac:dyDescent="0.25">
      <c r="A62" s="232" t="s">
        <v>25</v>
      </c>
      <c r="B62" s="233"/>
      <c r="C62" s="233"/>
      <c r="D62" s="233"/>
      <c r="E62" s="233"/>
      <c r="F62" s="234"/>
      <c r="G62" s="92">
        <v>23</v>
      </c>
      <c r="H62" s="91">
        <v>0</v>
      </c>
      <c r="I62" s="91">
        <v>0</v>
      </c>
      <c r="J62" s="91">
        <v>0</v>
      </c>
      <c r="K62" s="91">
        <v>0</v>
      </c>
    </row>
    <row r="63" spans="1:11" x14ac:dyDescent="0.25">
      <c r="A63" s="246" t="s">
        <v>276</v>
      </c>
      <c r="B63" s="247"/>
      <c r="C63" s="247"/>
      <c r="D63" s="247"/>
      <c r="E63" s="247"/>
      <c r="F63" s="248"/>
      <c r="G63" s="95">
        <v>24</v>
      </c>
      <c r="H63" s="87">
        <f>+H40+H41</f>
        <v>36141431</v>
      </c>
      <c r="I63" s="87">
        <f>+I40+I41</f>
        <v>20593312</v>
      </c>
      <c r="J63" s="87">
        <f t="shared" ref="J63:K63" si="12">+J40+J41</f>
        <v>36080914</v>
      </c>
      <c r="K63" s="87">
        <f t="shared" si="12"/>
        <v>22035723</v>
      </c>
    </row>
    <row r="64" spans="1:11" x14ac:dyDescent="0.25">
      <c r="A64" s="232" t="s">
        <v>26</v>
      </c>
      <c r="B64" s="233"/>
      <c r="C64" s="233"/>
      <c r="D64" s="233"/>
      <c r="E64" s="233"/>
      <c r="F64" s="234"/>
      <c r="G64" s="92">
        <v>25</v>
      </c>
      <c r="H64" s="91">
        <v>0</v>
      </c>
      <c r="I64" s="91">
        <v>0</v>
      </c>
      <c r="J64" s="91">
        <v>0</v>
      </c>
      <c r="K64" s="91">
        <v>0</v>
      </c>
    </row>
    <row r="65" spans="1:11" x14ac:dyDescent="0.25">
      <c r="A65" s="232" t="s">
        <v>18</v>
      </c>
      <c r="B65" s="233"/>
      <c r="C65" s="233"/>
      <c r="D65" s="233"/>
      <c r="E65" s="233"/>
      <c r="F65" s="234"/>
      <c r="G65" s="92">
        <v>26</v>
      </c>
      <c r="H65" s="91">
        <v>36141431</v>
      </c>
      <c r="I65" s="91">
        <v>20593312</v>
      </c>
      <c r="J65" s="91">
        <f t="shared" ref="J65:K65" si="13">+J63</f>
        <v>36080914</v>
      </c>
      <c r="K65" s="91">
        <f t="shared" si="13"/>
        <v>22035723</v>
      </c>
    </row>
  </sheetData>
  <sheetProtection algorithmName="SHA-512" hashValue="cAt+xDXzkHJaWT+TGVwcMIxFR4peWVs11KJZXlMgGz3iWYVaXZPWR99EnUBdpjqwDaDdi9z0YIxpXhL7pWrkow==" saltValue="yx7aYsUa7iCDzU5np/jM+A==" spinCount="100000" sheet="1" objects="1" scenarios="1"/>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34" zoomScale="110" zoomScaleNormal="100" workbookViewId="0">
      <selection activeCell="K44" sqref="K44"/>
    </sheetView>
  </sheetViews>
  <sheetFormatPr defaultRowHeight="13.2" x14ac:dyDescent="0.25"/>
  <cols>
    <col min="1" max="7" width="9.109375" style="53"/>
    <col min="8" max="8" width="9.88671875" style="52" customWidth="1"/>
    <col min="9" max="9" width="12" style="52" customWidth="1"/>
    <col min="10" max="10" width="10.44140625" style="53" bestFit="1" customWidth="1"/>
    <col min="11" max="11" width="12.44140625" style="53" bestFit="1" customWidth="1"/>
    <col min="12" max="262" width="9.109375" style="53"/>
    <col min="263" max="264" width="9.88671875" style="53" bestFit="1" customWidth="1"/>
    <col min="265" max="265" width="12" style="53" bestFit="1" customWidth="1"/>
    <col min="266" max="266" width="10.44140625" style="53" bestFit="1" customWidth="1"/>
    <col min="267" max="267" width="12.44140625" style="53" bestFit="1" customWidth="1"/>
    <col min="268" max="518" width="9.109375" style="53"/>
    <col min="519" max="520" width="9.88671875" style="53" bestFit="1" customWidth="1"/>
    <col min="521" max="521" width="12" style="53" bestFit="1" customWidth="1"/>
    <col min="522" max="522" width="10.44140625" style="53" bestFit="1" customWidth="1"/>
    <col min="523" max="523" width="12.44140625" style="53" bestFit="1" customWidth="1"/>
    <col min="524" max="774" width="9.109375" style="53"/>
    <col min="775" max="776" width="9.88671875" style="53" bestFit="1" customWidth="1"/>
    <col min="777" max="777" width="12" style="53" bestFit="1" customWidth="1"/>
    <col min="778" max="778" width="10.44140625" style="53" bestFit="1" customWidth="1"/>
    <col min="779" max="779" width="12.44140625" style="53" bestFit="1" customWidth="1"/>
    <col min="780" max="1030" width="9.109375" style="53"/>
    <col min="1031" max="1032" width="9.88671875" style="53" bestFit="1" customWidth="1"/>
    <col min="1033" max="1033" width="12" style="53" bestFit="1" customWidth="1"/>
    <col min="1034" max="1034" width="10.44140625" style="53" bestFit="1" customWidth="1"/>
    <col min="1035" max="1035" width="12.44140625" style="53" bestFit="1" customWidth="1"/>
    <col min="1036" max="1286" width="9.109375" style="53"/>
    <col min="1287" max="1288" width="9.88671875" style="53" bestFit="1" customWidth="1"/>
    <col min="1289" max="1289" width="12" style="53" bestFit="1" customWidth="1"/>
    <col min="1290" max="1290" width="10.44140625" style="53" bestFit="1" customWidth="1"/>
    <col min="1291" max="1291" width="12.44140625" style="53" bestFit="1" customWidth="1"/>
    <col min="1292" max="1542" width="9.109375" style="53"/>
    <col min="1543" max="1544" width="9.88671875" style="53" bestFit="1" customWidth="1"/>
    <col min="1545" max="1545" width="12" style="53" bestFit="1" customWidth="1"/>
    <col min="1546" max="1546" width="10.44140625" style="53" bestFit="1" customWidth="1"/>
    <col min="1547" max="1547" width="12.44140625" style="53" bestFit="1" customWidth="1"/>
    <col min="1548" max="1798" width="9.109375" style="53"/>
    <col min="1799" max="1800" width="9.88671875" style="53" bestFit="1" customWidth="1"/>
    <col min="1801" max="1801" width="12" style="53" bestFit="1" customWidth="1"/>
    <col min="1802" max="1802" width="10.44140625" style="53" bestFit="1" customWidth="1"/>
    <col min="1803" max="1803" width="12.44140625" style="53" bestFit="1" customWidth="1"/>
    <col min="1804" max="2054" width="9.109375" style="53"/>
    <col min="2055" max="2056" width="9.88671875" style="53" bestFit="1" customWidth="1"/>
    <col min="2057" max="2057" width="12" style="53" bestFit="1" customWidth="1"/>
    <col min="2058" max="2058" width="10.44140625" style="53" bestFit="1" customWidth="1"/>
    <col min="2059" max="2059" width="12.44140625" style="53" bestFit="1" customWidth="1"/>
    <col min="2060" max="2310" width="9.109375" style="53"/>
    <col min="2311" max="2312" width="9.88671875" style="53" bestFit="1" customWidth="1"/>
    <col min="2313" max="2313" width="12" style="53" bestFit="1" customWidth="1"/>
    <col min="2314" max="2314" width="10.44140625" style="53" bestFit="1" customWidth="1"/>
    <col min="2315" max="2315" width="12.44140625" style="53" bestFit="1" customWidth="1"/>
    <col min="2316" max="2566" width="9.109375" style="53"/>
    <col min="2567" max="2568" width="9.88671875" style="53" bestFit="1" customWidth="1"/>
    <col min="2569" max="2569" width="12" style="53" bestFit="1" customWidth="1"/>
    <col min="2570" max="2570" width="10.44140625" style="53" bestFit="1" customWidth="1"/>
    <col min="2571" max="2571" width="12.44140625" style="53" bestFit="1" customWidth="1"/>
    <col min="2572" max="2822" width="9.109375" style="53"/>
    <col min="2823" max="2824" width="9.88671875" style="53" bestFit="1" customWidth="1"/>
    <col min="2825" max="2825" width="12" style="53" bestFit="1" customWidth="1"/>
    <col min="2826" max="2826" width="10.44140625" style="53" bestFit="1" customWidth="1"/>
    <col min="2827" max="2827" width="12.44140625" style="53" bestFit="1" customWidth="1"/>
    <col min="2828" max="3078" width="9.109375" style="53"/>
    <col min="3079" max="3080" width="9.88671875" style="53" bestFit="1" customWidth="1"/>
    <col min="3081" max="3081" width="12" style="53" bestFit="1" customWidth="1"/>
    <col min="3082" max="3082" width="10.44140625" style="53" bestFit="1" customWidth="1"/>
    <col min="3083" max="3083" width="12.44140625" style="53" bestFit="1" customWidth="1"/>
    <col min="3084" max="3334" width="9.109375" style="53"/>
    <col min="3335" max="3336" width="9.88671875" style="53" bestFit="1" customWidth="1"/>
    <col min="3337" max="3337" width="12" style="53" bestFit="1" customWidth="1"/>
    <col min="3338" max="3338" width="10.44140625" style="53" bestFit="1" customWidth="1"/>
    <col min="3339" max="3339" width="12.44140625" style="53" bestFit="1" customWidth="1"/>
    <col min="3340" max="3590" width="9.109375" style="53"/>
    <col min="3591" max="3592" width="9.88671875" style="53" bestFit="1" customWidth="1"/>
    <col min="3593" max="3593" width="12" style="53" bestFit="1" customWidth="1"/>
    <col min="3594" max="3594" width="10.44140625" style="53" bestFit="1" customWidth="1"/>
    <col min="3595" max="3595" width="12.44140625" style="53" bestFit="1" customWidth="1"/>
    <col min="3596" max="3846" width="9.109375" style="53"/>
    <col min="3847" max="3848" width="9.88671875" style="53" bestFit="1" customWidth="1"/>
    <col min="3849" max="3849" width="12" style="53" bestFit="1" customWidth="1"/>
    <col min="3850" max="3850" width="10.44140625" style="53" bestFit="1" customWidth="1"/>
    <col min="3851" max="3851" width="12.44140625" style="53" bestFit="1" customWidth="1"/>
    <col min="3852" max="4102" width="9.109375" style="53"/>
    <col min="4103" max="4104" width="9.88671875" style="53" bestFit="1" customWidth="1"/>
    <col min="4105" max="4105" width="12" style="53" bestFit="1" customWidth="1"/>
    <col min="4106" max="4106" width="10.44140625" style="53" bestFit="1" customWidth="1"/>
    <col min="4107" max="4107" width="12.44140625" style="53" bestFit="1" customWidth="1"/>
    <col min="4108" max="4358" width="9.109375" style="53"/>
    <col min="4359" max="4360" width="9.88671875" style="53" bestFit="1" customWidth="1"/>
    <col min="4361" max="4361" width="12" style="53" bestFit="1" customWidth="1"/>
    <col min="4362" max="4362" width="10.44140625" style="53" bestFit="1" customWidth="1"/>
    <col min="4363" max="4363" width="12.44140625" style="53" bestFit="1" customWidth="1"/>
    <col min="4364" max="4614" width="9.109375" style="53"/>
    <col min="4615" max="4616" width="9.88671875" style="53" bestFit="1" customWidth="1"/>
    <col min="4617" max="4617" width="12" style="53" bestFit="1" customWidth="1"/>
    <col min="4618" max="4618" width="10.44140625" style="53" bestFit="1" customWidth="1"/>
    <col min="4619" max="4619" width="12.44140625" style="53" bestFit="1" customWidth="1"/>
    <col min="4620" max="4870" width="9.109375" style="53"/>
    <col min="4871" max="4872" width="9.88671875" style="53" bestFit="1" customWidth="1"/>
    <col min="4873" max="4873" width="12" style="53" bestFit="1" customWidth="1"/>
    <col min="4874" max="4874" width="10.44140625" style="53" bestFit="1" customWidth="1"/>
    <col min="4875" max="4875" width="12.44140625" style="53" bestFit="1" customWidth="1"/>
    <col min="4876" max="5126" width="9.109375" style="53"/>
    <col min="5127" max="5128" width="9.88671875" style="53" bestFit="1" customWidth="1"/>
    <col min="5129" max="5129" width="12" style="53" bestFit="1" customWidth="1"/>
    <col min="5130" max="5130" width="10.44140625" style="53" bestFit="1" customWidth="1"/>
    <col min="5131" max="5131" width="12.44140625" style="53" bestFit="1" customWidth="1"/>
    <col min="5132" max="5382" width="9.109375" style="53"/>
    <col min="5383" max="5384" width="9.88671875" style="53" bestFit="1" customWidth="1"/>
    <col min="5385" max="5385" width="12" style="53" bestFit="1" customWidth="1"/>
    <col min="5386" max="5386" width="10.44140625" style="53" bestFit="1" customWidth="1"/>
    <col min="5387" max="5387" width="12.44140625" style="53" bestFit="1" customWidth="1"/>
    <col min="5388" max="5638" width="9.109375" style="53"/>
    <col min="5639" max="5640" width="9.88671875" style="53" bestFit="1" customWidth="1"/>
    <col min="5641" max="5641" width="12" style="53" bestFit="1" customWidth="1"/>
    <col min="5642" max="5642" width="10.44140625" style="53" bestFit="1" customWidth="1"/>
    <col min="5643" max="5643" width="12.44140625" style="53" bestFit="1" customWidth="1"/>
    <col min="5644" max="5894" width="9.109375" style="53"/>
    <col min="5895" max="5896" width="9.88671875" style="53" bestFit="1" customWidth="1"/>
    <col min="5897" max="5897" width="12" style="53" bestFit="1" customWidth="1"/>
    <col min="5898" max="5898" width="10.44140625" style="53" bestFit="1" customWidth="1"/>
    <col min="5899" max="5899" width="12.44140625" style="53" bestFit="1" customWidth="1"/>
    <col min="5900" max="6150" width="9.109375" style="53"/>
    <col min="6151" max="6152" width="9.88671875" style="53" bestFit="1" customWidth="1"/>
    <col min="6153" max="6153" width="12" style="53" bestFit="1" customWidth="1"/>
    <col min="6154" max="6154" width="10.44140625" style="53" bestFit="1" customWidth="1"/>
    <col min="6155" max="6155" width="12.44140625" style="53" bestFit="1" customWidth="1"/>
    <col min="6156" max="6406" width="9.109375" style="53"/>
    <col min="6407" max="6408" width="9.88671875" style="53" bestFit="1" customWidth="1"/>
    <col min="6409" max="6409" width="12" style="53" bestFit="1" customWidth="1"/>
    <col min="6410" max="6410" width="10.44140625" style="53" bestFit="1" customWidth="1"/>
    <col min="6411" max="6411" width="12.44140625" style="53" bestFit="1" customWidth="1"/>
    <col min="6412" max="6662" width="9.109375" style="53"/>
    <col min="6663" max="6664" width="9.88671875" style="53" bestFit="1" customWidth="1"/>
    <col min="6665" max="6665" width="12" style="53" bestFit="1" customWidth="1"/>
    <col min="6666" max="6666" width="10.44140625" style="53" bestFit="1" customWidth="1"/>
    <col min="6667" max="6667" width="12.44140625" style="53" bestFit="1" customWidth="1"/>
    <col min="6668" max="6918" width="9.109375" style="53"/>
    <col min="6919" max="6920" width="9.88671875" style="53" bestFit="1" customWidth="1"/>
    <col min="6921" max="6921" width="12" style="53" bestFit="1" customWidth="1"/>
    <col min="6922" max="6922" width="10.44140625" style="53" bestFit="1" customWidth="1"/>
    <col min="6923" max="6923" width="12.44140625" style="53" bestFit="1" customWidth="1"/>
    <col min="6924" max="7174" width="9.109375" style="53"/>
    <col min="7175" max="7176" width="9.88671875" style="53" bestFit="1" customWidth="1"/>
    <col min="7177" max="7177" width="12" style="53" bestFit="1" customWidth="1"/>
    <col min="7178" max="7178" width="10.44140625" style="53" bestFit="1" customWidth="1"/>
    <col min="7179" max="7179" width="12.44140625" style="53" bestFit="1" customWidth="1"/>
    <col min="7180" max="7430" width="9.109375" style="53"/>
    <col min="7431" max="7432" width="9.88671875" style="53" bestFit="1" customWidth="1"/>
    <col min="7433" max="7433" width="12" style="53" bestFit="1" customWidth="1"/>
    <col min="7434" max="7434" width="10.44140625" style="53" bestFit="1" customWidth="1"/>
    <col min="7435" max="7435" width="12.44140625" style="53" bestFit="1" customWidth="1"/>
    <col min="7436" max="7686" width="9.109375" style="53"/>
    <col min="7687" max="7688" width="9.88671875" style="53" bestFit="1" customWidth="1"/>
    <col min="7689" max="7689" width="12" style="53" bestFit="1" customWidth="1"/>
    <col min="7690" max="7690" width="10.44140625" style="53" bestFit="1" customWidth="1"/>
    <col min="7691" max="7691" width="12.44140625" style="53" bestFit="1" customWidth="1"/>
    <col min="7692" max="7942" width="9.109375" style="53"/>
    <col min="7943" max="7944" width="9.88671875" style="53" bestFit="1" customWidth="1"/>
    <col min="7945" max="7945" width="12" style="53" bestFit="1" customWidth="1"/>
    <col min="7946" max="7946" width="10.44140625" style="53" bestFit="1" customWidth="1"/>
    <col min="7947" max="7947" width="12.44140625" style="53" bestFit="1" customWidth="1"/>
    <col min="7948" max="8198" width="9.109375" style="53"/>
    <col min="8199" max="8200" width="9.88671875" style="53" bestFit="1" customWidth="1"/>
    <col min="8201" max="8201" width="12" style="53" bestFit="1" customWidth="1"/>
    <col min="8202" max="8202" width="10.44140625" style="53" bestFit="1" customWidth="1"/>
    <col min="8203" max="8203" width="12.44140625" style="53" bestFit="1" customWidth="1"/>
    <col min="8204" max="8454" width="9.109375" style="53"/>
    <col min="8455" max="8456" width="9.88671875" style="53" bestFit="1" customWidth="1"/>
    <col min="8457" max="8457" width="12" style="53" bestFit="1" customWidth="1"/>
    <col min="8458" max="8458" width="10.44140625" style="53" bestFit="1" customWidth="1"/>
    <col min="8459" max="8459" width="12.44140625" style="53" bestFit="1" customWidth="1"/>
    <col min="8460" max="8710" width="9.109375" style="53"/>
    <col min="8711" max="8712" width="9.88671875" style="53" bestFit="1" customWidth="1"/>
    <col min="8713" max="8713" width="12" style="53" bestFit="1" customWidth="1"/>
    <col min="8714" max="8714" width="10.44140625" style="53" bestFit="1" customWidth="1"/>
    <col min="8715" max="8715" width="12.44140625" style="53" bestFit="1" customWidth="1"/>
    <col min="8716" max="8966" width="9.109375" style="53"/>
    <col min="8967" max="8968" width="9.88671875" style="53" bestFit="1" customWidth="1"/>
    <col min="8969" max="8969" width="12" style="53" bestFit="1" customWidth="1"/>
    <col min="8970" max="8970" width="10.44140625" style="53" bestFit="1" customWidth="1"/>
    <col min="8971" max="8971" width="12.44140625" style="53" bestFit="1" customWidth="1"/>
    <col min="8972" max="9222" width="9.109375" style="53"/>
    <col min="9223" max="9224" width="9.88671875" style="53" bestFit="1" customWidth="1"/>
    <col min="9225" max="9225" width="12" style="53" bestFit="1" customWidth="1"/>
    <col min="9226" max="9226" width="10.44140625" style="53" bestFit="1" customWidth="1"/>
    <col min="9227" max="9227" width="12.44140625" style="53" bestFit="1" customWidth="1"/>
    <col min="9228" max="9478" width="9.109375" style="53"/>
    <col min="9479" max="9480" width="9.88671875" style="53" bestFit="1" customWidth="1"/>
    <col min="9481" max="9481" width="12" style="53" bestFit="1" customWidth="1"/>
    <col min="9482" max="9482" width="10.44140625" style="53" bestFit="1" customWidth="1"/>
    <col min="9483" max="9483" width="12.44140625" style="53" bestFit="1" customWidth="1"/>
    <col min="9484" max="9734" width="9.109375" style="53"/>
    <col min="9735" max="9736" width="9.88671875" style="53" bestFit="1" customWidth="1"/>
    <col min="9737" max="9737" width="12" style="53" bestFit="1" customWidth="1"/>
    <col min="9738" max="9738" width="10.44140625" style="53" bestFit="1" customWidth="1"/>
    <col min="9739" max="9739" width="12.44140625" style="53" bestFit="1" customWidth="1"/>
    <col min="9740" max="9990" width="9.109375" style="53"/>
    <col min="9991" max="9992" width="9.88671875" style="53" bestFit="1" customWidth="1"/>
    <col min="9993" max="9993" width="12" style="53" bestFit="1" customWidth="1"/>
    <col min="9994" max="9994" width="10.44140625" style="53" bestFit="1" customWidth="1"/>
    <col min="9995" max="9995" width="12.44140625" style="53" bestFit="1" customWidth="1"/>
    <col min="9996" max="10246" width="9.109375" style="53"/>
    <col min="10247" max="10248" width="9.88671875" style="53" bestFit="1" customWidth="1"/>
    <col min="10249" max="10249" width="12" style="53" bestFit="1" customWidth="1"/>
    <col min="10250" max="10250" width="10.44140625" style="53" bestFit="1" customWidth="1"/>
    <col min="10251" max="10251" width="12.44140625" style="53" bestFit="1" customWidth="1"/>
    <col min="10252" max="10502" width="9.109375" style="53"/>
    <col min="10503" max="10504" width="9.88671875" style="53" bestFit="1" customWidth="1"/>
    <col min="10505" max="10505" width="12" style="53" bestFit="1" customWidth="1"/>
    <col min="10506" max="10506" width="10.44140625" style="53" bestFit="1" customWidth="1"/>
    <col min="10507" max="10507" width="12.44140625" style="53" bestFit="1" customWidth="1"/>
    <col min="10508" max="10758" width="9.109375" style="53"/>
    <col min="10759" max="10760" width="9.88671875" style="53" bestFit="1" customWidth="1"/>
    <col min="10761" max="10761" width="12" style="53" bestFit="1" customWidth="1"/>
    <col min="10762" max="10762" width="10.44140625" style="53" bestFit="1" customWidth="1"/>
    <col min="10763" max="10763" width="12.44140625" style="53" bestFit="1" customWidth="1"/>
    <col min="10764" max="11014" width="9.109375" style="53"/>
    <col min="11015" max="11016" width="9.88671875" style="53" bestFit="1" customWidth="1"/>
    <col min="11017" max="11017" width="12" style="53" bestFit="1" customWidth="1"/>
    <col min="11018" max="11018" width="10.44140625" style="53" bestFit="1" customWidth="1"/>
    <col min="11019" max="11019" width="12.44140625" style="53" bestFit="1" customWidth="1"/>
    <col min="11020" max="11270" width="9.109375" style="53"/>
    <col min="11271" max="11272" width="9.88671875" style="53" bestFit="1" customWidth="1"/>
    <col min="11273" max="11273" width="12" style="53" bestFit="1" customWidth="1"/>
    <col min="11274" max="11274" width="10.44140625" style="53" bestFit="1" customWidth="1"/>
    <col min="11275" max="11275" width="12.44140625" style="53" bestFit="1" customWidth="1"/>
    <col min="11276" max="11526" width="9.109375" style="53"/>
    <col min="11527" max="11528" width="9.88671875" style="53" bestFit="1" customWidth="1"/>
    <col min="11529" max="11529" width="12" style="53" bestFit="1" customWidth="1"/>
    <col min="11530" max="11530" width="10.44140625" style="53" bestFit="1" customWidth="1"/>
    <col min="11531" max="11531" width="12.44140625" style="53" bestFit="1" customWidth="1"/>
    <col min="11532" max="11782" width="9.109375" style="53"/>
    <col min="11783" max="11784" width="9.88671875" style="53" bestFit="1" customWidth="1"/>
    <col min="11785" max="11785" width="12" style="53" bestFit="1" customWidth="1"/>
    <col min="11786" max="11786" width="10.44140625" style="53" bestFit="1" customWidth="1"/>
    <col min="11787" max="11787" width="12.44140625" style="53" bestFit="1" customWidth="1"/>
    <col min="11788" max="12038" width="9.109375" style="53"/>
    <col min="12039" max="12040" width="9.88671875" style="53" bestFit="1" customWidth="1"/>
    <col min="12041" max="12041" width="12" style="53" bestFit="1" customWidth="1"/>
    <col min="12042" max="12042" width="10.44140625" style="53" bestFit="1" customWidth="1"/>
    <col min="12043" max="12043" width="12.44140625" style="53" bestFit="1" customWidth="1"/>
    <col min="12044" max="12294" width="9.109375" style="53"/>
    <col min="12295" max="12296" width="9.88671875" style="53" bestFit="1" customWidth="1"/>
    <col min="12297" max="12297" width="12" style="53" bestFit="1" customWidth="1"/>
    <col min="12298" max="12298" width="10.44140625" style="53" bestFit="1" customWidth="1"/>
    <col min="12299" max="12299" width="12.44140625" style="53" bestFit="1" customWidth="1"/>
    <col min="12300" max="12550" width="9.109375" style="53"/>
    <col min="12551" max="12552" width="9.88671875" style="53" bestFit="1" customWidth="1"/>
    <col min="12553" max="12553" width="12" style="53" bestFit="1" customWidth="1"/>
    <col min="12554" max="12554" width="10.44140625" style="53" bestFit="1" customWidth="1"/>
    <col min="12555" max="12555" width="12.44140625" style="53" bestFit="1" customWidth="1"/>
    <col min="12556" max="12806" width="9.109375" style="53"/>
    <col min="12807" max="12808" width="9.88671875" style="53" bestFit="1" customWidth="1"/>
    <col min="12809" max="12809" width="12" style="53" bestFit="1" customWidth="1"/>
    <col min="12810" max="12810" width="10.44140625" style="53" bestFit="1" customWidth="1"/>
    <col min="12811" max="12811" width="12.44140625" style="53" bestFit="1" customWidth="1"/>
    <col min="12812" max="13062" width="9.109375" style="53"/>
    <col min="13063" max="13064" width="9.88671875" style="53" bestFit="1" customWidth="1"/>
    <col min="13065" max="13065" width="12" style="53" bestFit="1" customWidth="1"/>
    <col min="13066" max="13066" width="10.44140625" style="53" bestFit="1" customWidth="1"/>
    <col min="13067" max="13067" width="12.44140625" style="53" bestFit="1" customWidth="1"/>
    <col min="13068" max="13318" width="9.109375" style="53"/>
    <col min="13319" max="13320" width="9.88671875" style="53" bestFit="1" customWidth="1"/>
    <col min="13321" max="13321" width="12" style="53" bestFit="1" customWidth="1"/>
    <col min="13322" max="13322" width="10.44140625" style="53" bestFit="1" customWidth="1"/>
    <col min="13323" max="13323" width="12.44140625" style="53" bestFit="1" customWidth="1"/>
    <col min="13324" max="13574" width="9.109375" style="53"/>
    <col min="13575" max="13576" width="9.88671875" style="53" bestFit="1" customWidth="1"/>
    <col min="13577" max="13577" width="12" style="53" bestFit="1" customWidth="1"/>
    <col min="13578" max="13578" width="10.44140625" style="53" bestFit="1" customWidth="1"/>
    <col min="13579" max="13579" width="12.44140625" style="53" bestFit="1" customWidth="1"/>
    <col min="13580" max="13830" width="9.109375" style="53"/>
    <col min="13831" max="13832" width="9.88671875" style="53" bestFit="1" customWidth="1"/>
    <col min="13833" max="13833" width="12" style="53" bestFit="1" customWidth="1"/>
    <col min="13834" max="13834" width="10.44140625" style="53" bestFit="1" customWidth="1"/>
    <col min="13835" max="13835" width="12.44140625" style="53" bestFit="1" customWidth="1"/>
    <col min="13836" max="14086" width="9.109375" style="53"/>
    <col min="14087" max="14088" width="9.88671875" style="53" bestFit="1" customWidth="1"/>
    <col min="14089" max="14089" width="12" style="53" bestFit="1" customWidth="1"/>
    <col min="14090" max="14090" width="10.44140625" style="53" bestFit="1" customWidth="1"/>
    <col min="14091" max="14091" width="12.44140625" style="53" bestFit="1" customWidth="1"/>
    <col min="14092" max="14342" width="9.109375" style="53"/>
    <col min="14343" max="14344" width="9.88671875" style="53" bestFit="1" customWidth="1"/>
    <col min="14345" max="14345" width="12" style="53" bestFit="1" customWidth="1"/>
    <col min="14346" max="14346" width="10.44140625" style="53" bestFit="1" customWidth="1"/>
    <col min="14347" max="14347" width="12.44140625" style="53" bestFit="1" customWidth="1"/>
    <col min="14348" max="14598" width="9.109375" style="53"/>
    <col min="14599" max="14600" width="9.88671875" style="53" bestFit="1" customWidth="1"/>
    <col min="14601" max="14601" width="12" style="53" bestFit="1" customWidth="1"/>
    <col min="14602" max="14602" width="10.44140625" style="53" bestFit="1" customWidth="1"/>
    <col min="14603" max="14603" width="12.44140625" style="53" bestFit="1" customWidth="1"/>
    <col min="14604" max="14854" width="9.109375" style="53"/>
    <col min="14855" max="14856" width="9.88671875" style="53" bestFit="1" customWidth="1"/>
    <col min="14857" max="14857" width="12" style="53" bestFit="1" customWidth="1"/>
    <col min="14858" max="14858" width="10.44140625" style="53" bestFit="1" customWidth="1"/>
    <col min="14859" max="14859" width="12.44140625" style="53" bestFit="1" customWidth="1"/>
    <col min="14860" max="15110" width="9.109375" style="53"/>
    <col min="15111" max="15112" width="9.88671875" style="53" bestFit="1" customWidth="1"/>
    <col min="15113" max="15113" width="12" style="53" bestFit="1" customWidth="1"/>
    <col min="15114" max="15114" width="10.44140625" style="53" bestFit="1" customWidth="1"/>
    <col min="15115" max="15115" width="12.44140625" style="53" bestFit="1" customWidth="1"/>
    <col min="15116" max="15366" width="9.109375" style="53"/>
    <col min="15367" max="15368" width="9.88671875" style="53" bestFit="1" customWidth="1"/>
    <col min="15369" max="15369" width="12" style="53" bestFit="1" customWidth="1"/>
    <col min="15370" max="15370" width="10.44140625" style="53" bestFit="1" customWidth="1"/>
    <col min="15371" max="15371" width="12.44140625" style="53" bestFit="1" customWidth="1"/>
    <col min="15372" max="15622" width="9.109375" style="53"/>
    <col min="15623" max="15624" width="9.88671875" style="53" bestFit="1" customWidth="1"/>
    <col min="15625" max="15625" width="12" style="53" bestFit="1" customWidth="1"/>
    <col min="15626" max="15626" width="10.44140625" style="53" bestFit="1" customWidth="1"/>
    <col min="15627" max="15627" width="12.44140625" style="53" bestFit="1" customWidth="1"/>
    <col min="15628" max="15878" width="9.109375" style="53"/>
    <col min="15879" max="15880" width="9.88671875" style="53" bestFit="1" customWidth="1"/>
    <col min="15881" max="15881" width="12" style="53" bestFit="1" customWidth="1"/>
    <col min="15882" max="15882" width="10.44140625" style="53" bestFit="1" customWidth="1"/>
    <col min="15883" max="15883" width="12.44140625" style="53" bestFit="1" customWidth="1"/>
    <col min="15884" max="16134" width="9.109375" style="53"/>
    <col min="16135" max="16136" width="9.88671875" style="53" bestFit="1" customWidth="1"/>
    <col min="16137" max="16137" width="12" style="53" bestFit="1" customWidth="1"/>
    <col min="16138" max="16138" width="10.44140625" style="53" bestFit="1" customWidth="1"/>
    <col min="16139" max="16139" width="12.44140625" style="53" bestFit="1" customWidth="1"/>
    <col min="16140" max="16384" width="9.109375" style="53"/>
  </cols>
  <sheetData>
    <row r="1" spans="1:9" ht="12.75" customHeight="1" x14ac:dyDescent="0.25">
      <c r="A1" s="273" t="s">
        <v>76</v>
      </c>
      <c r="B1" s="295"/>
      <c r="C1" s="295"/>
      <c r="D1" s="295"/>
      <c r="E1" s="295"/>
      <c r="F1" s="295"/>
      <c r="G1" s="295"/>
      <c r="H1" s="295"/>
    </row>
    <row r="2" spans="1:9" ht="12.75" customHeight="1" x14ac:dyDescent="0.25">
      <c r="A2" s="275" t="s">
        <v>420</v>
      </c>
      <c r="B2" s="276"/>
      <c r="C2" s="276"/>
      <c r="D2" s="276"/>
      <c r="E2" s="276"/>
      <c r="F2" s="276"/>
      <c r="G2" s="276"/>
      <c r="H2" s="276"/>
    </row>
    <row r="3" spans="1:9" x14ac:dyDescent="0.25">
      <c r="A3" s="281" t="s">
        <v>172</v>
      </c>
      <c r="B3" s="296"/>
      <c r="C3" s="296"/>
      <c r="D3" s="296"/>
      <c r="E3" s="296"/>
      <c r="F3" s="296"/>
      <c r="G3" s="296"/>
      <c r="H3" s="296"/>
      <c r="I3" s="282"/>
    </row>
    <row r="4" spans="1:9" x14ac:dyDescent="0.25">
      <c r="A4" s="297" t="s">
        <v>300</v>
      </c>
      <c r="B4" s="298"/>
      <c r="C4" s="298"/>
      <c r="D4" s="298"/>
      <c r="E4" s="298"/>
      <c r="F4" s="298"/>
      <c r="G4" s="298"/>
      <c r="H4" s="298"/>
      <c r="I4" s="285"/>
    </row>
    <row r="5" spans="1:9" ht="40.799999999999997" x14ac:dyDescent="0.25">
      <c r="A5" s="299" t="s">
        <v>2</v>
      </c>
      <c r="B5" s="294"/>
      <c r="C5" s="294"/>
      <c r="D5" s="294"/>
      <c r="E5" s="294"/>
      <c r="F5" s="294"/>
      <c r="G5" s="57" t="s">
        <v>5</v>
      </c>
      <c r="H5" s="55" t="s">
        <v>114</v>
      </c>
      <c r="I5" s="55" t="s">
        <v>159</v>
      </c>
    </row>
    <row r="6" spans="1:9" x14ac:dyDescent="0.25">
      <c r="A6" s="293">
        <v>1</v>
      </c>
      <c r="B6" s="294"/>
      <c r="C6" s="294"/>
      <c r="D6" s="294"/>
      <c r="E6" s="294"/>
      <c r="F6" s="294"/>
      <c r="G6" s="54">
        <v>2</v>
      </c>
      <c r="H6" s="55" t="s">
        <v>6</v>
      </c>
      <c r="I6" s="55" t="s">
        <v>7</v>
      </c>
    </row>
    <row r="7" spans="1:9" x14ac:dyDescent="0.25">
      <c r="A7" s="291" t="s">
        <v>34</v>
      </c>
      <c r="B7" s="292"/>
      <c r="C7" s="292"/>
      <c r="D7" s="292"/>
      <c r="E7" s="292"/>
      <c r="F7" s="292"/>
      <c r="G7" s="292"/>
      <c r="H7" s="292"/>
      <c r="I7" s="292"/>
    </row>
    <row r="8" spans="1:9" x14ac:dyDescent="0.25">
      <c r="A8" s="290" t="s">
        <v>27</v>
      </c>
      <c r="B8" s="290"/>
      <c r="C8" s="290"/>
      <c r="D8" s="290"/>
      <c r="E8" s="290"/>
      <c r="F8" s="290"/>
      <c r="G8" s="56">
        <v>1</v>
      </c>
      <c r="H8" s="58">
        <v>0</v>
      </c>
      <c r="I8" s="58">
        <v>0</v>
      </c>
    </row>
    <row r="9" spans="1:9" x14ac:dyDescent="0.25">
      <c r="A9" s="290" t="s">
        <v>28</v>
      </c>
      <c r="B9" s="290"/>
      <c r="C9" s="290"/>
      <c r="D9" s="290"/>
      <c r="E9" s="290"/>
      <c r="F9" s="290"/>
      <c r="G9" s="56">
        <v>2</v>
      </c>
      <c r="H9" s="58">
        <v>0</v>
      </c>
      <c r="I9" s="58">
        <v>0</v>
      </c>
    </row>
    <row r="10" spans="1:9" x14ac:dyDescent="0.25">
      <c r="A10" s="290" t="s">
        <v>29</v>
      </c>
      <c r="B10" s="290"/>
      <c r="C10" s="290"/>
      <c r="D10" s="290"/>
      <c r="E10" s="290"/>
      <c r="F10" s="290"/>
      <c r="G10" s="56">
        <v>3</v>
      </c>
      <c r="H10" s="58">
        <v>0</v>
      </c>
      <c r="I10" s="58">
        <v>0</v>
      </c>
    </row>
    <row r="11" spans="1:9" x14ac:dyDescent="0.25">
      <c r="A11" s="290" t="s">
        <v>30</v>
      </c>
      <c r="B11" s="290"/>
      <c r="C11" s="290"/>
      <c r="D11" s="290"/>
      <c r="E11" s="290"/>
      <c r="F11" s="290"/>
      <c r="G11" s="56">
        <v>4</v>
      </c>
      <c r="H11" s="58">
        <v>0</v>
      </c>
      <c r="I11" s="58">
        <v>0</v>
      </c>
    </row>
    <row r="12" spans="1:9" x14ac:dyDescent="0.25">
      <c r="A12" s="290" t="s">
        <v>31</v>
      </c>
      <c r="B12" s="290"/>
      <c r="C12" s="290"/>
      <c r="D12" s="290"/>
      <c r="E12" s="290"/>
      <c r="F12" s="290"/>
      <c r="G12" s="56">
        <v>5</v>
      </c>
      <c r="H12" s="58">
        <v>0</v>
      </c>
      <c r="I12" s="58">
        <v>0</v>
      </c>
    </row>
    <row r="13" spans="1:9" ht="22.5" customHeight="1" x14ac:dyDescent="0.25">
      <c r="A13" s="290" t="s">
        <v>51</v>
      </c>
      <c r="B13" s="290"/>
      <c r="C13" s="290"/>
      <c r="D13" s="290"/>
      <c r="E13" s="290"/>
      <c r="F13" s="290"/>
      <c r="G13" s="56">
        <v>6</v>
      </c>
      <c r="H13" s="58">
        <v>0</v>
      </c>
      <c r="I13" s="58">
        <v>0</v>
      </c>
    </row>
    <row r="14" spans="1:9" x14ac:dyDescent="0.25">
      <c r="A14" s="290" t="s">
        <v>32</v>
      </c>
      <c r="B14" s="290"/>
      <c r="C14" s="290"/>
      <c r="D14" s="290"/>
      <c r="E14" s="290"/>
      <c r="F14" s="290"/>
      <c r="G14" s="56">
        <v>7</v>
      </c>
      <c r="H14" s="58">
        <v>0</v>
      </c>
      <c r="I14" s="58">
        <v>0</v>
      </c>
    </row>
    <row r="15" spans="1:9" x14ac:dyDescent="0.25">
      <c r="A15" s="290" t="s">
        <v>33</v>
      </c>
      <c r="B15" s="290"/>
      <c r="C15" s="290"/>
      <c r="D15" s="290"/>
      <c r="E15" s="290"/>
      <c r="F15" s="290"/>
      <c r="G15" s="56">
        <v>8</v>
      </c>
      <c r="H15" s="58">
        <v>0</v>
      </c>
      <c r="I15" s="58">
        <v>0</v>
      </c>
    </row>
    <row r="16" spans="1:9" x14ac:dyDescent="0.25">
      <c r="A16" s="291" t="s">
        <v>35</v>
      </c>
      <c r="B16" s="292"/>
      <c r="C16" s="292"/>
      <c r="D16" s="292"/>
      <c r="E16" s="292"/>
      <c r="F16" s="292"/>
      <c r="G16" s="292"/>
      <c r="H16" s="292"/>
      <c r="I16" s="292"/>
    </row>
    <row r="17" spans="1:9" x14ac:dyDescent="0.25">
      <c r="A17" s="290" t="s">
        <v>36</v>
      </c>
      <c r="B17" s="290"/>
      <c r="C17" s="290"/>
      <c r="D17" s="290"/>
      <c r="E17" s="290"/>
      <c r="F17" s="290"/>
      <c r="G17" s="92">
        <v>9</v>
      </c>
      <c r="H17" s="58">
        <v>44010846</v>
      </c>
      <c r="I17" s="58">
        <v>44247447</v>
      </c>
    </row>
    <row r="18" spans="1:9" x14ac:dyDescent="0.25">
      <c r="A18" s="290" t="s">
        <v>37</v>
      </c>
      <c r="B18" s="290"/>
      <c r="C18" s="290"/>
      <c r="D18" s="290"/>
      <c r="E18" s="290"/>
      <c r="F18" s="290"/>
      <c r="G18" s="92"/>
      <c r="H18" s="58">
        <v>0</v>
      </c>
      <c r="I18" s="58">
        <v>0</v>
      </c>
    </row>
    <row r="19" spans="1:9" x14ac:dyDescent="0.25">
      <c r="A19" s="290" t="s">
        <v>38</v>
      </c>
      <c r="B19" s="290"/>
      <c r="C19" s="290"/>
      <c r="D19" s="290"/>
      <c r="E19" s="290"/>
      <c r="F19" s="290"/>
      <c r="G19" s="92">
        <v>10</v>
      </c>
      <c r="H19" s="58">
        <v>3467696</v>
      </c>
      <c r="I19" s="58">
        <v>-1925038</v>
      </c>
    </row>
    <row r="20" spans="1:9" x14ac:dyDescent="0.25">
      <c r="A20" s="290" t="s">
        <v>39</v>
      </c>
      <c r="B20" s="290"/>
      <c r="C20" s="290"/>
      <c r="D20" s="290"/>
      <c r="E20" s="290"/>
      <c r="F20" s="290"/>
      <c r="G20" s="92">
        <v>11</v>
      </c>
      <c r="H20" s="58">
        <v>6676769</v>
      </c>
      <c r="I20" s="58">
        <v>7271751</v>
      </c>
    </row>
    <row r="21" spans="1:9" ht="23.25" customHeight="1" x14ac:dyDescent="0.25">
      <c r="A21" s="290" t="s">
        <v>40</v>
      </c>
      <c r="B21" s="290"/>
      <c r="C21" s="290"/>
      <c r="D21" s="290"/>
      <c r="E21" s="290"/>
      <c r="F21" s="290"/>
      <c r="G21" s="92">
        <v>12</v>
      </c>
      <c r="H21" s="58">
        <v>-3032334</v>
      </c>
      <c r="I21" s="58">
        <v>-2086395</v>
      </c>
    </row>
    <row r="22" spans="1:9" x14ac:dyDescent="0.25">
      <c r="A22" s="290" t="s">
        <v>41</v>
      </c>
      <c r="B22" s="290"/>
      <c r="C22" s="290"/>
      <c r="D22" s="290"/>
      <c r="E22" s="290"/>
      <c r="F22" s="290"/>
      <c r="G22" s="92">
        <v>13</v>
      </c>
      <c r="H22" s="58">
        <v>-97173</v>
      </c>
      <c r="I22" s="58">
        <v>-24654</v>
      </c>
    </row>
    <row r="23" spans="1:9" x14ac:dyDescent="0.25">
      <c r="A23" s="290" t="s">
        <v>42</v>
      </c>
      <c r="B23" s="290"/>
      <c r="C23" s="290"/>
      <c r="D23" s="290"/>
      <c r="E23" s="290"/>
      <c r="F23" s="290"/>
      <c r="G23" s="92">
        <v>14</v>
      </c>
      <c r="H23" s="58">
        <v>-78242895</v>
      </c>
      <c r="I23" s="58">
        <v>-79781611</v>
      </c>
    </row>
    <row r="24" spans="1:9" x14ac:dyDescent="0.25">
      <c r="A24" s="291" t="s">
        <v>43</v>
      </c>
      <c r="B24" s="292"/>
      <c r="C24" s="292"/>
      <c r="D24" s="292"/>
      <c r="E24" s="292"/>
      <c r="F24" s="292"/>
      <c r="G24" s="292"/>
      <c r="H24" s="292"/>
      <c r="I24" s="292"/>
    </row>
    <row r="25" spans="1:9" x14ac:dyDescent="0.25">
      <c r="A25" s="290" t="s">
        <v>44</v>
      </c>
      <c r="B25" s="290"/>
      <c r="C25" s="290"/>
      <c r="D25" s="290"/>
      <c r="E25" s="290"/>
      <c r="F25" s="290"/>
      <c r="G25" s="92">
        <v>15</v>
      </c>
      <c r="H25" s="58">
        <v>0</v>
      </c>
      <c r="I25" s="58">
        <v>0</v>
      </c>
    </row>
    <row r="26" spans="1:9" x14ac:dyDescent="0.25">
      <c r="A26" s="290" t="s">
        <v>45</v>
      </c>
      <c r="B26" s="290"/>
      <c r="C26" s="290"/>
      <c r="D26" s="290"/>
      <c r="E26" s="290"/>
      <c r="F26" s="290"/>
      <c r="G26" s="92">
        <v>16</v>
      </c>
      <c r="H26" s="58">
        <v>0</v>
      </c>
      <c r="I26" s="58">
        <v>0</v>
      </c>
    </row>
    <row r="27" spans="1:9" x14ac:dyDescent="0.25">
      <c r="A27" s="290" t="s">
        <v>46</v>
      </c>
      <c r="B27" s="290"/>
      <c r="C27" s="290"/>
      <c r="D27" s="290"/>
      <c r="E27" s="290"/>
      <c r="F27" s="290"/>
      <c r="G27" s="92">
        <v>17</v>
      </c>
      <c r="H27" s="58">
        <v>-370912736</v>
      </c>
      <c r="I27" s="58">
        <v>-119091653</v>
      </c>
    </row>
    <row r="28" spans="1:9" ht="25.5" customHeight="1" x14ac:dyDescent="0.25">
      <c r="A28" s="290" t="s">
        <v>47</v>
      </c>
      <c r="B28" s="290"/>
      <c r="C28" s="290"/>
      <c r="D28" s="290"/>
      <c r="E28" s="290"/>
      <c r="F28" s="290"/>
      <c r="G28" s="92">
        <v>18</v>
      </c>
      <c r="H28" s="58">
        <v>-143482</v>
      </c>
      <c r="I28" s="58">
        <v>70936</v>
      </c>
    </row>
    <row r="29" spans="1:9" ht="23.25" customHeight="1" x14ac:dyDescent="0.25">
      <c r="A29" s="290" t="s">
        <v>48</v>
      </c>
      <c r="B29" s="290"/>
      <c r="C29" s="290"/>
      <c r="D29" s="290"/>
      <c r="E29" s="290"/>
      <c r="F29" s="290"/>
      <c r="G29" s="92">
        <v>19</v>
      </c>
      <c r="H29" s="58">
        <v>-467136</v>
      </c>
      <c r="I29" s="58">
        <v>-778504</v>
      </c>
    </row>
    <row r="30" spans="1:9" ht="27.75" customHeight="1" x14ac:dyDescent="0.25">
      <c r="A30" s="290" t="s">
        <v>49</v>
      </c>
      <c r="B30" s="290"/>
      <c r="C30" s="290"/>
      <c r="D30" s="290"/>
      <c r="E30" s="290"/>
      <c r="F30" s="290"/>
      <c r="G30" s="92">
        <v>20</v>
      </c>
      <c r="H30" s="58">
        <v>0</v>
      </c>
      <c r="I30" s="58">
        <v>0</v>
      </c>
    </row>
    <row r="31" spans="1:9" ht="27.75" customHeight="1" x14ac:dyDescent="0.25">
      <c r="A31" s="290" t="s">
        <v>50</v>
      </c>
      <c r="B31" s="290"/>
      <c r="C31" s="290"/>
      <c r="D31" s="290"/>
      <c r="E31" s="290"/>
      <c r="F31" s="290"/>
      <c r="G31" s="92">
        <v>21</v>
      </c>
      <c r="H31" s="58">
        <v>-3110</v>
      </c>
      <c r="I31" s="58">
        <v>11173</v>
      </c>
    </row>
    <row r="32" spans="1:9" ht="29.25" customHeight="1" x14ac:dyDescent="0.25">
      <c r="A32" s="290" t="s">
        <v>52</v>
      </c>
      <c r="B32" s="290"/>
      <c r="C32" s="290"/>
      <c r="D32" s="290"/>
      <c r="E32" s="290"/>
      <c r="F32" s="290"/>
      <c r="G32" s="92">
        <v>22</v>
      </c>
      <c r="H32" s="58">
        <v>-844266681</v>
      </c>
      <c r="I32" s="58">
        <v>202322932</v>
      </c>
    </row>
    <row r="33" spans="1:9" x14ac:dyDescent="0.25">
      <c r="A33" s="290" t="s">
        <v>53</v>
      </c>
      <c r="B33" s="290"/>
      <c r="C33" s="290"/>
      <c r="D33" s="290"/>
      <c r="E33" s="290"/>
      <c r="F33" s="290"/>
      <c r="G33" s="92">
        <v>23</v>
      </c>
      <c r="H33" s="58">
        <v>-986790</v>
      </c>
      <c r="I33" s="58">
        <v>74966039</v>
      </c>
    </row>
    <row r="34" spans="1:9" x14ac:dyDescent="0.25">
      <c r="A34" s="290" t="s">
        <v>54</v>
      </c>
      <c r="B34" s="290"/>
      <c r="C34" s="290"/>
      <c r="D34" s="290"/>
      <c r="E34" s="290"/>
      <c r="F34" s="290"/>
      <c r="G34" s="92">
        <v>24</v>
      </c>
      <c r="H34" s="58">
        <v>46144555</v>
      </c>
      <c r="I34" s="58">
        <v>-39103449</v>
      </c>
    </row>
    <row r="35" spans="1:9" x14ac:dyDescent="0.25">
      <c r="A35" s="290" t="s">
        <v>55</v>
      </c>
      <c r="B35" s="290"/>
      <c r="C35" s="290"/>
      <c r="D35" s="290"/>
      <c r="E35" s="290"/>
      <c r="F35" s="290"/>
      <c r="G35" s="92">
        <v>25</v>
      </c>
      <c r="H35" s="58">
        <v>-372515627</v>
      </c>
      <c r="I35" s="58">
        <v>-164822337</v>
      </c>
    </row>
    <row r="36" spans="1:9" x14ac:dyDescent="0.25">
      <c r="A36" s="290" t="s">
        <v>56</v>
      </c>
      <c r="B36" s="290"/>
      <c r="C36" s="290"/>
      <c r="D36" s="290"/>
      <c r="E36" s="290"/>
      <c r="F36" s="290"/>
      <c r="G36" s="92">
        <v>26</v>
      </c>
      <c r="H36" s="58">
        <v>-2402108</v>
      </c>
      <c r="I36" s="58">
        <v>-2739033</v>
      </c>
    </row>
    <row r="37" spans="1:9" x14ac:dyDescent="0.25">
      <c r="A37" s="290" t="s">
        <v>57</v>
      </c>
      <c r="B37" s="290"/>
      <c r="C37" s="290"/>
      <c r="D37" s="290"/>
      <c r="E37" s="290"/>
      <c r="F37" s="290"/>
      <c r="G37" s="92">
        <v>27</v>
      </c>
      <c r="H37" s="58">
        <v>-129015299</v>
      </c>
      <c r="I37" s="58">
        <v>-15484970</v>
      </c>
    </row>
    <row r="38" spans="1:9" x14ac:dyDescent="0.25">
      <c r="A38" s="290" t="s">
        <v>58</v>
      </c>
      <c r="B38" s="290"/>
      <c r="C38" s="290"/>
      <c r="D38" s="290"/>
      <c r="E38" s="290"/>
      <c r="F38" s="290"/>
      <c r="G38" s="92">
        <v>28</v>
      </c>
      <c r="H38" s="58">
        <v>-55224</v>
      </c>
      <c r="I38" s="58">
        <v>67094</v>
      </c>
    </row>
    <row r="39" spans="1:9" x14ac:dyDescent="0.25">
      <c r="A39" s="290" t="s">
        <v>59</v>
      </c>
      <c r="B39" s="290"/>
      <c r="C39" s="290"/>
      <c r="D39" s="290"/>
      <c r="E39" s="290"/>
      <c r="F39" s="290"/>
      <c r="G39" s="92">
        <v>29</v>
      </c>
      <c r="H39" s="58">
        <v>9206762</v>
      </c>
      <c r="I39" s="58">
        <v>12834968</v>
      </c>
    </row>
    <row r="40" spans="1:9" x14ac:dyDescent="0.25">
      <c r="A40" s="290" t="s">
        <v>60</v>
      </c>
      <c r="B40" s="290"/>
      <c r="C40" s="290"/>
      <c r="D40" s="290"/>
      <c r="E40" s="290"/>
      <c r="F40" s="290"/>
      <c r="G40" s="92">
        <v>30</v>
      </c>
      <c r="H40" s="58">
        <v>114194454</v>
      </c>
      <c r="I40" s="58">
        <v>117308027</v>
      </c>
    </row>
    <row r="41" spans="1:9" x14ac:dyDescent="0.25">
      <c r="A41" s="290" t="s">
        <v>61</v>
      </c>
      <c r="B41" s="290"/>
      <c r="C41" s="290"/>
      <c r="D41" s="290"/>
      <c r="E41" s="290"/>
      <c r="F41" s="290"/>
      <c r="G41" s="92">
        <v>31</v>
      </c>
      <c r="H41" s="58">
        <v>229192</v>
      </c>
      <c r="I41" s="58">
        <v>236500</v>
      </c>
    </row>
    <row r="42" spans="1:9" x14ac:dyDescent="0.25">
      <c r="A42" s="290" t="s">
        <v>62</v>
      </c>
      <c r="B42" s="290"/>
      <c r="C42" s="290"/>
      <c r="D42" s="290"/>
      <c r="E42" s="290"/>
      <c r="F42" s="290"/>
      <c r="G42" s="92">
        <v>32</v>
      </c>
      <c r="H42" s="58">
        <v>-36657040</v>
      </c>
      <c r="I42" s="58">
        <v>-36649821</v>
      </c>
    </row>
    <row r="43" spans="1:9" x14ac:dyDescent="0.25">
      <c r="A43" s="290" t="s">
        <v>63</v>
      </c>
      <c r="B43" s="290"/>
      <c r="C43" s="290"/>
      <c r="D43" s="290"/>
      <c r="E43" s="290"/>
      <c r="F43" s="290"/>
      <c r="G43" s="92">
        <v>33</v>
      </c>
      <c r="H43" s="58">
        <v>-11783875</v>
      </c>
      <c r="I43" s="58">
        <v>-5515401</v>
      </c>
    </row>
    <row r="44" spans="1:9" ht="13.5" customHeight="1" x14ac:dyDescent="0.25">
      <c r="A44" s="289" t="s">
        <v>277</v>
      </c>
      <c r="B44" s="289"/>
      <c r="C44" s="289"/>
      <c r="D44" s="289"/>
      <c r="E44" s="289"/>
      <c r="F44" s="289"/>
      <c r="G44" s="92">
        <v>34</v>
      </c>
      <c r="H44" s="59">
        <f>SUM(H25:H43)+SUM(H17:H23)+SUM(H8:H15)</f>
        <v>-1626651236</v>
      </c>
      <c r="I44" s="59">
        <f>SUM(I25:I43)+SUM(I17:I23)+SUM(I8:I15)</f>
        <v>-8665999</v>
      </c>
    </row>
    <row r="45" spans="1:9" x14ac:dyDescent="0.25">
      <c r="A45" s="291" t="s">
        <v>13</v>
      </c>
      <c r="B45" s="292"/>
      <c r="C45" s="292"/>
      <c r="D45" s="292"/>
      <c r="E45" s="292"/>
      <c r="F45" s="292"/>
      <c r="G45" s="292"/>
      <c r="H45" s="292"/>
      <c r="I45" s="292"/>
    </row>
    <row r="46" spans="1:9" ht="24.75" customHeight="1" x14ac:dyDescent="0.25">
      <c r="A46" s="290" t="s">
        <v>64</v>
      </c>
      <c r="B46" s="290"/>
      <c r="C46" s="290"/>
      <c r="D46" s="290"/>
      <c r="E46" s="290"/>
      <c r="F46" s="290"/>
      <c r="G46" s="92">
        <v>35</v>
      </c>
      <c r="H46" s="58">
        <v>-8071984</v>
      </c>
      <c r="I46" s="58">
        <v>-8422131</v>
      </c>
    </row>
    <row r="47" spans="1:9" ht="26.25" customHeight="1" x14ac:dyDescent="0.25">
      <c r="A47" s="290" t="s">
        <v>65</v>
      </c>
      <c r="B47" s="290"/>
      <c r="C47" s="290"/>
      <c r="D47" s="290"/>
      <c r="E47" s="290"/>
      <c r="F47" s="290"/>
      <c r="G47" s="92">
        <v>36</v>
      </c>
      <c r="H47" s="58">
        <v>0</v>
      </c>
      <c r="I47" s="58">
        <v>0</v>
      </c>
    </row>
    <row r="48" spans="1:9" ht="24" customHeight="1" x14ac:dyDescent="0.25">
      <c r="A48" s="290" t="s">
        <v>66</v>
      </c>
      <c r="B48" s="290"/>
      <c r="C48" s="290"/>
      <c r="D48" s="290"/>
      <c r="E48" s="290"/>
      <c r="F48" s="290"/>
      <c r="G48" s="92">
        <v>37</v>
      </c>
      <c r="H48" s="58">
        <v>0</v>
      </c>
      <c r="I48" s="58">
        <v>0</v>
      </c>
    </row>
    <row r="49" spans="1:9" x14ac:dyDescent="0.25">
      <c r="A49" s="290" t="s">
        <v>67</v>
      </c>
      <c r="B49" s="290"/>
      <c r="C49" s="290"/>
      <c r="D49" s="290"/>
      <c r="E49" s="290"/>
      <c r="F49" s="290"/>
      <c r="G49" s="92">
        <v>38</v>
      </c>
      <c r="H49" s="58">
        <v>0</v>
      </c>
      <c r="I49" s="58">
        <v>0</v>
      </c>
    </row>
    <row r="50" spans="1:9" x14ac:dyDescent="0.25">
      <c r="A50" s="290" t="s">
        <v>68</v>
      </c>
      <c r="B50" s="290"/>
      <c r="C50" s="290"/>
      <c r="D50" s="290"/>
      <c r="E50" s="290"/>
      <c r="F50" s="290"/>
      <c r="G50" s="92">
        <v>39</v>
      </c>
      <c r="H50" s="58">
        <v>0</v>
      </c>
      <c r="I50" s="58">
        <v>0</v>
      </c>
    </row>
    <row r="51" spans="1:9" x14ac:dyDescent="0.25">
      <c r="A51" s="289" t="s">
        <v>278</v>
      </c>
      <c r="B51" s="289"/>
      <c r="C51" s="289"/>
      <c r="D51" s="289"/>
      <c r="E51" s="289"/>
      <c r="F51" s="289"/>
      <c r="G51" s="92">
        <v>40</v>
      </c>
      <c r="H51" s="59">
        <f>SUM(H46:H50)</f>
        <v>-8071984</v>
      </c>
      <c r="I51" s="59">
        <f>SUM(I46:I50)</f>
        <v>-8422131</v>
      </c>
    </row>
    <row r="52" spans="1:9" x14ac:dyDescent="0.25">
      <c r="A52" s="291" t="s">
        <v>14</v>
      </c>
      <c r="B52" s="292"/>
      <c r="C52" s="292"/>
      <c r="D52" s="292"/>
      <c r="E52" s="292"/>
      <c r="F52" s="292"/>
      <c r="G52" s="292"/>
      <c r="H52" s="292"/>
      <c r="I52" s="292"/>
    </row>
    <row r="53" spans="1:9" ht="23.25" customHeight="1" x14ac:dyDescent="0.25">
      <c r="A53" s="290" t="s">
        <v>69</v>
      </c>
      <c r="B53" s="290"/>
      <c r="C53" s="290"/>
      <c r="D53" s="290"/>
      <c r="E53" s="290"/>
      <c r="F53" s="290"/>
      <c r="G53" s="92">
        <v>41</v>
      </c>
      <c r="H53" s="58">
        <v>-27334800</v>
      </c>
      <c r="I53" s="58">
        <v>-229270848</v>
      </c>
    </row>
    <row r="54" spans="1:9" x14ac:dyDescent="0.25">
      <c r="A54" s="290" t="s">
        <v>70</v>
      </c>
      <c r="B54" s="290"/>
      <c r="C54" s="290"/>
      <c r="D54" s="290"/>
      <c r="E54" s="290"/>
      <c r="F54" s="290"/>
      <c r="G54" s="92">
        <v>42</v>
      </c>
      <c r="H54" s="58">
        <v>0</v>
      </c>
      <c r="I54" s="58">
        <v>0</v>
      </c>
    </row>
    <row r="55" spans="1:9" x14ac:dyDescent="0.25">
      <c r="A55" s="290" t="s">
        <v>71</v>
      </c>
      <c r="B55" s="290"/>
      <c r="C55" s="290"/>
      <c r="D55" s="290"/>
      <c r="E55" s="290"/>
      <c r="F55" s="290"/>
      <c r="G55" s="92">
        <v>43</v>
      </c>
      <c r="H55" s="58">
        <v>0</v>
      </c>
      <c r="I55" s="58">
        <v>0</v>
      </c>
    </row>
    <row r="56" spans="1:9" x14ac:dyDescent="0.25">
      <c r="A56" s="290" t="s">
        <v>72</v>
      </c>
      <c r="B56" s="290"/>
      <c r="C56" s="290"/>
      <c r="D56" s="290"/>
      <c r="E56" s="290"/>
      <c r="F56" s="290"/>
      <c r="G56" s="92">
        <v>44</v>
      </c>
      <c r="H56" s="58">
        <v>0</v>
      </c>
      <c r="I56" s="58">
        <v>0</v>
      </c>
    </row>
    <row r="57" spans="1:9" x14ac:dyDescent="0.25">
      <c r="A57" s="290" t="s">
        <v>73</v>
      </c>
      <c r="B57" s="290"/>
      <c r="C57" s="290"/>
      <c r="D57" s="290"/>
      <c r="E57" s="290"/>
      <c r="F57" s="290"/>
      <c r="G57" s="92">
        <v>45</v>
      </c>
      <c r="H57" s="58">
        <v>-48387179</v>
      </c>
      <c r="I57" s="58">
        <v>-44193260</v>
      </c>
    </row>
    <row r="58" spans="1:9" x14ac:dyDescent="0.25">
      <c r="A58" s="290" t="s">
        <v>74</v>
      </c>
      <c r="B58" s="290"/>
      <c r="C58" s="290"/>
      <c r="D58" s="290"/>
      <c r="E58" s="290"/>
      <c r="F58" s="290"/>
      <c r="G58" s="92">
        <v>46</v>
      </c>
      <c r="H58" s="58">
        <v>0</v>
      </c>
      <c r="I58" s="58">
        <v>0</v>
      </c>
    </row>
    <row r="59" spans="1:9" x14ac:dyDescent="0.25">
      <c r="A59" s="289" t="s">
        <v>279</v>
      </c>
      <c r="B59" s="290"/>
      <c r="C59" s="290"/>
      <c r="D59" s="290"/>
      <c r="E59" s="290"/>
      <c r="F59" s="290"/>
      <c r="G59" s="92">
        <v>47</v>
      </c>
      <c r="H59" s="59">
        <f>H53+H54+H55+H56+H57+H58</f>
        <v>-75721979</v>
      </c>
      <c r="I59" s="59">
        <f>I53+I54+I55+I56+I57+I58</f>
        <v>-273464108</v>
      </c>
    </row>
    <row r="60" spans="1:9" ht="25.5" customHeight="1" x14ac:dyDescent="0.25">
      <c r="A60" s="289" t="s">
        <v>280</v>
      </c>
      <c r="B60" s="289"/>
      <c r="C60" s="289"/>
      <c r="D60" s="289"/>
      <c r="E60" s="289"/>
      <c r="F60" s="289"/>
      <c r="G60" s="92">
        <v>48</v>
      </c>
      <c r="H60" s="59">
        <f>H44+H51+H59</f>
        <v>-1710445199</v>
      </c>
      <c r="I60" s="59">
        <f>I44+I51+I59</f>
        <v>-290552238</v>
      </c>
    </row>
    <row r="61" spans="1:9" x14ac:dyDescent="0.25">
      <c r="A61" s="289" t="s">
        <v>115</v>
      </c>
      <c r="B61" s="290"/>
      <c r="C61" s="290"/>
      <c r="D61" s="290"/>
      <c r="E61" s="290"/>
      <c r="F61" s="290"/>
      <c r="G61" s="92">
        <v>49</v>
      </c>
      <c r="H61" s="60">
        <v>3798721068</v>
      </c>
      <c r="I61" s="60">
        <v>2400309813</v>
      </c>
    </row>
    <row r="62" spans="1:9" x14ac:dyDescent="0.25">
      <c r="A62" s="290" t="s">
        <v>75</v>
      </c>
      <c r="B62" s="290"/>
      <c r="C62" s="290"/>
      <c r="D62" s="290"/>
      <c r="E62" s="290"/>
      <c r="F62" s="290"/>
      <c r="G62" s="92">
        <v>50</v>
      </c>
      <c r="H62" s="60">
        <v>0</v>
      </c>
      <c r="I62" s="60">
        <v>0</v>
      </c>
    </row>
    <row r="63" spans="1:9" x14ac:dyDescent="0.25">
      <c r="A63" s="289" t="s">
        <v>281</v>
      </c>
      <c r="B63" s="290"/>
      <c r="C63" s="290"/>
      <c r="D63" s="290"/>
      <c r="E63" s="290"/>
      <c r="F63" s="290"/>
      <c r="G63" s="92">
        <v>51</v>
      </c>
      <c r="H63" s="59">
        <f>H60+H61+H62</f>
        <v>2088275869</v>
      </c>
      <c r="I63" s="59">
        <f>I60+I61+I62</f>
        <v>2109757575</v>
      </c>
    </row>
  </sheetData>
  <sheetProtection algorithmName="SHA-512" hashValue="ohCHb89KhT4xuxvQbLtH6WvgxoMdWc5oHddilFdgZv6OphhAzdSVmV/Im3+/BXFQramWpYW2wfykcSGQJn1c+Q==" saltValue="uM0K5ro5vYJBfT8Xzhhns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85" zoomScaleNormal="100" zoomScaleSheetLayoutView="85" workbookViewId="0">
      <selection activeCell="I25" sqref="I25"/>
    </sheetView>
  </sheetViews>
  <sheetFormatPr defaultRowHeight="13.2" x14ac:dyDescent="0.25"/>
  <cols>
    <col min="1" max="2" width="9.109375" style="53"/>
    <col min="3" max="3" width="20.88671875" style="53" customWidth="1"/>
    <col min="4" max="4" width="9.109375" style="53"/>
    <col min="5" max="5" width="9.109375" style="52" customWidth="1"/>
    <col min="6" max="6" width="10.109375" style="52" customWidth="1"/>
    <col min="7" max="7" width="9.109375" style="52" customWidth="1"/>
    <col min="8" max="9" width="9.88671875" style="52" customWidth="1"/>
    <col min="10" max="15" width="9.109375" style="52" customWidth="1"/>
    <col min="16" max="16" width="10" style="52" customWidth="1"/>
    <col min="17" max="18" width="9.109375" style="52" customWidth="1"/>
    <col min="19" max="264" width="9.109375" style="53"/>
    <col min="265" max="265" width="10.109375" style="53" bestFit="1" customWidth="1"/>
    <col min="266" max="269" width="9.109375" style="53"/>
    <col min="270" max="271" width="9.88671875" style="53" bestFit="1" customWidth="1"/>
    <col min="272" max="520" width="9.109375" style="53"/>
    <col min="521" max="521" width="10.109375" style="53" bestFit="1" customWidth="1"/>
    <col min="522" max="525" width="9.109375" style="53"/>
    <col min="526" max="527" width="9.88671875" style="53" bestFit="1" customWidth="1"/>
    <col min="528" max="776" width="9.109375" style="53"/>
    <col min="777" max="777" width="10.109375" style="53" bestFit="1" customWidth="1"/>
    <col min="778" max="781" width="9.109375" style="53"/>
    <col min="782" max="783" width="9.88671875" style="53" bestFit="1" customWidth="1"/>
    <col min="784" max="1032" width="9.109375" style="53"/>
    <col min="1033" max="1033" width="10.109375" style="53" bestFit="1" customWidth="1"/>
    <col min="1034" max="1037" width="9.109375" style="53"/>
    <col min="1038" max="1039" width="9.88671875" style="53" bestFit="1" customWidth="1"/>
    <col min="1040" max="1288" width="9.109375" style="53"/>
    <col min="1289" max="1289" width="10.109375" style="53" bestFit="1" customWidth="1"/>
    <col min="1290" max="1293" width="9.109375" style="53"/>
    <col min="1294" max="1295" width="9.88671875" style="53" bestFit="1" customWidth="1"/>
    <col min="1296" max="1544" width="9.109375" style="53"/>
    <col min="1545" max="1545" width="10.109375" style="53" bestFit="1" customWidth="1"/>
    <col min="1546" max="1549" width="9.109375" style="53"/>
    <col min="1550" max="1551" width="9.88671875" style="53" bestFit="1" customWidth="1"/>
    <col min="1552" max="1800" width="9.109375" style="53"/>
    <col min="1801" max="1801" width="10.109375" style="53" bestFit="1" customWidth="1"/>
    <col min="1802" max="1805" width="9.109375" style="53"/>
    <col min="1806" max="1807" width="9.88671875" style="53" bestFit="1" customWidth="1"/>
    <col min="1808" max="2056" width="9.109375" style="53"/>
    <col min="2057" max="2057" width="10.109375" style="53" bestFit="1" customWidth="1"/>
    <col min="2058" max="2061" width="9.109375" style="53"/>
    <col min="2062" max="2063" width="9.88671875" style="53" bestFit="1" customWidth="1"/>
    <col min="2064" max="2312" width="9.109375" style="53"/>
    <col min="2313" max="2313" width="10.109375" style="53" bestFit="1" customWidth="1"/>
    <col min="2314" max="2317" width="9.109375" style="53"/>
    <col min="2318" max="2319" width="9.88671875" style="53" bestFit="1" customWidth="1"/>
    <col min="2320" max="2568" width="9.109375" style="53"/>
    <col min="2569" max="2569" width="10.109375" style="53" bestFit="1" customWidth="1"/>
    <col min="2570" max="2573" width="9.109375" style="53"/>
    <col min="2574" max="2575" width="9.88671875" style="53" bestFit="1" customWidth="1"/>
    <col min="2576" max="2824" width="9.109375" style="53"/>
    <col min="2825" max="2825" width="10.109375" style="53" bestFit="1" customWidth="1"/>
    <col min="2826" max="2829" width="9.109375" style="53"/>
    <col min="2830" max="2831" width="9.88671875" style="53" bestFit="1" customWidth="1"/>
    <col min="2832" max="3080" width="9.109375" style="53"/>
    <col min="3081" max="3081" width="10.109375" style="53" bestFit="1" customWidth="1"/>
    <col min="3082" max="3085" width="9.109375" style="53"/>
    <col min="3086" max="3087" width="9.88671875" style="53" bestFit="1" customWidth="1"/>
    <col min="3088" max="3336" width="9.109375" style="53"/>
    <col min="3337" max="3337" width="10.109375" style="53" bestFit="1" customWidth="1"/>
    <col min="3338" max="3341" width="9.109375" style="53"/>
    <col min="3342" max="3343" width="9.88671875" style="53" bestFit="1" customWidth="1"/>
    <col min="3344" max="3592" width="9.109375" style="53"/>
    <col min="3593" max="3593" width="10.109375" style="53" bestFit="1" customWidth="1"/>
    <col min="3594" max="3597" width="9.109375" style="53"/>
    <col min="3598" max="3599" width="9.88671875" style="53" bestFit="1" customWidth="1"/>
    <col min="3600" max="3848" width="9.109375" style="53"/>
    <col min="3849" max="3849" width="10.109375" style="53" bestFit="1" customWidth="1"/>
    <col min="3850" max="3853" width="9.109375" style="53"/>
    <col min="3854" max="3855" width="9.88671875" style="53" bestFit="1" customWidth="1"/>
    <col min="3856" max="4104" width="9.109375" style="53"/>
    <col min="4105" max="4105" width="10.109375" style="53" bestFit="1" customWidth="1"/>
    <col min="4106" max="4109" width="9.109375" style="53"/>
    <col min="4110" max="4111" width="9.88671875" style="53" bestFit="1" customWidth="1"/>
    <col min="4112" max="4360" width="9.109375" style="53"/>
    <col min="4361" max="4361" width="10.109375" style="53" bestFit="1" customWidth="1"/>
    <col min="4362" max="4365" width="9.109375" style="53"/>
    <col min="4366" max="4367" width="9.88671875" style="53" bestFit="1" customWidth="1"/>
    <col min="4368" max="4616" width="9.109375" style="53"/>
    <col min="4617" max="4617" width="10.109375" style="53" bestFit="1" customWidth="1"/>
    <col min="4618" max="4621" width="9.109375" style="53"/>
    <col min="4622" max="4623" width="9.88671875" style="53" bestFit="1" customWidth="1"/>
    <col min="4624" max="4872" width="9.109375" style="53"/>
    <col min="4873" max="4873" width="10.109375" style="53" bestFit="1" customWidth="1"/>
    <col min="4874" max="4877" width="9.109375" style="53"/>
    <col min="4878" max="4879" width="9.88671875" style="53" bestFit="1" customWidth="1"/>
    <col min="4880" max="5128" width="9.109375" style="53"/>
    <col min="5129" max="5129" width="10.109375" style="53" bestFit="1" customWidth="1"/>
    <col min="5130" max="5133" width="9.109375" style="53"/>
    <col min="5134" max="5135" width="9.88671875" style="53" bestFit="1" customWidth="1"/>
    <col min="5136" max="5384" width="9.109375" style="53"/>
    <col min="5385" max="5385" width="10.109375" style="53" bestFit="1" customWidth="1"/>
    <col min="5386" max="5389" width="9.109375" style="53"/>
    <col min="5390" max="5391" width="9.88671875" style="53" bestFit="1" customWidth="1"/>
    <col min="5392" max="5640" width="9.109375" style="53"/>
    <col min="5641" max="5641" width="10.109375" style="53" bestFit="1" customWidth="1"/>
    <col min="5642" max="5645" width="9.109375" style="53"/>
    <col min="5646" max="5647" width="9.88671875" style="53" bestFit="1" customWidth="1"/>
    <col min="5648" max="5896" width="9.109375" style="53"/>
    <col min="5897" max="5897" width="10.109375" style="53" bestFit="1" customWidth="1"/>
    <col min="5898" max="5901" width="9.109375" style="53"/>
    <col min="5902" max="5903" width="9.88671875" style="53" bestFit="1" customWidth="1"/>
    <col min="5904" max="6152" width="9.109375" style="53"/>
    <col min="6153" max="6153" width="10.109375" style="53" bestFit="1" customWidth="1"/>
    <col min="6154" max="6157" width="9.109375" style="53"/>
    <col min="6158" max="6159" width="9.88671875" style="53" bestFit="1" customWidth="1"/>
    <col min="6160" max="6408" width="9.109375" style="53"/>
    <col min="6409" max="6409" width="10.109375" style="53" bestFit="1" customWidth="1"/>
    <col min="6410" max="6413" width="9.109375" style="53"/>
    <col min="6414" max="6415" width="9.88671875" style="53" bestFit="1" customWidth="1"/>
    <col min="6416" max="6664" width="9.109375" style="53"/>
    <col min="6665" max="6665" width="10.109375" style="53" bestFit="1" customWidth="1"/>
    <col min="6666" max="6669" width="9.109375" style="53"/>
    <col min="6670" max="6671" width="9.88671875" style="53" bestFit="1" customWidth="1"/>
    <col min="6672" max="6920" width="9.109375" style="53"/>
    <col min="6921" max="6921" width="10.109375" style="53" bestFit="1" customWidth="1"/>
    <col min="6922" max="6925" width="9.109375" style="53"/>
    <col min="6926" max="6927" width="9.88671875" style="53" bestFit="1" customWidth="1"/>
    <col min="6928" max="7176" width="9.109375" style="53"/>
    <col min="7177" max="7177" width="10.109375" style="53" bestFit="1" customWidth="1"/>
    <col min="7178" max="7181" width="9.109375" style="53"/>
    <col min="7182" max="7183" width="9.88671875" style="53" bestFit="1" customWidth="1"/>
    <col min="7184" max="7432" width="9.109375" style="53"/>
    <col min="7433" max="7433" width="10.109375" style="53" bestFit="1" customWidth="1"/>
    <col min="7434" max="7437" width="9.109375" style="53"/>
    <col min="7438" max="7439" width="9.88671875" style="53" bestFit="1" customWidth="1"/>
    <col min="7440" max="7688" width="9.109375" style="53"/>
    <col min="7689" max="7689" width="10.109375" style="53" bestFit="1" customWidth="1"/>
    <col min="7690" max="7693" width="9.109375" style="53"/>
    <col min="7694" max="7695" width="9.88671875" style="53" bestFit="1" customWidth="1"/>
    <col min="7696" max="7944" width="9.109375" style="53"/>
    <col min="7945" max="7945" width="10.109375" style="53" bestFit="1" customWidth="1"/>
    <col min="7946" max="7949" width="9.109375" style="53"/>
    <col min="7950" max="7951" width="9.88671875" style="53" bestFit="1" customWidth="1"/>
    <col min="7952" max="8200" width="9.109375" style="53"/>
    <col min="8201" max="8201" width="10.109375" style="53" bestFit="1" customWidth="1"/>
    <col min="8202" max="8205" width="9.109375" style="53"/>
    <col min="8206" max="8207" width="9.88671875" style="53" bestFit="1" customWidth="1"/>
    <col min="8208" max="8456" width="9.109375" style="53"/>
    <col min="8457" max="8457" width="10.109375" style="53" bestFit="1" customWidth="1"/>
    <col min="8458" max="8461" width="9.109375" style="53"/>
    <col min="8462" max="8463" width="9.88671875" style="53" bestFit="1" customWidth="1"/>
    <col min="8464" max="8712" width="9.109375" style="53"/>
    <col min="8713" max="8713" width="10.109375" style="53" bestFit="1" customWidth="1"/>
    <col min="8714" max="8717" width="9.109375" style="53"/>
    <col min="8718" max="8719" width="9.88671875" style="53" bestFit="1" customWidth="1"/>
    <col min="8720" max="8968" width="9.109375" style="53"/>
    <col min="8969" max="8969" width="10.109375" style="53" bestFit="1" customWidth="1"/>
    <col min="8970" max="8973" width="9.109375" style="53"/>
    <col min="8974" max="8975" width="9.88671875" style="53" bestFit="1" customWidth="1"/>
    <col min="8976" max="9224" width="9.109375" style="53"/>
    <col min="9225" max="9225" width="10.109375" style="53" bestFit="1" customWidth="1"/>
    <col min="9226" max="9229" width="9.109375" style="53"/>
    <col min="9230" max="9231" width="9.88671875" style="53" bestFit="1" customWidth="1"/>
    <col min="9232" max="9480" width="9.109375" style="53"/>
    <col min="9481" max="9481" width="10.109375" style="53" bestFit="1" customWidth="1"/>
    <col min="9482" max="9485" width="9.109375" style="53"/>
    <col min="9486" max="9487" width="9.88671875" style="53" bestFit="1" customWidth="1"/>
    <col min="9488" max="9736" width="9.109375" style="53"/>
    <col min="9737" max="9737" width="10.109375" style="53" bestFit="1" customWidth="1"/>
    <col min="9738" max="9741" width="9.109375" style="53"/>
    <col min="9742" max="9743" width="9.88671875" style="53" bestFit="1" customWidth="1"/>
    <col min="9744" max="9992" width="9.109375" style="53"/>
    <col min="9993" max="9993" width="10.109375" style="53" bestFit="1" customWidth="1"/>
    <col min="9994" max="9997" width="9.109375" style="53"/>
    <col min="9998" max="9999" width="9.88671875" style="53" bestFit="1" customWidth="1"/>
    <col min="10000" max="10248" width="9.109375" style="53"/>
    <col min="10249" max="10249" width="10.109375" style="53" bestFit="1" customWidth="1"/>
    <col min="10250" max="10253" width="9.109375" style="53"/>
    <col min="10254" max="10255" width="9.88671875" style="53" bestFit="1" customWidth="1"/>
    <col min="10256" max="10504" width="9.109375" style="53"/>
    <col min="10505" max="10505" width="10.109375" style="53" bestFit="1" customWidth="1"/>
    <col min="10506" max="10509" width="9.109375" style="53"/>
    <col min="10510" max="10511" width="9.88671875" style="53" bestFit="1" customWidth="1"/>
    <col min="10512" max="10760" width="9.109375" style="53"/>
    <col min="10761" max="10761" width="10.109375" style="53" bestFit="1" customWidth="1"/>
    <col min="10762" max="10765" width="9.109375" style="53"/>
    <col min="10766" max="10767" width="9.88671875" style="53" bestFit="1" customWidth="1"/>
    <col min="10768" max="11016" width="9.109375" style="53"/>
    <col min="11017" max="11017" width="10.109375" style="53" bestFit="1" customWidth="1"/>
    <col min="11018" max="11021" width="9.109375" style="53"/>
    <col min="11022" max="11023" width="9.88671875" style="53" bestFit="1" customWidth="1"/>
    <col min="11024" max="11272" width="9.109375" style="53"/>
    <col min="11273" max="11273" width="10.109375" style="53" bestFit="1" customWidth="1"/>
    <col min="11274" max="11277" width="9.109375" style="53"/>
    <col min="11278" max="11279" width="9.88671875" style="53" bestFit="1" customWidth="1"/>
    <col min="11280" max="11528" width="9.109375" style="53"/>
    <col min="11529" max="11529" width="10.109375" style="53" bestFit="1" customWidth="1"/>
    <col min="11530" max="11533" width="9.109375" style="53"/>
    <col min="11534" max="11535" width="9.88671875" style="53" bestFit="1" customWidth="1"/>
    <col min="11536" max="11784" width="9.109375" style="53"/>
    <col min="11785" max="11785" width="10.109375" style="53" bestFit="1" customWidth="1"/>
    <col min="11786" max="11789" width="9.109375" style="53"/>
    <col min="11790" max="11791" width="9.88671875" style="53" bestFit="1" customWidth="1"/>
    <col min="11792" max="12040" width="9.109375" style="53"/>
    <col min="12041" max="12041" width="10.109375" style="53" bestFit="1" customWidth="1"/>
    <col min="12042" max="12045" width="9.109375" style="53"/>
    <col min="12046" max="12047" width="9.88671875" style="53" bestFit="1" customWidth="1"/>
    <col min="12048" max="12296" width="9.109375" style="53"/>
    <col min="12297" max="12297" width="10.109375" style="53" bestFit="1" customWidth="1"/>
    <col min="12298" max="12301" width="9.109375" style="53"/>
    <col min="12302" max="12303" width="9.88671875" style="53" bestFit="1" customWidth="1"/>
    <col min="12304" max="12552" width="9.109375" style="53"/>
    <col min="12553" max="12553" width="10.109375" style="53" bestFit="1" customWidth="1"/>
    <col min="12554" max="12557" width="9.109375" style="53"/>
    <col min="12558" max="12559" width="9.88671875" style="53" bestFit="1" customWidth="1"/>
    <col min="12560" max="12808" width="9.109375" style="53"/>
    <col min="12809" max="12809" width="10.109375" style="53" bestFit="1" customWidth="1"/>
    <col min="12810" max="12813" width="9.109375" style="53"/>
    <col min="12814" max="12815" width="9.88671875" style="53" bestFit="1" customWidth="1"/>
    <col min="12816" max="13064" width="9.109375" style="53"/>
    <col min="13065" max="13065" width="10.109375" style="53" bestFit="1" customWidth="1"/>
    <col min="13066" max="13069" width="9.109375" style="53"/>
    <col min="13070" max="13071" width="9.88671875" style="53" bestFit="1" customWidth="1"/>
    <col min="13072" max="13320" width="9.109375" style="53"/>
    <col min="13321" max="13321" width="10.109375" style="53" bestFit="1" customWidth="1"/>
    <col min="13322" max="13325" width="9.109375" style="53"/>
    <col min="13326" max="13327" width="9.88671875" style="53" bestFit="1" customWidth="1"/>
    <col min="13328" max="13576" width="9.109375" style="53"/>
    <col min="13577" max="13577" width="10.109375" style="53" bestFit="1" customWidth="1"/>
    <col min="13578" max="13581" width="9.109375" style="53"/>
    <col min="13582" max="13583" width="9.88671875" style="53" bestFit="1" customWidth="1"/>
    <col min="13584" max="13832" width="9.109375" style="53"/>
    <col min="13833" max="13833" width="10.109375" style="53" bestFit="1" customWidth="1"/>
    <col min="13834" max="13837" width="9.109375" style="53"/>
    <col min="13838" max="13839" width="9.88671875" style="53" bestFit="1" customWidth="1"/>
    <col min="13840" max="14088" width="9.109375" style="53"/>
    <col min="14089" max="14089" width="10.109375" style="53" bestFit="1" customWidth="1"/>
    <col min="14090" max="14093" width="9.109375" style="53"/>
    <col min="14094" max="14095" width="9.88671875" style="53" bestFit="1" customWidth="1"/>
    <col min="14096" max="14344" width="9.109375" style="53"/>
    <col min="14345" max="14345" width="10.109375" style="53" bestFit="1" customWidth="1"/>
    <col min="14346" max="14349" width="9.109375" style="53"/>
    <col min="14350" max="14351" width="9.88671875" style="53" bestFit="1" customWidth="1"/>
    <col min="14352" max="14600" width="9.109375" style="53"/>
    <col min="14601" max="14601" width="10.109375" style="53" bestFit="1" customWidth="1"/>
    <col min="14602" max="14605" width="9.109375" style="53"/>
    <col min="14606" max="14607" width="9.88671875" style="53" bestFit="1" customWidth="1"/>
    <col min="14608" max="14856" width="9.109375" style="53"/>
    <col min="14857" max="14857" width="10.109375" style="53" bestFit="1" customWidth="1"/>
    <col min="14858" max="14861" width="9.109375" style="53"/>
    <col min="14862" max="14863" width="9.88671875" style="53" bestFit="1" customWidth="1"/>
    <col min="14864" max="15112" width="9.109375" style="53"/>
    <col min="15113" max="15113" width="10.109375" style="53" bestFit="1" customWidth="1"/>
    <col min="15114" max="15117" width="9.109375" style="53"/>
    <col min="15118" max="15119" width="9.88671875" style="53" bestFit="1" customWidth="1"/>
    <col min="15120" max="15368" width="9.109375" style="53"/>
    <col min="15369" max="15369" width="10.109375" style="53" bestFit="1" customWidth="1"/>
    <col min="15370" max="15373" width="9.109375" style="53"/>
    <col min="15374" max="15375" width="9.88671875" style="53" bestFit="1" customWidth="1"/>
    <col min="15376" max="15624" width="9.109375" style="53"/>
    <col min="15625" max="15625" width="10.109375" style="53" bestFit="1" customWidth="1"/>
    <col min="15626" max="15629" width="9.109375" style="53"/>
    <col min="15630" max="15631" width="9.88671875" style="53" bestFit="1" customWidth="1"/>
    <col min="15632" max="15880" width="9.109375" style="53"/>
    <col min="15881" max="15881" width="10.109375" style="53" bestFit="1" customWidth="1"/>
    <col min="15882" max="15885" width="9.109375" style="53"/>
    <col min="15886" max="15887" width="9.88671875" style="53" bestFit="1" customWidth="1"/>
    <col min="15888" max="16136" width="9.109375" style="53"/>
    <col min="16137" max="16137" width="10.109375" style="53" bestFit="1" customWidth="1"/>
    <col min="16138" max="16141" width="9.109375" style="53"/>
    <col min="16142" max="16143" width="9.88671875" style="53" bestFit="1" customWidth="1"/>
    <col min="16144" max="16384" width="9.109375" style="53"/>
  </cols>
  <sheetData>
    <row r="1" spans="1:18" x14ac:dyDescent="0.25">
      <c r="A1" s="307" t="s">
        <v>8</v>
      </c>
      <c r="B1" s="274"/>
      <c r="C1" s="274"/>
      <c r="D1" s="274"/>
      <c r="E1" s="274"/>
      <c r="F1" s="274"/>
      <c r="G1" s="274"/>
      <c r="H1" s="274"/>
      <c r="I1" s="274"/>
      <c r="J1" s="61"/>
      <c r="K1" s="61"/>
      <c r="L1" s="61"/>
      <c r="M1" s="61"/>
      <c r="N1" s="61"/>
      <c r="O1" s="61"/>
    </row>
    <row r="2" spans="1:18" ht="15.6" x14ac:dyDescent="0.25">
      <c r="A2" s="49"/>
      <c r="B2" s="62"/>
      <c r="C2" s="308" t="s">
        <v>160</v>
      </c>
      <c r="D2" s="308"/>
      <c r="E2" s="1" t="s">
        <v>0</v>
      </c>
      <c r="F2" s="63">
        <v>46203</v>
      </c>
      <c r="G2" s="64"/>
      <c r="H2" s="64"/>
      <c r="I2" s="64"/>
      <c r="J2" s="61"/>
      <c r="K2" s="61"/>
      <c r="L2" s="61"/>
      <c r="M2" s="61"/>
      <c r="N2" s="61"/>
      <c r="O2" s="61"/>
      <c r="R2" s="52" t="s">
        <v>172</v>
      </c>
    </row>
    <row r="3" spans="1:18" ht="13.5" customHeight="1" x14ac:dyDescent="0.25">
      <c r="A3" s="309" t="s">
        <v>161</v>
      </c>
      <c r="B3" s="310"/>
      <c r="C3" s="310"/>
      <c r="D3" s="309" t="s">
        <v>162</v>
      </c>
      <c r="E3" s="312" t="s">
        <v>9</v>
      </c>
      <c r="F3" s="313"/>
      <c r="G3" s="313"/>
      <c r="H3" s="313"/>
      <c r="I3" s="313"/>
      <c r="J3" s="313"/>
      <c r="K3" s="313"/>
      <c r="L3" s="313"/>
      <c r="M3" s="313"/>
      <c r="N3" s="313"/>
      <c r="O3" s="313"/>
      <c r="P3" s="303" t="s">
        <v>15</v>
      </c>
      <c r="Q3" s="305"/>
      <c r="R3" s="303" t="s">
        <v>87</v>
      </c>
    </row>
    <row r="4" spans="1:18" ht="57.6" x14ac:dyDescent="0.25">
      <c r="A4" s="310"/>
      <c r="B4" s="310"/>
      <c r="C4" s="310"/>
      <c r="D4" s="311"/>
      <c r="E4" s="65" t="s">
        <v>11</v>
      </c>
      <c r="F4" s="65" t="s">
        <v>77</v>
      </c>
      <c r="G4" s="65" t="s">
        <v>78</v>
      </c>
      <c r="H4" s="65" t="s">
        <v>163</v>
      </c>
      <c r="I4" s="65" t="s">
        <v>79</v>
      </c>
      <c r="J4" s="66" t="s">
        <v>80</v>
      </c>
      <c r="K4" s="66" t="s">
        <v>81</v>
      </c>
      <c r="L4" s="66" t="s">
        <v>82</v>
      </c>
      <c r="M4" s="66" t="s">
        <v>83</v>
      </c>
      <c r="N4" s="66" t="s">
        <v>84</v>
      </c>
      <c r="O4" s="66" t="s">
        <v>85</v>
      </c>
      <c r="P4" s="67" t="s">
        <v>79</v>
      </c>
      <c r="Q4" s="67" t="s">
        <v>86</v>
      </c>
      <c r="R4" s="303"/>
    </row>
    <row r="5" spans="1:18" x14ac:dyDescent="0.25">
      <c r="A5" s="304">
        <v>1</v>
      </c>
      <c r="B5" s="304"/>
      <c r="C5" s="304"/>
      <c r="D5" s="68">
        <v>2</v>
      </c>
      <c r="E5" s="67" t="s">
        <v>6</v>
      </c>
      <c r="F5" s="69" t="s">
        <v>7</v>
      </c>
      <c r="G5" s="67" t="s">
        <v>99</v>
      </c>
      <c r="H5" s="69" t="s">
        <v>100</v>
      </c>
      <c r="I5" s="67" t="s">
        <v>101</v>
      </c>
      <c r="J5" s="69" t="s">
        <v>102</v>
      </c>
      <c r="K5" s="69" t="s">
        <v>103</v>
      </c>
      <c r="L5" s="69" t="s">
        <v>10</v>
      </c>
      <c r="M5" s="69" t="s">
        <v>104</v>
      </c>
      <c r="N5" s="69" t="s">
        <v>105</v>
      </c>
      <c r="O5" s="69" t="s">
        <v>106</v>
      </c>
      <c r="P5" s="67" t="s">
        <v>107</v>
      </c>
      <c r="Q5" s="67" t="s">
        <v>108</v>
      </c>
      <c r="R5" s="69" t="s">
        <v>109</v>
      </c>
    </row>
    <row r="6" spans="1:18" ht="12.75" customHeight="1" x14ac:dyDescent="0.25">
      <c r="A6" s="300" t="s">
        <v>88</v>
      </c>
      <c r="B6" s="300"/>
      <c r="C6" s="300"/>
      <c r="D6" s="92">
        <v>1</v>
      </c>
      <c r="E6" s="70">
        <v>161970000</v>
      </c>
      <c r="F6" s="70">
        <v>0</v>
      </c>
      <c r="G6" s="70">
        <v>0</v>
      </c>
      <c r="H6" s="70">
        <v>0</v>
      </c>
      <c r="I6" s="70">
        <v>11162218</v>
      </c>
      <c r="J6" s="70">
        <v>254490401</v>
      </c>
      <c r="K6" s="70">
        <v>0</v>
      </c>
      <c r="L6" s="70">
        <v>89677700</v>
      </c>
      <c r="M6" s="70">
        <v>-10540</v>
      </c>
      <c r="N6" s="70">
        <v>59128884</v>
      </c>
      <c r="O6" s="70">
        <v>0</v>
      </c>
      <c r="P6" s="70">
        <v>0</v>
      </c>
      <c r="Q6" s="70">
        <v>0</v>
      </c>
      <c r="R6" s="71">
        <f>SUM(E6:Q6)</f>
        <v>576418663</v>
      </c>
    </row>
    <row r="7" spans="1:18" ht="30" customHeight="1" x14ac:dyDescent="0.25">
      <c r="A7" s="302" t="s">
        <v>89</v>
      </c>
      <c r="B7" s="302"/>
      <c r="C7" s="302"/>
      <c r="D7" s="92">
        <v>2</v>
      </c>
      <c r="E7" s="70">
        <v>0</v>
      </c>
      <c r="F7" s="70">
        <v>0</v>
      </c>
      <c r="G7" s="70">
        <v>0</v>
      </c>
      <c r="H7" s="70">
        <v>0</v>
      </c>
      <c r="I7" s="70">
        <v>0</v>
      </c>
      <c r="J7" s="70">
        <v>0</v>
      </c>
      <c r="K7" s="70">
        <v>0</v>
      </c>
      <c r="L7" s="70">
        <v>0</v>
      </c>
      <c r="M7" s="70">
        <v>0</v>
      </c>
      <c r="N7" s="70">
        <v>1</v>
      </c>
      <c r="O7" s="70">
        <v>0</v>
      </c>
      <c r="P7" s="70">
        <v>0</v>
      </c>
      <c r="Q7" s="70">
        <v>0</v>
      </c>
      <c r="R7" s="71">
        <f t="shared" ref="R7:R26" si="0">SUM(E7:Q7)</f>
        <v>1</v>
      </c>
    </row>
    <row r="8" spans="1:18" ht="27" customHeight="1" x14ac:dyDescent="0.25">
      <c r="A8" s="300" t="s">
        <v>90</v>
      </c>
      <c r="B8" s="300"/>
      <c r="C8" s="300"/>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5">
      <c r="A9" s="306" t="s">
        <v>282</v>
      </c>
      <c r="B9" s="306"/>
      <c r="C9" s="306"/>
      <c r="D9" s="93">
        <v>4</v>
      </c>
      <c r="E9" s="72">
        <f>E6+E7+E8</f>
        <v>161970000</v>
      </c>
      <c r="F9" s="72">
        <f t="shared" ref="F9:Q9" si="1">F6+F7+F8</f>
        <v>0</v>
      </c>
      <c r="G9" s="72">
        <f t="shared" si="1"/>
        <v>0</v>
      </c>
      <c r="H9" s="72">
        <f t="shared" si="1"/>
        <v>0</v>
      </c>
      <c r="I9" s="72">
        <f t="shared" si="1"/>
        <v>11162218</v>
      </c>
      <c r="J9" s="72">
        <f t="shared" si="1"/>
        <v>254490401</v>
      </c>
      <c r="K9" s="72">
        <f t="shared" si="1"/>
        <v>0</v>
      </c>
      <c r="L9" s="72">
        <f t="shared" si="1"/>
        <v>89677700</v>
      </c>
      <c r="M9" s="72">
        <f t="shared" si="1"/>
        <v>-10540</v>
      </c>
      <c r="N9" s="72">
        <f t="shared" si="1"/>
        <v>59128885</v>
      </c>
      <c r="O9" s="72">
        <f t="shared" si="1"/>
        <v>0</v>
      </c>
      <c r="P9" s="72">
        <f t="shared" si="1"/>
        <v>0</v>
      </c>
      <c r="Q9" s="72">
        <f t="shared" si="1"/>
        <v>0</v>
      </c>
      <c r="R9" s="71">
        <f t="shared" si="0"/>
        <v>576418664</v>
      </c>
    </row>
    <row r="10" spans="1:18" ht="33" customHeight="1" x14ac:dyDescent="0.25">
      <c r="A10" s="302" t="s">
        <v>91</v>
      </c>
      <c r="B10" s="302"/>
      <c r="C10" s="302"/>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5">
      <c r="A11" s="302" t="s">
        <v>92</v>
      </c>
      <c r="B11" s="302"/>
      <c r="C11" s="302"/>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5">
      <c r="A12" s="302" t="s">
        <v>164</v>
      </c>
      <c r="B12" s="302"/>
      <c r="C12" s="302"/>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5">
      <c r="A13" s="302" t="s">
        <v>93</v>
      </c>
      <c r="B13" s="302"/>
      <c r="C13" s="302"/>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5">
      <c r="A14" s="302" t="s">
        <v>165</v>
      </c>
      <c r="B14" s="302"/>
      <c r="C14" s="302"/>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5">
      <c r="A15" s="302" t="s">
        <v>94</v>
      </c>
      <c r="B15" s="302"/>
      <c r="C15" s="302"/>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5">
      <c r="A16" s="302" t="s">
        <v>95</v>
      </c>
      <c r="B16" s="302"/>
      <c r="C16" s="302"/>
      <c r="D16" s="92">
        <v>11</v>
      </c>
      <c r="E16" s="70">
        <v>0</v>
      </c>
      <c r="F16" s="70">
        <v>0</v>
      </c>
      <c r="G16" s="70">
        <v>0</v>
      </c>
      <c r="H16" s="70">
        <v>0</v>
      </c>
      <c r="I16" s="70">
        <v>0</v>
      </c>
      <c r="J16" s="70">
        <v>0</v>
      </c>
      <c r="K16" s="70">
        <v>0</v>
      </c>
      <c r="L16" s="70">
        <v>0</v>
      </c>
      <c r="M16" s="70">
        <v>0</v>
      </c>
      <c r="N16" s="70">
        <v>0</v>
      </c>
      <c r="O16" s="70">
        <v>0</v>
      </c>
      <c r="P16" s="70">
        <v>0</v>
      </c>
      <c r="Q16" s="70">
        <v>0</v>
      </c>
      <c r="R16" s="71">
        <f t="shared" si="0"/>
        <v>0</v>
      </c>
    </row>
    <row r="17" spans="1:18" ht="12.75" customHeight="1" x14ac:dyDescent="0.25">
      <c r="A17" s="302" t="s">
        <v>166</v>
      </c>
      <c r="B17" s="302"/>
      <c r="C17" s="302"/>
      <c r="D17" s="92">
        <v>12</v>
      </c>
      <c r="E17" s="70">
        <v>0</v>
      </c>
      <c r="F17" s="70">
        <v>0</v>
      </c>
      <c r="G17" s="70">
        <v>0</v>
      </c>
      <c r="H17" s="70">
        <v>0</v>
      </c>
      <c r="I17" s="70">
        <v>0</v>
      </c>
      <c r="J17" s="70">
        <v>0</v>
      </c>
      <c r="K17" s="70">
        <v>0</v>
      </c>
      <c r="L17" s="70">
        <v>0</v>
      </c>
      <c r="M17" s="70">
        <v>0</v>
      </c>
      <c r="N17" s="70">
        <v>0</v>
      </c>
      <c r="O17" s="70">
        <v>0</v>
      </c>
      <c r="P17" s="70">
        <v>0</v>
      </c>
      <c r="Q17" s="70">
        <v>0</v>
      </c>
      <c r="R17" s="71">
        <f t="shared" si="0"/>
        <v>0</v>
      </c>
    </row>
    <row r="18" spans="1:18" ht="12.75" customHeight="1" x14ac:dyDescent="0.25">
      <c r="A18" s="302" t="s">
        <v>96</v>
      </c>
      <c r="B18" s="302"/>
      <c r="C18" s="302"/>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5">
      <c r="A19" s="302" t="s">
        <v>167</v>
      </c>
      <c r="B19" s="302"/>
      <c r="C19" s="302"/>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5">
      <c r="A20" s="302" t="s">
        <v>168</v>
      </c>
      <c r="B20" s="302"/>
      <c r="C20" s="302"/>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5">
      <c r="A21" s="300" t="s">
        <v>169</v>
      </c>
      <c r="B21" s="300"/>
      <c r="C21" s="300"/>
      <c r="D21" s="92">
        <v>16</v>
      </c>
      <c r="E21" s="70">
        <v>0</v>
      </c>
      <c r="F21" s="70">
        <v>0</v>
      </c>
      <c r="G21" s="70">
        <v>0</v>
      </c>
      <c r="H21" s="70">
        <v>0</v>
      </c>
      <c r="I21" s="70">
        <v>0</v>
      </c>
      <c r="J21" s="70">
        <v>59128885</v>
      </c>
      <c r="K21" s="70">
        <v>0</v>
      </c>
      <c r="L21" s="70">
        <v>0</v>
      </c>
      <c r="M21" s="70">
        <v>0</v>
      </c>
      <c r="N21" s="70">
        <v>-59128885</v>
      </c>
      <c r="O21" s="70">
        <v>0</v>
      </c>
      <c r="P21" s="70">
        <v>0</v>
      </c>
      <c r="Q21" s="70">
        <v>0</v>
      </c>
      <c r="R21" s="71">
        <f t="shared" si="0"/>
        <v>0</v>
      </c>
    </row>
    <row r="22" spans="1:18" ht="20.25" customHeight="1" x14ac:dyDescent="0.25">
      <c r="A22" s="300" t="s">
        <v>170</v>
      </c>
      <c r="B22" s="300"/>
      <c r="C22" s="300"/>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5">
      <c r="A23" s="300" t="s">
        <v>97</v>
      </c>
      <c r="B23" s="300"/>
      <c r="C23" s="300"/>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5">
      <c r="A24" s="300" t="s">
        <v>171</v>
      </c>
      <c r="B24" s="300"/>
      <c r="C24" s="300"/>
      <c r="D24" s="92">
        <v>19</v>
      </c>
      <c r="E24" s="70">
        <v>0</v>
      </c>
      <c r="F24" s="70">
        <v>0</v>
      </c>
      <c r="G24" s="70">
        <v>0</v>
      </c>
      <c r="H24" s="70">
        <v>0</v>
      </c>
      <c r="I24" s="70">
        <v>0</v>
      </c>
      <c r="J24" s="70">
        <v>71643</v>
      </c>
      <c r="K24" s="70">
        <v>0</v>
      </c>
      <c r="L24" s="70">
        <v>0</v>
      </c>
      <c r="M24" s="70">
        <v>0</v>
      </c>
      <c r="N24" s="70">
        <v>0</v>
      </c>
      <c r="O24" s="70">
        <v>0</v>
      </c>
      <c r="P24" s="70">
        <v>0</v>
      </c>
      <c r="Q24" s="70">
        <v>0</v>
      </c>
      <c r="R24" s="71">
        <f t="shared" si="0"/>
        <v>71643</v>
      </c>
    </row>
    <row r="25" spans="1:18" ht="20.25" customHeight="1" x14ac:dyDescent="0.25">
      <c r="A25" s="300" t="s">
        <v>98</v>
      </c>
      <c r="B25" s="300"/>
      <c r="C25" s="300"/>
      <c r="D25" s="92">
        <v>20</v>
      </c>
      <c r="E25" s="70">
        <v>0</v>
      </c>
      <c r="F25" s="70">
        <v>0</v>
      </c>
      <c r="G25" s="70">
        <v>0</v>
      </c>
      <c r="H25" s="70">
        <v>0</v>
      </c>
      <c r="I25" s="70">
        <v>-127669</v>
      </c>
      <c r="J25" s="70">
        <v>0</v>
      </c>
      <c r="K25" s="70">
        <v>0</v>
      </c>
      <c r="L25" s="70">
        <v>0</v>
      </c>
      <c r="M25" s="70">
        <v>0</v>
      </c>
      <c r="N25" s="70">
        <v>36208583</v>
      </c>
      <c r="O25" s="70">
        <v>0</v>
      </c>
      <c r="P25" s="70">
        <v>0</v>
      </c>
      <c r="Q25" s="70">
        <v>0</v>
      </c>
      <c r="R25" s="71">
        <f t="shared" si="0"/>
        <v>36080914</v>
      </c>
    </row>
    <row r="26" spans="1:18" ht="21" customHeight="1" x14ac:dyDescent="0.25">
      <c r="A26" s="301" t="s">
        <v>283</v>
      </c>
      <c r="B26" s="301"/>
      <c r="C26" s="301"/>
      <c r="D26" s="93">
        <v>21</v>
      </c>
      <c r="E26" s="71">
        <f>SUM(E9:E25)</f>
        <v>161970000</v>
      </c>
      <c r="F26" s="71">
        <f t="shared" ref="F26:Q26" si="2">SUM(F9:F25)</f>
        <v>0</v>
      </c>
      <c r="G26" s="71">
        <f t="shared" si="2"/>
        <v>0</v>
      </c>
      <c r="H26" s="71">
        <f t="shared" si="2"/>
        <v>0</v>
      </c>
      <c r="I26" s="71">
        <f t="shared" si="2"/>
        <v>11034549</v>
      </c>
      <c r="J26" s="71">
        <f t="shared" si="2"/>
        <v>313690929</v>
      </c>
      <c r="K26" s="71">
        <f t="shared" si="2"/>
        <v>0</v>
      </c>
      <c r="L26" s="71">
        <f t="shared" si="2"/>
        <v>89677700</v>
      </c>
      <c r="M26" s="71">
        <f t="shared" si="2"/>
        <v>-10540</v>
      </c>
      <c r="N26" s="71">
        <f t="shared" si="2"/>
        <v>36208583</v>
      </c>
      <c r="O26" s="71">
        <f t="shared" si="2"/>
        <v>0</v>
      </c>
      <c r="P26" s="71">
        <f t="shared" si="2"/>
        <v>0</v>
      </c>
      <c r="Q26" s="71">
        <f t="shared" si="2"/>
        <v>0</v>
      </c>
      <c r="R26" s="71">
        <f t="shared" si="0"/>
        <v>612571221</v>
      </c>
    </row>
    <row r="27" spans="1:18" ht="21" customHeight="1" x14ac:dyDescent="0.25">
      <c r="A27" s="73"/>
      <c r="B27" s="73"/>
      <c r="C27" s="73"/>
      <c r="D27" s="74"/>
      <c r="E27" s="75"/>
      <c r="F27" s="75"/>
      <c r="G27" s="75"/>
      <c r="H27" s="75"/>
      <c r="I27" s="75"/>
      <c r="J27" s="75"/>
      <c r="K27" s="75"/>
      <c r="L27" s="75"/>
      <c r="M27" s="75"/>
      <c r="N27" s="75"/>
      <c r="O27" s="75"/>
      <c r="P27" s="75"/>
      <c r="Q27" s="75"/>
      <c r="R27" s="75"/>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12"/>
  <sheetViews>
    <sheetView tabSelected="1" view="pageBreakPreview" topLeftCell="A10" zoomScale="70" zoomScaleNormal="55" zoomScaleSheetLayoutView="70" workbookViewId="0">
      <selection activeCell="K21" sqref="K21"/>
    </sheetView>
  </sheetViews>
  <sheetFormatPr defaultRowHeight="13.2" x14ac:dyDescent="0.25"/>
  <cols>
    <col min="1" max="1" width="50.88671875" customWidth="1"/>
    <col min="2" max="2" width="31" customWidth="1"/>
    <col min="3" max="3" width="3.109375" customWidth="1"/>
    <col min="4" max="4" width="29.44140625" customWidth="1"/>
    <col min="5" max="5" width="3.109375" customWidth="1"/>
    <col min="6" max="6" width="29.44140625" customWidth="1"/>
    <col min="7" max="7" width="3.109375" customWidth="1"/>
    <col min="8" max="8" width="29.44140625" customWidth="1"/>
    <col min="9" max="9" width="3.88671875" customWidth="1"/>
    <col min="10" max="10" width="27.109375" customWidth="1"/>
    <col min="12" max="12" width="29.44140625" customWidth="1"/>
    <col min="14" max="14" width="12.44140625" bestFit="1" customWidth="1"/>
    <col min="15" max="15" width="14" bestFit="1" customWidth="1"/>
  </cols>
  <sheetData>
    <row r="1" spans="1:17" x14ac:dyDescent="0.25">
      <c r="A1" s="99" t="s">
        <v>301</v>
      </c>
      <c r="B1" s="100"/>
      <c r="C1" s="100"/>
      <c r="D1" s="100"/>
      <c r="E1" s="100"/>
      <c r="F1" s="100"/>
      <c r="G1" s="100"/>
      <c r="H1" s="100"/>
      <c r="I1" s="101"/>
      <c r="J1" s="101"/>
      <c r="K1" s="101"/>
      <c r="L1" s="101"/>
      <c r="M1" s="101"/>
      <c r="N1" s="101"/>
      <c r="O1" s="101"/>
      <c r="P1" s="101"/>
      <c r="Q1" s="101"/>
    </row>
    <row r="3" spans="1:17" x14ac:dyDescent="0.25">
      <c r="A3" t="s">
        <v>357</v>
      </c>
    </row>
    <row r="4" spans="1:17" x14ac:dyDescent="0.25">
      <c r="A4" t="s">
        <v>358</v>
      </c>
    </row>
    <row r="6" spans="1:17" x14ac:dyDescent="0.25">
      <c r="A6" t="s">
        <v>383</v>
      </c>
    </row>
    <row r="8" spans="1:17" x14ac:dyDescent="0.25">
      <c r="A8" s="161" t="s">
        <v>384</v>
      </c>
    </row>
    <row r="10" spans="1:17" x14ac:dyDescent="0.25">
      <c r="A10" s="161" t="s">
        <v>421</v>
      </c>
    </row>
    <row r="13" spans="1:17" x14ac:dyDescent="0.25">
      <c r="A13" t="s">
        <v>359</v>
      </c>
    </row>
    <row r="15" spans="1:17" ht="38.1" customHeight="1" x14ac:dyDescent="0.25">
      <c r="A15" s="315" t="s">
        <v>360</v>
      </c>
      <c r="B15" s="315"/>
      <c r="C15" s="315"/>
      <c r="D15" s="315"/>
      <c r="E15" s="315"/>
      <c r="F15" s="315"/>
      <c r="G15" s="315"/>
      <c r="H15" s="315"/>
    </row>
    <row r="16" spans="1:17" x14ac:dyDescent="0.25">
      <c r="A16" s="162" t="s">
        <v>399</v>
      </c>
    </row>
    <row r="18" spans="1:8" x14ac:dyDescent="0.25">
      <c r="A18" s="317" t="s">
        <v>361</v>
      </c>
    </row>
    <row r="19" spans="1:8" x14ac:dyDescent="0.25">
      <c r="A19" s="162" t="s">
        <v>400</v>
      </c>
    </row>
    <row r="21" spans="1:8" ht="50.1" customHeight="1" x14ac:dyDescent="0.25">
      <c r="A21" s="314" t="s">
        <v>362</v>
      </c>
      <c r="B21" s="314"/>
      <c r="C21" s="314"/>
      <c r="D21" s="314"/>
      <c r="E21" s="314"/>
      <c r="F21" s="314"/>
      <c r="G21" s="314"/>
      <c r="H21" s="314"/>
    </row>
    <row r="22" spans="1:8" x14ac:dyDescent="0.25">
      <c r="A22" s="162" t="s">
        <v>401</v>
      </c>
    </row>
    <row r="24" spans="1:8" x14ac:dyDescent="0.25">
      <c r="A24" t="s">
        <v>363</v>
      </c>
    </row>
    <row r="25" spans="1:8" x14ac:dyDescent="0.25">
      <c r="A25" s="162" t="s">
        <v>402</v>
      </c>
    </row>
    <row r="27" spans="1:8" x14ac:dyDescent="0.25">
      <c r="A27" t="s">
        <v>364</v>
      </c>
    </row>
    <row r="28" spans="1:8" x14ac:dyDescent="0.25">
      <c r="A28" s="162" t="s">
        <v>403</v>
      </c>
    </row>
    <row r="30" spans="1:8" x14ac:dyDescent="0.25">
      <c r="A30" t="s">
        <v>365</v>
      </c>
    </row>
    <row r="32" spans="1:8" ht="29.1" customHeight="1" x14ac:dyDescent="0.25">
      <c r="A32" s="314" t="s">
        <v>366</v>
      </c>
      <c r="B32" s="314"/>
      <c r="C32" s="314"/>
      <c r="D32" s="314"/>
      <c r="E32" s="314"/>
      <c r="F32" s="314"/>
      <c r="G32" s="314"/>
      <c r="H32" s="314"/>
    </row>
    <row r="33" spans="1:8" x14ac:dyDescent="0.25">
      <c r="A33" s="162" t="s">
        <v>385</v>
      </c>
    </row>
    <row r="34" spans="1:8" x14ac:dyDescent="0.25">
      <c r="A34" s="162" t="s">
        <v>414</v>
      </c>
    </row>
    <row r="35" spans="1:8" x14ac:dyDescent="0.25">
      <c r="A35" s="162" t="s">
        <v>386</v>
      </c>
    </row>
    <row r="36" spans="1:8" x14ac:dyDescent="0.25">
      <c r="A36" s="162" t="s">
        <v>387</v>
      </c>
    </row>
    <row r="37" spans="1:8" x14ac:dyDescent="0.25">
      <c r="A37" s="162" t="s">
        <v>388</v>
      </c>
    </row>
    <row r="38" spans="1:8" x14ac:dyDescent="0.25">
      <c r="A38" s="162" t="s">
        <v>389</v>
      </c>
    </row>
    <row r="40" spans="1:8" x14ac:dyDescent="0.25">
      <c r="A40" t="s">
        <v>367</v>
      </c>
    </row>
    <row r="41" spans="1:8" x14ac:dyDescent="0.25">
      <c r="A41" s="162" t="s">
        <v>390</v>
      </c>
    </row>
    <row r="43" spans="1:8" ht="38.1" customHeight="1" x14ac:dyDescent="0.25">
      <c r="A43" s="314" t="s">
        <v>368</v>
      </c>
      <c r="B43" s="314"/>
      <c r="C43" s="314"/>
      <c r="D43" s="314"/>
      <c r="E43" s="314"/>
      <c r="F43" s="314"/>
      <c r="G43" s="314"/>
      <c r="H43" s="314"/>
    </row>
    <row r="44" spans="1:8" x14ac:dyDescent="0.25">
      <c r="A44" s="162" t="s">
        <v>418</v>
      </c>
    </row>
    <row r="46" spans="1:8" x14ac:dyDescent="0.25">
      <c r="A46" t="s">
        <v>369</v>
      </c>
    </row>
    <row r="47" spans="1:8" x14ac:dyDescent="0.25">
      <c r="A47" s="162" t="s">
        <v>413</v>
      </c>
    </row>
    <row r="49" spans="1:8" x14ac:dyDescent="0.25">
      <c r="A49" t="s">
        <v>370</v>
      </c>
    </row>
    <row r="50" spans="1:8" x14ac:dyDescent="0.25">
      <c r="A50" s="162" t="s">
        <v>426</v>
      </c>
    </row>
    <row r="51" spans="1:8" x14ac:dyDescent="0.25">
      <c r="A51" s="162" t="s">
        <v>405</v>
      </c>
    </row>
    <row r="53" spans="1:8" x14ac:dyDescent="0.25">
      <c r="A53" t="s">
        <v>371</v>
      </c>
    </row>
    <row r="54" spans="1:8" x14ac:dyDescent="0.25">
      <c r="A54" s="162" t="s">
        <v>422</v>
      </c>
    </row>
    <row r="56" spans="1:8" ht="54.9" customHeight="1" x14ac:dyDescent="0.25">
      <c r="A56" s="316" t="s">
        <v>372</v>
      </c>
      <c r="B56" s="314"/>
      <c r="C56" s="314"/>
      <c r="D56" s="314"/>
      <c r="E56" s="314"/>
      <c r="F56" s="314"/>
      <c r="G56" s="314"/>
      <c r="H56" s="314"/>
    </row>
    <row r="58" spans="1:8" x14ac:dyDescent="0.25">
      <c r="F58" s="164" t="s">
        <v>406</v>
      </c>
    </row>
    <row r="59" spans="1:8" x14ac:dyDescent="0.25">
      <c r="A59" s="165"/>
      <c r="B59" s="166" t="s">
        <v>407</v>
      </c>
      <c r="C59" s="165"/>
      <c r="D59" s="166" t="s">
        <v>408</v>
      </c>
      <c r="E59" s="165"/>
      <c r="F59" s="166" t="s">
        <v>409</v>
      </c>
    </row>
    <row r="60" spans="1:8" x14ac:dyDescent="0.25">
      <c r="A60" s="165" t="s">
        <v>410</v>
      </c>
      <c r="B60" s="167">
        <v>17200.750189999999</v>
      </c>
      <c r="C60" s="165"/>
      <c r="D60" s="167">
        <v>417.01299</v>
      </c>
      <c r="E60" s="165"/>
      <c r="F60" s="167">
        <v>17617.763179999998</v>
      </c>
    </row>
    <row r="61" spans="1:8" x14ac:dyDescent="0.25">
      <c r="A61" s="165" t="s">
        <v>411</v>
      </c>
      <c r="B61" s="167">
        <v>7526.0052299999998</v>
      </c>
      <c r="C61" s="165"/>
      <c r="D61" s="167">
        <v>200.62342999999998</v>
      </c>
      <c r="E61" s="165"/>
      <c r="F61" s="167">
        <v>7726.6286599999994</v>
      </c>
    </row>
    <row r="62" spans="1:8" x14ac:dyDescent="0.25">
      <c r="A62" s="165" t="s">
        <v>412</v>
      </c>
      <c r="B62" s="167">
        <v>3940.1961700000002</v>
      </c>
      <c r="C62" s="165"/>
      <c r="D62" s="167">
        <v>96.102769999999992</v>
      </c>
      <c r="E62" s="165"/>
      <c r="F62" s="167">
        <v>4036.2989400000001</v>
      </c>
    </row>
    <row r="63" spans="1:8" x14ac:dyDescent="0.25">
      <c r="A63" s="165" t="s">
        <v>318</v>
      </c>
      <c r="B63" s="167">
        <v>3032.7477899999999</v>
      </c>
      <c r="C63" s="165"/>
      <c r="D63" s="167"/>
      <c r="E63" s="165"/>
      <c r="F63" s="167">
        <v>3032.7477899999999</v>
      </c>
    </row>
    <row r="64" spans="1:8" ht="14.4" x14ac:dyDescent="0.3">
      <c r="A64" s="168" t="s">
        <v>87</v>
      </c>
      <c r="B64" s="169">
        <v>31699.699379999998</v>
      </c>
      <c r="C64" s="165"/>
      <c r="D64" s="169">
        <v>713.73919000000001</v>
      </c>
      <c r="E64" s="165"/>
      <c r="F64" s="170">
        <v>32413.438569999998</v>
      </c>
    </row>
    <row r="67" spans="1:8" x14ac:dyDescent="0.25">
      <c r="A67" t="s">
        <v>373</v>
      </c>
    </row>
    <row r="68" spans="1:8" x14ac:dyDescent="0.25">
      <c r="A68" s="162" t="s">
        <v>427</v>
      </c>
    </row>
    <row r="70" spans="1:8" ht="59.1" customHeight="1" x14ac:dyDescent="0.25">
      <c r="A70" s="314" t="s">
        <v>374</v>
      </c>
      <c r="B70" s="314"/>
      <c r="C70" s="314"/>
      <c r="D70" s="314"/>
      <c r="E70" s="314"/>
      <c r="F70" s="314"/>
      <c r="G70" s="314"/>
      <c r="H70" s="314"/>
    </row>
    <row r="71" spans="1:8" x14ac:dyDescent="0.25">
      <c r="A71" s="162" t="s">
        <v>393</v>
      </c>
    </row>
    <row r="72" spans="1:8" x14ac:dyDescent="0.25">
      <c r="A72" s="162" t="s">
        <v>391</v>
      </c>
    </row>
    <row r="73" spans="1:8" x14ac:dyDescent="0.25">
      <c r="A73" s="162" t="s">
        <v>392</v>
      </c>
    </row>
    <row r="75" spans="1:8" x14ac:dyDescent="0.25">
      <c r="A75" t="s">
        <v>375</v>
      </c>
    </row>
    <row r="76" spans="1:8" x14ac:dyDescent="0.25">
      <c r="A76" s="162" t="s">
        <v>415</v>
      </c>
    </row>
    <row r="77" spans="1:8" x14ac:dyDescent="0.25">
      <c r="A77" s="162" t="s">
        <v>416</v>
      </c>
    </row>
    <row r="78" spans="1:8" x14ac:dyDescent="0.25">
      <c r="A78" s="162"/>
    </row>
    <row r="79" spans="1:8" x14ac:dyDescent="0.25">
      <c r="A79" t="s">
        <v>376</v>
      </c>
    </row>
    <row r="80" spans="1:8" x14ac:dyDescent="0.25">
      <c r="A80" s="162" t="s">
        <v>394</v>
      </c>
    </row>
    <row r="82" spans="1:8" x14ac:dyDescent="0.25">
      <c r="A82" t="s">
        <v>377</v>
      </c>
    </row>
    <row r="83" spans="1:8" x14ac:dyDescent="0.25">
      <c r="A83" s="162" t="s">
        <v>395</v>
      </c>
    </row>
    <row r="85" spans="1:8" x14ac:dyDescent="0.25">
      <c r="A85" t="s">
        <v>378</v>
      </c>
    </row>
    <row r="86" spans="1:8" x14ac:dyDescent="0.25">
      <c r="A86" s="162" t="s">
        <v>396</v>
      </c>
    </row>
    <row r="88" spans="1:8" ht="37.5" customHeight="1" x14ac:dyDescent="0.25">
      <c r="A88" s="314" t="s">
        <v>379</v>
      </c>
      <c r="B88" s="314"/>
      <c r="C88" s="314"/>
      <c r="D88" s="314"/>
      <c r="E88" s="314"/>
      <c r="F88" s="314"/>
      <c r="G88" s="314"/>
      <c r="H88" s="314"/>
    </row>
    <row r="89" spans="1:8" x14ac:dyDescent="0.25">
      <c r="A89" s="162" t="s">
        <v>396</v>
      </c>
    </row>
    <row r="91" spans="1:8" x14ac:dyDescent="0.25">
      <c r="A91" t="s">
        <v>380</v>
      </c>
    </row>
    <row r="92" spans="1:8" x14ac:dyDescent="0.25">
      <c r="A92" s="162" t="s">
        <v>397</v>
      </c>
    </row>
    <row r="94" spans="1:8" ht="57" customHeight="1" x14ac:dyDescent="0.25">
      <c r="A94" s="314" t="s">
        <v>381</v>
      </c>
      <c r="B94" s="314"/>
      <c r="C94" s="314"/>
      <c r="D94" s="314"/>
      <c r="E94" s="314"/>
      <c r="F94" s="314"/>
      <c r="G94" s="314"/>
      <c r="H94" s="314"/>
    </row>
    <row r="95" spans="1:8" x14ac:dyDescent="0.25">
      <c r="A95" s="162" t="s">
        <v>398</v>
      </c>
    </row>
    <row r="97" spans="1:17" x14ac:dyDescent="0.25">
      <c r="A97" t="s">
        <v>382</v>
      </c>
    </row>
    <row r="98" spans="1:17" x14ac:dyDescent="0.25">
      <c r="A98" s="162" t="s">
        <v>428</v>
      </c>
    </row>
    <row r="99" spans="1:17" x14ac:dyDescent="0.25">
      <c r="A99" s="162" t="s">
        <v>429</v>
      </c>
    </row>
    <row r="100" spans="1:17" x14ac:dyDescent="0.25">
      <c r="A100" s="162" t="s">
        <v>430</v>
      </c>
    </row>
    <row r="101" spans="1:17" ht="15.6" x14ac:dyDescent="0.3">
      <c r="A101" s="163" t="s">
        <v>404</v>
      </c>
    </row>
    <row r="102" spans="1:17" x14ac:dyDescent="0.25">
      <c r="A102" s="102"/>
      <c r="B102" s="103"/>
      <c r="C102" s="103"/>
      <c r="D102" s="103"/>
      <c r="E102" s="103"/>
      <c r="F102" s="103"/>
      <c r="G102" s="103"/>
      <c r="H102" s="103"/>
      <c r="I102" s="101"/>
      <c r="J102" s="101"/>
      <c r="K102" s="101"/>
      <c r="L102" s="101"/>
      <c r="M102" s="101"/>
      <c r="N102" s="101"/>
      <c r="O102" s="101"/>
      <c r="P102" s="101"/>
      <c r="Q102" s="101"/>
    </row>
    <row r="103" spans="1:17" x14ac:dyDescent="0.25">
      <c r="A103" s="104" t="s">
        <v>302</v>
      </c>
      <c r="B103" s="105"/>
      <c r="C103" s="105"/>
      <c r="D103" s="105" t="s">
        <v>303</v>
      </c>
      <c r="E103" s="105"/>
      <c r="F103" s="105" t="s">
        <v>303</v>
      </c>
      <c r="G103" s="105"/>
      <c r="H103" s="105" t="s">
        <v>303</v>
      </c>
      <c r="I103" s="101"/>
      <c r="J103" s="101"/>
      <c r="K103" s="101"/>
      <c r="L103" s="101"/>
      <c r="M103" s="101"/>
      <c r="N103" s="101"/>
      <c r="O103" s="101"/>
      <c r="P103" s="101"/>
      <c r="Q103" s="101"/>
    </row>
    <row r="104" spans="1:17" x14ac:dyDescent="0.25">
      <c r="A104" s="106" t="s">
        <v>304</v>
      </c>
      <c r="B104" s="107" t="s">
        <v>423</v>
      </c>
      <c r="C104" s="108"/>
      <c r="D104" s="109"/>
      <c r="E104" s="108"/>
      <c r="F104" s="110" t="s">
        <v>424</v>
      </c>
      <c r="G104" s="108"/>
      <c r="H104" s="109"/>
      <c r="I104" s="101"/>
      <c r="J104" s="101"/>
      <c r="K104" s="101"/>
      <c r="L104" s="101"/>
      <c r="M104" s="101"/>
      <c r="N104" s="101"/>
      <c r="O104" s="101"/>
      <c r="P104" s="101"/>
      <c r="Q104" s="101"/>
    </row>
    <row r="105" spans="1:17" x14ac:dyDescent="0.25">
      <c r="A105" s="106"/>
      <c r="B105" s="111" t="s">
        <v>305</v>
      </c>
      <c r="C105" s="111"/>
      <c r="D105" s="112" t="s">
        <v>112</v>
      </c>
      <c r="E105" s="111"/>
      <c r="F105" s="113" t="s">
        <v>305</v>
      </c>
      <c r="G105" s="111"/>
      <c r="H105" s="112" t="s">
        <v>112</v>
      </c>
      <c r="I105" s="101"/>
      <c r="J105" s="101"/>
      <c r="K105" s="101"/>
      <c r="L105" s="101"/>
      <c r="M105" s="101"/>
      <c r="N105" s="101"/>
      <c r="O105" s="101"/>
      <c r="P105" s="101"/>
      <c r="Q105" s="101"/>
    </row>
    <row r="106" spans="1:17" x14ac:dyDescent="0.25">
      <c r="A106" s="114" t="s">
        <v>306</v>
      </c>
      <c r="B106" s="115">
        <v>20862908</v>
      </c>
      <c r="C106" s="115"/>
      <c r="D106" s="115">
        <v>12224625</v>
      </c>
      <c r="E106" s="115"/>
      <c r="F106" s="115">
        <v>27658958.970000003</v>
      </c>
      <c r="G106" s="115"/>
      <c r="H106" s="115">
        <v>13810182.970000003</v>
      </c>
      <c r="I106" s="101"/>
      <c r="J106" s="101"/>
      <c r="K106" s="101"/>
      <c r="L106" s="101"/>
      <c r="M106" s="101"/>
      <c r="N106" s="101"/>
      <c r="O106" s="101"/>
      <c r="P106" s="101"/>
      <c r="Q106" s="101"/>
    </row>
    <row r="107" spans="1:17" x14ac:dyDescent="0.25">
      <c r="A107" s="114" t="s">
        <v>307</v>
      </c>
      <c r="B107" s="115">
        <v>61650933</v>
      </c>
      <c r="C107" s="115"/>
      <c r="D107" s="115">
        <v>31258033</v>
      </c>
      <c r="E107" s="115"/>
      <c r="F107" s="115">
        <v>76124367.859999925</v>
      </c>
      <c r="G107" s="115"/>
      <c r="H107" s="115">
        <v>39225587.859999925</v>
      </c>
      <c r="I107" s="101"/>
      <c r="J107" s="101"/>
      <c r="K107" s="101"/>
      <c r="L107" s="101"/>
      <c r="M107" s="101"/>
      <c r="N107" s="101"/>
      <c r="O107" s="101"/>
      <c r="P107" s="101"/>
      <c r="Q107" s="101"/>
    </row>
    <row r="108" spans="1:17" x14ac:dyDescent="0.25">
      <c r="A108" s="114" t="s">
        <v>189</v>
      </c>
      <c r="B108" s="115">
        <v>31680613</v>
      </c>
      <c r="C108" s="115"/>
      <c r="D108" s="115">
        <v>11003100</v>
      </c>
      <c r="E108" s="115"/>
      <c r="F108" s="115">
        <v>16442942.83</v>
      </c>
      <c r="G108" s="115"/>
      <c r="H108" s="115">
        <v>7577518.8300000001</v>
      </c>
      <c r="I108" s="101"/>
      <c r="J108" s="101"/>
      <c r="K108" s="101"/>
      <c r="L108" s="101"/>
      <c r="M108" s="101"/>
      <c r="N108" s="101"/>
      <c r="O108" s="101"/>
      <c r="P108" s="101"/>
      <c r="Q108" s="101"/>
    </row>
    <row r="109" spans="1:17" x14ac:dyDescent="0.25">
      <c r="A109" s="114" t="s">
        <v>308</v>
      </c>
      <c r="B109" s="115"/>
      <c r="C109" s="115"/>
      <c r="D109" s="115">
        <v>0</v>
      </c>
      <c r="E109" s="115"/>
      <c r="F109" s="115"/>
      <c r="G109" s="115"/>
      <c r="H109" s="115"/>
      <c r="I109" s="101"/>
      <c r="J109" s="101"/>
      <c r="K109" s="101"/>
      <c r="L109" s="101"/>
      <c r="M109" s="101"/>
      <c r="N109" s="101"/>
      <c r="O109" s="101"/>
      <c r="P109" s="101"/>
      <c r="Q109" s="101"/>
    </row>
    <row r="110" spans="1:17" ht="13.8" thickBot="1" x14ac:dyDescent="0.3">
      <c r="A110" s="114" t="s">
        <v>199</v>
      </c>
      <c r="B110" s="115"/>
      <c r="C110" s="115"/>
      <c r="D110" s="115">
        <v>0</v>
      </c>
      <c r="E110" s="115"/>
      <c r="F110" s="115"/>
      <c r="G110" s="115"/>
      <c r="H110" s="115"/>
      <c r="I110" s="101"/>
      <c r="J110" s="101"/>
      <c r="K110" s="101"/>
      <c r="L110" s="101"/>
      <c r="M110" s="101"/>
      <c r="N110" s="101"/>
      <c r="O110" s="101"/>
      <c r="P110" s="101"/>
      <c r="Q110" s="101"/>
    </row>
    <row r="111" spans="1:17" ht="13.8" thickBot="1" x14ac:dyDescent="0.3">
      <c r="A111" s="116" t="s">
        <v>309</v>
      </c>
      <c r="B111" s="117">
        <v>114194454</v>
      </c>
      <c r="C111" s="117"/>
      <c r="D111" s="117">
        <v>54485758</v>
      </c>
      <c r="E111" s="117"/>
      <c r="F111" s="117">
        <v>120226269.65999992</v>
      </c>
      <c r="G111" s="117"/>
      <c r="H111" s="117">
        <v>60613289.659999922</v>
      </c>
      <c r="I111" s="101"/>
      <c r="J111" s="101"/>
      <c r="K111" s="101"/>
      <c r="L111" s="101"/>
      <c r="M111" s="101"/>
      <c r="N111" s="118">
        <f>+B111-RDG!H8</f>
        <v>0</v>
      </c>
      <c r="P111" s="101"/>
      <c r="Q111" s="101"/>
    </row>
    <row r="112" spans="1:17" x14ac:dyDescent="0.25">
      <c r="A112" s="119"/>
      <c r="B112" s="120"/>
      <c r="C112" s="120"/>
      <c r="D112" s="120"/>
      <c r="E112" s="120"/>
      <c r="F112" s="120"/>
      <c r="G112" s="120"/>
      <c r="H112" s="120"/>
      <c r="I112" s="101"/>
      <c r="J112" s="101"/>
      <c r="K112" s="101"/>
      <c r="L112" s="101"/>
      <c r="M112" s="101"/>
      <c r="N112" s="101"/>
      <c r="O112" s="118">
        <f>+F111-RDG!J8</f>
        <v>-0.34000007808208466</v>
      </c>
      <c r="P112" s="101"/>
      <c r="Q112" s="101"/>
    </row>
    <row r="113" spans="1:17" x14ac:dyDescent="0.25">
      <c r="A113" s="104" t="s">
        <v>310</v>
      </c>
      <c r="B113" s="121"/>
      <c r="C113" s="121"/>
      <c r="D113" s="105" t="s">
        <v>303</v>
      </c>
      <c r="E113" s="121"/>
      <c r="F113" s="105"/>
      <c r="G113" s="121"/>
      <c r="H113" s="105" t="s">
        <v>303</v>
      </c>
      <c r="I113" s="101"/>
      <c r="J113" s="101"/>
      <c r="K113" s="101"/>
      <c r="L113" s="101"/>
      <c r="M113" s="101"/>
      <c r="N113" s="101"/>
      <c r="O113" s="101"/>
      <c r="P113" s="101"/>
      <c r="Q113" s="101"/>
    </row>
    <row r="114" spans="1:17" x14ac:dyDescent="0.25">
      <c r="A114" s="106" t="s">
        <v>311</v>
      </c>
      <c r="B114" s="107" t="str">
        <f>+$B$104</f>
        <v>Prethodno razdoblje 1.1. - 30.6.2025.</v>
      </c>
      <c r="C114" s="108"/>
      <c r="D114" s="109"/>
      <c r="E114" s="108"/>
      <c r="F114" s="110" t="str">
        <f>+$F$104</f>
        <v>Tekuće razdoblje 1.1. - 30.6.2026.</v>
      </c>
      <c r="G114" s="108"/>
      <c r="H114" s="109"/>
      <c r="I114" s="101"/>
      <c r="J114" s="101"/>
      <c r="K114" s="101"/>
      <c r="L114" s="101"/>
      <c r="M114" s="101"/>
      <c r="N114" s="101"/>
      <c r="O114" s="101"/>
      <c r="P114" s="101"/>
      <c r="Q114" s="101"/>
    </row>
    <row r="115" spans="1:17" x14ac:dyDescent="0.25">
      <c r="A115" s="106"/>
      <c r="B115" s="111" t="s">
        <v>305</v>
      </c>
      <c r="C115" s="111"/>
      <c r="D115" s="112" t="s">
        <v>112</v>
      </c>
      <c r="E115" s="111"/>
      <c r="F115" s="113" t="s">
        <v>305</v>
      </c>
      <c r="G115" s="111"/>
      <c r="H115" s="112" t="s">
        <v>112</v>
      </c>
      <c r="I115" s="101"/>
      <c r="J115" s="101"/>
      <c r="K115" s="101"/>
      <c r="L115" s="101"/>
      <c r="M115" s="101"/>
      <c r="N115" s="101"/>
      <c r="O115" s="101"/>
      <c r="P115" s="101"/>
      <c r="Q115" s="101"/>
    </row>
    <row r="116" spans="1:17" x14ac:dyDescent="0.25">
      <c r="A116" s="114" t="s">
        <v>306</v>
      </c>
      <c r="B116" s="122">
        <v>0</v>
      </c>
      <c r="C116" s="122"/>
      <c r="D116" s="122">
        <v>0</v>
      </c>
      <c r="E116" s="122"/>
      <c r="F116" s="122">
        <v>0</v>
      </c>
      <c r="G116" s="122"/>
      <c r="H116" s="122">
        <v>0</v>
      </c>
      <c r="I116" s="101"/>
      <c r="J116" s="101"/>
      <c r="K116" s="101"/>
      <c r="L116" s="101"/>
      <c r="M116" s="101"/>
      <c r="N116" s="101"/>
      <c r="O116" s="101"/>
      <c r="P116" s="101"/>
      <c r="Q116" s="101"/>
    </row>
    <row r="117" spans="1:17" x14ac:dyDescent="0.25">
      <c r="A117" s="114" t="s">
        <v>307</v>
      </c>
      <c r="B117" s="122">
        <v>1350</v>
      </c>
      <c r="C117" s="122"/>
      <c r="D117" s="122">
        <v>50</v>
      </c>
      <c r="E117" s="122"/>
      <c r="F117" s="122">
        <v>3850.39</v>
      </c>
      <c r="G117" s="122"/>
      <c r="H117" s="122">
        <v>1311.3899999999999</v>
      </c>
      <c r="I117" s="101"/>
      <c r="J117" s="101"/>
      <c r="K117" s="101"/>
      <c r="L117" s="101"/>
      <c r="M117" s="101"/>
      <c r="N117" s="101"/>
      <c r="O117" s="101"/>
      <c r="P117" s="101"/>
      <c r="Q117" s="101"/>
    </row>
    <row r="118" spans="1:17" x14ac:dyDescent="0.25">
      <c r="A118" s="114" t="s">
        <v>189</v>
      </c>
      <c r="B118" s="122">
        <v>0</v>
      </c>
      <c r="C118" s="122"/>
      <c r="D118" s="122">
        <v>0</v>
      </c>
      <c r="E118" s="122"/>
      <c r="F118" s="122"/>
      <c r="G118" s="122"/>
      <c r="H118" s="122"/>
      <c r="I118" s="101"/>
      <c r="J118" s="101"/>
      <c r="K118" s="101"/>
      <c r="L118" s="101"/>
      <c r="M118" s="101"/>
      <c r="N118" s="101"/>
      <c r="O118" s="101"/>
      <c r="P118" s="101"/>
      <c r="Q118" s="101"/>
    </row>
    <row r="119" spans="1:17" x14ac:dyDescent="0.25">
      <c r="A119" s="114" t="s">
        <v>308</v>
      </c>
      <c r="B119" s="122">
        <v>36643633</v>
      </c>
      <c r="C119" s="122"/>
      <c r="D119" s="122">
        <v>17268973</v>
      </c>
      <c r="E119" s="122"/>
      <c r="F119" s="122">
        <v>39859602.899999969</v>
      </c>
      <c r="G119" s="122"/>
      <c r="H119" s="122">
        <v>19766222.899999969</v>
      </c>
      <c r="I119" s="101"/>
      <c r="J119" s="101"/>
      <c r="K119" s="101"/>
      <c r="L119" s="101"/>
      <c r="M119" s="101"/>
      <c r="N119" s="101"/>
      <c r="O119" s="101"/>
      <c r="P119" s="101"/>
      <c r="Q119" s="101"/>
    </row>
    <row r="120" spans="1:17" ht="13.8" thickBot="1" x14ac:dyDescent="0.3">
      <c r="A120" s="114" t="s">
        <v>199</v>
      </c>
      <c r="B120" s="122">
        <v>12057</v>
      </c>
      <c r="C120" s="122"/>
      <c r="D120" s="122">
        <v>9180</v>
      </c>
      <c r="E120" s="122"/>
      <c r="F120" s="122">
        <v>63204.56</v>
      </c>
      <c r="G120" s="122"/>
      <c r="H120" s="122">
        <v>14812.559999999998</v>
      </c>
      <c r="I120" s="101"/>
      <c r="J120" s="101"/>
      <c r="K120" s="101"/>
      <c r="L120" s="101"/>
      <c r="M120" s="101"/>
      <c r="N120" s="101"/>
      <c r="O120" s="101"/>
      <c r="P120" s="101"/>
      <c r="Q120" s="101"/>
    </row>
    <row r="121" spans="1:17" ht="13.8" thickBot="1" x14ac:dyDescent="0.3">
      <c r="A121" s="116" t="s">
        <v>309</v>
      </c>
      <c r="B121" s="117">
        <v>36657040</v>
      </c>
      <c r="C121" s="117"/>
      <c r="D121" s="117">
        <v>17278203</v>
      </c>
      <c r="E121" s="117"/>
      <c r="F121" s="117">
        <v>39926657.849999972</v>
      </c>
      <c r="G121" s="117"/>
      <c r="H121" s="117">
        <v>19782346.849999968</v>
      </c>
      <c r="I121" s="101"/>
      <c r="J121" s="101"/>
      <c r="K121" s="101"/>
      <c r="L121" s="101"/>
      <c r="M121" s="101"/>
      <c r="N121" s="118">
        <f>+B121-RDG!H10</f>
        <v>0</v>
      </c>
      <c r="O121" s="118">
        <f>+F121-RDG!J10</f>
        <v>-0.15000002831220627</v>
      </c>
      <c r="P121" s="101"/>
      <c r="Q121" s="101"/>
    </row>
    <row r="122" spans="1:17" x14ac:dyDescent="0.25">
      <c r="A122" s="119"/>
      <c r="B122" s="120"/>
      <c r="C122" s="120"/>
      <c r="D122" s="120"/>
      <c r="E122" s="120"/>
      <c r="F122" s="120"/>
      <c r="G122" s="120"/>
      <c r="H122" s="120"/>
      <c r="I122" s="101"/>
      <c r="J122" s="101"/>
      <c r="K122" s="101"/>
      <c r="L122" s="101"/>
      <c r="M122" s="101"/>
      <c r="N122" s="101"/>
      <c r="O122" s="101"/>
      <c r="P122" s="101"/>
      <c r="Q122" s="101"/>
    </row>
    <row r="123" spans="1:17" x14ac:dyDescent="0.25">
      <c r="A123" s="104" t="s">
        <v>312</v>
      </c>
      <c r="B123" s="121"/>
      <c r="C123" s="121"/>
      <c r="D123" s="105" t="s">
        <v>303</v>
      </c>
      <c r="E123" s="121"/>
      <c r="F123" s="105"/>
      <c r="G123" s="121"/>
      <c r="H123" s="105" t="s">
        <v>303</v>
      </c>
      <c r="I123" s="101"/>
      <c r="J123" s="101"/>
      <c r="K123" s="101"/>
      <c r="L123" s="101"/>
      <c r="M123" s="101"/>
      <c r="N123" s="101"/>
      <c r="O123" s="101"/>
      <c r="P123" s="101"/>
      <c r="Q123" s="101"/>
    </row>
    <row r="124" spans="1:17" x14ac:dyDescent="0.25">
      <c r="A124" s="106" t="s">
        <v>313</v>
      </c>
      <c r="B124" s="107" t="str">
        <f>+$B$104</f>
        <v>Prethodno razdoblje 1.1. - 30.6.2025.</v>
      </c>
      <c r="C124" s="108"/>
      <c r="D124" s="109"/>
      <c r="E124" s="108"/>
      <c r="F124" s="110" t="str">
        <f>+$F$104</f>
        <v>Tekuće razdoblje 1.1. - 30.6.2026.</v>
      </c>
      <c r="G124" s="108"/>
      <c r="H124" s="109"/>
      <c r="I124" s="101"/>
      <c r="J124" s="101"/>
      <c r="K124" s="101"/>
      <c r="L124" s="101"/>
      <c r="M124" s="101"/>
      <c r="N124" s="101"/>
      <c r="O124" s="101"/>
      <c r="P124" s="101"/>
      <c r="Q124" s="101"/>
    </row>
    <row r="125" spans="1:17" x14ac:dyDescent="0.25">
      <c r="A125" s="106"/>
      <c r="B125" s="111" t="s">
        <v>305</v>
      </c>
      <c r="C125" s="111"/>
      <c r="D125" s="112" t="s">
        <v>112</v>
      </c>
      <c r="E125" s="111"/>
      <c r="F125" s="113" t="s">
        <v>305</v>
      </c>
      <c r="G125" s="111"/>
      <c r="H125" s="112" t="s">
        <v>112</v>
      </c>
      <c r="I125" s="101"/>
      <c r="J125" s="101"/>
      <c r="K125" s="101"/>
      <c r="L125" s="101"/>
      <c r="M125" s="101"/>
      <c r="N125" s="101"/>
      <c r="O125" s="101"/>
      <c r="P125" s="101"/>
      <c r="Q125" s="101"/>
    </row>
    <row r="126" spans="1:17" x14ac:dyDescent="0.25">
      <c r="A126" s="123" t="s">
        <v>314</v>
      </c>
      <c r="B126" s="124">
        <v>21712856.220000003</v>
      </c>
      <c r="C126" s="124">
        <v>0</v>
      </c>
      <c r="D126" s="124">
        <v>11243989.369999982</v>
      </c>
      <c r="E126" s="124"/>
      <c r="F126" s="124">
        <v>20384248.610000011</v>
      </c>
      <c r="G126" s="124"/>
      <c r="H126" s="124">
        <v>10288620.809999892</v>
      </c>
      <c r="I126" s="101"/>
      <c r="J126" s="101"/>
      <c r="K126" s="101"/>
      <c r="L126" s="101"/>
      <c r="M126" s="101"/>
      <c r="N126" s="101"/>
      <c r="O126" s="101"/>
      <c r="P126" s="101"/>
      <c r="Q126" s="101"/>
    </row>
    <row r="127" spans="1:17" x14ac:dyDescent="0.25">
      <c r="A127" s="123" t="s">
        <v>315</v>
      </c>
      <c r="B127" s="124">
        <v>5954348.5799999936</v>
      </c>
      <c r="C127" s="124">
        <v>0</v>
      </c>
      <c r="D127" s="124">
        <v>2999381.2299999902</v>
      </c>
      <c r="E127" s="124"/>
      <c r="F127" s="124">
        <v>5620200.2700000042</v>
      </c>
      <c r="G127" s="124"/>
      <c r="H127" s="124">
        <v>2794065.0100000072</v>
      </c>
      <c r="I127" s="101"/>
      <c r="J127" s="101"/>
      <c r="K127" s="101"/>
      <c r="L127" s="101"/>
      <c r="M127" s="101"/>
      <c r="N127" s="101"/>
      <c r="O127" s="101"/>
      <c r="P127" s="101"/>
      <c r="Q127" s="101"/>
    </row>
    <row r="128" spans="1:17" x14ac:dyDescent="0.25">
      <c r="A128" s="123" t="s">
        <v>316</v>
      </c>
      <c r="B128" s="124">
        <v>2339812.4099999988</v>
      </c>
      <c r="C128" s="124">
        <v>0</v>
      </c>
      <c r="D128" s="124">
        <v>1240495.3400000038</v>
      </c>
      <c r="E128" s="124"/>
      <c r="F128" s="124">
        <v>2352490.64</v>
      </c>
      <c r="G128" s="124"/>
      <c r="H128" s="124">
        <v>1242367.8400000008</v>
      </c>
      <c r="I128" s="101"/>
      <c r="J128" s="101"/>
      <c r="K128" s="101"/>
      <c r="L128" s="101"/>
      <c r="M128" s="101"/>
      <c r="N128" s="101"/>
      <c r="O128" s="101"/>
      <c r="P128" s="101"/>
      <c r="Q128" s="101"/>
    </row>
    <row r="129" spans="1:17" x14ac:dyDescent="0.25">
      <c r="A129" s="123" t="s">
        <v>317</v>
      </c>
      <c r="B129" s="124">
        <v>1211636.98</v>
      </c>
      <c r="C129" s="124">
        <v>0</v>
      </c>
      <c r="D129" s="124">
        <v>616505.58000000054</v>
      </c>
      <c r="E129" s="124"/>
      <c r="F129" s="124">
        <v>1114877.5199999991</v>
      </c>
      <c r="G129" s="124"/>
      <c r="H129" s="124">
        <v>468951.45999999938</v>
      </c>
      <c r="I129" s="101"/>
      <c r="J129" s="101"/>
      <c r="K129" s="101"/>
      <c r="L129" s="101"/>
      <c r="M129" s="101"/>
      <c r="N129" s="101"/>
      <c r="O129" s="101"/>
      <c r="P129" s="101"/>
      <c r="Q129" s="101"/>
    </row>
    <row r="130" spans="1:17" ht="13.8" thickBot="1" x14ac:dyDescent="0.3">
      <c r="A130" s="123" t="s">
        <v>318</v>
      </c>
      <c r="B130" s="124">
        <v>6586955.8700000076</v>
      </c>
      <c r="C130" s="124">
        <v>0</v>
      </c>
      <c r="D130" s="124">
        <v>3407982.4800000093</v>
      </c>
      <c r="E130" s="124"/>
      <c r="F130" s="124">
        <v>8315151.0800000057</v>
      </c>
      <c r="G130" s="124"/>
      <c r="H130" s="124">
        <v>4676738.4800000042</v>
      </c>
      <c r="I130" s="101"/>
      <c r="J130" s="101"/>
      <c r="K130" s="101"/>
      <c r="L130" s="101"/>
      <c r="M130" s="101"/>
      <c r="N130" s="101"/>
      <c r="O130" s="101"/>
      <c r="P130" s="101"/>
      <c r="Q130" s="101"/>
    </row>
    <row r="131" spans="1:17" ht="13.8" thickBot="1" x14ac:dyDescent="0.3">
      <c r="A131" s="116" t="s">
        <v>309</v>
      </c>
      <c r="B131" s="117">
        <v>37805610.060000002</v>
      </c>
      <c r="C131" s="117"/>
      <c r="D131" s="117">
        <v>19508353.999999985</v>
      </c>
      <c r="E131" s="117"/>
      <c r="F131" s="117">
        <v>37786968.12000002</v>
      </c>
      <c r="G131" s="117"/>
      <c r="H131" s="117">
        <v>19470743.599999905</v>
      </c>
      <c r="I131" s="101"/>
      <c r="J131" s="101"/>
      <c r="K131" s="101"/>
      <c r="L131" s="101"/>
      <c r="M131" s="101"/>
      <c r="N131" s="118">
        <f>+B131-RDG!H15</f>
        <v>6.0000002384185791E-2</v>
      </c>
      <c r="O131" s="118">
        <f>+F131-RDG!J15</f>
        <v>0.12000001966953278</v>
      </c>
      <c r="P131" s="101"/>
      <c r="Q131" s="101"/>
    </row>
    <row r="132" spans="1:17" x14ac:dyDescent="0.25">
      <c r="A132" s="119"/>
      <c r="B132" s="120"/>
      <c r="C132" s="120"/>
      <c r="D132" s="120"/>
      <c r="E132" s="120"/>
      <c r="F132" s="120"/>
      <c r="G132" s="120"/>
      <c r="H132" s="120"/>
      <c r="I132" s="101"/>
      <c r="J132" s="101"/>
      <c r="K132" s="101"/>
      <c r="L132" s="101"/>
      <c r="M132" s="101"/>
      <c r="N132" s="101"/>
      <c r="O132" s="101"/>
      <c r="P132" s="101"/>
      <c r="Q132" s="101"/>
    </row>
    <row r="133" spans="1:17" x14ac:dyDescent="0.25">
      <c r="A133" s="104" t="s">
        <v>319</v>
      </c>
      <c r="B133" s="121"/>
      <c r="C133" s="121"/>
      <c r="D133" s="105" t="s">
        <v>303</v>
      </c>
      <c r="E133" s="121"/>
      <c r="F133" s="105"/>
      <c r="G133" s="121"/>
      <c r="H133" s="105" t="s">
        <v>303</v>
      </c>
      <c r="I133" s="101"/>
      <c r="J133" s="101"/>
      <c r="K133" s="101"/>
      <c r="L133" s="101"/>
      <c r="M133" s="101"/>
      <c r="N133" s="101"/>
      <c r="O133" s="101"/>
      <c r="P133" s="101"/>
      <c r="Q133" s="101"/>
    </row>
    <row r="134" spans="1:17" x14ac:dyDescent="0.25">
      <c r="A134" s="106" t="s">
        <v>320</v>
      </c>
      <c r="B134" s="107" t="str">
        <f>+$B$104</f>
        <v>Prethodno razdoblje 1.1. - 30.6.2025.</v>
      </c>
      <c r="C134" s="108"/>
      <c r="D134" s="109"/>
      <c r="E134" s="108"/>
      <c r="F134" s="110" t="str">
        <f>+$F$104</f>
        <v>Tekuće razdoblje 1.1. - 30.6.2026.</v>
      </c>
      <c r="G134" s="108"/>
      <c r="H134" s="109"/>
      <c r="I134" s="101"/>
      <c r="J134" s="101"/>
      <c r="K134" s="101"/>
      <c r="L134" s="101"/>
      <c r="M134" s="101"/>
      <c r="N134" s="101"/>
      <c r="O134" s="101"/>
      <c r="P134" s="101"/>
      <c r="Q134" s="101"/>
    </row>
    <row r="135" spans="1:17" x14ac:dyDescent="0.25">
      <c r="A135" s="106"/>
      <c r="B135" s="111" t="s">
        <v>305</v>
      </c>
      <c r="C135" s="111"/>
      <c r="D135" s="112" t="s">
        <v>112</v>
      </c>
      <c r="E135" s="111"/>
      <c r="F135" s="113" t="s">
        <v>305</v>
      </c>
      <c r="G135" s="111"/>
      <c r="H135" s="112" t="s">
        <v>112</v>
      </c>
      <c r="I135" s="101"/>
      <c r="J135" s="101"/>
      <c r="K135" s="101"/>
      <c r="L135" s="101"/>
      <c r="M135" s="101"/>
      <c r="N135" s="101"/>
      <c r="O135" s="101"/>
      <c r="P135" s="101"/>
      <c r="Q135" s="101"/>
    </row>
    <row r="136" spans="1:17" x14ac:dyDescent="0.25">
      <c r="A136" s="125" t="s">
        <v>321</v>
      </c>
      <c r="B136" s="115">
        <v>13243407.549999999</v>
      </c>
      <c r="C136" s="115"/>
      <c r="D136" s="126">
        <v>6817751.2399999984</v>
      </c>
      <c r="E136" s="115"/>
      <c r="F136" s="126">
        <v>12320486.620000001</v>
      </c>
      <c r="G136" s="115"/>
      <c r="H136" s="126">
        <v>6169360.0000000009</v>
      </c>
      <c r="I136" s="101"/>
      <c r="J136" s="101"/>
      <c r="K136" s="101"/>
      <c r="L136" s="101"/>
      <c r="M136" s="101"/>
      <c r="N136" s="101"/>
      <c r="O136" s="101"/>
      <c r="P136" s="101"/>
      <c r="Q136" s="101"/>
    </row>
    <row r="137" spans="1:17" ht="13.8" thickBot="1" x14ac:dyDescent="0.3">
      <c r="A137" s="125" t="s">
        <v>318</v>
      </c>
      <c r="B137" s="115">
        <v>6336182.4599999972</v>
      </c>
      <c r="C137" s="115"/>
      <c r="D137" s="126">
        <v>3422792.8499999968</v>
      </c>
      <c r="E137" s="115"/>
      <c r="F137" s="126">
        <v>6487480.4299999997</v>
      </c>
      <c r="G137" s="115"/>
      <c r="H137" s="126">
        <v>3595668.1899999995</v>
      </c>
      <c r="I137" s="101"/>
      <c r="J137" s="101"/>
      <c r="K137" s="101"/>
      <c r="L137" s="101"/>
      <c r="M137" s="101"/>
      <c r="N137" s="101"/>
      <c r="O137" s="101"/>
      <c r="P137" s="101"/>
      <c r="Q137" s="101"/>
    </row>
    <row r="138" spans="1:17" ht="13.8" thickBot="1" x14ac:dyDescent="0.3">
      <c r="A138" s="116" t="s">
        <v>309</v>
      </c>
      <c r="B138" s="117">
        <v>19579590.009999998</v>
      </c>
      <c r="C138" s="117"/>
      <c r="D138" s="117">
        <v>10240544.089999996</v>
      </c>
      <c r="E138" s="117"/>
      <c r="F138" s="117">
        <v>18807967.050000001</v>
      </c>
      <c r="G138" s="117"/>
      <c r="H138" s="117">
        <v>9765028.1900000013</v>
      </c>
      <c r="I138" s="101"/>
      <c r="J138" s="101"/>
      <c r="K138" s="101"/>
      <c r="L138" s="101"/>
      <c r="M138" s="101"/>
      <c r="N138" s="118">
        <f>+B138-RDG!H16</f>
        <v>9.9999979138374329E-3</v>
      </c>
      <c r="O138" s="118">
        <f>+F138-RDG!J16</f>
        <v>5.000000074505806E-2</v>
      </c>
      <c r="P138" s="101"/>
      <c r="Q138" s="101"/>
    </row>
    <row r="139" spans="1:17" x14ac:dyDescent="0.25">
      <c r="A139" s="119" t="s">
        <v>322</v>
      </c>
      <c r="B139" s="120"/>
      <c r="C139" s="120"/>
      <c r="D139" s="120"/>
      <c r="E139" s="120"/>
      <c r="F139" s="120"/>
      <c r="G139" s="120"/>
      <c r="H139" s="120"/>
      <c r="I139" s="101"/>
      <c r="J139" s="101"/>
      <c r="K139" s="101"/>
      <c r="L139" s="101"/>
      <c r="M139" s="101"/>
      <c r="N139" s="101"/>
      <c r="O139" s="101"/>
      <c r="P139" s="101"/>
      <c r="Q139" s="101"/>
    </row>
    <row r="140" spans="1:17" x14ac:dyDescent="0.25">
      <c r="A140" s="127" t="s">
        <v>323</v>
      </c>
      <c r="B140" s="121"/>
      <c r="C140" s="121"/>
      <c r="D140" s="105" t="s">
        <v>303</v>
      </c>
      <c r="E140" s="121"/>
      <c r="F140" s="105"/>
      <c r="G140" s="121"/>
      <c r="H140" s="105" t="s">
        <v>303</v>
      </c>
      <c r="I140" s="101"/>
      <c r="J140" s="101"/>
      <c r="K140" s="101"/>
      <c r="L140" s="101"/>
      <c r="M140" s="101"/>
      <c r="N140" s="101"/>
      <c r="O140" s="101"/>
      <c r="P140" s="101"/>
      <c r="Q140" s="101"/>
    </row>
    <row r="141" spans="1:17" x14ac:dyDescent="0.25">
      <c r="A141" s="106" t="s">
        <v>324</v>
      </c>
      <c r="B141" s="107" t="str">
        <f>+$B$104</f>
        <v>Prethodno razdoblje 1.1. - 30.6.2025.</v>
      </c>
      <c r="C141" s="108"/>
      <c r="D141" s="109"/>
      <c r="E141" s="108"/>
      <c r="F141" s="110" t="str">
        <f>+$F$104</f>
        <v>Tekuće razdoblje 1.1. - 30.6.2026.</v>
      </c>
      <c r="G141" s="108"/>
      <c r="H141" s="109"/>
      <c r="I141" s="101"/>
      <c r="J141" s="101"/>
      <c r="K141" s="101"/>
      <c r="L141" s="101"/>
      <c r="M141" s="101"/>
      <c r="N141" s="101"/>
      <c r="O141" s="101"/>
      <c r="P141" s="101"/>
      <c r="Q141" s="101"/>
    </row>
    <row r="142" spans="1:17" x14ac:dyDescent="0.25">
      <c r="A142" s="128"/>
      <c r="B142" s="111" t="s">
        <v>305</v>
      </c>
      <c r="C142" s="111"/>
      <c r="D142" s="112" t="s">
        <v>112</v>
      </c>
      <c r="E142" s="111"/>
      <c r="F142" s="113" t="s">
        <v>305</v>
      </c>
      <c r="G142" s="111"/>
      <c r="H142" s="112" t="s">
        <v>112</v>
      </c>
      <c r="I142" s="101"/>
      <c r="J142" s="101"/>
      <c r="K142" s="101"/>
      <c r="L142" s="101"/>
      <c r="M142" s="101"/>
      <c r="N142" s="101"/>
      <c r="O142" s="101"/>
      <c r="P142" s="101"/>
      <c r="Q142" s="101"/>
    </row>
    <row r="143" spans="1:17" x14ac:dyDescent="0.25">
      <c r="A143" s="123" t="s">
        <v>325</v>
      </c>
      <c r="B143" s="126">
        <v>1354522.83</v>
      </c>
      <c r="C143" s="126"/>
      <c r="D143" s="126">
        <v>849514.29</v>
      </c>
      <c r="E143" s="126"/>
      <c r="F143" s="126">
        <v>849784.76</v>
      </c>
      <c r="G143" s="126"/>
      <c r="H143" s="126">
        <v>1713940.84</v>
      </c>
      <c r="I143" s="101"/>
      <c r="J143" s="101"/>
      <c r="K143" s="101"/>
      <c r="L143" s="101"/>
      <c r="M143" s="101"/>
      <c r="N143" s="101"/>
      <c r="O143" s="101"/>
      <c r="P143" s="101"/>
      <c r="Q143" s="101"/>
    </row>
    <row r="144" spans="1:17" x14ac:dyDescent="0.25">
      <c r="A144" s="123" t="s">
        <v>326</v>
      </c>
      <c r="B144" s="126">
        <v>549712.29</v>
      </c>
      <c r="C144" s="126"/>
      <c r="D144" s="126">
        <v>696243.52</v>
      </c>
      <c r="E144" s="126"/>
      <c r="F144" s="126">
        <v>354687.25</v>
      </c>
      <c r="G144" s="126"/>
      <c r="H144" s="126">
        <v>697028.49</v>
      </c>
      <c r="I144" s="101"/>
      <c r="J144" s="101"/>
      <c r="K144" s="101"/>
      <c r="L144" s="101"/>
      <c r="M144" s="101"/>
      <c r="N144" s="101"/>
      <c r="O144" s="101"/>
      <c r="P144" s="101"/>
      <c r="Q144" s="101"/>
    </row>
    <row r="145" spans="1:17" ht="13.8" thickBot="1" x14ac:dyDescent="0.3">
      <c r="A145" s="123" t="s">
        <v>327</v>
      </c>
      <c r="B145" s="126">
        <v>1113641.2399999995</v>
      </c>
      <c r="C145" s="126"/>
      <c r="D145" s="126">
        <v>232561.96999999927</v>
      </c>
      <c r="E145" s="126"/>
      <c r="F145" s="126">
        <v>881922.98000000033</v>
      </c>
      <c r="G145" s="126"/>
      <c r="H145" s="126">
        <v>471413.26000000047</v>
      </c>
      <c r="I145" s="101"/>
      <c r="J145" s="101"/>
      <c r="K145" s="101"/>
      <c r="L145" s="101"/>
      <c r="M145" s="101"/>
      <c r="N145" s="101"/>
      <c r="O145" s="101"/>
      <c r="P145" s="101"/>
      <c r="Q145" s="101"/>
    </row>
    <row r="146" spans="1:17" ht="13.8" thickBot="1" x14ac:dyDescent="0.3">
      <c r="A146" s="129" t="s">
        <v>309</v>
      </c>
      <c r="B146" s="117">
        <v>3017876.3599999994</v>
      </c>
      <c r="C146" s="117"/>
      <c r="D146" s="117">
        <v>1778319.7799999993</v>
      </c>
      <c r="E146" s="117"/>
      <c r="F146" s="117">
        <v>2086394.9900000002</v>
      </c>
      <c r="G146" s="117"/>
      <c r="H146" s="117">
        <v>2882382.5900000008</v>
      </c>
      <c r="I146" s="101"/>
      <c r="J146" s="101"/>
      <c r="K146" s="101"/>
      <c r="L146" s="101"/>
      <c r="M146" s="101"/>
      <c r="N146" s="118">
        <f>+B146-RDG!H17</f>
        <v>0.35999999940395355</v>
      </c>
      <c r="O146" s="118">
        <f>+F146-RDG!J17</f>
        <v>-9.9999997764825821E-3</v>
      </c>
      <c r="P146" s="101"/>
      <c r="Q146" s="101"/>
    </row>
    <row r="147" spans="1:17" x14ac:dyDescent="0.25">
      <c r="A147" s="129"/>
      <c r="B147" s="130"/>
      <c r="C147" s="130"/>
      <c r="D147" s="130"/>
      <c r="E147" s="130"/>
      <c r="F147" s="130"/>
      <c r="G147" s="130"/>
      <c r="H147" s="130"/>
      <c r="I147" s="101"/>
      <c r="J147" s="101"/>
      <c r="K147" s="101"/>
      <c r="L147" s="101"/>
      <c r="M147" s="101"/>
      <c r="N147" s="118"/>
      <c r="O147" s="118"/>
      <c r="P147" s="101"/>
      <c r="Q147" s="101"/>
    </row>
    <row r="148" spans="1:17" x14ac:dyDescent="0.25">
      <c r="A148" s="129"/>
      <c r="B148" s="130"/>
      <c r="C148" s="130"/>
      <c r="D148" s="130"/>
      <c r="E148" s="130"/>
      <c r="F148" s="130"/>
      <c r="G148" s="130"/>
      <c r="H148" s="130"/>
      <c r="I148" s="101"/>
      <c r="J148" s="101"/>
      <c r="K148" s="101"/>
      <c r="L148" s="101"/>
      <c r="M148" s="101"/>
      <c r="N148" s="118"/>
      <c r="O148" s="118"/>
      <c r="P148" s="101"/>
      <c r="Q148" s="101"/>
    </row>
    <row r="149" spans="1:17" x14ac:dyDescent="0.25">
      <c r="A149" s="127" t="s">
        <v>328</v>
      </c>
      <c r="B149" s="121"/>
      <c r="C149" s="121"/>
      <c r="D149" s="105" t="s">
        <v>303</v>
      </c>
      <c r="E149" s="121"/>
      <c r="F149" s="105"/>
      <c r="G149" s="121"/>
      <c r="H149" s="105" t="s">
        <v>303</v>
      </c>
      <c r="I149" s="101"/>
      <c r="J149" s="101"/>
      <c r="K149" s="101"/>
      <c r="L149" s="101"/>
      <c r="M149" s="101"/>
      <c r="N149" s="118"/>
      <c r="O149" s="118"/>
      <c r="P149" s="101"/>
      <c r="Q149" s="101"/>
    </row>
    <row r="150" spans="1:17" x14ac:dyDescent="0.25">
      <c r="A150" s="106" t="s">
        <v>329</v>
      </c>
      <c r="B150" s="107" t="str">
        <f>+$B$104</f>
        <v>Prethodno razdoblje 1.1. - 30.6.2025.</v>
      </c>
      <c r="C150" s="108"/>
      <c r="D150" s="109"/>
      <c r="E150" s="108"/>
      <c r="F150" s="110" t="str">
        <f>+$F$104</f>
        <v>Tekuće razdoblje 1.1. - 30.6.2026.</v>
      </c>
      <c r="G150" s="108"/>
      <c r="H150" s="109"/>
      <c r="I150" s="101"/>
      <c r="J150" s="101"/>
      <c r="K150" s="101"/>
      <c r="L150" s="101"/>
      <c r="M150" s="101"/>
      <c r="N150" s="118"/>
      <c r="O150" s="118"/>
      <c r="P150" s="101"/>
      <c r="Q150" s="101"/>
    </row>
    <row r="151" spans="1:17" x14ac:dyDescent="0.25">
      <c r="A151" s="128"/>
      <c r="B151" s="111" t="s">
        <v>305</v>
      </c>
      <c r="C151" s="111"/>
      <c r="D151" s="112" t="s">
        <v>112</v>
      </c>
      <c r="E151" s="111"/>
      <c r="F151" s="113" t="s">
        <v>305</v>
      </c>
      <c r="G151" s="111"/>
      <c r="H151" s="112" t="s">
        <v>112</v>
      </c>
      <c r="I151" s="101"/>
      <c r="J151" s="101"/>
      <c r="K151" s="101"/>
      <c r="L151" s="101"/>
      <c r="M151" s="101"/>
      <c r="N151" s="118"/>
      <c r="O151" s="118"/>
      <c r="P151" s="101"/>
      <c r="Q151" s="101"/>
    </row>
    <row r="152" spans="1:17" x14ac:dyDescent="0.25">
      <c r="A152" s="123" t="s">
        <v>330</v>
      </c>
      <c r="B152" s="126">
        <v>0</v>
      </c>
      <c r="C152" s="126"/>
      <c r="D152" s="126">
        <v>0</v>
      </c>
      <c r="E152" s="126"/>
      <c r="F152" s="126">
        <v>0</v>
      </c>
      <c r="G152" s="126"/>
      <c r="H152" s="126">
        <v>0</v>
      </c>
      <c r="I152" s="101"/>
      <c r="J152" s="101"/>
      <c r="K152" s="101"/>
      <c r="L152" s="101"/>
      <c r="M152" s="101"/>
      <c r="N152" s="118"/>
      <c r="O152" s="118"/>
      <c r="P152" s="101"/>
      <c r="Q152" s="101"/>
    </row>
    <row r="153" spans="1:17" x14ac:dyDescent="0.25">
      <c r="A153" s="123" t="s">
        <v>331</v>
      </c>
      <c r="B153" s="126">
        <v>14458.2</v>
      </c>
      <c r="C153" s="126"/>
      <c r="D153" s="126">
        <v>28350.080000000002</v>
      </c>
      <c r="E153" s="126"/>
      <c r="F153" s="126">
        <v>0</v>
      </c>
      <c r="G153" s="126"/>
      <c r="H153" s="126">
        <v>0</v>
      </c>
      <c r="I153" s="101"/>
      <c r="J153" s="101"/>
      <c r="K153" s="101"/>
      <c r="L153" s="101"/>
      <c r="M153" s="101"/>
      <c r="N153" s="118"/>
      <c r="O153" s="118"/>
      <c r="P153" s="101"/>
      <c r="Q153" s="101"/>
    </row>
    <row r="154" spans="1:17" x14ac:dyDescent="0.25">
      <c r="A154" s="123" t="s">
        <v>332</v>
      </c>
      <c r="B154" s="126">
        <v>0</v>
      </c>
      <c r="C154" s="126"/>
      <c r="D154" s="126">
        <v>0</v>
      </c>
      <c r="E154" s="126"/>
      <c r="F154" s="126">
        <v>0</v>
      </c>
      <c r="G154" s="126"/>
      <c r="H154" s="126">
        <v>0</v>
      </c>
      <c r="I154" s="101"/>
      <c r="J154" s="101"/>
      <c r="K154" s="101"/>
      <c r="L154" s="101"/>
      <c r="M154" s="101"/>
      <c r="N154" s="118"/>
      <c r="O154" s="118"/>
      <c r="P154" s="101"/>
      <c r="Q154" s="101"/>
    </row>
    <row r="155" spans="1:17" x14ac:dyDescent="0.25">
      <c r="A155" s="123" t="s">
        <v>333</v>
      </c>
      <c r="B155" s="126">
        <v>124840.94</v>
      </c>
      <c r="C155" s="126"/>
      <c r="D155" s="126">
        <v>124840.94</v>
      </c>
      <c r="E155" s="126"/>
      <c r="F155" s="126">
        <v>-332132.9600000002</v>
      </c>
      <c r="G155" s="126"/>
      <c r="H155" s="126">
        <v>392260.2899999998</v>
      </c>
      <c r="I155" s="101"/>
      <c r="J155" s="101"/>
      <c r="K155" s="101"/>
      <c r="L155" s="101"/>
      <c r="M155" s="101"/>
      <c r="N155" s="118"/>
      <c r="O155" s="118"/>
      <c r="P155" s="101"/>
      <c r="Q155" s="101"/>
    </row>
    <row r="156" spans="1:17" x14ac:dyDescent="0.25">
      <c r="A156" s="123" t="s">
        <v>334</v>
      </c>
      <c r="B156" s="126">
        <v>476289.25</v>
      </c>
      <c r="C156" s="126"/>
      <c r="D156" s="126">
        <v>672179.71</v>
      </c>
      <c r="E156" s="126"/>
      <c r="F156" s="126">
        <v>64854.270000001634</v>
      </c>
      <c r="G156" s="126"/>
      <c r="H156" s="126">
        <v>45960.060000001635</v>
      </c>
      <c r="I156" s="101"/>
      <c r="J156" s="101"/>
      <c r="K156" s="101"/>
      <c r="L156" s="101"/>
      <c r="M156" s="101"/>
      <c r="N156" s="118"/>
      <c r="O156" s="118"/>
      <c r="P156" s="101"/>
      <c r="Q156" s="101"/>
    </row>
    <row r="157" spans="1:17" x14ac:dyDescent="0.25">
      <c r="A157" s="123" t="s">
        <v>335</v>
      </c>
      <c r="B157" s="126">
        <v>0</v>
      </c>
      <c r="C157" s="126"/>
      <c r="D157" s="126">
        <v>0</v>
      </c>
      <c r="E157" s="126"/>
      <c r="F157" s="126">
        <v>0</v>
      </c>
      <c r="G157" s="126"/>
      <c r="H157" s="126">
        <v>0</v>
      </c>
      <c r="I157" s="101"/>
      <c r="J157" s="101"/>
      <c r="K157" s="101"/>
      <c r="L157" s="101"/>
      <c r="M157" s="101"/>
      <c r="N157" s="118"/>
      <c r="O157" s="118"/>
      <c r="P157" s="101"/>
      <c r="Q157" s="101"/>
    </row>
    <row r="158" spans="1:17" x14ac:dyDescent="0.25">
      <c r="A158" s="123" t="s">
        <v>336</v>
      </c>
      <c r="B158" s="126">
        <v>97172.66</v>
      </c>
      <c r="C158" s="126"/>
      <c r="D158" s="126">
        <v>32977.370000000003</v>
      </c>
      <c r="E158" s="126"/>
      <c r="F158" s="126">
        <v>24653.739999999998</v>
      </c>
      <c r="G158" s="126"/>
      <c r="H158" s="126">
        <v>6314.5399999999972</v>
      </c>
      <c r="I158" s="101"/>
      <c r="J158" s="101"/>
      <c r="K158" s="101"/>
      <c r="L158" s="101"/>
      <c r="M158" s="101"/>
      <c r="N158" s="118"/>
      <c r="O158" s="118"/>
      <c r="P158" s="101"/>
      <c r="Q158" s="101"/>
    </row>
    <row r="159" spans="1:17" x14ac:dyDescent="0.25">
      <c r="A159" s="123" t="s">
        <v>337</v>
      </c>
      <c r="B159" s="126">
        <v>3042577.4</v>
      </c>
      <c r="C159" s="126"/>
      <c r="D159" s="126">
        <v>1721374.3199999998</v>
      </c>
      <c r="E159" s="126"/>
      <c r="F159" s="126">
        <v>2024312.9299999997</v>
      </c>
      <c r="G159" s="126"/>
      <c r="H159" s="126">
        <v>1577204.2899999996</v>
      </c>
      <c r="I159" s="101"/>
      <c r="J159" s="101"/>
      <c r="K159" s="101"/>
      <c r="L159" s="101"/>
      <c r="M159" s="101"/>
      <c r="N159" s="118"/>
      <c r="O159" s="118"/>
      <c r="P159" s="101"/>
      <c r="Q159" s="101"/>
    </row>
    <row r="160" spans="1:17" ht="13.8" thickBot="1" x14ac:dyDescent="0.3">
      <c r="A160" s="123" t="s">
        <v>338</v>
      </c>
      <c r="B160" s="126">
        <v>-3456985.16</v>
      </c>
      <c r="C160" s="126"/>
      <c r="D160" s="126">
        <v>-2224443.92</v>
      </c>
      <c r="E160" s="126"/>
      <c r="F160" s="126">
        <v>-487222.09</v>
      </c>
      <c r="G160" s="126"/>
      <c r="H160" s="126">
        <v>40531.619999999937</v>
      </c>
      <c r="I160" s="101"/>
      <c r="J160" s="101"/>
      <c r="K160" s="101"/>
      <c r="L160" s="101"/>
      <c r="M160" s="101"/>
      <c r="N160" s="118"/>
      <c r="O160" s="118"/>
      <c r="P160" s="101"/>
      <c r="Q160" s="101"/>
    </row>
    <row r="161" spans="1:17" ht="13.8" thickBot="1" x14ac:dyDescent="0.3">
      <c r="A161" s="129" t="s">
        <v>309</v>
      </c>
      <c r="B161" s="117">
        <v>298353.29000000004</v>
      </c>
      <c r="C161" s="117"/>
      <c r="D161" s="117">
        <v>355278.5</v>
      </c>
      <c r="E161" s="117"/>
      <c r="F161" s="117">
        <v>1294465.8900000011</v>
      </c>
      <c r="G161" s="117"/>
      <c r="H161" s="117">
        <v>2062270.800000001</v>
      </c>
      <c r="I161" s="101"/>
      <c r="J161" s="101"/>
      <c r="K161" s="101"/>
      <c r="L161" s="101"/>
      <c r="M161" s="101"/>
      <c r="N161" s="118">
        <f>+B161-RDG!H18</f>
        <v>0.2900000000372529</v>
      </c>
      <c r="O161" s="118">
        <f>+F161-RDG!J18</f>
        <v>-0.10999999893829226</v>
      </c>
      <c r="P161" s="101"/>
      <c r="Q161" s="101"/>
    </row>
    <row r="162" spans="1:17" x14ac:dyDescent="0.25">
      <c r="A162" s="129"/>
      <c r="B162" s="130"/>
      <c r="C162" s="130"/>
      <c r="D162" s="130"/>
      <c r="E162" s="130"/>
      <c r="F162" s="130"/>
      <c r="G162" s="130"/>
      <c r="H162" s="130"/>
      <c r="I162" s="101"/>
      <c r="J162" s="101"/>
      <c r="K162" s="101"/>
      <c r="L162" s="101"/>
      <c r="M162" s="101"/>
      <c r="N162" s="118"/>
      <c r="O162" s="118"/>
      <c r="P162" s="101"/>
      <c r="Q162" s="101"/>
    </row>
    <row r="163" spans="1:17" x14ac:dyDescent="0.25">
      <c r="A163" s="129"/>
      <c r="B163" s="130"/>
      <c r="C163" s="130"/>
      <c r="D163" s="130"/>
      <c r="E163" s="130"/>
      <c r="F163" s="130"/>
      <c r="G163" s="130"/>
      <c r="H163" s="130"/>
      <c r="I163" s="101"/>
      <c r="J163" s="101"/>
      <c r="K163" s="101"/>
      <c r="L163" s="101"/>
      <c r="M163" s="101"/>
      <c r="N163" s="118"/>
      <c r="O163" s="118"/>
      <c r="P163" s="101"/>
      <c r="Q163" s="101"/>
    </row>
    <row r="164" spans="1:17" x14ac:dyDescent="0.25">
      <c r="A164" s="127" t="s">
        <v>339</v>
      </c>
      <c r="B164" s="121"/>
      <c r="C164" s="121"/>
      <c r="D164" s="105" t="s">
        <v>303</v>
      </c>
      <c r="E164" s="121"/>
      <c r="F164" s="105"/>
      <c r="G164" s="121"/>
      <c r="H164" s="105" t="s">
        <v>303</v>
      </c>
      <c r="I164" s="101"/>
      <c r="J164" s="101"/>
      <c r="K164" s="101"/>
      <c r="L164" s="101"/>
      <c r="M164" s="101"/>
      <c r="N164" s="118"/>
      <c r="O164" s="118"/>
      <c r="P164" s="101"/>
      <c r="Q164" s="101"/>
    </row>
    <row r="165" spans="1:17" x14ac:dyDescent="0.25">
      <c r="A165" s="106" t="s">
        <v>340</v>
      </c>
      <c r="B165" s="107" t="str">
        <f>+$B$104</f>
        <v>Prethodno razdoblje 1.1. - 30.6.2025.</v>
      </c>
      <c r="C165" s="108"/>
      <c r="D165" s="109"/>
      <c r="E165" s="108"/>
      <c r="F165" s="110" t="str">
        <f>+$F$104</f>
        <v>Tekuće razdoblje 1.1. - 30.6.2026.</v>
      </c>
      <c r="G165" s="108"/>
      <c r="H165" s="109"/>
      <c r="I165" s="101"/>
      <c r="J165" s="101"/>
      <c r="K165" s="101"/>
      <c r="L165" s="101"/>
      <c r="M165" s="101"/>
      <c r="N165" s="118"/>
      <c r="O165" s="118"/>
      <c r="P165" s="101"/>
      <c r="Q165" s="101"/>
    </row>
    <row r="166" spans="1:17" x14ac:dyDescent="0.25">
      <c r="A166" s="128"/>
      <c r="B166" s="111" t="s">
        <v>305</v>
      </c>
      <c r="C166" s="111"/>
      <c r="D166" s="112" t="s">
        <v>112</v>
      </c>
      <c r="E166" s="111"/>
      <c r="F166" s="113" t="s">
        <v>305</v>
      </c>
      <c r="G166" s="111"/>
      <c r="H166" s="112" t="s">
        <v>112</v>
      </c>
      <c r="I166" s="101"/>
      <c r="J166" s="101"/>
      <c r="K166" s="101"/>
      <c r="L166" s="101"/>
      <c r="M166" s="101"/>
      <c r="N166" s="118"/>
      <c r="O166" s="118"/>
      <c r="P166" s="101"/>
      <c r="Q166" s="101"/>
    </row>
    <row r="167" spans="1:17" x14ac:dyDescent="0.25">
      <c r="A167" s="123" t="s">
        <v>341</v>
      </c>
      <c r="B167" s="126">
        <v>0</v>
      </c>
      <c r="C167" s="126"/>
      <c r="D167" s="126">
        <v>0</v>
      </c>
      <c r="E167" s="126"/>
      <c r="F167" s="126">
        <v>0</v>
      </c>
      <c r="G167" s="126"/>
      <c r="H167" s="126">
        <v>0</v>
      </c>
      <c r="I167" s="101"/>
      <c r="J167" s="101"/>
      <c r="K167" s="101"/>
      <c r="L167" s="101"/>
      <c r="M167" s="101"/>
      <c r="N167" s="118"/>
      <c r="O167" s="118"/>
      <c r="P167" s="101"/>
      <c r="Q167" s="101"/>
    </row>
    <row r="168" spans="1:17" x14ac:dyDescent="0.25">
      <c r="A168" s="123" t="s">
        <v>342</v>
      </c>
      <c r="B168" s="126">
        <v>2274078.59</v>
      </c>
      <c r="C168" s="126"/>
      <c r="D168" s="126">
        <v>989579.44</v>
      </c>
      <c r="E168" s="126"/>
      <c r="F168" s="126">
        <v>1741705.3599999999</v>
      </c>
      <c r="G168" s="126"/>
      <c r="H168" s="126">
        <v>633147.18999999948</v>
      </c>
      <c r="I168" s="101"/>
      <c r="J168" s="101"/>
      <c r="K168" s="101"/>
      <c r="L168" s="101"/>
      <c r="M168" s="101"/>
      <c r="N168" s="118"/>
      <c r="O168" s="118"/>
      <c r="P168" s="101"/>
      <c r="Q168" s="101"/>
    </row>
    <row r="169" spans="1:17" ht="13.8" thickBot="1" x14ac:dyDescent="0.3">
      <c r="A169" s="123" t="s">
        <v>343</v>
      </c>
      <c r="B169" s="126">
        <v>0</v>
      </c>
      <c r="C169" s="126"/>
      <c r="D169" s="126">
        <v>0</v>
      </c>
      <c r="E169" s="126"/>
      <c r="F169" s="126">
        <v>0</v>
      </c>
      <c r="G169" s="126"/>
      <c r="H169" s="126">
        <v>0</v>
      </c>
      <c r="I169" s="101"/>
      <c r="J169" s="101"/>
      <c r="K169" s="101"/>
      <c r="L169" s="101"/>
      <c r="M169" s="101"/>
      <c r="N169" s="118"/>
      <c r="O169" s="118"/>
      <c r="P169" s="101"/>
      <c r="Q169" s="101"/>
    </row>
    <row r="170" spans="1:17" ht="13.8" thickBot="1" x14ac:dyDescent="0.3">
      <c r="A170" s="129" t="s">
        <v>309</v>
      </c>
      <c r="B170" s="117">
        <v>2274078.59</v>
      </c>
      <c r="C170" s="117"/>
      <c r="D170" s="117">
        <v>989579.44</v>
      </c>
      <c r="E170" s="117"/>
      <c r="F170" s="117">
        <v>1741705.3599999999</v>
      </c>
      <c r="G170" s="117"/>
      <c r="H170" s="117">
        <v>633147.18999999948</v>
      </c>
      <c r="I170" s="101"/>
      <c r="J170" s="101"/>
      <c r="K170" s="101"/>
      <c r="L170" s="101"/>
      <c r="M170" s="101"/>
      <c r="N170" s="118">
        <f>+B170-RDG!H24</f>
        <v>-0.41000000014901161</v>
      </c>
      <c r="O170" s="118">
        <f>+F170-RDG!J24</f>
        <v>0.35999999986961484</v>
      </c>
      <c r="P170" s="101"/>
      <c r="Q170" s="101"/>
    </row>
    <row r="171" spans="1:17" x14ac:dyDescent="0.25">
      <c r="A171" s="129"/>
      <c r="B171" s="130"/>
      <c r="C171" s="130"/>
      <c r="D171" s="130"/>
      <c r="E171" s="130"/>
      <c r="F171" s="130"/>
      <c r="G171" s="130"/>
      <c r="H171" s="130"/>
      <c r="I171" s="101"/>
      <c r="J171" s="101"/>
      <c r="K171" s="101"/>
      <c r="L171" s="101"/>
      <c r="M171" s="101"/>
      <c r="N171" s="101"/>
      <c r="O171" s="101"/>
      <c r="P171" s="101"/>
      <c r="Q171" s="101"/>
    </row>
    <row r="172" spans="1:17" x14ac:dyDescent="0.25">
      <c r="A172" s="131"/>
      <c r="B172" s="103"/>
      <c r="C172" s="103"/>
      <c r="D172" s="103"/>
      <c r="E172" s="103"/>
      <c r="F172" s="103"/>
      <c r="G172" s="103"/>
      <c r="H172" s="103"/>
      <c r="I172" s="101"/>
      <c r="J172" s="101"/>
      <c r="K172" s="101"/>
      <c r="L172" s="101"/>
      <c r="M172" s="101"/>
      <c r="N172" s="101"/>
      <c r="O172" s="101"/>
      <c r="P172" s="101"/>
      <c r="Q172" s="101"/>
    </row>
    <row r="173" spans="1:17" x14ac:dyDescent="0.25">
      <c r="A173" s="101"/>
      <c r="B173" s="132"/>
      <c r="C173" s="132"/>
      <c r="D173" s="132"/>
      <c r="E173" s="132"/>
      <c r="F173" s="132"/>
      <c r="G173" s="132"/>
      <c r="H173" s="132"/>
      <c r="I173" s="101"/>
      <c r="J173" s="101"/>
      <c r="K173" s="101"/>
      <c r="L173" s="101"/>
      <c r="M173" s="101"/>
      <c r="N173" s="101"/>
      <c r="O173" s="101"/>
      <c r="P173" s="101"/>
      <c r="Q173" s="101"/>
    </row>
    <row r="174" spans="1:17" x14ac:dyDescent="0.25">
      <c r="A174" s="104" t="s">
        <v>344</v>
      </c>
      <c r="B174" s="121"/>
      <c r="C174" s="121"/>
      <c r="D174" s="121"/>
      <c r="E174" s="133"/>
      <c r="F174" s="134"/>
      <c r="G174" s="134"/>
      <c r="H174" s="133" t="s">
        <v>303</v>
      </c>
      <c r="I174" s="134"/>
      <c r="L174" s="101"/>
      <c r="M174" s="101"/>
      <c r="N174" s="101"/>
      <c r="O174" s="101"/>
    </row>
    <row r="175" spans="1:17" x14ac:dyDescent="0.25">
      <c r="A175" s="135" t="s">
        <v>313</v>
      </c>
      <c r="B175" s="136" t="s">
        <v>417</v>
      </c>
      <c r="C175" s="136"/>
      <c r="D175" s="136"/>
      <c r="E175" s="137"/>
      <c r="F175" s="138"/>
      <c r="G175" s="138"/>
      <c r="H175" s="138"/>
      <c r="I175" s="135"/>
      <c r="L175" s="101"/>
      <c r="M175" s="101"/>
      <c r="N175" s="101"/>
      <c r="O175" s="101"/>
    </row>
    <row r="176" spans="1:17" ht="36" x14ac:dyDescent="0.25">
      <c r="A176" s="135"/>
      <c r="B176" s="135" t="s">
        <v>345</v>
      </c>
      <c r="C176" s="139"/>
      <c r="D176" s="139"/>
      <c r="E176" s="135"/>
      <c r="F176" s="135"/>
      <c r="G176" s="135"/>
      <c r="H176" s="139" t="s">
        <v>346</v>
      </c>
      <c r="I176" s="135"/>
      <c r="L176" s="101"/>
      <c r="M176" s="101"/>
      <c r="N176" s="101"/>
      <c r="O176" s="101"/>
    </row>
    <row r="177" spans="1:15" x14ac:dyDescent="0.25">
      <c r="A177" s="101"/>
      <c r="B177" s="140" t="s">
        <v>347</v>
      </c>
      <c r="C177" s="140"/>
      <c r="D177" s="140" t="s">
        <v>348</v>
      </c>
      <c r="E177" s="141"/>
      <c r="F177" s="141" t="s">
        <v>349</v>
      </c>
      <c r="G177" s="141"/>
      <c r="H177" s="141"/>
      <c r="I177" s="142"/>
      <c r="L177" s="101"/>
      <c r="M177" s="101"/>
      <c r="N177" s="101"/>
      <c r="O177" s="101"/>
    </row>
    <row r="178" spans="1:15" x14ac:dyDescent="0.25">
      <c r="A178" s="135"/>
      <c r="B178" s="143"/>
      <c r="C178" s="143"/>
      <c r="D178" s="143"/>
      <c r="E178" s="144"/>
      <c r="F178" s="144"/>
      <c r="G178" s="144"/>
      <c r="H178" s="144"/>
      <c r="I178" s="144"/>
      <c r="L178" s="135"/>
      <c r="M178" s="135"/>
      <c r="N178" s="135"/>
      <c r="O178" s="135"/>
    </row>
    <row r="179" spans="1:15" x14ac:dyDescent="0.25">
      <c r="A179" s="135" t="s">
        <v>350</v>
      </c>
      <c r="B179" s="145">
        <v>515160571.1900003</v>
      </c>
      <c r="C179" s="145"/>
      <c r="D179" s="145">
        <v>2014394.95</v>
      </c>
      <c r="E179" s="146"/>
      <c r="F179" s="146">
        <v>6011388.370000001</v>
      </c>
      <c r="G179" s="146"/>
      <c r="H179" s="146"/>
      <c r="I179" s="146"/>
      <c r="L179" s="135"/>
      <c r="M179" s="135"/>
      <c r="N179" s="135"/>
      <c r="O179" s="135"/>
    </row>
    <row r="180" spans="1:15" x14ac:dyDescent="0.25">
      <c r="A180" s="101" t="s">
        <v>351</v>
      </c>
      <c r="B180" s="147">
        <v>516342427.61000031</v>
      </c>
      <c r="C180" s="147"/>
      <c r="D180" s="147">
        <v>2044847.28</v>
      </c>
      <c r="E180" s="148"/>
      <c r="F180" s="148">
        <v>6686814.830000001</v>
      </c>
      <c r="G180" s="148"/>
      <c r="H180" s="148"/>
      <c r="I180" s="148"/>
      <c r="L180" s="101"/>
      <c r="M180" s="101"/>
      <c r="N180" s="101"/>
      <c r="O180" s="101"/>
    </row>
    <row r="181" spans="1:15" x14ac:dyDescent="0.25">
      <c r="A181" s="101" t="s">
        <v>352</v>
      </c>
      <c r="B181" s="147">
        <v>-1181856.42</v>
      </c>
      <c r="C181" s="149"/>
      <c r="D181" s="147">
        <v>-30452.329999999994</v>
      </c>
      <c r="E181" s="150"/>
      <c r="F181" s="148">
        <v>-675426.4600000002</v>
      </c>
      <c r="G181" s="148"/>
      <c r="H181" s="150"/>
      <c r="I181" s="150"/>
      <c r="L181" s="101"/>
      <c r="M181" s="101"/>
      <c r="N181" s="101"/>
      <c r="O181" s="101"/>
    </row>
    <row r="182" spans="1:15" x14ac:dyDescent="0.25">
      <c r="A182" s="135" t="s">
        <v>353</v>
      </c>
      <c r="B182" s="145">
        <v>68378987.199999973</v>
      </c>
      <c r="C182" s="145"/>
      <c r="D182" s="145">
        <v>640827.55999999994</v>
      </c>
      <c r="E182" s="146"/>
      <c r="F182" s="146">
        <v>117.39999999999999</v>
      </c>
      <c r="G182" s="146"/>
      <c r="H182" s="146"/>
      <c r="I182" s="146"/>
      <c r="L182" s="135"/>
      <c r="M182" s="135"/>
      <c r="N182" s="135"/>
      <c r="O182" s="135"/>
    </row>
    <row r="183" spans="1:15" x14ac:dyDescent="0.25">
      <c r="A183" s="101" t="s">
        <v>351</v>
      </c>
      <c r="B183" s="147">
        <v>68795560.719999999</v>
      </c>
      <c r="C183" s="151"/>
      <c r="D183" s="147">
        <v>695569.7</v>
      </c>
      <c r="E183" s="152"/>
      <c r="F183" s="148">
        <v>130.94</v>
      </c>
      <c r="G183" s="148"/>
      <c r="H183" s="152"/>
      <c r="I183" s="152"/>
      <c r="L183" s="101"/>
      <c r="M183" s="101"/>
      <c r="N183" s="101"/>
      <c r="O183" s="101"/>
    </row>
    <row r="184" spans="1:15" x14ac:dyDescent="0.25">
      <c r="A184" s="101" t="s">
        <v>352</v>
      </c>
      <c r="B184" s="147">
        <v>-416573.52</v>
      </c>
      <c r="C184" s="151"/>
      <c r="D184" s="147">
        <v>-54742.140000000007</v>
      </c>
      <c r="E184" s="152"/>
      <c r="F184" s="148">
        <v>-13.540000000000001</v>
      </c>
      <c r="G184" s="148"/>
      <c r="H184" s="152"/>
      <c r="I184" s="152"/>
      <c r="L184" s="101"/>
      <c r="M184" s="101"/>
      <c r="N184" s="101"/>
      <c r="O184" s="101"/>
    </row>
    <row r="185" spans="1:15" x14ac:dyDescent="0.25">
      <c r="A185" s="135" t="s">
        <v>354</v>
      </c>
      <c r="B185" s="145">
        <v>996798189.39000344</v>
      </c>
      <c r="C185" s="145"/>
      <c r="D185" s="145">
        <v>182862201.39999974</v>
      </c>
      <c r="E185" s="146"/>
      <c r="F185" s="146">
        <v>19218959.080000028</v>
      </c>
      <c r="G185" s="146"/>
      <c r="H185" s="146"/>
      <c r="I185" s="146"/>
      <c r="L185" s="135"/>
      <c r="M185" s="135"/>
      <c r="N185" s="135"/>
      <c r="O185" s="135"/>
    </row>
    <row r="186" spans="1:15" x14ac:dyDescent="0.25">
      <c r="A186" s="101" t="s">
        <v>351</v>
      </c>
      <c r="B186" s="147">
        <v>1009505689.5600034</v>
      </c>
      <c r="C186" s="151"/>
      <c r="D186" s="147">
        <v>192667126.97999972</v>
      </c>
      <c r="E186" s="152"/>
      <c r="F186" s="148">
        <v>63118212.470000021</v>
      </c>
      <c r="G186" s="148"/>
      <c r="H186" s="152"/>
      <c r="I186" s="152"/>
      <c r="L186" s="101"/>
      <c r="M186" s="101"/>
      <c r="N186" s="101"/>
      <c r="O186" s="101"/>
    </row>
    <row r="187" spans="1:15" x14ac:dyDescent="0.25">
      <c r="A187" s="101" t="s">
        <v>352</v>
      </c>
      <c r="B187" s="147">
        <v>-12707500.169999983</v>
      </c>
      <c r="C187" s="151"/>
      <c r="D187" s="147">
        <v>-9804925.579999987</v>
      </c>
      <c r="E187" s="152"/>
      <c r="F187" s="148">
        <v>-43899253.389999993</v>
      </c>
      <c r="G187" s="148"/>
      <c r="H187" s="152"/>
      <c r="I187" s="152"/>
      <c r="L187" s="101"/>
      <c r="M187" s="101"/>
      <c r="N187" s="101"/>
      <c r="O187" s="101"/>
    </row>
    <row r="188" spans="1:15" x14ac:dyDescent="0.25">
      <c r="A188" s="135" t="s">
        <v>355</v>
      </c>
      <c r="B188" s="145">
        <v>1628415122.1599898</v>
      </c>
      <c r="C188" s="145"/>
      <c r="D188" s="145">
        <v>256367585.54000011</v>
      </c>
      <c r="E188" s="146"/>
      <c r="F188" s="146">
        <v>25811587.230000049</v>
      </c>
      <c r="G188" s="146"/>
      <c r="H188" s="146">
        <v>500415.54</v>
      </c>
      <c r="I188" s="146"/>
      <c r="L188" s="135"/>
      <c r="M188" s="135"/>
      <c r="N188" s="135"/>
      <c r="O188" s="135"/>
    </row>
    <row r="189" spans="1:15" x14ac:dyDescent="0.25">
      <c r="A189" s="101" t="s">
        <v>351</v>
      </c>
      <c r="B189" s="147">
        <v>1632029308.7399898</v>
      </c>
      <c r="C189" s="151"/>
      <c r="D189" s="147">
        <v>273024543.29000014</v>
      </c>
      <c r="E189" s="152"/>
      <c r="F189" s="148">
        <v>126582867.55000009</v>
      </c>
      <c r="G189" s="148"/>
      <c r="H189" s="152"/>
      <c r="I189" s="152"/>
      <c r="L189" s="101"/>
      <c r="M189" s="101"/>
      <c r="N189" s="101"/>
      <c r="O189" s="101"/>
    </row>
    <row r="190" spans="1:15" ht="13.8" thickBot="1" x14ac:dyDescent="0.3">
      <c r="A190" s="101" t="s">
        <v>352</v>
      </c>
      <c r="B190" s="147">
        <v>-3614186.58</v>
      </c>
      <c r="C190" s="151"/>
      <c r="D190" s="147">
        <v>-16656957.750000034</v>
      </c>
      <c r="E190" s="152"/>
      <c r="F190" s="148">
        <v>-100771280.32000004</v>
      </c>
      <c r="G190" s="148"/>
      <c r="H190" s="152"/>
      <c r="I190" s="152"/>
      <c r="L190" s="101"/>
      <c r="M190" s="101"/>
      <c r="N190" s="101"/>
      <c r="O190" s="101"/>
    </row>
    <row r="191" spans="1:15" ht="13.8" thickBot="1" x14ac:dyDescent="0.3">
      <c r="A191" s="135" t="s">
        <v>356</v>
      </c>
      <c r="B191" s="153">
        <v>3208752869.9399934</v>
      </c>
      <c r="C191" s="153"/>
      <c r="D191" s="153">
        <v>441885009.44999981</v>
      </c>
      <c r="E191" s="154"/>
      <c r="F191" s="153">
        <v>51042052.08000008</v>
      </c>
      <c r="G191" s="153"/>
      <c r="H191" s="153">
        <v>500415.54</v>
      </c>
      <c r="I191" s="144"/>
      <c r="L191" s="135"/>
      <c r="M191" s="135"/>
      <c r="N191" s="155">
        <f>+B191+D191+F191+H191-Bilanca!H15</f>
        <v>9.9930763244628906E-3</v>
      </c>
      <c r="O191" s="135"/>
    </row>
    <row r="192" spans="1:15" x14ac:dyDescent="0.25">
      <c r="A192" s="101"/>
      <c r="B192" s="156"/>
      <c r="C192" s="132"/>
      <c r="D192" s="156"/>
      <c r="E192" s="101"/>
      <c r="F192" s="157"/>
      <c r="G192" s="157"/>
      <c r="H192" s="101"/>
      <c r="I192" s="101"/>
      <c r="L192" s="101"/>
      <c r="M192" s="101"/>
      <c r="N192" s="101"/>
      <c r="O192" s="101"/>
    </row>
    <row r="193" spans="1:15" x14ac:dyDescent="0.25">
      <c r="A193" s="101"/>
      <c r="B193" s="132"/>
      <c r="C193" s="132"/>
      <c r="D193" s="132"/>
      <c r="E193" s="101"/>
      <c r="F193" s="101"/>
      <c r="G193" s="101"/>
      <c r="H193" s="101"/>
      <c r="I193" s="101"/>
      <c r="L193" s="101"/>
      <c r="M193" s="101"/>
      <c r="N193" s="101"/>
      <c r="O193" s="101"/>
    </row>
    <row r="194" spans="1:15" x14ac:dyDescent="0.25">
      <c r="A194" s="101"/>
      <c r="B194" s="158"/>
      <c r="C194" s="158"/>
      <c r="D194" s="133"/>
      <c r="E194" s="133"/>
      <c r="F194" s="133"/>
      <c r="G194" s="133"/>
      <c r="H194" s="133" t="s">
        <v>303</v>
      </c>
      <c r="I194" s="101"/>
      <c r="L194" s="101"/>
      <c r="M194" s="101"/>
      <c r="N194" s="101"/>
      <c r="O194" s="101"/>
    </row>
    <row r="195" spans="1:15" x14ac:dyDescent="0.25">
      <c r="A195" s="101"/>
      <c r="B195" s="159" t="s">
        <v>425</v>
      </c>
      <c r="C195" s="159"/>
      <c r="D195" s="137"/>
      <c r="E195" s="137"/>
      <c r="F195" s="137"/>
      <c r="G195" s="138"/>
      <c r="H195" s="138"/>
      <c r="I195" s="101"/>
      <c r="L195" s="101"/>
      <c r="M195" s="101"/>
      <c r="N195" s="101"/>
      <c r="O195" s="101"/>
    </row>
    <row r="196" spans="1:15" ht="36" x14ac:dyDescent="0.25">
      <c r="A196" s="101"/>
      <c r="B196" s="135" t="s">
        <v>345</v>
      </c>
      <c r="C196" s="160"/>
      <c r="D196" s="135"/>
      <c r="E196" s="135"/>
      <c r="F196" s="135"/>
      <c r="G196" s="135"/>
      <c r="H196" s="139" t="s">
        <v>346</v>
      </c>
      <c r="I196" s="101"/>
      <c r="L196" s="101"/>
      <c r="M196" s="101"/>
      <c r="N196" s="101"/>
      <c r="O196" s="101"/>
    </row>
    <row r="197" spans="1:15" x14ac:dyDescent="0.25">
      <c r="A197" s="101"/>
      <c r="B197" s="141" t="s">
        <v>347</v>
      </c>
      <c r="C197" s="141"/>
      <c r="D197" s="141" t="s">
        <v>348</v>
      </c>
      <c r="E197" s="141"/>
      <c r="F197" s="141" t="s">
        <v>349</v>
      </c>
      <c r="G197" s="141"/>
      <c r="H197" s="141"/>
      <c r="I197" s="101"/>
      <c r="L197" s="101"/>
      <c r="M197" s="101"/>
      <c r="N197" s="101"/>
      <c r="O197" s="101"/>
    </row>
    <row r="198" spans="1:15" x14ac:dyDescent="0.25">
      <c r="A198" s="101"/>
      <c r="B198" s="144"/>
      <c r="C198" s="144"/>
      <c r="D198" s="144"/>
      <c r="E198" s="144"/>
      <c r="F198" s="144"/>
      <c r="G198" s="144"/>
      <c r="H198" s="144"/>
      <c r="I198" s="101"/>
      <c r="L198" s="101"/>
      <c r="M198" s="101"/>
      <c r="N198" s="101"/>
      <c r="O198" s="101"/>
    </row>
    <row r="199" spans="1:15" x14ac:dyDescent="0.25">
      <c r="A199" s="135" t="s">
        <v>350</v>
      </c>
      <c r="B199" s="146">
        <v>504176492.14000034</v>
      </c>
      <c r="C199" s="146"/>
      <c r="D199" s="146">
        <v>1214799.0900000001</v>
      </c>
      <c r="E199" s="146"/>
      <c r="F199" s="146">
        <v>5499660.4599999981</v>
      </c>
      <c r="G199" s="146"/>
      <c r="H199" s="146"/>
      <c r="I199" s="101"/>
      <c r="L199" s="101"/>
      <c r="M199" s="101"/>
      <c r="N199" s="101"/>
      <c r="O199" s="101"/>
    </row>
    <row r="200" spans="1:15" x14ac:dyDescent="0.25">
      <c r="A200" s="101" t="s">
        <v>351</v>
      </c>
      <c r="B200" s="148">
        <v>504926450.67000037</v>
      </c>
      <c r="C200" s="148"/>
      <c r="D200" s="148">
        <v>1229741.3500000001</v>
      </c>
      <c r="E200" s="148"/>
      <c r="F200" s="148">
        <v>6214696.589999998</v>
      </c>
      <c r="G200" s="148"/>
      <c r="H200" s="148"/>
      <c r="I200" s="101"/>
      <c r="L200" s="101"/>
      <c r="M200" s="101"/>
      <c r="N200" s="101"/>
      <c r="O200" s="101"/>
    </row>
    <row r="201" spans="1:15" x14ac:dyDescent="0.25">
      <c r="A201" s="101" t="s">
        <v>352</v>
      </c>
      <c r="B201" s="148">
        <v>-749958.53000000119</v>
      </c>
      <c r="C201" s="148"/>
      <c r="D201" s="148">
        <v>-14942.26</v>
      </c>
      <c r="E201" s="148"/>
      <c r="F201" s="148">
        <v>-715036.12999999989</v>
      </c>
      <c r="G201" s="148"/>
      <c r="H201" s="148"/>
      <c r="I201" s="101"/>
      <c r="L201" s="101"/>
      <c r="M201" s="101"/>
      <c r="N201" s="101"/>
      <c r="O201" s="101"/>
    </row>
    <row r="202" spans="1:15" x14ac:dyDescent="0.25">
      <c r="A202" s="135" t="s">
        <v>353</v>
      </c>
      <c r="B202" s="146">
        <v>60739055.659999989</v>
      </c>
      <c r="C202" s="146"/>
      <c r="D202" s="146">
        <v>535358.09</v>
      </c>
      <c r="E202" s="146"/>
      <c r="F202" s="146">
        <v>464.62</v>
      </c>
      <c r="G202" s="146"/>
      <c r="H202" s="146"/>
      <c r="I202" s="101"/>
      <c r="L202" s="101"/>
      <c r="M202" s="101"/>
      <c r="N202" s="101"/>
      <c r="O202" s="101"/>
    </row>
    <row r="203" spans="1:15" x14ac:dyDescent="0.25">
      <c r="A203" s="101" t="s">
        <v>351</v>
      </c>
      <c r="B203" s="148">
        <v>61151102.859999992</v>
      </c>
      <c r="C203" s="148"/>
      <c r="D203" s="148">
        <v>594439.52</v>
      </c>
      <c r="E203" s="148"/>
      <c r="F203" s="148">
        <v>485.27</v>
      </c>
      <c r="G203" s="148"/>
      <c r="H203" s="148"/>
      <c r="I203" s="101"/>
      <c r="L203" s="101"/>
      <c r="M203" s="101"/>
      <c r="N203" s="101"/>
      <c r="O203" s="101"/>
    </row>
    <row r="204" spans="1:15" x14ac:dyDescent="0.25">
      <c r="A204" s="101" t="s">
        <v>352</v>
      </c>
      <c r="B204" s="148">
        <v>-412047.19999999984</v>
      </c>
      <c r="C204" s="148"/>
      <c r="D204" s="148">
        <v>-59081.43</v>
      </c>
      <c r="E204" s="148"/>
      <c r="F204" s="148">
        <v>-20.649999999999995</v>
      </c>
      <c r="G204" s="148"/>
      <c r="H204" s="148"/>
      <c r="I204" s="101"/>
      <c r="L204" s="101"/>
      <c r="M204" s="101"/>
      <c r="N204" s="101"/>
      <c r="O204" s="101"/>
    </row>
    <row r="205" spans="1:15" x14ac:dyDescent="0.25">
      <c r="A205" s="135" t="s">
        <v>354</v>
      </c>
      <c r="B205" s="146">
        <v>1065930824.5599887</v>
      </c>
      <c r="C205" s="146"/>
      <c r="D205" s="146">
        <v>178646554.09000003</v>
      </c>
      <c r="E205" s="146"/>
      <c r="F205" s="146">
        <v>17780861.749999866</v>
      </c>
      <c r="G205" s="146"/>
      <c r="H205" s="146"/>
      <c r="I205" s="101"/>
      <c r="L205" s="101"/>
      <c r="M205" s="101"/>
      <c r="N205" s="101"/>
      <c r="O205" s="101"/>
    </row>
    <row r="206" spans="1:15" x14ac:dyDescent="0.25">
      <c r="A206" s="101" t="s">
        <v>351</v>
      </c>
      <c r="B206" s="148">
        <v>1078881719.6599886</v>
      </c>
      <c r="C206" s="148"/>
      <c r="D206" s="148">
        <v>186901143.95000002</v>
      </c>
      <c r="E206" s="148"/>
      <c r="F206" s="148">
        <v>61268995.609999761</v>
      </c>
      <c r="G206" s="148"/>
      <c r="H206" s="148"/>
      <c r="I206" s="101"/>
      <c r="L206" s="101"/>
      <c r="M206" s="101"/>
      <c r="N206" s="101"/>
      <c r="O206" s="101"/>
    </row>
    <row r="207" spans="1:15" x14ac:dyDescent="0.25">
      <c r="A207" s="101" t="s">
        <v>352</v>
      </c>
      <c r="B207" s="148">
        <v>-12950895.099999964</v>
      </c>
      <c r="C207" s="148"/>
      <c r="D207" s="148">
        <v>-8254589.8599999938</v>
      </c>
      <c r="E207" s="148"/>
      <c r="F207" s="148">
        <v>-43488133.859999895</v>
      </c>
      <c r="G207" s="148"/>
      <c r="H207" s="148"/>
      <c r="I207" s="101"/>
      <c r="L207" s="101"/>
      <c r="M207" s="101"/>
      <c r="N207" s="101"/>
      <c r="O207" s="101"/>
    </row>
    <row r="208" spans="1:15" x14ac:dyDescent="0.25">
      <c r="A208" s="135" t="s">
        <v>355</v>
      </c>
      <c r="B208" s="146">
        <v>1641524346.309979</v>
      </c>
      <c r="C208" s="146"/>
      <c r="D208" s="146">
        <v>311313562.72999841</v>
      </c>
      <c r="E208" s="146"/>
      <c r="F208" s="146">
        <v>23881346.329999417</v>
      </c>
      <c r="G208" s="146"/>
      <c r="H208" s="146">
        <v>489242.8</v>
      </c>
      <c r="I208" s="101"/>
      <c r="L208" s="101"/>
      <c r="M208" s="101"/>
      <c r="N208" s="101"/>
      <c r="O208" s="101"/>
    </row>
    <row r="209" spans="1:15" x14ac:dyDescent="0.25">
      <c r="A209" s="101" t="s">
        <v>351</v>
      </c>
      <c r="B209" s="148">
        <v>1647153124.519979</v>
      </c>
      <c r="C209" s="148"/>
      <c r="D209" s="148">
        <v>324917827.51999843</v>
      </c>
      <c r="E209" s="148"/>
      <c r="F209" s="148">
        <v>126239158.56999955</v>
      </c>
      <c r="G209" s="148"/>
      <c r="H209" s="148"/>
      <c r="I209" s="101"/>
      <c r="L209" s="101"/>
      <c r="M209" s="101"/>
      <c r="N209" s="101"/>
      <c r="O209" s="101"/>
    </row>
    <row r="210" spans="1:15" ht="13.8" thickBot="1" x14ac:dyDescent="0.3">
      <c r="A210" s="101" t="s">
        <v>352</v>
      </c>
      <c r="B210" s="148">
        <v>-5628778.2099999981</v>
      </c>
      <c r="C210" s="148"/>
      <c r="D210" s="148">
        <v>-13604264.789999997</v>
      </c>
      <c r="E210" s="148"/>
      <c r="F210" s="148">
        <v>-102357812.24000013</v>
      </c>
      <c r="G210" s="148"/>
      <c r="H210" s="148"/>
      <c r="I210" s="101"/>
      <c r="L210" s="101"/>
      <c r="M210" s="101"/>
      <c r="N210" s="101"/>
      <c r="O210" s="101"/>
    </row>
    <row r="211" spans="1:15" ht="13.8" thickBot="1" x14ac:dyDescent="0.3">
      <c r="A211" s="135" t="s">
        <v>356</v>
      </c>
      <c r="B211" s="153">
        <v>3272370718.6699677</v>
      </c>
      <c r="C211" s="154"/>
      <c r="D211" s="153">
        <v>491710273.99999839</v>
      </c>
      <c r="E211" s="154"/>
      <c r="F211" s="153">
        <v>47162333.159999281</v>
      </c>
      <c r="G211" s="154"/>
      <c r="H211" s="153">
        <v>489242.8</v>
      </c>
      <c r="I211" s="101"/>
      <c r="L211" s="101"/>
      <c r="M211" s="101"/>
      <c r="N211" s="101"/>
      <c r="O211" s="155">
        <f>+B211+D211+F211+H211-Bilanca!I15</f>
        <v>-0.37003421783447266</v>
      </c>
    </row>
    <row r="212" spans="1:15" x14ac:dyDescent="0.25">
      <c r="A212" s="101"/>
      <c r="B212" s="132"/>
      <c r="C212" s="132"/>
      <c r="D212" s="132"/>
      <c r="E212" s="101"/>
      <c r="F212" s="101"/>
      <c r="G212" s="101"/>
      <c r="H212" s="101"/>
      <c r="I212" s="101"/>
      <c r="J212" s="101"/>
      <c r="K212" s="101"/>
      <c r="L212" s="101"/>
      <c r="M212" s="101"/>
    </row>
  </sheetData>
  <mergeCells count="8">
    <mergeCell ref="A70:H70"/>
    <mergeCell ref="A94:H94"/>
    <mergeCell ref="A88:H88"/>
    <mergeCell ref="A15:H15"/>
    <mergeCell ref="A21:H21"/>
    <mergeCell ref="A32:H32"/>
    <mergeCell ref="A43:H43"/>
    <mergeCell ref="A56:H56"/>
  </mergeCells>
  <pageMargins left="0.7" right="0.7" top="0.75" bottom="0.75" header="0.3" footer="0.3"/>
  <pageSetup paperSize="9" scale="49" fitToHeight="0" orientation="portrait" r:id="rId1"/>
  <rowBreaks count="1" manualBreakCount="1">
    <brk id="10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Bilješke!Print_Area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Šime Fabulić</dc:creator>
  <cp:lastModifiedBy>Sara Smolčić Stojnić</cp:lastModifiedBy>
  <cp:lastPrinted>2026-07-23T08:29:27Z</cp:lastPrinted>
  <dcterms:created xsi:type="dcterms:W3CDTF">2008-10-17T11:51:54Z</dcterms:created>
  <dcterms:modified xsi:type="dcterms:W3CDTF">2026-07-23T08:30:48Z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