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1\TFI-KI 2021 Q4\Za objavu\Konsolidirano\ENG\xls\"/>
    </mc:Choice>
  </mc:AlternateContent>
  <xr:revisionPtr revIDLastSave="0" documentId="8_{B5525F68-392B-4F2B-AFF9-A731530AE010}" xr6:coauthVersionLast="45" xr6:coauthVersionMax="45" xr10:uidLastSave="{00000000-0000-0000-0000-000000000000}"/>
  <workbookProtection workbookPassword="CA29" lockStructure="1"/>
  <bookViews>
    <workbookView xWindow="-108" yWindow="-108" windowWidth="23256" windowHeight="12576" activeTab="1" xr2:uid="{00000000-000D-0000-FFFF-FFFF00000000}"/>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5" l="1"/>
  <c r="I51" i="21" l="1"/>
  <c r="I38" i="19" l="1"/>
  <c r="H38" i="19"/>
  <c r="I23" i="19"/>
  <c r="H23" i="19"/>
  <c r="H35" i="19" l="1"/>
  <c r="H37" i="19" s="1"/>
  <c r="I35" i="19"/>
  <c r="I37" i="19" s="1"/>
  <c r="I41" i="19" s="1"/>
  <c r="I45" i="19" s="1"/>
  <c r="R8" i="22"/>
  <c r="E9" i="22"/>
  <c r="E26" i="22" s="1"/>
  <c r="I59" i="21"/>
  <c r="H51" i="21"/>
  <c r="H44" i="21"/>
  <c r="I59" i="19"/>
  <c r="I47" i="19"/>
  <c r="H77" i="18"/>
  <c r="H52" i="18"/>
  <c r="H48" i="18"/>
  <c r="H42" i="18"/>
  <c r="H29" i="18"/>
  <c r="H25" i="18"/>
  <c r="H22" i="18"/>
  <c r="H13" i="18"/>
  <c r="H18" i="18"/>
  <c r="H9" i="18"/>
  <c r="H63" i="18" l="1"/>
  <c r="H78" i="18" s="1"/>
  <c r="H40" i="18"/>
  <c r="I46" i="19"/>
  <c r="I68"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J59" i="19"/>
  <c r="H59" i="19"/>
  <c r="J47" i="19"/>
  <c r="H47" i="19"/>
  <c r="H41" i="19"/>
  <c r="H45" i="19" s="1"/>
  <c r="J46" i="19" l="1"/>
  <c r="H46" i="19"/>
  <c r="H68" i="19" s="1"/>
  <c r="R9" i="22"/>
  <c r="I25" i="18" l="1"/>
  <c r="I22" i="18"/>
  <c r="I13" i="18"/>
  <c r="I29" i="18"/>
  <c r="I18" i="18"/>
  <c r="J38" i="19" l="1"/>
  <c r="K38" i="19" l="1"/>
  <c r="K59" i="19" l="1"/>
  <c r="K47" i="19"/>
  <c r="K46" i="19" l="1"/>
  <c r="I9" i="18" l="1"/>
  <c r="I40" i="18" s="1"/>
  <c r="J23" i="19" l="1"/>
  <c r="J35" i="19" s="1"/>
  <c r="I52" i="18"/>
  <c r="I48" i="18" l="1"/>
  <c r="I42" i="18"/>
  <c r="I77" i="18" l="1"/>
  <c r="I63" i="18"/>
  <c r="I78" i="18" l="1"/>
  <c r="J37" i="19" l="1"/>
  <c r="J41" i="19" s="1"/>
  <c r="J45" i="19" s="1"/>
  <c r="J68" i="19" s="1"/>
  <c r="R24" i="22" l="1"/>
  <c r="N26" i="22"/>
  <c r="R26" i="22" s="1"/>
  <c r="K23" i="19" l="1"/>
  <c r="K35" i="19" s="1"/>
  <c r="K37" i="19" s="1"/>
  <c r="K41" i="19" s="1"/>
  <c r="K45" i="19" s="1"/>
  <c r="K68" i="19" s="1"/>
</calcChain>
</file>

<file path=xl/sharedStrings.xml><?xml version="1.0" encoding="utf-8"?>
<sst xmlns="http://schemas.openxmlformats.org/spreadsheetml/2006/main" count="546" uniqueCount="434">
  <si>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</si>
  <si>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</si>
  <si>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</si>
  <si>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</si>
  <si>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</si>
  <si>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</si>
  <si>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</si>
  <si>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</si>
  <si>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</si>
  <si>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</si>
  <si>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</si>
  <si>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</si>
  <si>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</si>
  <si>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</si>
  <si>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</si>
  <si>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</si>
  <si>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</si>
  <si>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</si>
  <si>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</si>
  <si>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</si>
  <si>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</si>
  <si>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</si>
  <si>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</si>
  <si>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</si>
  <si>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</si>
  <si>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</si>
  <si>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</si>
  <si>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</si>
  <si>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</si>
  <si>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</si>
  <si>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</si>
  <si>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</si>
  <si>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</si>
  <si>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</si>
  <si>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</si>
  <si>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</si>
  <si>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</si>
  <si>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</si>
  <si>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</si>
  <si>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</si>
  <si>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</si>
  <si>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</si>
  <si>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</si>
  <si>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</si>
  <si>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</si>
  <si>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</si>
  <si>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</si>
  <si>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</si>
  <si>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</si>
  <si>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</si>
  <si>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Assets</t>
    </r>
  </si>
  <si>
    <r>
      <rPr>
        <sz val="9"/>
        <rFont val="Arial"/>
        <family val="2"/>
        <charset val="238"/>
      </rPr>
      <t>Cash, cash balances at central banks and other demand deposits (from 2 to 4)</t>
    </r>
  </si>
  <si>
    <r>
      <rPr>
        <sz val="9"/>
        <rFont val="Arial"/>
        <family val="2"/>
        <charset val="238"/>
      </rPr>
      <t>Cash in hand</t>
    </r>
  </si>
  <si>
    <r>
      <rPr>
        <sz val="9"/>
        <rFont val="Arial"/>
        <family val="2"/>
        <charset val="238"/>
      </rPr>
      <t>Cash balances at central banks</t>
    </r>
  </si>
  <si>
    <r>
      <rPr>
        <sz val="9"/>
        <rFont val="Arial"/>
        <family val="2"/>
        <charset val="238"/>
      </rPr>
      <t xml:space="preserve">   Other demand deposits</t>
    </r>
  </si>
  <si>
    <r>
      <rPr>
        <sz val="9"/>
        <rFont val="Arial"/>
        <family val="2"/>
        <charset val="238"/>
      </rPr>
      <t xml:space="preserve">   Financial assets held for trading (from 6 to 9)</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</si>
  <si>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</si>
  <si>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</si>
  <si>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</si>
  <si>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</si>
  <si>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Non-trading financial assets mandatorily at fair value through profit or loss (from 11 to 13)</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</si>
  <si>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</si>
  <si>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</si>
  <si>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</si>
  <si>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profit or loss (15 + 16)</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</si>
  <si>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</si>
  <si>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</si>
  <si>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other comprehensive income (from 18 to 20)</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</si>
  <si>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</si>
  <si>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</si>
  <si>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</si>
  <si>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amortised cost (22 + 23)</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</si>
  <si>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</si>
  <si>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</si>
  <si>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</si>
  <si>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</si>
  <si>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</si>
  <si>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</si>
  <si>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</si>
  <si>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</si>
  <si>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</si>
  <si>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</si>
  <si>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</si>
  <si>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Liabilities</t>
    </r>
  </si>
  <si>
    <r>
      <rPr>
        <b/>
        <sz val="9"/>
        <rFont val="Arial"/>
        <family val="2"/>
        <charset val="238"/>
      </rPr>
      <t>Financial liabilities held for trading (from 34 to 38)</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</si>
  <si>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</si>
  <si>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</si>
  <si>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</si>
  <si>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</si>
  <si>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</si>
  <si>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at fair value through profit or loss (from 40 to 42)</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</si>
  <si>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</si>
  <si>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</si>
  <si>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</si>
  <si>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</si>
  <si>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</si>
  <si>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</si>
  <si>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</si>
  <si>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</si>
  <si>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</si>
  <si>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</si>
  <si>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</si>
  <si>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</si>
  <si>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</si>
  <si>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</si>
  <si>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</si>
  <si>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</si>
  <si>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</si>
  <si>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</si>
  <si>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</si>
  <si>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</si>
  <si>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</si>
  <si>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</si>
  <si>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</si>
  <si>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</si>
  <si>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</si>
  <si>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</si>
  <si>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</si>
  <si>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</si>
  <si>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</si>
  <si>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</si>
  <si>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</si>
  <si>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</si>
  <si>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10"/>
        <rFont val="Arial"/>
        <family val="2"/>
        <charset val="238"/>
      </rPr>
      <t>Submitter: _________________________________________________________________________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</si>
  <si>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</si>
  <si>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</si>
  <si>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</si>
  <si>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</si>
  <si>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</si>
  <si>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</si>
  <si>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</si>
  <si>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</si>
  <si>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</si>
  <si>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sz val="9"/>
        <rFont val="Arial"/>
        <family val="2"/>
        <charset val="238"/>
      </rPr>
      <t xml:space="preserve">  (Interest expenses)</t>
    </r>
  </si>
  <si>
    <r>
      <rPr>
        <sz val="9"/>
        <rFont val="Arial"/>
        <family val="2"/>
        <charset val="238"/>
      </rPr>
      <t xml:space="preserve">  (Expenses on share capital repayable on demand)</t>
    </r>
  </si>
  <si>
    <r>
      <rPr>
        <sz val="9"/>
        <rFont val="Arial"/>
        <family val="2"/>
        <charset val="238"/>
      </rPr>
      <t xml:space="preserve">  Dividend received</t>
    </r>
  </si>
  <si>
    <r>
      <rPr>
        <sz val="9"/>
        <rFont val="Arial"/>
        <family val="2"/>
        <charset val="238"/>
      </rPr>
      <t xml:space="preserve">  Fees and commissions income</t>
    </r>
  </si>
  <si>
    <r>
      <rPr>
        <sz val="9"/>
        <rFont val="Arial"/>
        <family val="2"/>
        <charset val="238"/>
      </rPr>
      <t xml:space="preserve">  (Fees and commissions expenses)</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</si>
  <si>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</si>
  <si>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</si>
  <si>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</si>
  <si>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</si>
  <si>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</si>
  <si>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</si>
  <si>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</si>
  <si>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Other operating income</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</si>
  <si>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</si>
  <si>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</si>
  <si>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(Administrative expenses)</t>
    </r>
  </si>
  <si>
    <r>
      <rPr>
        <sz val="9"/>
        <rFont val="Arial"/>
        <family val="2"/>
        <charset val="238"/>
      </rPr>
      <t>(Depreciation)</t>
    </r>
  </si>
  <si>
    <r>
      <rPr>
        <sz val="9"/>
        <rFont val="Arial"/>
        <family val="2"/>
        <charset val="238"/>
      </rPr>
      <t>Modification gains or (-) losses, net</t>
    </r>
  </si>
  <si>
    <r>
      <rPr>
        <sz val="9"/>
        <rFont val="Arial"/>
        <family val="2"/>
        <charset val="238"/>
      </rPr>
      <t>(Provisions or (-) reversal of provisions)</t>
    </r>
  </si>
  <si>
    <r>
      <rPr>
        <sz val="9"/>
        <rFont val="Arial"/>
        <family val="2"/>
        <charset val="238"/>
      </rPr>
      <t>(Impairment or (-) reversal of impairment on financial assets not measured at fair value through profit or loss)</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</si>
  <si>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</si>
  <si>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</si>
  <si>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</si>
  <si>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</si>
  <si>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</si>
  <si>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(Tax expense or (-) income related to profit or loss from continuing operations)</t>
    </r>
  </si>
  <si>
    <r>
      <rPr>
        <sz val="9"/>
        <rFont val="Arial"/>
        <family val="2"/>
        <charset val="238"/>
      </rPr>
      <t>(Tax expense or (-) income related to discontinued operations)</t>
    </r>
  </si>
  <si>
    <r>
      <rPr>
        <sz val="9"/>
        <rFont val="Arial"/>
        <family val="2"/>
        <charset val="238"/>
      </rPr>
      <t>Attributable to minority interest [non-controlling interests]</t>
    </r>
  </si>
  <si>
    <r>
      <rPr>
        <sz val="9"/>
        <rFont val="Arial"/>
        <family val="2"/>
        <charset val="238"/>
      </rPr>
      <t>Attributable to owners of the parent</t>
    </r>
  </si>
  <si>
    <r>
      <rPr>
        <b/>
        <sz val="9"/>
        <color rgb="FF000080"/>
        <rFont val="Arial"/>
        <family val="2"/>
        <charset val="238"/>
      </rPr>
      <t>STATEMENT OF OTHER COMPREHENSIVE INCOME</t>
    </r>
  </si>
  <si>
    <r>
      <rPr>
        <b/>
        <sz val="9"/>
        <rFont val="Arial"/>
        <family val="2"/>
        <charset val="238"/>
      </rPr>
      <t xml:space="preserve">Income or (-) loss for the current year </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</si>
  <si>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</si>
  <si>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</si>
  <si>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</si>
  <si>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</si>
  <si>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</si>
  <si>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</si>
  <si>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Gains or (-) losses from hedge accounting of equity instruments at fair value through other comprehensive income, net
        </t>
    </r>
  </si>
  <si>
    <r>
      <rPr>
        <sz val="9"/>
        <rFont val="Arial"/>
        <family val="2"/>
        <charset val="238"/>
      </rPr>
      <t xml:space="preserve">Fair value changes of equity instruments measured at fair value through other comprehensive income [hedged item]
        </t>
    </r>
  </si>
  <si>
    <r>
      <rPr>
        <sz val="9"/>
        <rFont val="Arial"/>
        <family val="2"/>
        <charset val="238"/>
      </rPr>
      <t xml:space="preserve">Fair value changes of equity instruments measured at fair value through other comprehensive income [hedging instrument]
        </t>
    </r>
  </si>
  <si>
    <r>
      <rPr>
        <sz val="9"/>
        <rFont val="Arial"/>
        <family val="2"/>
        <charset val="238"/>
      </rPr>
      <t xml:space="preserve">Fair value changes of financial liabilities at fair value through profit or loss attributable to changes in their credit risk
        </t>
    </r>
  </si>
  <si>
    <r>
      <rPr>
        <sz val="9"/>
        <rFont val="Arial"/>
        <family val="2"/>
        <charset val="238"/>
      </rPr>
      <t xml:space="preserve">Income tax relating to items that will not be reclassified       </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</si>
  <si>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</si>
  <si>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</si>
  <si>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Cash flow hedges [effective portion]</t>
    </r>
  </si>
  <si>
    <r>
      <rPr>
        <sz val="9"/>
        <rFont val="Arial"/>
        <family val="2"/>
        <charset val="238"/>
      </rPr>
      <t>Hedging instruments [not designated elements]</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</si>
  <si>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</si>
  <si>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</si>
  <si>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</si>
  <si>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Income tax relating to items that may be reclassified to profit or (-) loss</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</si>
  <si>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</si>
  <si>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</si>
  <si>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</si>
  <si>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</si>
  <si>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</si>
  <si>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</si>
  <si>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</si>
  <si>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</si>
  <si>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</si>
  <si>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</si>
  <si>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</si>
  <si>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</si>
  <si>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</si>
  <si>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</si>
  <si>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</si>
  <si>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</si>
  <si>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</si>
  <si>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</si>
  <si>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</si>
  <si>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</si>
  <si>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</si>
  <si>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</si>
  <si>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</si>
  <si>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</si>
  <si>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</si>
  <si>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</si>
  <si>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</si>
  <si>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</si>
  <si>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</si>
  <si>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</si>
  <si>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</si>
  <si>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</si>
  <si>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</si>
  <si>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</si>
  <si>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Securities and other financial instruments at fair value through statement of profit or loss, not traded</t>
    </r>
  </si>
  <si>
    <r>
      <rPr>
        <sz val="9"/>
        <rFont val="Arial"/>
        <family val="2"/>
        <charset val="238"/>
      </rPr>
      <t xml:space="preserve">      Securities and other financial instruments mandatorily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</si>
  <si>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</si>
  <si>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</si>
  <si>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</si>
  <si>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</si>
  <si>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</si>
  <si>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</si>
  <si>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liabilities held for trading</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</si>
  <si>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</si>
  <si>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</si>
  <si>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</si>
  <si>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</si>
  <si>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</si>
  <si>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</si>
  <si>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</si>
  <si>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</si>
  <si>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</si>
  <si>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</si>
  <si>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</si>
  <si>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</si>
  <si>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</si>
  <si>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</si>
  <si>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</si>
  <si>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in debt securities issued</t>
    </r>
  </si>
  <si>
    <r>
      <rPr>
        <sz val="9"/>
        <rFont val="Arial"/>
        <family val="2"/>
        <charset val="238"/>
      </rPr>
      <t xml:space="preserve">      Net increase/(decrease) in Tier 2 capital instruments</t>
    </r>
  </si>
  <si>
    <r>
      <rPr>
        <sz val="9"/>
        <rFont val="Arial"/>
        <family val="2"/>
        <charset val="238"/>
      </rPr>
      <t xml:space="preserve">      Increase in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</si>
  <si>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</si>
  <si>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</si>
  <si>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</si>
  <si>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of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</si>
  <si>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</si>
  <si>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</si>
  <si>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</si>
  <si>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r>
      <rPr>
        <b/>
        <sz val="12"/>
        <rFont val="Arial"/>
        <family val="2"/>
        <charset val="238"/>
      </rPr>
      <t>STATEMENT OF CHANGES IN EQUITY</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</si>
  <si>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</si>
  <si>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</si>
  <si>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</si>
  <si>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</si>
  <si>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</si>
  <si>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Non-controlling interest</t>
    </r>
  </si>
  <si>
    <r>
      <rPr>
        <b/>
        <sz val="8"/>
        <color rgb="FFFFFFFF"/>
        <rFont val="Arial"/>
        <family val="2"/>
        <charset val="238"/>
      </rPr>
      <t>Total</t>
    </r>
  </si>
  <si>
    <r>
      <rPr>
        <b/>
        <sz val="8"/>
        <color rgb="FFFFFFFF"/>
        <rFont val="Arial"/>
        <family val="2"/>
        <charset val="238"/>
      </rPr>
      <t>Equity</t>
    </r>
  </si>
  <si>
    <r>
      <rPr>
        <b/>
        <sz val="8"/>
        <color rgb="FFFFFFFF"/>
        <rFont val="Arial"/>
        <family val="2"/>
        <charset val="238"/>
      </rPr>
      <t>Share premium</t>
    </r>
  </si>
  <si>
    <r>
      <rPr>
        <b/>
        <sz val="8"/>
        <color rgb="FFFFFFFF"/>
        <rFont val="Arial"/>
        <family val="2"/>
        <charset val="238"/>
      </rPr>
      <t>Equity instruments issued other than capital</t>
    </r>
  </si>
  <si>
    <r>
      <rPr>
        <b/>
        <sz val="8"/>
        <color rgb="FFFFFFFF"/>
        <rFont val="Arial"/>
        <family val="2"/>
        <charset val="238"/>
      </rPr>
      <t>Other equity instruments</t>
    </r>
  </si>
  <si>
    <r>
      <rPr>
        <b/>
        <sz val="8"/>
        <color rgb="FFFFFFFF"/>
        <rFont val="Arial"/>
        <family val="2"/>
        <charset val="238"/>
      </rPr>
      <t>Accumulated other comprehensive income</t>
    </r>
  </si>
  <si>
    <r>
      <rPr>
        <b/>
        <sz val="7"/>
        <color rgb="FFFFFFFF"/>
        <rFont val="Arial"/>
        <family val="2"/>
        <charset val="238"/>
      </rPr>
      <t>Retained profit</t>
    </r>
  </si>
  <si>
    <r>
      <rPr>
        <b/>
        <sz val="7"/>
        <color rgb="FFFFFFFF"/>
        <rFont val="Arial"/>
        <family val="2"/>
        <charset val="238"/>
      </rPr>
      <t>Revaluation reserves</t>
    </r>
  </si>
  <si>
    <r>
      <rPr>
        <b/>
        <sz val="7"/>
        <color rgb="FFFFFFFF"/>
        <rFont val="Arial"/>
        <family val="2"/>
        <charset val="238"/>
      </rPr>
      <t>Other reserves</t>
    </r>
  </si>
  <si>
    <r>
      <rPr>
        <b/>
        <sz val="7"/>
        <color rgb="FFFFFFFF"/>
        <rFont val="Arial"/>
        <family val="2"/>
        <charset val="238"/>
      </rPr>
      <t>( ) Treasury shares</t>
    </r>
  </si>
  <si>
    <r>
      <rPr>
        <b/>
        <sz val="7"/>
        <color rgb="FFFFFFFF"/>
        <rFont val="Arial"/>
        <family val="2"/>
        <charset val="238"/>
      </rPr>
      <t>Profit or ( - ) loss attributable to owners of the parent</t>
    </r>
  </si>
  <si>
    <r>
      <rPr>
        <b/>
        <sz val="7"/>
        <color rgb="FFFFFFFF"/>
        <rFont val="Arial"/>
        <family val="2"/>
        <charset val="238"/>
      </rPr>
      <t>(-) Interim dividends</t>
    </r>
  </si>
  <si>
    <r>
      <rPr>
        <b/>
        <sz val="8"/>
        <color rgb="FFFFFFFF"/>
        <rFont val="Arial"/>
        <family val="2"/>
        <charset val="238"/>
      </rPr>
      <t>Accumulated other comprehensive income</t>
    </r>
  </si>
  <si>
    <r>
      <rPr>
        <b/>
        <sz val="8"/>
        <color rgb="FFFFFFFF"/>
        <rFont val="Arial"/>
        <family val="2"/>
        <charset val="238"/>
      </rPr>
      <t>Other items</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</si>
  <si>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</si>
  <si>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</si>
  <si>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</si>
  <si>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</si>
  <si>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</si>
  <si>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</si>
  <si>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</si>
  <si>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</si>
  <si>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</si>
  <si>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</si>
  <si>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</si>
  <si>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</si>
  <si>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</si>
  <si>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t>
    </r>
  </si>
  <si>
    <r>
      <rPr>
        <b/>
        <sz val="8"/>
        <rFont val="Arial"/>
        <family val="2"/>
        <charset val="238"/>
      </rPr>
      <t>Opening balance [before restatement]</t>
    </r>
  </si>
  <si>
    <r>
      <rPr>
        <sz val="8"/>
        <rFont val="Arial"/>
        <family val="2"/>
        <charset val="238"/>
      </rPr>
      <t>Effects of error corrections</t>
    </r>
  </si>
  <si>
    <r>
      <rPr>
        <b/>
        <sz val="8"/>
        <rFont val="Arial"/>
        <family val="2"/>
        <charset val="238"/>
      </rPr>
      <t>Effects of changes in accounting policies</t>
    </r>
  </si>
  <si>
    <r>
      <rPr>
        <sz val="8"/>
        <rFont val="Arial"/>
        <family val="2"/>
        <charset val="238"/>
      </rPr>
      <t>Opening balance [current period] (1 + 2 + 3)</t>
    </r>
  </si>
  <si>
    <r>
      <rPr>
        <sz val="8"/>
        <rFont val="Arial"/>
        <family val="2"/>
        <charset val="238"/>
      </rPr>
      <t>Ordinary shares issue</t>
    </r>
  </si>
  <si>
    <r>
      <rPr>
        <sz val="8"/>
        <rFont val="Arial"/>
        <family val="2"/>
        <charset val="238"/>
      </rPr>
      <t>Preference shares issue</t>
    </r>
  </si>
  <si>
    <r>
      <rPr>
        <sz val="8"/>
        <rFont val="Arial"/>
        <family val="2"/>
        <charset val="238"/>
      </rPr>
      <t>Issue of other equity instruments</t>
    </r>
  </si>
  <si>
    <r>
      <rPr>
        <b/>
        <sz val="8"/>
        <rFont val="Arial"/>
        <family val="2"/>
        <charset val="238"/>
      </rPr>
      <t>Exercise or expiration of other equity instruments issued</t>
    </r>
  </si>
  <si>
    <r>
      <rPr>
        <sz val="8"/>
        <rFont val="Arial"/>
        <family val="2"/>
        <charset val="238"/>
      </rPr>
      <t>Conversion of debt to equity</t>
    </r>
  </si>
  <si>
    <r>
      <rPr>
        <b/>
        <sz val="8"/>
        <rFont val="Arial"/>
        <family val="2"/>
        <charset val="238"/>
      </rPr>
      <t>Capital reduction</t>
    </r>
  </si>
  <si>
    <r>
      <rPr>
        <sz val="8"/>
        <rFont val="Arial"/>
        <family val="2"/>
        <charset val="238"/>
      </rPr>
      <t>Dividends</t>
    </r>
  </si>
  <si>
    <r>
      <rPr>
        <sz val="8"/>
        <rFont val="Arial"/>
        <family val="2"/>
        <charset val="238"/>
      </rPr>
      <t>Purchase/sale of treasury shares</t>
    </r>
  </si>
  <si>
    <r>
      <rPr>
        <sz val="8"/>
        <rFont val="Arial"/>
        <family val="2"/>
        <charset val="238"/>
      </rPr>
      <t>Sale or cancellation of treasury shares</t>
    </r>
  </si>
  <si>
    <r>
      <rPr>
        <sz val="8"/>
        <rFont val="Arial"/>
        <family val="2"/>
        <charset val="238"/>
      </rPr>
      <t>Reclassification of financial instruments from equity to liability</t>
    </r>
  </si>
  <si>
    <r>
      <rPr>
        <sz val="8"/>
        <rFont val="Arial"/>
        <family val="2"/>
        <charset val="238"/>
      </rPr>
      <t>Reclassification of financial instruments from liability to equity</t>
    </r>
  </si>
  <si>
    <r>
      <rPr>
        <b/>
        <sz val="8"/>
        <rFont val="Arial"/>
        <family val="2"/>
        <charset val="238"/>
      </rPr>
      <t>Transfers among components of equity instruments</t>
    </r>
  </si>
  <si>
    <r>
      <rPr>
        <b/>
        <sz val="8"/>
        <rFont val="Arial"/>
        <family val="2"/>
        <charset val="238"/>
      </rPr>
      <t>Share based payments</t>
    </r>
  </si>
  <si>
    <r>
      <rPr>
        <b/>
        <sz val="8"/>
        <rFont val="Arial"/>
        <family val="2"/>
        <charset val="238"/>
      </rPr>
      <t>Other increase or ( - ) decrease of equity instruments</t>
    </r>
  </si>
  <si>
    <r>
      <rPr>
        <b/>
        <sz val="8"/>
        <rFont val="Arial"/>
        <family val="2"/>
        <charset val="238"/>
      </rPr>
      <t>Total comprehensive income for the current year</t>
    </r>
  </si>
  <si>
    <r>
      <rPr>
        <b/>
        <sz val="8"/>
        <rFont val="Arial"/>
        <family val="2"/>
        <charset val="238"/>
      </rPr>
      <t>Equity instruments increase or (-) decrease resulting from business combinations</t>
    </r>
  </si>
  <si>
    <r>
      <rPr>
        <b/>
        <sz val="8"/>
        <rFont val="Arial"/>
        <family val="2"/>
        <charset val="238"/>
      </rPr>
      <t>Closing balance [current period] (from 4 to 20)</t>
    </r>
  </si>
  <si>
    <t>Profit or (-) loss before tax from discontinued operations</t>
  </si>
  <si>
    <t>(Cash contributions to resolution boards and deposit guarantee schemes)</t>
  </si>
  <si>
    <t>Profit or (-) loss before tax from continuing operations (16 – 17 – 18 + 19 +20 from 21 to 24 + from 25 to 27)</t>
  </si>
  <si>
    <t>Profit or (-) loss after tax from continuing operations (28 – 29)</t>
  </si>
  <si>
    <t>Profit or (-) loss after tax from discontinued operations (32 – 33)</t>
  </si>
  <si>
    <t>Profit or ( – ) loss for the year (30 + 31; 35 + 36)</t>
  </si>
  <si>
    <t>Other comprehensive income (39 + 51)</t>
  </si>
  <si>
    <t xml:space="preserve"> Items that will not be reclassified to profit or loss (from 40 to 46) + 49 + 50)</t>
  </si>
  <si>
    <t>Items that may be reclassified to profit or loss (from 52 to 59)</t>
  </si>
  <si>
    <t>Total comprehensive income for the current year (37 + 38; 61 + 62)</t>
  </si>
  <si>
    <t>03777928</t>
  </si>
  <si>
    <t>HRVATSKA </t>
  </si>
  <si>
    <t>080010698</t>
  </si>
  <si>
    <t>529900D5G4V6THXC5P79 </t>
  </si>
  <si>
    <t> 319</t>
  </si>
  <si>
    <t>HRVATSKA POŠTANSKA BANKA, p.l.c.</t>
  </si>
  <si>
    <t>ZAGREB</t>
  </si>
  <si>
    <t>JURIŠIĆEVA 4</t>
  </si>
  <si>
    <t>hpb@hpb.hr</t>
  </si>
  <si>
    <t>www.hpb.hr</t>
  </si>
  <si>
    <t>KD</t>
  </si>
  <si>
    <t>RN</t>
  </si>
  <si>
    <t>HPB Invest d.o.o.</t>
  </si>
  <si>
    <t>Strojarska 20, 10000 Zagreb</t>
  </si>
  <si>
    <t>01972278</t>
  </si>
  <si>
    <t>HPB-nekretnine d.o.o.</t>
  </si>
  <si>
    <t>Amruševa 8, 10000 Zagreb</t>
  </si>
  <si>
    <t>01972260</t>
  </si>
  <si>
    <t>No</t>
  </si>
  <si>
    <t>Tea Bažant</t>
  </si>
  <si>
    <t>014804670</t>
  </si>
  <si>
    <t>Tea.Bazant@hpb.hr</t>
  </si>
  <si>
    <t>balance as at 31.12.2021.</t>
  </si>
  <si>
    <t>for the period 01.01.2021. to 31.12.2021.</t>
  </si>
  <si>
    <t>for the period from 01.01.2021.</t>
  </si>
  <si>
    <t>Notes to financial statements</t>
  </si>
  <si>
    <t>1) INTEREST INCOME</t>
  </si>
  <si>
    <t>in HRK</t>
  </si>
  <si>
    <t>AOP 001</t>
  </si>
  <si>
    <t>Same period of the previous year
 01.01.-31.12.2020.</t>
  </si>
  <si>
    <t>Current period 01.01. – 31.12.2021.</t>
  </si>
  <si>
    <t>Cumulative</t>
  </si>
  <si>
    <t>Quarter</t>
  </si>
  <si>
    <t>Debt securities</t>
  </si>
  <si>
    <t>Loans and advances</t>
  </si>
  <si>
    <t>Other assets</t>
  </si>
  <si>
    <t xml:space="preserve">Deposits </t>
  </si>
  <si>
    <t>Other liabilities</t>
  </si>
  <si>
    <t>Total</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</si>
  <si>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</si>
  <si>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</si>
  <si>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</si>
  <si>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</si>
  <si>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</si>
  <si>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</si>
  <si>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</si>
  <si>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</si>
  <si>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</si>
  <si>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</si>
  <si>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</si>
  <si>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</si>
  <si>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</si>
  <si>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</si>
  <si>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</si>
  <si>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</si>
  <si>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</si>
  <si>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</si>
  <si>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</si>
  <si>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</si>
  <si>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</si>
  <si>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</si>
  <si>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</si>
  <si>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</si>
  <si>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</si>
  <si>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</si>
  <si>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</si>
  <si>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</si>
  <si>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</si>
  <si>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</si>
  <si>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</si>
  <si>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</si>
  <si>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</si>
  <si>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</si>
  <si>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</si>
  <si>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</si>
  <si>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</si>
  <si>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</si>
  <si>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</si>
  <si>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</si>
  <si>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</si>
  <si>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(Provisions or (-) reversal of provisions)</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</si>
  <si>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</si>
  <si>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</si>
  <si>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</si>
  <si>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</si>
  <si>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</si>
  <si>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</si>
  <si>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</si>
  <si>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</si>
  <si>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</si>
  <si>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</si>
  <si>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</si>
  <si>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</si>
  <si>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</si>
  <si>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</si>
  <si>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</si>
  <si>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31.12.2020.</t>
  </si>
  <si>
    <t>31.12.2021.</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</si>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</sst>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8"/>
      <color rgb="FFFFFFFF"/>
      <name val="Arial"/>
      <family val="2"/>
      <charset val="238"/>
    </font>
    <font>
      <b/>
      <sz val="7"/>
      <color rgb="FFFFFFFF"/>
      <name val="Arial"/>
      <family val="2"/>
      <charset val="238"/>
    </font>
    <font>
      <sz val="10"/>
      <name val="Arial"/>
      <family val="2"/>
      <charset val="238"/>
    </font>
    <font>
      <b/>
      <sz val="8"/>
      <color theme="1"/>
      <name val="Arial"/>
      <family val="2"/>
      <charset val="238"/>
    </font>
    <font>
      <sz val="8"/>
      <color theme="1"/>
      <name val="Arial"/>
      <family val="2"/>
      <charset val="238"/>
    </font>
    <font>
      <b/>
      <sz val="9"/>
      <color indexed="8"/>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3" fillId="0" borderId="0" applyFont="0" applyFill="0" applyBorder="0" applyAlignment="0" applyProtection="0"/>
    <xf numFmtId="0" fontId="2" fillId="0" borderId="0"/>
    <xf numFmtId="0" fontId="7" fillId="0" borderId="0">
      <alignment vertical="top"/>
    </xf>
    <xf numFmtId="0" fontId="2" fillId="0" borderId="0"/>
  </cellStyleXfs>
  <cellXfs count="32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7"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7"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8" fillId="7"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19" fillId="7"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0" fillId="7" borderId="1" xfId="0" applyNumberFormat="1" applyFont="1" applyFill="1" applyBorder="1" applyAlignment="1" applyProtection="1">
      <alignment vertical="center" shrinkToFit="1"/>
    </xf>
    <xf numFmtId="3" fontId="18" fillId="7"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16" fillId="8" borderId="7" xfId="0" applyNumberFormat="1" applyFont="1" applyFill="1" applyBorder="1" applyAlignment="1" applyProtection="1">
      <alignment horizontal="right" vertical="center" shrinkToFit="1"/>
    </xf>
    <xf numFmtId="3" fontId="16" fillId="8" borderId="6" xfId="0" applyNumberFormat="1" applyFont="1" applyFill="1" applyBorder="1" applyAlignment="1" applyProtection="1">
      <alignment horizontal="righ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2" fillId="9" borderId="20" xfId="4" applyFont="1" applyFill="1" applyBorder="1"/>
    <xf numFmtId="0" fontId="1" fillId="9" borderId="21" xfId="4" applyFill="1" applyBorder="1"/>
    <xf numFmtId="0" fontId="1" fillId="0" borderId="0" xfId="4"/>
    <xf numFmtId="0" fontId="24" fillId="9" borderId="22"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23"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25" xfId="4" applyFont="1" applyFill="1" applyBorder="1" applyAlignment="1">
      <alignment vertical="center"/>
    </xf>
    <xf numFmtId="0" fontId="27" fillId="0" borderId="0" xfId="4" applyFont="1" applyFill="1"/>
    <xf numFmtId="0" fontId="4" fillId="9" borderId="22"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23"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2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23" xfId="4" applyFill="1" applyBorder="1"/>
    <xf numFmtId="0" fontId="25" fillId="9" borderId="22" xfId="4" applyFont="1" applyFill="1" applyBorder="1" applyAlignment="1">
      <alignment wrapText="1"/>
    </xf>
    <xf numFmtId="0" fontId="25" fillId="9" borderId="23" xfId="4" applyFont="1" applyFill="1" applyBorder="1" applyAlignment="1">
      <alignment wrapText="1"/>
    </xf>
    <xf numFmtId="0" fontId="25" fillId="9" borderId="22"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23" xfId="4" applyFont="1" applyFill="1" applyBorder="1"/>
    <xf numFmtId="0" fontId="5" fillId="9" borderId="0" xfId="4" applyFont="1" applyFill="1" applyBorder="1" applyAlignment="1">
      <alignment horizontal="right" vertical="center" wrapText="1"/>
    </xf>
    <xf numFmtId="0" fontId="26" fillId="9" borderId="23" xfId="4" applyFont="1" applyFill="1" applyBorder="1" applyAlignment="1">
      <alignment vertical="center"/>
    </xf>
    <xf numFmtId="0" fontId="5" fillId="9" borderId="22"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4" fillId="10" borderId="24"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5" fillId="9" borderId="0" xfId="4" applyFont="1" applyFill="1" applyBorder="1" applyAlignment="1">
      <alignment vertical="center"/>
    </xf>
    <xf numFmtId="0" fontId="25" fillId="9" borderId="23" xfId="4" applyFont="1" applyFill="1" applyBorder="1" applyAlignment="1">
      <alignment vertical="center"/>
    </xf>
    <xf numFmtId="0" fontId="25" fillId="9" borderId="0" xfId="4" applyFont="1" applyFill="1" applyBorder="1" applyAlignment="1"/>
    <xf numFmtId="0" fontId="28" fillId="9" borderId="0" xfId="4" applyFont="1" applyFill="1" applyBorder="1" applyAlignment="1">
      <alignment vertical="center"/>
    </xf>
    <xf numFmtId="0" fontId="28" fillId="9" borderId="23" xfId="4" applyFont="1" applyFill="1" applyBorder="1" applyAlignment="1">
      <alignment vertical="center"/>
    </xf>
    <xf numFmtId="0" fontId="4" fillId="9" borderId="0" xfId="4" applyFont="1" applyFill="1" applyBorder="1" applyAlignment="1">
      <alignment horizontal="center" vertical="center"/>
    </xf>
    <xf numFmtId="0" fontId="5" fillId="9" borderId="23" xfId="4" applyFont="1" applyFill="1" applyBorder="1" applyAlignment="1">
      <alignment horizontal="center" vertical="center"/>
    </xf>
    <xf numFmtId="0" fontId="25" fillId="9" borderId="0" xfId="4" applyFont="1" applyFill="1" applyBorder="1" applyAlignment="1">
      <alignment vertical="top" wrapText="1"/>
    </xf>
    <xf numFmtId="0" fontId="25" fillId="9" borderId="22" xfId="4" applyFont="1" applyFill="1" applyBorder="1" applyAlignment="1">
      <alignment vertical="top"/>
    </xf>
    <xf numFmtId="0" fontId="28" fillId="9" borderId="23" xfId="4" applyFont="1" applyFill="1" applyBorder="1"/>
    <xf numFmtId="0" fontId="1" fillId="9" borderId="27" xfId="4" applyFill="1" applyBorder="1"/>
    <xf numFmtId="0" fontId="1" fillId="9" borderId="28" xfId="4" applyFill="1" applyBorder="1"/>
    <xf numFmtId="0" fontId="1" fillId="9" borderId="26" xfId="4" applyFill="1" applyBorder="1"/>
    <xf numFmtId="0" fontId="34" fillId="14" borderId="0" xfId="0" applyFont="1" applyFill="1" applyAlignment="1" applyProtection="1">
      <alignment horizontal="center" vertical="center"/>
      <protection locked="0"/>
    </xf>
    <xf numFmtId="0" fontId="4" fillId="10" borderId="30" xfId="4" applyFont="1" applyFill="1" applyBorder="1" applyAlignment="1" applyProtection="1">
      <alignment horizontal="center" vertical="center"/>
      <protection locked="0"/>
    </xf>
    <xf numFmtId="49" fontId="4" fillId="10" borderId="30" xfId="4" applyNumberFormat="1" applyFont="1" applyFill="1" applyBorder="1" applyAlignment="1" applyProtection="1">
      <alignment horizontal="center" vertical="center"/>
      <protection locked="0"/>
    </xf>
    <xf numFmtId="0" fontId="4" fillId="10" borderId="30" xfId="6" quotePrefix="1" applyFont="1" applyFill="1" applyBorder="1" applyAlignment="1" applyProtection="1">
      <alignment horizontal="center" vertical="center"/>
      <protection locked="0"/>
    </xf>
    <xf numFmtId="0" fontId="37" fillId="0" borderId="0" xfId="0" applyFont="1"/>
    <xf numFmtId="0" fontId="38" fillId="16" borderId="0" xfId="0" applyFont="1" applyFill="1" applyAlignment="1">
      <alignment wrapText="1"/>
    </xf>
    <xf numFmtId="0" fontId="37" fillId="0" borderId="0" xfId="7" applyFont="1">
      <alignment vertical="top"/>
    </xf>
    <xf numFmtId="166" fontId="37" fillId="0" borderId="0" xfId="7" applyNumberFormat="1" applyFont="1" applyAlignment="1">
      <alignment horizontal="right"/>
    </xf>
    <xf numFmtId="0" fontId="39" fillId="17" borderId="0" xfId="7" applyFont="1" applyFill="1">
      <alignment vertical="top"/>
    </xf>
    <xf numFmtId="167" fontId="40" fillId="17" borderId="0" xfId="7" applyNumberFormat="1" applyFont="1" applyFill="1" applyAlignment="1">
      <alignment horizontal="right"/>
    </xf>
    <xf numFmtId="167" fontId="37" fillId="0" borderId="0" xfId="0" applyNumberFormat="1" applyFont="1"/>
    <xf numFmtId="0" fontId="39" fillId="0" borderId="0" xfId="8" applyFont="1" applyAlignment="1">
      <alignment horizontal="left" vertical="center"/>
    </xf>
    <xf numFmtId="167" fontId="39" fillId="0" borderId="0" xfId="8" applyNumberFormat="1" applyFont="1" applyAlignment="1">
      <alignment horizontal="right"/>
    </xf>
    <xf numFmtId="167" fontId="39" fillId="0" borderId="32" xfId="8" applyNumberFormat="1" applyFont="1" applyBorder="1" applyAlignment="1">
      <alignment horizontal="right"/>
    </xf>
    <xf numFmtId="167" fontId="39" fillId="0" borderId="32" xfId="8" applyNumberFormat="1" applyFont="1" applyBorder="1" applyAlignment="1">
      <alignment horizontal="right" vertical="center"/>
    </xf>
    <xf numFmtId="0" fontId="37" fillId="0" borderId="0" xfId="8" applyFont="1" applyAlignment="1">
      <alignment vertical="center"/>
    </xf>
    <xf numFmtId="167" fontId="37" fillId="0" borderId="0" xfId="6" applyNumberFormat="1" applyFont="1" applyAlignment="1">
      <alignment horizontal="right" vertical="center"/>
    </xf>
    <xf numFmtId="167" fontId="39" fillId="0" borderId="0" xfId="8" applyNumberFormat="1" applyFont="1" applyAlignment="1" applyProtection="1">
      <alignment horizontal="right" vertical="center" shrinkToFit="1"/>
      <protection locked="0"/>
    </xf>
    <xf numFmtId="167" fontId="37" fillId="0" borderId="0" xfId="8" applyNumberFormat="1" applyFont="1" applyAlignment="1" applyProtection="1">
      <alignment horizontal="right" vertical="center" shrinkToFit="1"/>
      <protection locked="0"/>
    </xf>
    <xf numFmtId="167" fontId="37" fillId="0" borderId="33" xfId="5" applyNumberFormat="1" applyFont="1" applyFill="1" applyBorder="1" applyAlignment="1" applyProtection="1">
      <alignment horizontal="right" vertical="center" shrinkToFit="1"/>
      <protection locked="0"/>
    </xf>
    <xf numFmtId="167" fontId="37" fillId="0" borderId="33" xfId="5" applyNumberFormat="1" applyFont="1" applyFill="1" applyBorder="1" applyAlignment="1">
      <alignment horizontal="right" vertical="center"/>
    </xf>
    <xf numFmtId="167" fontId="37" fillId="0" borderId="0" xfId="5" applyNumberFormat="1" applyFont="1" applyFill="1" applyBorder="1" applyAlignment="1" applyProtection="1">
      <alignment horizontal="right" vertical="center" shrinkToFit="1"/>
      <protection locked="0"/>
    </xf>
    <xf numFmtId="167" fontId="39" fillId="0" borderId="33" xfId="5" applyNumberFormat="1" applyFont="1" applyFill="1" applyBorder="1" applyAlignment="1" applyProtection="1">
      <alignment horizontal="right" vertical="center" shrinkToFit="1"/>
      <protection locked="0"/>
    </xf>
    <xf numFmtId="0" fontId="39" fillId="0" borderId="0" xfId="6" applyFont="1" applyAlignment="1">
      <alignment horizontal="left"/>
    </xf>
    <xf numFmtId="167" fontId="37" fillId="0" borderId="33" xfId="6" applyNumberFormat="1" applyFont="1" applyBorder="1" applyAlignment="1">
      <alignment horizontal="right" vertical="center"/>
    </xf>
    <xf numFmtId="167" fontId="39" fillId="0" borderId="0" xfId="6" applyNumberFormat="1" applyFont="1" applyAlignment="1">
      <alignment horizontal="right" vertical="center"/>
    </xf>
    <xf numFmtId="167" fontId="39" fillId="0" borderId="33" xfId="6" applyNumberFormat="1" applyFont="1" applyBorder="1" applyAlignment="1">
      <alignment horizontal="right" vertical="center"/>
    </xf>
    <xf numFmtId="0" fontId="37" fillId="0" borderId="0" xfId="7" applyFont="1" applyAlignment="1"/>
    <xf numFmtId="167" fontId="39" fillId="0" borderId="0" xfId="7" applyNumberFormat="1" applyFont="1" applyAlignment="1">
      <alignment horizontal="right"/>
    </xf>
    <xf numFmtId="167" fontId="37" fillId="17" borderId="0" xfId="7" applyNumberFormat="1" applyFont="1" applyFill="1" applyAlignment="1">
      <alignment horizontal="right"/>
    </xf>
    <xf numFmtId="167" fontId="37" fillId="0" borderId="0" xfId="5" applyNumberFormat="1" applyFont="1" applyFill="1" applyBorder="1" applyAlignment="1">
      <alignment horizontal="right" vertical="center"/>
    </xf>
    <xf numFmtId="167" fontId="39" fillId="0" borderId="0" xfId="5" applyNumberFormat="1" applyFont="1" applyFill="1" applyBorder="1" applyAlignment="1" applyProtection="1">
      <alignment horizontal="right" vertical="center" shrinkToFit="1"/>
      <protection locked="0"/>
    </xf>
    <xf numFmtId="167" fontId="39" fillId="0" borderId="33" xfId="8" applyNumberFormat="1" applyFont="1" applyBorder="1" applyAlignment="1" applyProtection="1">
      <alignment horizontal="right" vertical="center" shrinkToFit="1"/>
      <protection locked="0"/>
    </xf>
    <xf numFmtId="167" fontId="37" fillId="0" borderId="34" xfId="6" applyNumberFormat="1" applyFont="1" applyBorder="1" applyAlignment="1">
      <alignment horizontal="right" vertical="center"/>
    </xf>
    <xf numFmtId="167" fontId="39" fillId="0" borderId="34" xfId="6" applyNumberFormat="1" applyFont="1" applyBorder="1" applyAlignment="1">
      <alignment horizontal="right" vertical="center"/>
    </xf>
    <xf numFmtId="0" fontId="37" fillId="0" borderId="0" xfId="8" applyFont="1" applyAlignment="1">
      <alignment horizontal="left" vertical="center" wrapText="1"/>
    </xf>
    <xf numFmtId="167" fontId="37" fillId="0" borderId="33" xfId="8" applyNumberFormat="1" applyFont="1" applyBorder="1" applyAlignment="1" applyProtection="1">
      <alignment horizontal="right" vertical="center" shrinkToFit="1"/>
      <protection locked="0"/>
    </xf>
    <xf numFmtId="0" fontId="37" fillId="0" borderId="0" xfId="8" applyFont="1"/>
    <xf numFmtId="0" fontId="37" fillId="0" borderId="0" xfId="8" applyFont="1" applyAlignment="1">
      <alignment horizontal="left" vertical="center"/>
    </xf>
    <xf numFmtId="0" fontId="39" fillId="0" borderId="0" xfId="6" applyFont="1" applyAlignment="1">
      <alignment horizontal="left" vertical="center"/>
    </xf>
    <xf numFmtId="167" fontId="37" fillId="0" borderId="34" xfId="5" applyNumberFormat="1" applyFont="1" applyFill="1" applyBorder="1" applyAlignment="1">
      <alignment horizontal="right" vertical="center"/>
    </xf>
    <xf numFmtId="0" fontId="37" fillId="0" borderId="0" xfId="7" applyFont="1" applyAlignment="1">
      <alignment vertical="center"/>
    </xf>
    <xf numFmtId="167" fontId="37" fillId="0" borderId="0" xfId="7" applyNumberFormat="1" applyFont="1" applyAlignment="1">
      <alignment horizontal="right"/>
    </xf>
    <xf numFmtId="0" fontId="39" fillId="17" borderId="0" xfId="7" applyFont="1" applyFill="1" applyAlignment="1">
      <alignment vertical="center"/>
    </xf>
    <xf numFmtId="0" fontId="39" fillId="0" borderId="0" xfId="8" applyFont="1"/>
    <xf numFmtId="0" fontId="39" fillId="0" borderId="0" xfId="8" applyFont="1" applyAlignment="1">
      <alignment vertical="center"/>
    </xf>
    <xf numFmtId="167" fontId="39" fillId="0" borderId="0" xfId="0" applyNumberFormat="1" applyFont="1"/>
    <xf numFmtId="0" fontId="39" fillId="0" borderId="0" xfId="0" applyFont="1"/>
    <xf numFmtId="167" fontId="39" fillId="17" borderId="0" xfId="7" applyNumberFormat="1" applyFont="1" applyFill="1" applyAlignment="1">
      <alignment horizontal="right"/>
    </xf>
    <xf numFmtId="167" fontId="37" fillId="17" borderId="0" xfId="6" applyNumberFormat="1" applyFont="1" applyFill="1" applyAlignment="1">
      <alignment horizontal="right"/>
    </xf>
    <xf numFmtId="167" fontId="39" fillId="0" borderId="0" xfId="8" applyNumberFormat="1" applyFont="1" applyAlignment="1" applyProtection="1">
      <alignment horizontal="right" shrinkToFit="1"/>
      <protection locked="0"/>
    </xf>
    <xf numFmtId="167" fontId="39" fillId="0" borderId="0" xfId="6" applyNumberFormat="1" applyFont="1" applyAlignment="1">
      <alignment horizontal="right"/>
    </xf>
    <xf numFmtId="167" fontId="37" fillId="0" borderId="0" xfId="5" applyNumberFormat="1" applyFont="1" applyFill="1" applyBorder="1" applyAlignment="1" applyProtection="1">
      <alignment horizontal="right" shrinkToFit="1"/>
      <protection locked="0"/>
    </xf>
    <xf numFmtId="167" fontId="37" fillId="0" borderId="0" xfId="5" applyNumberFormat="1" applyFont="1" applyFill="1" applyBorder="1" applyAlignment="1">
      <alignment horizontal="right"/>
    </xf>
    <xf numFmtId="167" fontId="39" fillId="0" borderId="0" xfId="5" applyNumberFormat="1" applyFont="1" applyFill="1" applyBorder="1" applyAlignment="1" applyProtection="1">
      <alignment horizontal="right" shrinkToFit="1"/>
      <protection locked="0"/>
    </xf>
    <xf numFmtId="167" fontId="37" fillId="0" borderId="0" xfId="8" applyNumberFormat="1" applyFont="1" applyAlignment="1" applyProtection="1">
      <alignment horizontal="right" shrinkToFit="1"/>
      <protection locked="0"/>
    </xf>
    <xf numFmtId="167" fontId="37" fillId="0" borderId="0" xfId="6" applyNumberFormat="1" applyFont="1" applyAlignment="1">
      <alignment horizontal="right"/>
    </xf>
    <xf numFmtId="0" fontId="39" fillId="0" borderId="0" xfId="8" applyFont="1" applyAlignment="1">
      <alignment horizontal="left" wrapText="1"/>
    </xf>
    <xf numFmtId="0" fontId="37" fillId="0" borderId="0" xfId="8" applyFont="1" applyAlignment="1">
      <alignment horizontal="left" wrapText="1"/>
    </xf>
    <xf numFmtId="167" fontId="39" fillId="0" borderId="0" xfId="5" applyNumberFormat="1" applyFont="1" applyFill="1" applyBorder="1" applyAlignment="1">
      <alignment horizontal="right"/>
    </xf>
    <xf numFmtId="167" fontId="37" fillId="0" borderId="33" xfId="5" applyNumberFormat="1" applyFont="1" applyFill="1" applyBorder="1" applyAlignment="1" applyProtection="1">
      <alignment horizontal="right" shrinkToFit="1"/>
      <protection locked="0"/>
    </xf>
    <xf numFmtId="167" fontId="37" fillId="0" borderId="33" xfId="5" applyNumberFormat="1" applyFont="1" applyFill="1" applyBorder="1" applyAlignment="1">
      <alignment horizontal="right"/>
    </xf>
    <xf numFmtId="167" fontId="39" fillId="0" borderId="33" xfId="5" applyNumberFormat="1" applyFont="1" applyFill="1" applyBorder="1" applyAlignment="1" applyProtection="1">
      <alignment horizontal="right" shrinkToFit="1"/>
      <protection locked="0"/>
    </xf>
    <xf numFmtId="167" fontId="39" fillId="0" borderId="34" xfId="6" applyNumberFormat="1" applyFont="1" applyBorder="1" applyAlignment="1">
      <alignment horizontal="right"/>
    </xf>
    <xf numFmtId="167" fontId="39" fillId="0" borderId="32" xfId="0" applyNumberFormat="1" applyFont="1" applyBorder="1" applyAlignment="1">
      <alignment horizontal="right"/>
    </xf>
    <xf numFmtId="167" fontId="39" fillId="0" borderId="0" xfId="0" applyNumberFormat="1" applyFont="1" applyAlignment="1">
      <alignment horizontal="right"/>
    </xf>
    <xf numFmtId="167" fontId="39" fillId="0" borderId="0" xfId="5" applyNumberFormat="1" applyFont="1" applyFill="1"/>
    <xf numFmtId="167" fontId="37" fillId="0" borderId="0" xfId="5" applyNumberFormat="1" applyFont="1" applyFill="1"/>
    <xf numFmtId="167" fontId="37" fillId="0" borderId="33" xfId="5" applyNumberFormat="1" applyFont="1" applyFill="1" applyBorder="1"/>
    <xf numFmtId="167" fontId="39" fillId="0" borderId="34" xfId="5" applyNumberFormat="1" applyFont="1" applyFill="1" applyBorder="1"/>
    <xf numFmtId="167" fontId="39" fillId="17" borderId="0" xfId="7" applyNumberFormat="1" applyFont="1" applyFill="1">
      <alignment vertical="top"/>
    </xf>
    <xf numFmtId="167" fontId="37" fillId="17" borderId="0" xfId="7" applyNumberFormat="1" applyFont="1" applyFill="1" applyAlignment="1">
      <alignment horizontal="right" vertical="top"/>
    </xf>
    <xf numFmtId="167" fontId="37" fillId="17" borderId="0" xfId="0" applyNumberFormat="1" applyFont="1" applyFill="1"/>
    <xf numFmtId="167" fontId="39" fillId="0" borderId="35" xfId="0" applyNumberFormat="1" applyFont="1" applyBorder="1" applyAlignment="1">
      <alignment horizontal="right"/>
    </xf>
    <xf numFmtId="167" fontId="39" fillId="0" borderId="33" xfId="5" applyNumberFormat="1" applyFont="1" applyFill="1" applyBorder="1"/>
    <xf numFmtId="0" fontId="39" fillId="17" borderId="0" xfId="0" applyFont="1" applyFill="1"/>
    <xf numFmtId="0" fontId="5" fillId="9" borderId="22"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5" fillId="10" borderId="27" xfId="4" applyFont="1" applyFill="1" applyBorder="1" applyAlignment="1" applyProtection="1">
      <alignment vertical="center"/>
      <protection locked="0"/>
    </xf>
    <xf numFmtId="0" fontId="25" fillId="10" borderId="28" xfId="4" applyFont="1" applyFill="1" applyBorder="1" applyAlignment="1" applyProtection="1">
      <alignment vertical="center"/>
      <protection locked="0"/>
    </xf>
    <xf numFmtId="0" fontId="25" fillId="10" borderId="26" xfId="4" applyFont="1" applyFill="1" applyBorder="1" applyAlignment="1" applyProtection="1">
      <alignment vertical="center"/>
      <protection locked="0"/>
    </xf>
    <xf numFmtId="0" fontId="5" fillId="9" borderId="20" xfId="4" applyFont="1" applyFill="1" applyBorder="1" applyAlignment="1">
      <alignment horizontal="left" vertical="center" wrapText="1"/>
    </xf>
    <xf numFmtId="0" fontId="5" fillId="9" borderId="29" xfId="4" applyFont="1" applyFill="1" applyBorder="1" applyAlignment="1">
      <alignment horizontal="left" vertical="center" wrapText="1"/>
    </xf>
    <xf numFmtId="0" fontId="25" fillId="9" borderId="0" xfId="4" applyFont="1" applyFill="1" applyBorder="1"/>
    <xf numFmtId="0" fontId="6" fillId="10" borderId="3" xfId="4" applyFont="1" applyFill="1" applyBorder="1" applyProtection="1">
      <protection locked="0"/>
    </xf>
    <xf numFmtId="0" fontId="6" fillId="10" borderId="28" xfId="4" applyFont="1" applyFill="1" applyBorder="1" applyProtection="1">
      <protection locked="0"/>
    </xf>
    <xf numFmtId="0" fontId="6" fillId="10" borderId="26" xfId="4" applyFont="1" applyFill="1" applyBorder="1" applyProtection="1">
      <protection locked="0"/>
    </xf>
    <xf numFmtId="0" fontId="4" fillId="10" borderId="3" xfId="4" applyFont="1" applyFill="1" applyBorder="1" applyAlignment="1" applyProtection="1">
      <alignment vertical="center"/>
      <protection locked="0"/>
    </xf>
    <xf numFmtId="0" fontId="4" fillId="10" borderId="28" xfId="4" applyFont="1" applyFill="1" applyBorder="1" applyAlignment="1" applyProtection="1">
      <alignment vertical="center"/>
      <protection locked="0"/>
    </xf>
    <xf numFmtId="0" fontId="4" fillId="10" borderId="26"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3" xfId="4" applyNumberFormat="1" applyFont="1" applyFill="1" applyBorder="1" applyAlignment="1" applyProtection="1">
      <alignment vertical="center"/>
      <protection locked="0"/>
    </xf>
    <xf numFmtId="49" fontId="4" fillId="10" borderId="28" xfId="4" applyNumberFormat="1" applyFont="1" applyFill="1" applyBorder="1" applyAlignment="1" applyProtection="1">
      <alignment vertical="center"/>
      <protection locked="0"/>
    </xf>
    <xf numFmtId="49" fontId="4" fillId="10" borderId="26"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23" xfId="4" applyFont="1" applyFill="1" applyBorder="1" applyAlignment="1">
      <alignment horizontal="center" vertical="center"/>
    </xf>
    <xf numFmtId="0" fontId="34" fillId="14" borderId="0" xfId="0" applyFont="1" applyFill="1" applyAlignment="1" applyProtection="1">
      <alignment horizontal="center" vertical="center"/>
      <protection locked="0"/>
    </xf>
    <xf numFmtId="0" fontId="5" fillId="9" borderId="22" xfId="4" applyFont="1" applyFill="1" applyBorder="1" applyAlignment="1">
      <alignment horizontal="left" vertical="center"/>
    </xf>
    <xf numFmtId="0" fontId="5" fillId="9" borderId="0" xfId="4" applyFont="1" applyFill="1" applyBorder="1" applyAlignment="1">
      <alignment horizontal="left" vertical="center"/>
    </xf>
    <xf numFmtId="0" fontId="4" fillId="10" borderId="27" xfId="4" applyFont="1" applyFill="1" applyBorder="1" applyAlignment="1" applyProtection="1">
      <alignment vertical="center"/>
      <protection locked="0"/>
    </xf>
    <xf numFmtId="0" fontId="25" fillId="9" borderId="0" xfId="4" applyFont="1" applyFill="1" applyBorder="1" applyAlignment="1">
      <alignment vertical="top"/>
    </xf>
    <xf numFmtId="0" fontId="5" fillId="9" borderId="0" xfId="4" applyFont="1" applyFill="1" applyBorder="1" applyAlignment="1">
      <alignment vertical="top"/>
    </xf>
    <xf numFmtId="0" fontId="4" fillId="10" borderId="27" xfId="4" applyFont="1" applyFill="1" applyBorder="1" applyAlignment="1" applyProtection="1">
      <alignment horizontal="right" vertical="center"/>
      <protection locked="0"/>
    </xf>
    <xf numFmtId="0" fontId="4" fillId="10" borderId="28" xfId="4" applyFont="1" applyFill="1" applyBorder="1" applyAlignment="1" applyProtection="1">
      <alignment horizontal="right" vertical="center"/>
      <protection locked="0"/>
    </xf>
    <xf numFmtId="0" fontId="4" fillId="10" borderId="26" xfId="4" applyFont="1" applyFill="1" applyBorder="1" applyAlignment="1" applyProtection="1">
      <alignment horizontal="right" vertical="center"/>
      <protection locked="0"/>
    </xf>
    <xf numFmtId="0" fontId="25" fillId="9" borderId="0" xfId="4" applyFont="1" applyFill="1" applyBorder="1" applyProtection="1">
      <protection locked="0"/>
    </xf>
    <xf numFmtId="0" fontId="25" fillId="9" borderId="0" xfId="4" applyFont="1" applyFill="1" applyBorder="1" applyAlignment="1">
      <alignment vertical="top" wrapText="1"/>
    </xf>
    <xf numFmtId="0" fontId="4" fillId="10" borderId="3" xfId="4" applyFont="1" applyFill="1" applyBorder="1" applyAlignment="1" applyProtection="1">
      <alignment horizontal="left" vertical="center"/>
      <protection locked="0"/>
    </xf>
    <xf numFmtId="0" fontId="4" fillId="10" borderId="28" xfId="4" applyFont="1" applyFill="1" applyBorder="1" applyAlignment="1" applyProtection="1">
      <alignment horizontal="left" vertical="center"/>
      <protection locked="0"/>
    </xf>
    <xf numFmtId="0" fontId="4" fillId="10" borderId="3" xfId="6" applyFont="1" applyFill="1" applyBorder="1" applyAlignment="1" applyProtection="1">
      <alignment horizontal="left" vertical="center"/>
      <protection locked="0"/>
    </xf>
    <xf numFmtId="0" fontId="4" fillId="10" borderId="28" xfId="6" applyFont="1" applyFill="1" applyBorder="1" applyAlignment="1" applyProtection="1">
      <alignment horizontal="left" vertical="center"/>
      <protection locked="0"/>
    </xf>
    <xf numFmtId="0" fontId="4" fillId="10" borderId="26" xfId="6" applyFont="1" applyFill="1" applyBorder="1" applyAlignment="1" applyProtection="1">
      <alignment horizontal="left" vertical="center"/>
      <protection locked="0"/>
    </xf>
    <xf numFmtId="0" fontId="36" fillId="15" borderId="3" xfId="7" applyFont="1" applyFill="1" applyBorder="1" applyAlignment="1" applyProtection="1">
      <alignment horizontal="left" vertical="center"/>
      <protection locked="0" hidden="1"/>
    </xf>
    <xf numFmtId="0" fontId="36" fillId="15" borderId="28" xfId="7" applyFont="1" applyFill="1" applyBorder="1" applyAlignment="1" applyProtection="1">
      <alignment horizontal="left" vertical="center"/>
      <protection locked="0" hidden="1"/>
    </xf>
    <xf numFmtId="0" fontId="36" fillId="15" borderId="26" xfId="7" applyFont="1" applyFill="1" applyBorder="1" applyAlignment="1" applyProtection="1">
      <alignment horizontal="left" vertical="center"/>
      <protection locked="0" hidden="1"/>
    </xf>
    <xf numFmtId="0" fontId="5" fillId="9" borderId="22" xfId="4" applyFont="1" applyFill="1" applyBorder="1" applyAlignment="1">
      <alignment horizontal="center" vertical="center"/>
    </xf>
    <xf numFmtId="0" fontId="5" fillId="9" borderId="22" xfId="4" applyFont="1" applyFill="1" applyBorder="1" applyAlignment="1">
      <alignment horizontal="right" vertical="center"/>
    </xf>
    <xf numFmtId="0" fontId="5" fillId="9" borderId="0" xfId="4" applyFont="1" applyFill="1" applyBorder="1" applyAlignment="1">
      <alignment horizontal="right" vertical="center"/>
    </xf>
    <xf numFmtId="0" fontId="26" fillId="9" borderId="0" xfId="4" applyFont="1" applyFill="1" applyBorder="1" applyAlignment="1">
      <alignment vertical="center"/>
    </xf>
    <xf numFmtId="0" fontId="5" fillId="9" borderId="22" xfId="4" applyFont="1" applyFill="1" applyBorder="1" applyAlignment="1">
      <alignment horizontal="left" vertical="center" wrapText="1"/>
    </xf>
    <xf numFmtId="0" fontId="35" fillId="14" borderId="0" xfId="0" applyFont="1" applyFill="1" applyAlignment="1" applyProtection="1">
      <alignment vertical="center"/>
      <protection locked="0"/>
    </xf>
    <xf numFmtId="0" fontId="34" fillId="14" borderId="0" xfId="0" applyFont="1" applyFill="1" applyAlignment="1" applyProtection="1">
      <alignment vertical="center"/>
      <protection locked="0"/>
    </xf>
    <xf numFmtId="0" fontId="25" fillId="9" borderId="22" xfId="4" applyFont="1" applyFill="1" applyBorder="1" applyAlignment="1">
      <alignment vertical="center" wrapText="1"/>
    </xf>
    <xf numFmtId="0" fontId="25" fillId="9" borderId="0" xfId="4" applyFont="1" applyFill="1" applyBorder="1" applyAlignment="1">
      <alignment vertical="center" wrapText="1"/>
    </xf>
    <xf numFmtId="0" fontId="5" fillId="9" borderId="23" xfId="4" applyFont="1" applyFill="1" applyBorder="1" applyAlignment="1">
      <alignment horizontal="right" vertical="center" wrapText="1"/>
    </xf>
    <xf numFmtId="0" fontId="26" fillId="9" borderId="22" xfId="4" applyFont="1" applyFill="1" applyBorder="1" applyAlignment="1">
      <alignment vertical="center"/>
    </xf>
    <xf numFmtId="0" fontId="23" fillId="9" borderId="22"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5" fillId="9" borderId="23" xfId="4" applyFont="1" applyFill="1" applyBorder="1" applyAlignment="1">
      <alignment horizontal="right" vertical="center"/>
    </xf>
    <xf numFmtId="0" fontId="34" fillId="14" borderId="0" xfId="0" quotePrefix="1" applyFont="1" applyFill="1" applyAlignment="1" applyProtection="1">
      <alignment horizontal="center" vertical="center"/>
      <protection locked="0"/>
    </xf>
    <xf numFmtId="0" fontId="25" fillId="9" borderId="0" xfId="4" applyFont="1" applyFill="1" applyBorder="1" applyAlignment="1">
      <alignment wrapText="1"/>
    </xf>
    <xf numFmtId="0" fontId="21" fillId="9" borderId="19" xfId="4" applyFont="1" applyFill="1" applyBorder="1" applyAlignment="1">
      <alignment vertical="center"/>
    </xf>
    <xf numFmtId="0" fontId="21" fillId="9" borderId="20" xfId="4" applyFont="1" applyFill="1" applyBorder="1" applyAlignment="1">
      <alignment vertical="center"/>
    </xf>
    <xf numFmtId="0" fontId="24" fillId="9" borderId="22"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23" xfId="4" applyFont="1" applyFill="1" applyBorder="1" applyAlignment="1">
      <alignment horizontal="center" vertical="center"/>
    </xf>
    <xf numFmtId="0" fontId="4" fillId="9" borderId="22" xfId="4" applyFont="1" applyFill="1" applyBorder="1" applyAlignment="1">
      <alignment vertical="center" wrapText="1"/>
    </xf>
    <xf numFmtId="0" fontId="4" fillId="9" borderId="0" xfId="4" applyFont="1" applyFill="1" applyBorder="1" applyAlignment="1">
      <alignment vertical="center" wrapText="1"/>
    </xf>
    <xf numFmtId="14" fontId="4" fillId="10" borderId="27" xfId="4" applyNumberFormat="1" applyFont="1" applyFill="1" applyBorder="1" applyAlignment="1" applyProtection="1">
      <alignment horizontal="center" vertical="center"/>
      <protection locked="0"/>
    </xf>
    <xf numFmtId="14" fontId="4" fillId="10"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5" fillId="9"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7"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7"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xf>
    <xf numFmtId="49" fontId="5" fillId="7"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7" borderId="2"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12" fillId="6" borderId="18" xfId="0" applyFont="1" applyFill="1" applyBorder="1" applyAlignment="1" applyProtection="1">
      <alignment horizontal="left" vertical="center" shrinkToFit="1"/>
    </xf>
    <xf numFmtId="0" fontId="5" fillId="6" borderId="18" xfId="0" applyFont="1" applyFill="1" applyBorder="1" applyAlignment="1" applyProtection="1">
      <alignment horizontal="left" vertical="center" shrinkToFit="1"/>
    </xf>
    <xf numFmtId="0" fontId="5" fillId="7"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6" borderId="17" xfId="0" applyFont="1" applyFill="1" applyBorder="1" applyAlignment="1" applyProtection="1">
      <alignment horizontal="left" vertical="center" shrinkToFit="1"/>
    </xf>
    <xf numFmtId="0" fontId="5" fillId="6"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167" fontId="39" fillId="0" borderId="31" xfId="8" applyNumberFormat="1" applyFont="1" applyBorder="1" applyAlignment="1">
      <alignment horizontal="center" wrapText="1"/>
    </xf>
    <xf numFmtId="167" fontId="39" fillId="0" borderId="31" xfId="8" applyNumberFormat="1" applyFont="1" applyBorder="1" applyAlignment="1">
      <alignment horizontal="center" vertical="center"/>
    </xf>
    <xf numFmtId="167" fontId="39" fillId="0" borderId="31" xfId="0" applyNumberFormat="1" applyFont="1" applyBorder="1" applyAlignment="1">
      <alignment horizontal="center"/>
    </xf>
    <xf numFmtId="167" fontId="39" fillId="0" borderId="31" xfId="8" applyNumberFormat="1" applyFont="1" applyBorder="1" applyAlignment="1">
      <alignment horizontal="center" vertical="center" wrapText="1"/>
    </xf>
  </cellXfs>
  <cellStyles count="9">
    <cellStyle name="Comma" xfId="5" builtinId="3"/>
    <cellStyle name="Hyperlink 2" xfId="2" xr:uid="{00000000-0005-0000-0000-000000000000}"/>
    <cellStyle name="Normal" xfId="0" builtinId="0"/>
    <cellStyle name="Normal 14" xfId="6" xr:uid="{0332347A-9D81-4D94-9C56-B13C491542FE}"/>
    <cellStyle name="Normal 2" xfId="3" xr:uid="{00000000-0005-0000-0000-000002000000}"/>
    <cellStyle name="Normal 3" xfId="4" xr:uid="{00000000-0005-0000-0000-000003000000}"/>
    <cellStyle name="Normal 6" xfId="8" xr:uid="{1EB88E54-0109-4EEB-9801-849DCE91AD22}"/>
    <cellStyle name="Normal_TFI-KI 2" xfId="7" xr:uid="{A447F425-1CE3-483F-879D-421D9461A97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6" connectionId="0">
    <xmlCellPr id="1" xr6:uid="{00000000-0010-0000-D000-000001000000}" uniqueName="P1072161">
      <xmlPr mapId="1" xpath="/TFI-IZD-KI/ISD-KI_1000336/P1072161" xmlDataType="decimal"/>
    </xmlCellPr>
  </singleXmlCell>
  <singleXmlCell id="214" xr6:uid="{00000000-000C-0000-FFFF-FFFFD1000000}" r="I26" connectionId="0">
    <xmlCellPr id="1" xr6:uid="{00000000-0010-0000-D100-000001000000}" uniqueName="P1072162">
      <xmlPr mapId="1" xpath="/TFI-IZD-KI/ISD-KI_1000336/P1072162" xmlDataType="decimal"/>
    </xmlCellPr>
  </singleXmlCell>
  <singleXmlCell id="215" xr6:uid="{00000000-000C-0000-FFFF-FFFFD2000000}" r="J26" connectionId="0">
    <xmlCellPr id="1" xr6:uid="{00000000-0010-0000-D200-000001000000}" uniqueName="P1072163">
      <xmlPr mapId="1" xpath="/TFI-IZD-KI/ISD-KI_1000336/P1072163" xmlDataType="decimal"/>
    </xmlCellPr>
  </singleXmlCell>
  <singleXmlCell id="216" xr6:uid="{00000000-000C-0000-FFFF-FFFFD3000000}" r="K26" connectionId="0">
    <xmlCellPr id="1" xr6:uid="{00000000-0010-0000-D300-000001000000}" uniqueName="P1072164">
      <xmlPr mapId="1" xpath="/TFI-IZD-KI/ISD-KI_1000336/P1072164" xmlDataType="decimal"/>
    </xmlCellPr>
  </singleXmlCell>
  <singleXmlCell id="217" xr6:uid="{00000000-000C-0000-FFFF-FFFFD4000000}" r="H27" connectionId="0">
    <xmlCellPr id="1" xr6:uid="{00000000-0010-0000-D400-000001000000}" uniqueName="P1072165">
      <xmlPr mapId="1" xpath="/TFI-IZD-KI/ISD-KI_1000336/P1072165" xmlDataType="decimal"/>
    </xmlCellPr>
  </singleXmlCell>
  <singleXmlCell id="218" xr6:uid="{00000000-000C-0000-FFFF-FFFFD5000000}" r="I27" connectionId="0">
    <xmlCellPr id="1" xr6:uid="{00000000-0010-0000-D500-000001000000}" uniqueName="P1072166">
      <xmlPr mapId="1" xpath="/TFI-IZD-KI/ISD-KI_1000336/P1072166" xmlDataType="decimal"/>
    </xmlCellPr>
  </singleXmlCell>
  <singleXmlCell id="219" xr6:uid="{00000000-000C-0000-FFFF-FFFFD6000000}" r="J27" connectionId="0">
    <xmlCellPr id="1" xr6:uid="{00000000-0010-0000-D600-000001000000}" uniqueName="P1072167">
      <xmlPr mapId="1" xpath="/TFI-IZD-KI/ISD-KI_1000336/P1072167" xmlDataType="decimal"/>
    </xmlCellPr>
  </singleXmlCell>
  <singleXmlCell id="220" xr6:uid="{00000000-000C-0000-FFFF-FFFFD7000000}" r="K27" connectionId="0">
    <xmlCellPr id="1" xr6:uid="{00000000-0010-0000-D700-000001000000}" uniqueName="P1072168">
      <xmlPr mapId="1" xpath="/TFI-IZD-KI/ISD-KI_1000336/P1072168" xmlDataType="decimal"/>
    </xmlCellPr>
  </singleXmlCell>
  <singleXmlCell id="221" xr6:uid="{00000000-000C-0000-FFFF-FFFFD8000000}" r="H28" connectionId="0">
    <xmlCellPr id="1" xr6:uid="{00000000-0010-0000-D800-000001000000}" uniqueName="P1072169">
      <xmlPr mapId="1" xpath="/TFI-IZD-KI/ISD-KI_1000336/P1072169" xmlDataType="decimal"/>
    </xmlCellPr>
  </singleXmlCell>
  <singleXmlCell id="222" xr6:uid="{00000000-000C-0000-FFFF-FFFFD9000000}" r="I28" connectionId="0">
    <xmlCellPr id="1" xr6:uid="{00000000-0010-0000-D900-000001000000}" uniqueName="P1072170">
      <xmlPr mapId="1" xpath="/TFI-IZD-KI/ISD-KI_1000336/P1072170" xmlDataType="decimal"/>
    </xmlCellPr>
  </singleXmlCell>
  <singleXmlCell id="223" xr6:uid="{00000000-000C-0000-FFFF-FFFFDA000000}" r="J28" connectionId="0">
    <xmlCellPr id="1" xr6:uid="{00000000-0010-0000-DA00-000001000000}" uniqueName="P1072171">
      <xmlPr mapId="1" xpath="/TFI-IZD-KI/ISD-KI_1000336/P1072171" xmlDataType="decimal"/>
    </xmlCellPr>
  </singleXmlCell>
  <singleXmlCell id="224" xr6:uid="{00000000-000C-0000-FFFF-FFFFDB000000}" r="K28" connectionId="0">
    <xmlCellPr id="1" xr6:uid="{00000000-0010-0000-DB00-000001000000}" uniqueName="P1072172">
      <xmlPr mapId="1" xpath="/TFI-IZD-KI/ISD-KI_1000336/P1072172" xmlDataType="decimal"/>
    </xmlCellPr>
  </singleXmlCell>
  <singleXmlCell id="225" xr6:uid="{00000000-000C-0000-FFFF-FFFFDC000000}" r="H29" connectionId="0">
    <xmlCellPr id="1" xr6:uid="{00000000-0010-0000-DC00-000001000000}" uniqueName="P1072173">
      <xmlPr mapId="1" xpath="/TFI-IZD-KI/ISD-KI_1000336/P1072173" xmlDataType="decimal"/>
    </xmlCellPr>
  </singleXmlCell>
  <singleXmlCell id="226" xr6:uid="{00000000-000C-0000-FFFF-FFFFDD000000}" r="I29" connectionId="0">
    <xmlCellPr id="1" xr6:uid="{00000000-0010-0000-DD00-000001000000}" uniqueName="P1072174">
      <xmlPr mapId="1" xpath="/TFI-IZD-KI/ISD-KI_1000336/P1072174" xmlDataType="decimal"/>
    </xmlCellPr>
  </singleXmlCell>
  <singleXmlCell id="227" xr6:uid="{00000000-000C-0000-FFFF-FFFFDE000000}" r="J29" connectionId="0">
    <xmlCellPr id="1" xr6:uid="{00000000-0010-0000-DE00-000001000000}" uniqueName="P1072175">
      <xmlPr mapId="1" xpath="/TFI-IZD-KI/ISD-KI_1000336/P1072175" xmlDataType="decimal"/>
    </xmlCellPr>
  </singleXmlCell>
  <singleXmlCell id="228" xr6:uid="{00000000-000C-0000-FFFF-FFFFDF000000}" r="K29" connectionId="0">
    <xmlCellPr id="1" xr6:uid="{00000000-0010-0000-DF00-000001000000}" uniqueName="P1072176">
      <xmlPr mapId="1" xpath="/TFI-IZD-KI/ISD-KI_1000336/P1072176" xmlDataType="decimal"/>
    </xmlCellPr>
  </singleXmlCell>
  <singleXmlCell id="229" xr6:uid="{00000000-000C-0000-FFFF-FFFFE0000000}" r="H30" connectionId="0">
    <xmlCellPr id="1" xr6:uid="{00000000-0010-0000-E000-000001000000}" uniqueName="P1072177">
      <xmlPr mapId="1" xpath="/TFI-IZD-KI/ISD-KI_1000336/P1072177" xmlDataType="decimal"/>
    </xmlCellPr>
  </singleXmlCell>
  <singleXmlCell id="230" xr6:uid="{00000000-000C-0000-FFFF-FFFFE1000000}" r="I30" connectionId="0">
    <xmlCellPr id="1" xr6:uid="{00000000-0010-0000-E100-000001000000}" uniqueName="P1072178">
      <xmlPr mapId="1" xpath="/TFI-IZD-KI/ISD-KI_1000336/P1072178" xmlDataType="decimal"/>
    </xmlCellPr>
  </singleXmlCell>
  <singleXmlCell id="231" xr6:uid="{00000000-000C-0000-FFFF-FFFFE2000000}" r="J30" connectionId="0">
    <xmlCellPr id="1" xr6:uid="{00000000-0010-0000-E200-000001000000}" uniqueName="P1072179">
      <xmlPr mapId="1" xpath="/TFI-IZD-KI/ISD-KI_1000336/P1072179" xmlDataType="decimal"/>
    </xmlCellPr>
  </singleXmlCell>
  <singleXmlCell id="232" xr6:uid="{00000000-000C-0000-FFFF-FFFFE3000000}" r="K30" connectionId="0">
    <xmlCellPr id="1" xr6:uid="{00000000-0010-0000-E300-000001000000}" uniqueName="P1072180">
      <xmlPr mapId="1" xpath="/TFI-IZD-KI/ISD-KI_1000336/P1072180" xmlDataType="decimal"/>
    </xmlCellPr>
  </singleXmlCell>
  <singleXmlCell id="233" xr6:uid="{00000000-000C-0000-FFFF-FFFFE4000000}" r="H31" connectionId="0">
    <xmlCellPr id="1" xr6:uid="{00000000-0010-0000-E400-000001000000}" uniqueName="P1072181">
      <xmlPr mapId="1" xpath="/TFI-IZD-KI/ISD-KI_1000336/P1072181" xmlDataType="decimal"/>
    </xmlCellPr>
  </singleXmlCell>
  <singleXmlCell id="234" xr6:uid="{00000000-000C-0000-FFFF-FFFFE5000000}" r="I31" connectionId="0">
    <xmlCellPr id="1" xr6:uid="{00000000-0010-0000-E500-000001000000}" uniqueName="P1072182">
      <xmlPr mapId="1" xpath="/TFI-IZD-KI/ISD-KI_1000336/P1072182" xmlDataType="decimal"/>
    </xmlCellPr>
  </singleXmlCell>
  <singleXmlCell id="235" xr6:uid="{00000000-000C-0000-FFFF-FFFFE6000000}" r="J31" connectionId="0">
    <xmlCellPr id="1" xr6:uid="{00000000-0010-0000-E600-000001000000}" uniqueName="P1072183">
      <xmlPr mapId="1" xpath="/TFI-IZD-KI/ISD-KI_1000336/P1072183" xmlDataType="decimal"/>
    </xmlCellPr>
  </singleXmlCell>
  <singleXmlCell id="236" xr6:uid="{00000000-000C-0000-FFFF-FFFFE7000000}" r="K31" connectionId="0">
    <xmlCellPr id="1" xr6:uid="{00000000-0010-0000-E700-000001000000}" uniqueName="P1072184">
      <xmlPr mapId="1" xpath="/TFI-IZD-KI/ISD-KI_1000336/P1072184" xmlDataType="decimal"/>
    </xmlCellPr>
  </singleXmlCell>
  <singleXmlCell id="237" xr6:uid="{00000000-000C-0000-FFFF-FFFFE8000000}" r="H32" connectionId="0">
    <xmlCellPr id="1" xr6:uid="{00000000-0010-0000-E800-000001000000}" uniqueName="P1072185">
      <xmlPr mapId="1" xpath="/TFI-IZD-KI/ISD-KI_1000336/P1072185" xmlDataType="decimal"/>
    </xmlCellPr>
  </singleXmlCell>
  <singleXmlCell id="238" xr6:uid="{00000000-000C-0000-FFFF-FFFFE9000000}" r="I32" connectionId="0">
    <xmlCellPr id="1" xr6:uid="{00000000-0010-0000-E900-000001000000}" uniqueName="P1072186">
      <xmlPr mapId="1" xpath="/TFI-IZD-KI/ISD-KI_1000336/P1072186" xmlDataType="decimal"/>
    </xmlCellPr>
  </singleXmlCell>
  <singleXmlCell id="239" xr6:uid="{00000000-000C-0000-FFFF-FFFFEA000000}" r="J32" connectionId="0">
    <xmlCellPr id="1" xr6:uid="{00000000-0010-0000-EA00-000001000000}" uniqueName="P1072187">
      <xmlPr mapId="1" xpath="/TFI-IZD-KI/ISD-KI_1000336/P1072187" xmlDataType="decimal"/>
    </xmlCellPr>
  </singleXmlCell>
  <singleXmlCell id="240" xr6:uid="{00000000-000C-0000-FFFF-FFFFEB000000}" r="K32" connectionId="0">
    <xmlCellPr id="1" xr6:uid="{00000000-0010-0000-EB00-000001000000}" uniqueName="P1072188">
      <xmlPr mapId="1" xpath="/TFI-IZD-KI/ISD-KI_1000336/P1072188" xmlDataType="decimal"/>
    </xmlCellPr>
  </singleXmlCell>
  <singleXmlCell id="241" xr6:uid="{00000000-000C-0000-FFFF-FFFFEC000000}" r="H33" connectionId="0">
    <xmlCellPr id="1" xr6:uid="{00000000-0010-0000-EC00-000001000000}" uniqueName="P1072189">
      <xmlPr mapId="1" xpath="/TFI-IZD-KI/ISD-KI_1000336/P1072189" xmlDataType="decimal"/>
    </xmlCellPr>
  </singleXmlCell>
  <singleXmlCell id="242" xr6:uid="{00000000-000C-0000-FFFF-FFFFED000000}" r="I33" connectionId="0">
    <xmlCellPr id="1" xr6:uid="{00000000-0010-0000-ED00-000001000000}" uniqueName="P1072190">
      <xmlPr mapId="1" xpath="/TFI-IZD-KI/ISD-KI_1000336/P1072190" xmlDataType="decimal"/>
    </xmlCellPr>
  </singleXmlCell>
  <singleXmlCell id="243" xr6:uid="{00000000-000C-0000-FFFF-FFFFEE000000}" r="J33" connectionId="0">
    <xmlCellPr id="1" xr6:uid="{00000000-0010-0000-EE00-000001000000}" uniqueName="P1072191">
      <xmlPr mapId="1" xpath="/TFI-IZD-KI/ISD-KI_1000336/P1072191" xmlDataType="decimal"/>
    </xmlCellPr>
  </singleXmlCell>
  <singleXmlCell id="244" xr6:uid="{00000000-000C-0000-FFFF-FFFFEF000000}" r="K33" connectionId="0">
    <xmlCellPr id="1" xr6:uid="{00000000-0010-0000-EF00-000001000000}" uniqueName="P1072192">
      <xmlPr mapId="1" xpath="/TFI-IZD-KI/ISD-KI_1000336/P1072192" xmlDataType="decimal"/>
    </xmlCellPr>
  </singleXmlCell>
  <singleXmlCell id="245" xr6:uid="{00000000-000C-0000-FFFF-FFFFF0000000}" r="H34" connectionId="0">
    <xmlCellPr id="1" xr6:uid="{00000000-0010-0000-F000-000001000000}" uniqueName="P1072193">
      <xmlPr mapId="1" xpath="/TFI-IZD-KI/ISD-KI_1000336/P1072193" xmlDataType="decimal"/>
    </xmlCellPr>
  </singleXmlCell>
  <singleXmlCell id="246" xr6:uid="{00000000-000C-0000-FFFF-FFFFF1000000}" r="I34" connectionId="0">
    <xmlCellPr id="1" xr6:uid="{00000000-0010-0000-F100-000001000000}" uniqueName="P1072194">
      <xmlPr mapId="1" xpath="/TFI-IZD-KI/ISD-KI_1000336/P1072194" xmlDataType="decimal"/>
    </xmlCellPr>
  </singleXmlCell>
  <singleXmlCell id="247" xr6:uid="{00000000-000C-0000-FFFF-FFFFF2000000}" r="J34" connectionId="0">
    <xmlCellPr id="1" xr6:uid="{00000000-0010-0000-F200-000001000000}" uniqueName="P1072195">
      <xmlPr mapId="1" xpath="/TFI-IZD-KI/ISD-KI_1000336/P1072195" xmlDataType="decimal"/>
    </xmlCellPr>
  </singleXmlCell>
  <singleXmlCell id="248" xr6:uid="{00000000-000C-0000-FFFF-FFFFF3000000}" r="K34" connectionId="0">
    <xmlCellPr id="1" xr6:uid="{00000000-0010-0000-F300-000001000000}" uniqueName="P1072196">
      <xmlPr mapId="1" xpath="/TFI-IZD-KI/ISD-KI_1000336/P1072196" xmlDataType="decimal"/>
    </xmlCellPr>
  </singleXmlCell>
  <singleXmlCell id="249" xr6:uid="{00000000-000C-0000-FFFF-FFFFF4000000}" r="H35" connectionId="0">
    <xmlCellPr id="1" xr6:uid="{00000000-0010-0000-F400-000001000000}" uniqueName="P1072197">
      <xmlPr mapId="1" xpath="/TFI-IZD-KI/ISD-KI_1000336/P1072197" xmlDataType="decimal"/>
    </xmlCellPr>
  </singleXmlCell>
  <singleXmlCell id="250" xr6:uid="{00000000-000C-0000-FFFF-FFFFF5000000}" r="I35" connectionId="0">
    <xmlCellPr id="1" xr6:uid="{00000000-0010-0000-F500-000001000000}" uniqueName="P1072198">
      <xmlPr mapId="1" xpath="/TFI-IZD-KI/ISD-KI_1000336/P1072198" xmlDataType="decimal"/>
    </xmlCellPr>
  </singleXmlCell>
  <singleXmlCell id="251" xr6:uid="{00000000-000C-0000-FFFF-FFFFF6000000}" r="J35" connectionId="0">
    <xmlCellPr id="1" xr6:uid="{00000000-0010-0000-F600-000001000000}" uniqueName="P1072199">
      <xmlPr mapId="1" xpath="/TFI-IZD-KI/ISD-KI_1000336/P1072199" xmlDataType="decimal"/>
    </xmlCellPr>
  </singleXmlCell>
  <singleXmlCell id="252" xr6:uid="{00000000-000C-0000-FFFF-FFFFF7000000}" r="K35" connectionId="0">
    <xmlCellPr id="1" xr6:uid="{00000000-0010-0000-F700-000001000000}" uniqueName="P1072200">
      <xmlPr mapId="1" xpath="/TFI-IZD-KI/ISD-KI_1000336/P1072200" xmlDataType="decimal"/>
    </xmlCellPr>
  </singleXmlCell>
  <singleXmlCell id="253" xr6:uid="{00000000-000C-0000-FFFF-FFFFF8000000}" r="H36" connectionId="0">
    <xmlCellPr id="1" xr6:uid="{00000000-0010-0000-F800-000001000000}" uniqueName="P1072201">
      <xmlPr mapId="1" xpath="/TFI-IZD-KI/ISD-KI_1000336/P1072201" xmlDataType="decimal"/>
    </xmlCellPr>
  </singleXmlCell>
  <singleXmlCell id="254" xr6:uid="{00000000-000C-0000-FFFF-FFFFF9000000}" r="I36" connectionId="0">
    <xmlCellPr id="1" xr6:uid="{00000000-0010-0000-F900-000001000000}" uniqueName="P1072202">
      <xmlPr mapId="1" xpath="/TFI-IZD-KI/ISD-KI_1000336/P1072202" xmlDataType="decimal"/>
    </xmlCellPr>
  </singleXmlCell>
  <singleXmlCell id="255" xr6:uid="{00000000-000C-0000-FFFF-FFFFFA000000}" r="J36" connectionId="0">
    <xmlCellPr id="1" xr6:uid="{00000000-0010-0000-FA00-000001000000}" uniqueName="P1072203">
      <xmlPr mapId="1" xpath="/TFI-IZD-KI/ISD-KI_1000336/P1072203" xmlDataType="decimal"/>
    </xmlCellPr>
  </singleXmlCell>
  <singleXmlCell id="256" xr6:uid="{00000000-000C-0000-FFFF-FFFFFB000000}" r="K36" connectionId="0">
    <xmlCellPr id="1" xr6:uid="{00000000-0010-0000-FB00-000001000000}" uniqueName="P1072204">
      <xmlPr mapId="1" xpath="/TFI-IZD-KI/ISD-KI_1000336/P1072204" xmlDataType="decimal"/>
    </xmlCellPr>
  </singleXmlCell>
  <singleXmlCell id="257" xr6:uid="{00000000-000C-0000-FFFF-FFFFFC000000}" r="H37" connectionId="0">
    <xmlCellPr id="1" xr6:uid="{00000000-0010-0000-FC00-000001000000}" uniqueName="P1072205">
      <xmlPr mapId="1" xpath="/TFI-IZD-KI/ISD-KI_1000336/P1072205" xmlDataType="decimal"/>
    </xmlCellPr>
  </singleXmlCell>
  <singleXmlCell id="258" xr6:uid="{00000000-000C-0000-FFFF-FFFFFD000000}" r="I37" connectionId="0">
    <xmlCellPr id="1" xr6:uid="{00000000-0010-0000-FD00-000001000000}" uniqueName="P1072206">
      <xmlPr mapId="1" xpath="/TFI-IZD-KI/ISD-KI_1000336/P1072206" xmlDataType="decimal"/>
    </xmlCellPr>
  </singleXmlCell>
  <singleXmlCell id="259" xr6:uid="{00000000-000C-0000-FFFF-FFFFFE000000}" r="J37" connectionId="0">
    <xmlCellPr id="1" xr6:uid="{00000000-0010-0000-FE00-000001000000}" uniqueName="P1072207">
      <xmlPr mapId="1" xpath="/TFI-IZD-KI/ISD-KI_1000336/P1072207" xmlDataType="decimal"/>
    </xmlCellPr>
  </singleXmlCell>
  <singleXmlCell id="260" xr6:uid="{00000000-000C-0000-FFFF-FFFFFF000000}" r="K37" connectionId="0">
    <xmlCellPr id="1" xr6:uid="{00000000-0010-0000-FF00-000001000000}" uniqueName="P1072208">
      <xmlPr mapId="1" xpath="/TFI-IZD-KI/ISD-KI_1000336/P1072208" xmlDataType="decimal"/>
    </xmlCellPr>
  </singleXmlCell>
  <singleXmlCell id="261" xr6:uid="{00000000-000C-0000-FFFF-FFFF00010000}" r="H38" connectionId="0">
    <xmlCellPr id="1" xr6:uid="{00000000-0010-0000-0001-000001000000}" uniqueName="P1072209">
      <xmlPr mapId="1" xpath="/TFI-IZD-KI/ISD-KI_1000336/P1072209" xmlDataType="decimal"/>
    </xmlCellPr>
  </singleXmlCell>
  <singleXmlCell id="262" xr6:uid="{00000000-000C-0000-FFFF-FFFF01010000}" r="I38" connectionId="0">
    <xmlCellPr id="1" xr6:uid="{00000000-0010-0000-0101-000001000000}" uniqueName="P1072210">
      <xmlPr mapId="1" xpath="/TFI-IZD-KI/ISD-KI_1000336/P1072210" xmlDataType="decimal"/>
    </xmlCellPr>
  </singleXmlCell>
  <singleXmlCell id="263" xr6:uid="{00000000-000C-0000-FFFF-FFFF02010000}" r="J38" connectionId="0">
    <xmlCellPr id="1" xr6:uid="{00000000-0010-0000-0201-000001000000}" uniqueName="P1072211">
      <xmlPr mapId="1" xpath="/TFI-IZD-KI/ISD-KI_1000336/P1072211" xmlDataType="decimal"/>
    </xmlCellPr>
  </singleXmlCell>
  <singleXmlCell id="264" xr6:uid="{00000000-000C-0000-FFFF-FFFF03010000}" r="K38" connectionId="0">
    <xmlCellPr id="1" xr6:uid="{00000000-0010-0000-0301-000001000000}" uniqueName="P1072212">
      <xmlPr mapId="1" xpath="/TFI-IZD-KI/ISD-KI_1000336/P1072212" xmlDataType="decimal"/>
    </xmlCellPr>
  </singleXmlCell>
  <singleXmlCell id="265" xr6:uid="{00000000-000C-0000-FFFF-FFFF04010000}" r="H39" connectionId="0">
    <xmlCellPr id="1" xr6:uid="{00000000-0010-0000-0401-000001000000}" uniqueName="P1072213">
      <xmlPr mapId="1" xpath="/TFI-IZD-KI/ISD-KI_1000336/P1072213" xmlDataType="decimal"/>
    </xmlCellPr>
  </singleXmlCell>
  <singleXmlCell id="266" xr6:uid="{00000000-000C-0000-FFFF-FFFF05010000}" r="I39" connectionId="0">
    <xmlCellPr id="1" xr6:uid="{00000000-0010-0000-0501-000001000000}" uniqueName="P1072214">
      <xmlPr mapId="1" xpath="/TFI-IZD-KI/ISD-KI_1000336/P1072214" xmlDataType="decimal"/>
    </xmlCellPr>
  </singleXmlCell>
  <singleXmlCell id="267" xr6:uid="{00000000-000C-0000-FFFF-FFFF06010000}" r="J39" connectionId="0">
    <xmlCellPr id="1" xr6:uid="{00000000-0010-0000-0601-000001000000}" uniqueName="P1072215">
      <xmlPr mapId="1" xpath="/TFI-IZD-KI/ISD-KI_1000336/P1072215" xmlDataType="decimal"/>
    </xmlCellPr>
  </singleXmlCell>
  <singleXmlCell id="268" xr6:uid="{00000000-000C-0000-FFFF-FFFF07010000}" r="K39" connectionId="0">
    <xmlCellPr id="1" xr6:uid="{00000000-0010-0000-0701-000001000000}" uniqueName="P1072216">
      <xmlPr mapId="1" xpath="/TFI-IZD-KI/ISD-KI_1000336/P1072216" xmlDataType="decimal"/>
    </xmlCellPr>
  </singleXmlCell>
  <singleXmlCell id="269" xr6:uid="{00000000-000C-0000-FFFF-FFFF08010000}" r="H40" connectionId="0">
    <xmlCellPr id="1" xr6:uid="{00000000-0010-0000-0801-000001000000}" uniqueName="P1072217">
      <xmlPr mapId="1" xpath="/TFI-IZD-KI/ISD-KI_1000336/P1072217" xmlDataType="decimal"/>
    </xmlCellPr>
  </singleXmlCell>
  <singleXmlCell id="270" xr6:uid="{00000000-000C-0000-FFFF-FFFF09010000}" r="I40" connectionId="0">
    <xmlCellPr id="1" xr6:uid="{00000000-0010-0000-0901-000001000000}" uniqueName="P1072218">
      <xmlPr mapId="1" xpath="/TFI-IZD-KI/ISD-KI_1000336/P1072218" xmlDataType="decimal"/>
    </xmlCellPr>
  </singleXmlCell>
  <singleXmlCell id="271" xr6:uid="{00000000-000C-0000-FFFF-FFFF0A010000}" r="J40" connectionId="0">
    <xmlCellPr id="1" xr6:uid="{00000000-0010-0000-0A01-000001000000}" uniqueName="P1072219">
      <xmlPr mapId="1" xpath="/TFI-IZD-KI/ISD-KI_1000336/P1072219" xmlDataType="decimal"/>
    </xmlCellPr>
  </singleXmlCell>
  <singleXmlCell id="272" xr6:uid="{00000000-000C-0000-FFFF-FFFF0B010000}" r="K40" connectionId="0">
    <xmlCellPr id="1" xr6:uid="{00000000-0010-0000-0B01-000001000000}" uniqueName="P1072220">
      <xmlPr mapId="1" xpath="/TFI-IZD-KI/ISD-KI_1000336/P1072220" xmlDataType="decimal"/>
    </xmlCellPr>
  </singleXmlCell>
  <singleXmlCell id="273" xr6:uid="{00000000-000C-0000-FFFF-FFFF0C010000}" r="H41" connectionId="0">
    <xmlCellPr id="1" xr6:uid="{00000000-0010-0000-0C01-000001000000}" uniqueName="P1072221">
      <xmlPr mapId="1" xpath="/TFI-IZD-KI/ISD-KI_1000336/P1072221" xmlDataType="decimal"/>
    </xmlCellPr>
  </singleXmlCell>
  <singleXmlCell id="274" xr6:uid="{00000000-000C-0000-FFFF-FFFF0D010000}" r="I41" connectionId="0">
    <xmlCellPr id="1" xr6:uid="{00000000-0010-0000-0D01-000001000000}" uniqueName="P1072222">
      <xmlPr mapId="1" xpath="/TFI-IZD-KI/ISD-KI_1000336/P1072222" xmlDataType="decimal"/>
    </xmlCellPr>
  </singleXmlCell>
  <singleXmlCell id="275" xr6:uid="{00000000-000C-0000-FFFF-FFFF0E010000}" r="J41" connectionId="0">
    <xmlCellPr id="1" xr6:uid="{00000000-0010-0000-0E01-000001000000}" uniqueName="P1072223">
      <xmlPr mapId="1" xpath="/TFI-IZD-KI/ISD-KI_1000336/P1072223" xmlDataType="decimal"/>
    </xmlCellPr>
  </singleXmlCell>
  <singleXmlCell id="276" xr6:uid="{00000000-000C-0000-FFFF-FFFF0F010000}" r="K41" connectionId="0">
    <xmlCellPr id="1" xr6:uid="{00000000-0010-0000-0F01-000001000000}" uniqueName="P1072224">
      <xmlPr mapId="1" xpath="/TFI-IZD-KI/ISD-KI_1000336/P1072224" xmlDataType="decimal"/>
    </xmlCellPr>
  </singleXmlCell>
  <singleXmlCell id="277" xr6:uid="{00000000-000C-0000-FFFF-FFFF10010000}" r="H42" connectionId="0">
    <xmlCellPr id="1" xr6:uid="{00000000-0010-0000-1001-000001000000}" uniqueName="P1072225">
      <xmlPr mapId="1" xpath="/TFI-IZD-KI/ISD-KI_1000336/P1072225" xmlDataType="decimal"/>
    </xmlCellPr>
  </singleXmlCell>
  <singleXmlCell id="278" xr6:uid="{00000000-000C-0000-FFFF-FFFF11010000}" r="I42" connectionId="0">
    <xmlCellPr id="1" xr6:uid="{00000000-0010-0000-1101-000001000000}" uniqueName="P1072226">
      <xmlPr mapId="1" xpath="/TFI-IZD-KI/ISD-KI_1000336/P1072226" xmlDataType="decimal"/>
    </xmlCellPr>
  </singleXmlCell>
  <singleXmlCell id="279" xr6:uid="{00000000-000C-0000-FFFF-FFFF12010000}" r="J42" connectionId="0">
    <xmlCellPr id="1" xr6:uid="{00000000-0010-0000-1201-000001000000}" uniqueName="P1072227">
      <xmlPr mapId="1" xpath="/TFI-IZD-KI/ISD-KI_1000336/P1072227" xmlDataType="decimal"/>
    </xmlCellPr>
  </singleXmlCell>
  <singleXmlCell id="280" xr6:uid="{00000000-000C-0000-FFFF-FFFF13010000}" r="K42" connectionId="0">
    <xmlCellPr id="1" xr6:uid="{00000000-0010-0000-1301-000001000000}" uniqueName="P1072228">
      <xmlPr mapId="1" xpath="/TFI-IZD-KI/ISD-KI_1000336/P1072228" xmlDataType="decimal"/>
    </xmlCellPr>
  </singleXmlCell>
  <singleXmlCell id="281" xr6:uid="{00000000-000C-0000-FFFF-FFFF14010000}" r="H43" connectionId="0">
    <xmlCellPr id="1" xr6:uid="{00000000-0010-0000-1401-000001000000}" uniqueName="P1072229">
      <xmlPr mapId="1" xpath="/TFI-IZD-KI/ISD-KI_1000336/P1072229" xmlDataType="decimal"/>
    </xmlCellPr>
  </singleXmlCell>
  <singleXmlCell id="282" xr6:uid="{00000000-000C-0000-FFFF-FFFF15010000}" r="I43" connectionId="0">
    <xmlCellPr id="1" xr6:uid="{00000000-0010-0000-1501-000001000000}" uniqueName="P1072230">
      <xmlPr mapId="1" xpath="/TFI-IZD-KI/ISD-KI_1000336/P1072230" xmlDataType="decimal"/>
    </xmlCellPr>
  </singleXmlCell>
  <singleXmlCell id="283" xr6:uid="{00000000-000C-0000-FFFF-FFFF16010000}" r="J43" connectionId="0">
    <xmlCellPr id="1" xr6:uid="{00000000-0010-0000-1601-000001000000}" uniqueName="P1072231">
      <xmlPr mapId="1" xpath="/TFI-IZD-KI/ISD-KI_1000336/P1072231" xmlDataType="decimal"/>
    </xmlCellPr>
  </singleXmlCell>
  <singleXmlCell id="284" xr6:uid="{00000000-000C-0000-FFFF-FFFF17010000}" r="K43" connectionId="0">
    <xmlCellPr id="1" xr6:uid="{00000000-0010-0000-1701-000001000000}" uniqueName="P1072232">
      <xmlPr mapId="1" xpath="/TFI-IZD-KI/ISD-KI_1000336/P1072232" xmlDataType="decimal"/>
    </xmlCellPr>
  </singleXmlCell>
  <singleXmlCell id="285" xr6:uid="{00000000-000C-0000-FFFF-FFFF18010000}" r="H45" connectionId="0">
    <xmlCellPr id="1" xr6:uid="{00000000-0010-0000-1801-000001000000}" uniqueName="P1072233">
      <xmlPr mapId="1" xpath="/TFI-IZD-KI/ISD-KI_1000336/P1072233" xmlDataType="decimal"/>
    </xmlCellPr>
  </singleXmlCell>
  <singleXmlCell id="286" xr6:uid="{00000000-000C-0000-FFFF-FFFF19010000}" r="I45" connectionId="0">
    <xmlCellPr id="1" xr6:uid="{00000000-0010-0000-1901-000001000000}" uniqueName="P1072234">
      <xmlPr mapId="1" xpath="/TFI-IZD-KI/ISD-KI_1000336/P1072234" xmlDataType="decimal"/>
    </xmlCellPr>
  </singleXmlCell>
  <singleXmlCell id="287" xr6:uid="{00000000-000C-0000-FFFF-FFFF1A010000}" r="J45" connectionId="0">
    <xmlCellPr id="1" xr6:uid="{00000000-0010-0000-1A01-000001000000}" uniqueName="P1072235">
      <xmlPr mapId="1" xpath="/TFI-IZD-KI/ISD-KI_1000336/P1072235" xmlDataType="decimal"/>
    </xmlCellPr>
  </singleXmlCell>
  <singleXmlCell id="288" xr6:uid="{00000000-000C-0000-FFFF-FFFF1B010000}" r="K45" connectionId="0">
    <xmlCellPr id="1" xr6:uid="{00000000-0010-0000-1B01-000001000000}" uniqueName="P1072236">
      <xmlPr mapId="1" xpath="/TFI-IZD-KI/ISD-KI_1000336/P1072236" xmlDataType="decimal"/>
    </xmlCellPr>
  </singleXmlCell>
  <singleXmlCell id="289" xr6:uid="{00000000-000C-0000-FFFF-FFFF1C010000}" r="H46" connectionId="0">
    <xmlCellPr id="1" xr6:uid="{00000000-0010-0000-1C01-000001000000}" uniqueName="P1072237">
      <xmlPr mapId="1" xpath="/TFI-IZD-KI/ISD-KI_1000336/P1072237" xmlDataType="decimal"/>
    </xmlCellPr>
  </singleXmlCell>
  <singleXmlCell id="290" xr6:uid="{00000000-000C-0000-FFFF-FFFF1D010000}" r="I46" connectionId="0">
    <xmlCellPr id="1" xr6:uid="{00000000-0010-0000-1D01-000001000000}" uniqueName="P1072238">
      <xmlPr mapId="1" xpath="/TFI-IZD-KI/ISD-KI_1000336/P1072238" xmlDataType="decimal"/>
    </xmlCellPr>
  </singleXmlCell>
  <singleXmlCell id="291" xr6:uid="{00000000-000C-0000-FFFF-FFFF1E010000}" r="J46" connectionId="0">
    <xmlCellPr id="1" xr6:uid="{00000000-0010-0000-1E01-000001000000}" uniqueName="P1072239">
      <xmlPr mapId="1" xpath="/TFI-IZD-KI/ISD-KI_1000336/P1072239" xmlDataType="decimal"/>
    </xmlCellPr>
  </singleXmlCell>
  <singleXmlCell id="292" xr6:uid="{00000000-000C-0000-FFFF-FFFF1F010000}" r="K46" connectionId="0">
    <xmlCellPr id="1" xr6:uid="{00000000-0010-0000-1F01-000001000000}" uniqueName="P1072240">
      <xmlPr mapId="1" xpath="/TFI-IZD-KI/ISD-KI_1000336/P1072240" xmlDataType="decimal"/>
    </xmlCellPr>
  </singleXmlCell>
  <singleXmlCell id="293" xr6:uid="{00000000-000C-0000-FFFF-FFFF20010000}" r="H47" connectionId="0">
    <xmlCellPr id="1" xr6:uid="{00000000-0010-0000-2001-000001000000}" uniqueName="P1072241">
      <xmlPr mapId="1" xpath="/TFI-IZD-KI/ISD-KI_1000336/P1072241" xmlDataType="decimal"/>
    </xmlCellPr>
  </singleXmlCell>
  <singleXmlCell id="294" xr6:uid="{00000000-000C-0000-FFFF-FFFF21010000}" r="I47" connectionId="0">
    <xmlCellPr id="1" xr6:uid="{00000000-0010-0000-2101-000001000000}" uniqueName="P1072242">
      <xmlPr mapId="1" xpath="/TFI-IZD-KI/ISD-KI_1000336/P1072242" xmlDataType="decimal"/>
    </xmlCellPr>
  </singleXmlCell>
  <singleXmlCell id="295" xr6:uid="{00000000-000C-0000-FFFF-FFFF22010000}" r="J47" connectionId="0">
    <xmlCellPr id="1" xr6:uid="{00000000-0010-0000-2201-000001000000}" uniqueName="P1072243">
      <xmlPr mapId="1" xpath="/TFI-IZD-KI/ISD-KI_1000336/P1072243" xmlDataType="decimal"/>
    </xmlCellPr>
  </singleXmlCell>
  <singleXmlCell id="296" xr6:uid="{00000000-000C-0000-FFFF-FFFF23010000}" r="K47" connectionId="0">
    <xmlCellPr id="1" xr6:uid="{00000000-0010-0000-2301-000001000000}" uniqueName="P1072244">
      <xmlPr mapId="1" xpath="/TFI-IZD-KI/ISD-KI_1000336/P1072244" xmlDataType="decimal"/>
    </xmlCellPr>
  </singleXmlCell>
  <singleXmlCell id="297" xr6:uid="{00000000-000C-0000-FFFF-FFFF24010000}" r="H48" connectionId="0">
    <xmlCellPr id="1" xr6:uid="{00000000-0010-0000-2401-000001000000}" uniqueName="P1072245">
      <xmlPr mapId="1" xpath="/TFI-IZD-KI/ISD-KI_1000336/P1072245" xmlDataType="decimal"/>
    </xmlCellPr>
  </singleXmlCell>
  <singleXmlCell id="298" xr6:uid="{00000000-000C-0000-FFFF-FFFF25010000}" r="I48" connectionId="0">
    <xmlCellPr id="1" xr6:uid="{00000000-0010-0000-2501-000001000000}" uniqueName="P1072246">
      <xmlPr mapId="1" xpath="/TFI-IZD-KI/ISD-KI_1000336/P1072246" xmlDataType="decimal"/>
    </xmlCellPr>
  </singleXmlCell>
  <singleXmlCell id="299" xr6:uid="{00000000-000C-0000-FFFF-FFFF26010000}" r="J48" connectionId="0">
    <xmlCellPr id="1" xr6:uid="{00000000-0010-0000-2601-000001000000}" uniqueName="P1072247">
      <xmlPr mapId="1" xpath="/TFI-IZD-KI/ISD-KI_1000336/P1072247" xmlDataType="decimal"/>
    </xmlCellPr>
  </singleXmlCell>
  <singleXmlCell id="300" xr6:uid="{00000000-000C-0000-FFFF-FFFF27010000}" r="K48" connectionId="0">
    <xmlCellPr id="1" xr6:uid="{00000000-0010-0000-2701-000001000000}" uniqueName="P1072248">
      <xmlPr mapId="1" xpath="/TFI-IZD-KI/ISD-KI_1000336/P1072248" xmlDataType="decimal"/>
    </xmlCellPr>
  </singleXmlCell>
  <singleXmlCell id="301" xr6:uid="{00000000-000C-0000-FFFF-FFFF28010000}" r="H49" connectionId="0">
    <xmlCellPr id="1" xr6:uid="{00000000-0010-0000-2801-000001000000}" uniqueName="P1072249">
      <xmlPr mapId="1" xpath="/TFI-IZD-KI/ISD-KI_1000336/P1072249" xmlDataType="decimal"/>
    </xmlCellPr>
  </singleXmlCell>
  <singleXmlCell id="302" xr6:uid="{00000000-000C-0000-FFFF-FFFF29010000}" r="I49" connectionId="0">
    <xmlCellPr id="1" xr6:uid="{00000000-0010-0000-2901-000001000000}" uniqueName="P1072250">
      <xmlPr mapId="1" xpath="/TFI-IZD-KI/ISD-KI_1000336/P1072250" xmlDataType="decimal"/>
    </xmlCellPr>
  </singleXmlCell>
  <singleXmlCell id="303" xr6:uid="{00000000-000C-0000-FFFF-FFFF2A010000}" r="J49" connectionId="0">
    <xmlCellPr id="1" xr6:uid="{00000000-0010-0000-2A01-000001000000}" uniqueName="P1072251">
      <xmlPr mapId="1" xpath="/TFI-IZD-KI/ISD-KI_1000336/P1072251" xmlDataType="decimal"/>
    </xmlCellPr>
  </singleXmlCell>
  <singleXmlCell id="304" xr6:uid="{00000000-000C-0000-FFFF-FFFF2B010000}" r="K49" connectionId="0">
    <xmlCellPr id="1" xr6:uid="{00000000-0010-0000-2B01-000001000000}" uniqueName="P1072252">
      <xmlPr mapId="1" xpath="/TFI-IZD-KI/ISD-KI_1000336/P1072252" xmlDataType="decimal"/>
    </xmlCellPr>
  </singleXmlCell>
  <singleXmlCell id="305" xr6:uid="{00000000-000C-0000-FFFF-FFFF2C010000}" r="H50" connectionId="0">
    <xmlCellPr id="1" xr6:uid="{00000000-0010-0000-2C01-000001000000}" uniqueName="P1072253">
      <xmlPr mapId="1" xpath="/TFI-IZD-KI/ISD-KI_1000336/P1072253" xmlDataType="decimal"/>
    </xmlCellPr>
  </singleXmlCell>
  <singleXmlCell id="306" xr6:uid="{00000000-000C-0000-FFFF-FFFF2D010000}" r="I50" connectionId="0">
    <xmlCellPr id="1" xr6:uid="{00000000-0010-0000-2D01-000001000000}" uniqueName="P1072254">
      <xmlPr mapId="1" xpath="/TFI-IZD-KI/ISD-KI_1000336/P1072254" xmlDataType="decimal"/>
    </xmlCellPr>
  </singleXmlCell>
  <singleXmlCell id="307" xr6:uid="{00000000-000C-0000-FFFF-FFFF2E010000}" r="J50" connectionId="0">
    <xmlCellPr id="1" xr6:uid="{00000000-0010-0000-2E01-000001000000}" uniqueName="P1072255">
      <xmlPr mapId="1" xpath="/TFI-IZD-KI/ISD-KI_1000336/P1072255" xmlDataType="decimal"/>
    </xmlCellPr>
  </singleXmlCell>
  <singleXmlCell id="308" xr6:uid="{00000000-000C-0000-FFFF-FFFF2F010000}" r="K50" connectionId="0">
    <xmlCellPr id="1" xr6:uid="{00000000-0010-0000-2F01-000001000000}" uniqueName="P1072256">
      <xmlPr mapId="1" xpath="/TFI-IZD-KI/ISD-KI_1000336/P1072256" xmlDataType="decimal"/>
    </xmlCellPr>
  </singleXmlCell>
  <singleXmlCell id="309" xr6:uid="{00000000-000C-0000-FFFF-FFFF30010000}" r="H51" connectionId="0">
    <xmlCellPr id="1" xr6:uid="{00000000-0010-0000-3001-000001000000}" uniqueName="P1072257">
      <xmlPr mapId="1" xpath="/TFI-IZD-KI/ISD-KI_1000336/P1072257" xmlDataType="decimal"/>
    </xmlCellPr>
  </singleXmlCell>
  <singleXmlCell id="310" xr6:uid="{00000000-000C-0000-FFFF-FFFF31010000}" r="I51" connectionId="0">
    <xmlCellPr id="1" xr6:uid="{00000000-0010-0000-3101-000001000000}" uniqueName="P1072258">
      <xmlPr mapId="1" xpath="/TFI-IZD-KI/ISD-KI_1000336/P1072258" xmlDataType="decimal"/>
    </xmlCellPr>
  </singleXmlCell>
  <singleXmlCell id="311" xr6:uid="{00000000-000C-0000-FFFF-FFFF32010000}" r="J51" connectionId="0">
    <xmlCellPr id="1" xr6:uid="{00000000-0010-0000-3201-000001000000}" uniqueName="P1072259">
      <xmlPr mapId="1" xpath="/TFI-IZD-KI/ISD-KI_1000336/P1072259" xmlDataType="decimal"/>
    </xmlCellPr>
  </singleXmlCell>
  <singleXmlCell id="312" xr6:uid="{00000000-000C-0000-FFFF-FFFF33010000}" r="K51" connectionId="0">
    <xmlCellPr id="1" xr6:uid="{00000000-0010-0000-3301-000001000000}" uniqueName="P1072260">
      <xmlPr mapId="1" xpath="/TFI-IZD-KI/ISD-KI_1000336/P1072260" xmlDataType="decimal"/>
    </xmlCellPr>
  </singleXmlCell>
  <singleXmlCell id="313" xr6:uid="{00000000-000C-0000-FFFF-FFFF34010000}" r="H52" connectionId="0">
    <xmlCellPr id="1" xr6:uid="{00000000-0010-0000-3401-000001000000}" uniqueName="P1072261">
      <xmlPr mapId="1" xpath="/TFI-IZD-KI/ISD-KI_1000336/P1072261" xmlDataType="decimal"/>
    </xmlCellPr>
  </singleXmlCell>
  <singleXmlCell id="314" xr6:uid="{00000000-000C-0000-FFFF-FFFF35010000}" r="I52" connectionId="0">
    <xmlCellPr id="1" xr6:uid="{00000000-0010-0000-3501-000001000000}" uniqueName="P1072262">
      <xmlPr mapId="1" xpath="/TFI-IZD-KI/ISD-KI_1000336/P1072262" xmlDataType="decimal"/>
    </xmlCellPr>
  </singleXmlCell>
  <singleXmlCell id="315" xr6:uid="{00000000-000C-0000-FFFF-FFFF36010000}" r="J52" connectionId="0">
    <xmlCellPr id="1" xr6:uid="{00000000-0010-0000-3601-000001000000}" uniqueName="P1072263">
      <xmlPr mapId="1" xpath="/TFI-IZD-KI/ISD-KI_1000336/P1072263" xmlDataType="decimal"/>
    </xmlCellPr>
  </singleXmlCell>
  <singleXmlCell id="316" xr6:uid="{00000000-000C-0000-FFFF-FFFF37010000}" r="K52" connectionId="0">
    <xmlCellPr id="1" xr6:uid="{00000000-0010-0000-3701-000001000000}" uniqueName="P1072264">
      <xmlPr mapId="1" xpath="/TFI-IZD-KI/ISD-KI_1000336/P1072264" xmlDataType="decimal"/>
    </xmlCellPr>
  </singleXmlCell>
  <singleXmlCell id="317" xr6:uid="{00000000-000C-0000-FFFF-FFFF38010000}" r="H53" connectionId="0">
    <xmlCellPr id="1" xr6:uid="{00000000-0010-0000-3801-000001000000}" uniqueName="P1072265">
      <xmlPr mapId="1" xpath="/TFI-IZD-KI/ISD-KI_1000336/P1072265" xmlDataType="decimal"/>
    </xmlCellPr>
  </singleXmlCell>
  <singleXmlCell id="318" xr6:uid="{00000000-000C-0000-FFFF-FFFF39010000}" r="I53" connectionId="0">
    <xmlCellPr id="1" xr6:uid="{00000000-0010-0000-3901-000001000000}" uniqueName="P1072266">
      <xmlPr mapId="1" xpath="/TFI-IZD-KI/ISD-KI_1000336/P1072266" xmlDataType="decimal"/>
    </xmlCellPr>
  </singleXmlCell>
  <singleXmlCell id="319" xr6:uid="{00000000-000C-0000-FFFF-FFFF3A010000}" r="J53" connectionId="0">
    <xmlCellPr id="1" xr6:uid="{00000000-0010-0000-3A01-000001000000}" uniqueName="P1072267">
      <xmlPr mapId="1" xpath="/TFI-IZD-KI/ISD-KI_1000336/P1072267" xmlDataType="decimal"/>
    </xmlCellPr>
  </singleXmlCell>
  <singleXmlCell id="320" xr6:uid="{00000000-000C-0000-FFFF-FFFF3B010000}" r="K53" connectionId="0">
    <xmlCellPr id="1" xr6:uid="{00000000-0010-0000-3B01-000001000000}" uniqueName="P1072268">
      <xmlPr mapId="1" xpath="/TFI-IZD-KI/ISD-KI_1000336/P1072268" xmlDataType="decimal"/>
    </xmlCellPr>
  </singleXmlCell>
  <singleXmlCell id="321" xr6:uid="{00000000-000C-0000-FFFF-FFFF3C010000}" r="H54" connectionId="0">
    <xmlCellPr id="1" xr6:uid="{00000000-0010-0000-3C01-000001000000}" uniqueName="P1072269">
      <xmlPr mapId="1" xpath="/TFI-IZD-KI/ISD-KI_1000336/P1072269" xmlDataType="decimal"/>
    </xmlCellPr>
  </singleXmlCell>
  <singleXmlCell id="322" xr6:uid="{00000000-000C-0000-FFFF-FFFF3D010000}" r="I54" connectionId="0">
    <xmlCellPr id="1" xr6:uid="{00000000-0010-0000-3D01-000001000000}" uniqueName="P1072270">
      <xmlPr mapId="1" xpath="/TFI-IZD-KI/ISD-KI_1000336/P1072270" xmlDataType="decimal"/>
    </xmlCellPr>
  </singleXmlCell>
  <singleXmlCell id="323" xr6:uid="{00000000-000C-0000-FFFF-FFFF3E010000}" r="J54" connectionId="0">
    <xmlCellPr id="1" xr6:uid="{00000000-0010-0000-3E01-000001000000}" uniqueName="P1072271">
      <xmlPr mapId="1" xpath="/TFI-IZD-KI/ISD-KI_1000336/P1072271" xmlDataType="decimal"/>
    </xmlCellPr>
  </singleXmlCell>
  <singleXmlCell id="324" xr6:uid="{00000000-000C-0000-FFFF-FFFF3F010000}" r="K54" connectionId="0">
    <xmlCellPr id="1" xr6:uid="{00000000-0010-0000-3F01-000001000000}" uniqueName="P1072272">
      <xmlPr mapId="1" xpath="/TFI-IZD-KI/ISD-KI_1000336/P1072272" xmlDataType="decimal"/>
    </xmlCellPr>
  </singleXmlCell>
  <singleXmlCell id="325" xr6:uid="{00000000-000C-0000-FFFF-FFFF40010000}" r="H55" connectionId="0">
    <xmlCellPr id="1" xr6:uid="{00000000-0010-0000-4001-000001000000}" uniqueName="P1072273">
      <xmlPr mapId="1" xpath="/TFI-IZD-KI/ISD-KI_1000336/P1072273" xmlDataType="decimal"/>
    </xmlCellPr>
  </singleXmlCell>
  <singleXmlCell id="326" xr6:uid="{00000000-000C-0000-FFFF-FFFF41010000}" r="I55" connectionId="0">
    <xmlCellPr id="1" xr6:uid="{00000000-0010-0000-4101-000001000000}" uniqueName="P1072274">
      <xmlPr mapId="1" xpath="/TFI-IZD-KI/ISD-KI_1000336/P1072274" xmlDataType="decimal"/>
    </xmlCellPr>
  </singleXmlCell>
  <singleXmlCell id="327" xr6:uid="{00000000-000C-0000-FFFF-FFFF42010000}" r="J55" connectionId="0">
    <xmlCellPr id="1" xr6:uid="{00000000-0010-0000-4201-000001000000}" uniqueName="P1072275">
      <xmlPr mapId="1" xpath="/TFI-IZD-KI/ISD-KI_1000336/P1072275" xmlDataType="decimal"/>
    </xmlCellPr>
  </singleXmlCell>
  <singleXmlCell id="328" xr6:uid="{00000000-000C-0000-FFFF-FFFF43010000}" r="K55" connectionId="0">
    <xmlCellPr id="1" xr6:uid="{00000000-0010-0000-4301-000001000000}" uniqueName="P1072276">
      <xmlPr mapId="1" xpath="/TFI-IZD-KI/ISD-KI_1000336/P1072276" xmlDataType="decimal"/>
    </xmlCellPr>
  </singleXmlCell>
  <singleXmlCell id="329" xr6:uid="{00000000-000C-0000-FFFF-FFFF44010000}" r="H56" connectionId="0">
    <xmlCellPr id="1" xr6:uid="{00000000-0010-0000-4401-000001000000}" uniqueName="P1072277">
      <xmlPr mapId="1" xpath="/TFI-IZD-KI/ISD-KI_1000336/P1072277" xmlDataType="decimal"/>
    </xmlCellPr>
  </singleXmlCell>
  <singleXmlCell id="330" xr6:uid="{00000000-000C-0000-FFFF-FFFF45010000}" r="I56" connectionId="0">
    <xmlCellPr id="1" xr6:uid="{00000000-0010-0000-4501-000001000000}" uniqueName="P1072278">
      <xmlPr mapId="1" xpath="/TFI-IZD-KI/ISD-KI_1000336/P1072278" xmlDataType="decimal"/>
    </xmlCellPr>
  </singleXmlCell>
  <singleXmlCell id="331" xr6:uid="{00000000-000C-0000-FFFF-FFFF46010000}" r="J56" connectionId="0">
    <xmlCellPr id="1" xr6:uid="{00000000-0010-0000-4601-000001000000}" uniqueName="P1072279">
      <xmlPr mapId="1" xpath="/TFI-IZD-KI/ISD-KI_1000336/P1072279" xmlDataType="decimal"/>
    </xmlCellPr>
  </singleXmlCell>
  <singleXmlCell id="332" xr6:uid="{00000000-000C-0000-FFFF-FFFF47010000}" r="K56" connectionId="0">
    <xmlCellPr id="1" xr6:uid="{00000000-0010-0000-4701-000001000000}" uniqueName="P1072280">
      <xmlPr mapId="1" xpath="/TFI-IZD-KI/ISD-KI_1000336/P1072280" xmlDataType="decimal"/>
    </xmlCellPr>
  </singleXmlCell>
  <singleXmlCell id="333" xr6:uid="{00000000-000C-0000-FFFF-FFFF48010000}" r="H57" connectionId="0">
    <xmlCellPr id="1" xr6:uid="{00000000-0010-0000-4801-000001000000}" uniqueName="P1072281">
      <xmlPr mapId="1" xpath="/TFI-IZD-KI/ISD-KI_1000336/P1072281" xmlDataType="decimal"/>
    </xmlCellPr>
  </singleXmlCell>
  <singleXmlCell id="334" xr6:uid="{00000000-000C-0000-FFFF-FFFF49010000}" r="I57" connectionId="0">
    <xmlCellPr id="1" xr6:uid="{00000000-0010-0000-4901-000001000000}" uniqueName="P1072282">
      <xmlPr mapId="1" xpath="/TFI-IZD-KI/ISD-KI_1000336/P1072282" xmlDataType="decimal"/>
    </xmlCellPr>
  </singleXmlCell>
  <singleXmlCell id="335" xr6:uid="{00000000-000C-0000-FFFF-FFFF4A010000}" r="J57" connectionId="0">
    <xmlCellPr id="1" xr6:uid="{00000000-0010-0000-4A01-000001000000}" uniqueName="P1072283">
      <xmlPr mapId="1" xpath="/TFI-IZD-KI/ISD-KI_1000336/P1072283" xmlDataType="decimal"/>
    </xmlCellPr>
  </singleXmlCell>
  <singleXmlCell id="336" xr6:uid="{00000000-000C-0000-FFFF-FFFF4B010000}" r="K57" connectionId="0">
    <xmlCellPr id="1" xr6:uid="{00000000-0010-0000-4B01-000001000000}" uniqueName="P1072284">
      <xmlPr mapId="1" xpath="/TFI-IZD-KI/ISD-KI_1000336/P1072284" xmlDataType="decimal"/>
    </xmlCellPr>
  </singleXmlCell>
  <singleXmlCell id="337" xr6:uid="{00000000-000C-0000-FFFF-FFFF4C010000}" r="H58" connectionId="0">
    <xmlCellPr id="1" xr6:uid="{00000000-0010-0000-4C01-000001000000}" uniqueName="P1072285">
      <xmlPr mapId="1" xpath="/TFI-IZD-KI/ISD-KI_1000336/P1072285" xmlDataType="decimal"/>
    </xmlCellPr>
  </singleXmlCell>
  <singleXmlCell id="338" xr6:uid="{00000000-000C-0000-FFFF-FFFF4D010000}" r="I58" connectionId="0">
    <xmlCellPr id="1" xr6:uid="{00000000-0010-0000-4D01-000001000000}" uniqueName="P1072286">
      <xmlPr mapId="1" xpath="/TFI-IZD-KI/ISD-KI_1000336/P1072286" xmlDataType="decimal"/>
    </xmlCellPr>
  </singleXmlCell>
  <singleXmlCell id="339" xr6:uid="{00000000-000C-0000-FFFF-FFFF4E010000}" r="J58" connectionId="0">
    <xmlCellPr id="1" xr6:uid="{00000000-0010-0000-4E01-000001000000}" uniqueName="P1072287">
      <xmlPr mapId="1" xpath="/TFI-IZD-KI/ISD-KI_1000336/P1072287" xmlDataType="decimal"/>
    </xmlCellPr>
  </singleXmlCell>
  <singleXmlCell id="340" xr6:uid="{00000000-000C-0000-FFFF-FFFF4F010000}" r="K58" connectionId="0">
    <xmlCellPr id="1" xr6:uid="{00000000-0010-0000-4F01-000001000000}" uniqueName="P1072288">
      <xmlPr mapId="1" xpath="/TFI-IZD-KI/ISD-KI_1000336/P1072288" xmlDataType="decimal"/>
    </xmlCellPr>
  </singleXmlCell>
  <singleXmlCell id="341" xr6:uid="{00000000-000C-0000-FFFF-FFFF50010000}" r="H59" connectionId="0">
    <xmlCellPr id="1" xr6:uid="{00000000-0010-0000-5001-000001000000}" uniqueName="P1072289">
      <xmlPr mapId="1" xpath="/TFI-IZD-KI/ISD-KI_1000336/P1072289" xmlDataType="decimal"/>
    </xmlCellPr>
  </singleXmlCell>
  <singleXmlCell id="342" xr6:uid="{00000000-000C-0000-FFFF-FFFF51010000}" r="I59" connectionId="0">
    <xmlCellPr id="1" xr6:uid="{00000000-0010-0000-5101-000001000000}" uniqueName="P1072290">
      <xmlPr mapId="1" xpath="/TFI-IZD-KI/ISD-KI_1000336/P1072290" xmlDataType="decimal"/>
    </xmlCellPr>
  </singleXmlCell>
  <singleXmlCell id="343" xr6:uid="{00000000-000C-0000-FFFF-FFFF52010000}" r="J59" connectionId="0">
    <xmlCellPr id="1" xr6:uid="{00000000-0010-0000-5201-000001000000}" uniqueName="P1072291">
      <xmlPr mapId="1" xpath="/TFI-IZD-KI/ISD-KI_1000336/P1072291" xmlDataType="decimal"/>
    </xmlCellPr>
  </singleXmlCell>
  <singleXmlCell id="344" xr6:uid="{00000000-000C-0000-FFFF-FFFF53010000}" r="K59" connectionId="0">
    <xmlCellPr id="1" xr6:uid="{00000000-0010-0000-5301-000001000000}" uniqueName="P1072292">
      <xmlPr mapId="1" xpath="/TFI-IZD-KI/ISD-KI_1000336/P1072292" xmlDataType="decimal"/>
    </xmlCellPr>
  </singleXmlCell>
  <singleXmlCell id="345" xr6:uid="{00000000-000C-0000-FFFF-FFFF54010000}" r="H60" connectionId="0">
    <xmlCellPr id="1" xr6:uid="{00000000-0010-0000-5401-000001000000}" uniqueName="P1072293">
      <xmlPr mapId="1" xpath="/TFI-IZD-KI/ISD-KI_1000336/P1072293" xmlDataType="decimal"/>
    </xmlCellPr>
  </singleXmlCell>
  <singleXmlCell id="346" xr6:uid="{00000000-000C-0000-FFFF-FFFF55010000}" r="I60" connectionId="0">
    <xmlCellPr id="1" xr6:uid="{00000000-0010-0000-5501-000001000000}" uniqueName="P1072294">
      <xmlPr mapId="1" xpath="/TFI-IZD-KI/ISD-KI_1000336/P1072294" xmlDataType="decimal"/>
    </xmlCellPr>
  </singleXmlCell>
  <singleXmlCell id="347" xr6:uid="{00000000-000C-0000-FFFF-FFFF56010000}" r="J60" connectionId="0">
    <xmlCellPr id="1" xr6:uid="{00000000-0010-0000-5601-000001000000}" uniqueName="P1072295">
      <xmlPr mapId="1" xpath="/TFI-IZD-KI/ISD-KI_1000336/P1072295" xmlDataType="decimal"/>
    </xmlCellPr>
  </singleXmlCell>
  <singleXmlCell id="348" xr6:uid="{00000000-000C-0000-FFFF-FFFF57010000}" r="K60" connectionId="0">
    <xmlCellPr id="1" xr6:uid="{00000000-0010-0000-5701-000001000000}" uniqueName="P1072296">
      <xmlPr mapId="1" xpath="/TFI-IZD-KI/ISD-KI_1000336/P1072296" xmlDataType="decimal"/>
    </xmlCellPr>
  </singleXmlCell>
  <singleXmlCell id="349" xr6:uid="{00000000-000C-0000-FFFF-FFFF58010000}" r="H61" connectionId="0">
    <xmlCellPr id="1" xr6:uid="{00000000-0010-0000-5801-000001000000}" uniqueName="P1072297">
      <xmlPr mapId="1" xpath="/TFI-IZD-KI/ISD-KI_1000336/P1072297" xmlDataType="decimal"/>
    </xmlCellPr>
  </singleXmlCell>
  <singleXmlCell id="350" xr6:uid="{00000000-000C-0000-FFFF-FFFF59010000}" r="I61" connectionId="0">
    <xmlCellPr id="1" xr6:uid="{00000000-0010-0000-5901-000001000000}" uniqueName="P1072298">
      <xmlPr mapId="1" xpath="/TFI-IZD-KI/ISD-KI_1000336/P1072298" xmlDataType="decimal"/>
    </xmlCellPr>
  </singleXmlCell>
  <singleXmlCell id="351" xr6:uid="{00000000-000C-0000-FFFF-FFFF5A010000}" r="J61" connectionId="0">
    <xmlCellPr id="1" xr6:uid="{00000000-0010-0000-5A01-000001000000}" uniqueName="P1072299">
      <xmlPr mapId="1" xpath="/TFI-IZD-KI/ISD-KI_1000336/P1072299" xmlDataType="decimal"/>
    </xmlCellPr>
  </singleXmlCell>
  <singleXmlCell id="352" xr6:uid="{00000000-000C-0000-FFFF-FFFF5B010000}" r="K61" connectionId="0">
    <xmlCellPr id="1" xr6:uid="{00000000-0010-0000-5B01-000001000000}" uniqueName="P1072300">
      <xmlPr mapId="1" xpath="/TFI-IZD-KI/ISD-KI_1000336/P1072300" xmlDataType="decimal"/>
    </xmlCellPr>
  </singleXmlCell>
  <singleXmlCell id="353" xr6:uid="{00000000-000C-0000-FFFF-FFFF5C010000}" r="H62" connectionId="0">
    <xmlCellPr id="1" xr6:uid="{00000000-0010-0000-5C01-000001000000}" uniqueName="P1072301">
      <xmlPr mapId="1" xpath="/TFI-IZD-KI/ISD-KI_1000336/P1072301" xmlDataType="decimal"/>
    </xmlCellPr>
  </singleXmlCell>
  <singleXmlCell id="354" xr6:uid="{00000000-000C-0000-FFFF-FFFF5D010000}" r="I62" connectionId="0">
    <xmlCellPr id="1" xr6:uid="{00000000-0010-0000-5D01-000001000000}" uniqueName="P1072302">
      <xmlPr mapId="1" xpath="/TFI-IZD-KI/ISD-KI_1000336/P1072302" xmlDataType="decimal"/>
    </xmlCellPr>
  </singleXmlCell>
  <singleXmlCell id="355" xr6:uid="{00000000-000C-0000-FFFF-FFFF5E010000}" r="J62" connectionId="0">
    <xmlCellPr id="1" xr6:uid="{00000000-0010-0000-5E01-000001000000}" uniqueName="P1072303">
      <xmlPr mapId="1" xpath="/TFI-IZD-KI/ISD-KI_1000336/P1072303" xmlDataType="decimal"/>
    </xmlCellPr>
  </singleXmlCell>
  <singleXmlCell id="356" xr6:uid="{00000000-000C-0000-FFFF-FFFF5F010000}" r="K62" connectionId="0">
    <xmlCellPr id="1" xr6:uid="{00000000-0010-0000-5F01-000001000000}" uniqueName="P1072304">
      <xmlPr mapId="1" xpath="/TFI-IZD-KI/ISD-KI_1000336/P1072304" xmlDataType="decimal"/>
    </xmlCellPr>
  </singleXmlCell>
  <singleXmlCell id="357" xr6:uid="{00000000-000C-0000-FFFF-FFFF60010000}" r="H63" connectionId="0">
    <xmlCellPr id="1" xr6:uid="{00000000-0010-0000-6001-000001000000}" uniqueName="P1072305">
      <xmlPr mapId="1" xpath="/TFI-IZD-KI/ISD-KI_1000336/P1072305" xmlDataType="decimal"/>
    </xmlCellPr>
  </singleXmlCell>
  <singleXmlCell id="358" xr6:uid="{00000000-000C-0000-FFFF-FFFF61010000}" r="I63" connectionId="0">
    <xmlCellPr id="1" xr6:uid="{00000000-0010-0000-6101-000001000000}" uniqueName="P1072306">
      <xmlPr mapId="1" xpath="/TFI-IZD-KI/ISD-KI_1000336/P1072306" xmlDataType="decimal"/>
    </xmlCellPr>
  </singleXmlCell>
  <singleXmlCell id="359" xr6:uid="{00000000-000C-0000-FFFF-FFFF62010000}" r="J63" connectionId="0">
    <xmlCellPr id="1" xr6:uid="{00000000-0010-0000-6201-000001000000}" uniqueName="P1072307">
      <xmlPr mapId="1" xpath="/TFI-IZD-KI/ISD-KI_1000336/P1072307" xmlDataType="decimal"/>
    </xmlCellPr>
  </singleXmlCell>
  <singleXmlCell id="360" xr6:uid="{00000000-000C-0000-FFFF-FFFF63010000}" r="K63" connectionId="0">
    <xmlCellPr id="1" xr6:uid="{00000000-0010-0000-6301-000001000000}" uniqueName="P1072308">
      <xmlPr mapId="1" xpath="/TFI-IZD-KI/ISD-KI_1000336/P1072308" xmlDataType="decimal"/>
    </xmlCellPr>
  </singleXmlCell>
  <singleXmlCell id="361" xr6:uid="{00000000-000C-0000-FFFF-FFFF64010000}" r="H64" connectionId="0">
    <xmlCellPr id="1" xr6:uid="{00000000-0010-0000-6401-000001000000}" uniqueName="P1072309">
      <xmlPr mapId="1" xpath="/TFI-IZD-KI/ISD-KI_1000336/P1072309" xmlDataType="decimal"/>
    </xmlCellPr>
  </singleXmlCell>
  <singleXmlCell id="362" xr6:uid="{00000000-000C-0000-FFFF-FFFF65010000}" r="I64" connectionId="0">
    <xmlCellPr id="1" xr6:uid="{00000000-0010-0000-6501-000001000000}" uniqueName="P1072310">
      <xmlPr mapId="1" xpath="/TFI-IZD-KI/ISD-KI_1000336/P1072310" xmlDataType="decimal"/>
    </xmlCellPr>
  </singleXmlCell>
  <singleXmlCell id="363" xr6:uid="{00000000-000C-0000-FFFF-FFFF66010000}" r="J64" connectionId="0">
    <xmlCellPr id="1" xr6:uid="{00000000-0010-0000-6601-000001000000}" uniqueName="P1072311">
      <xmlPr mapId="1" xpath="/TFI-IZD-KI/ISD-KI_1000336/P1072311" xmlDataType="decimal"/>
    </xmlCellPr>
  </singleXmlCell>
  <singleXmlCell id="364" xr6:uid="{00000000-000C-0000-FFFF-FFFF67010000}" r="K64" connectionId="0">
    <xmlCellPr id="1" xr6:uid="{00000000-0010-0000-6701-000001000000}" uniqueName="P1072312">
      <xmlPr mapId="1" xpath="/TFI-IZD-KI/ISD-KI_1000336/P1072312" xmlDataType="decimal"/>
    </xmlCellPr>
  </singleXmlCell>
  <singleXmlCell id="365" xr6:uid="{00000000-000C-0000-FFFF-FFFF68010000}" r="H65" connectionId="0">
    <xmlCellPr id="1" xr6:uid="{00000000-0010-0000-6801-000001000000}" uniqueName="P1072313">
      <xmlPr mapId="1" xpath="/TFI-IZD-KI/ISD-KI_1000336/P1072313" xmlDataType="decimal"/>
    </xmlCellPr>
  </singleXmlCell>
  <singleXmlCell id="366" xr6:uid="{00000000-000C-0000-FFFF-FFFF69010000}" r="I65" connectionId="0">
    <xmlCellPr id="1" xr6:uid="{00000000-0010-0000-6901-000001000000}" uniqueName="P1072314">
      <xmlPr mapId="1" xpath="/TFI-IZD-KI/ISD-KI_1000336/P1072314" xmlDataType="decimal"/>
    </xmlCellPr>
  </singleXmlCell>
  <singleXmlCell id="367" xr6:uid="{00000000-000C-0000-FFFF-FFFF6A010000}" r="J65" connectionId="0">
    <xmlCellPr id="1" xr6:uid="{00000000-0010-0000-6A01-000001000000}" uniqueName="P1072315">
      <xmlPr mapId="1" xpath="/TFI-IZD-KI/ISD-KI_1000336/P1072315" xmlDataType="decimal"/>
    </xmlCellPr>
  </singleXmlCell>
  <singleXmlCell id="368" xr6:uid="{00000000-000C-0000-FFFF-FFFF6B010000}" r="K65" connectionId="0">
    <xmlCellPr id="1" xr6:uid="{00000000-0010-0000-6B01-000001000000}" uniqueName="P1072316">
      <xmlPr mapId="1" xpath="/TFI-IZD-KI/ISD-KI_1000336/P1072316" xmlDataType="decimal"/>
    </xmlCellPr>
  </singleXmlCell>
  <singleXmlCell id="369" xr6:uid="{00000000-000C-0000-FFFF-FFFF6C010000}" r="H66" connectionId="0">
    <xmlCellPr id="1" xr6:uid="{00000000-0010-0000-6C01-000001000000}" uniqueName="P1072317">
      <xmlPr mapId="1" xpath="/TFI-IZD-KI/ISD-KI_1000336/P1072317" xmlDataType="decimal"/>
    </xmlCellPr>
  </singleXmlCell>
  <singleXmlCell id="370" xr6:uid="{00000000-000C-0000-FFFF-FFFF6D010000}" r="I66" connectionId="0">
    <xmlCellPr id="1" xr6:uid="{00000000-0010-0000-6D01-000001000000}" uniqueName="P1072318">
      <xmlPr mapId="1" xpath="/TFI-IZD-KI/ISD-KI_1000336/P1072318" xmlDataType="decimal"/>
    </xmlCellPr>
  </singleXmlCell>
  <singleXmlCell id="371" xr6:uid="{00000000-000C-0000-FFFF-FFFF6E010000}" r="J66" connectionId="0">
    <xmlCellPr id="1" xr6:uid="{00000000-0010-0000-6E01-000001000000}" uniqueName="P1072319">
      <xmlPr mapId="1" xpath="/TFI-IZD-KI/ISD-KI_1000336/P1072319" xmlDataType="decimal"/>
    </xmlCellPr>
  </singleXmlCell>
  <singleXmlCell id="372" xr6:uid="{00000000-000C-0000-FFFF-FFFF6F010000}" r="K66" connectionId="0">
    <xmlCellPr id="1" xr6:uid="{00000000-0010-0000-6F01-000001000000}" uniqueName="P1072320">
      <xmlPr mapId="1" xpath="/TFI-IZD-KI/ISD-KI_1000336/P1072320" xmlDataType="decimal"/>
    </xmlCellPr>
  </singleXmlCell>
  <singleXmlCell id="373" xr6:uid="{00000000-000C-0000-FFFF-FFFF70010000}" r="H67" connectionId="0">
    <xmlCellPr id="1" xr6:uid="{00000000-0010-0000-7001-000001000000}" uniqueName="P1072321">
      <xmlPr mapId="1" xpath="/TFI-IZD-KI/ISD-KI_1000336/P1072321" xmlDataType="decimal"/>
    </xmlCellPr>
  </singleXmlCell>
  <singleXmlCell id="374" xr6:uid="{00000000-000C-0000-FFFF-FFFF71010000}" r="I67" connectionId="0">
    <xmlCellPr id="1" xr6:uid="{00000000-0010-0000-7101-000001000000}" uniqueName="P1072322">
      <xmlPr mapId="1" xpath="/TFI-IZD-KI/ISD-KI_1000336/P1072322" xmlDataType="decimal"/>
    </xmlCellPr>
  </singleXmlCell>
  <singleXmlCell id="375" xr6:uid="{00000000-000C-0000-FFFF-FFFF72010000}" r="J67" connectionId="0">
    <xmlCellPr id="1" xr6:uid="{00000000-0010-0000-7201-000001000000}" uniqueName="P1072323">
      <xmlPr mapId="1" xpath="/TFI-IZD-KI/ISD-KI_1000336/P1072323" xmlDataType="decimal"/>
    </xmlCellPr>
  </singleXmlCell>
  <singleXmlCell id="376" xr6:uid="{00000000-000C-0000-FFFF-FFFF73010000}" r="K67" connectionId="0">
    <xmlCellPr id="1" xr6:uid="{00000000-0010-0000-7301-000001000000}" uniqueName="P1072324">
      <xmlPr mapId="1" xpath="/TFI-IZD-KI/ISD-KI_1000336/P1072324" xmlDataType="decimal"/>
    </xmlCellPr>
  </singleXmlCell>
  <singleXmlCell id="377" xr6:uid="{00000000-000C-0000-FFFF-FFFF74010000}" r="H68" connectionId="0">
    <xmlCellPr id="1" xr6:uid="{00000000-0010-0000-7401-000001000000}" uniqueName="P1072325">
      <xmlPr mapId="1" xpath="/TFI-IZD-KI/ISD-KI_1000336/P1072325" xmlDataType="decimal"/>
    </xmlCellPr>
  </singleXmlCell>
  <singleXmlCell id="378" xr6:uid="{00000000-000C-0000-FFFF-FFFF75010000}" r="I68" connectionId="0">
    <xmlCellPr id="1" xr6:uid="{00000000-0010-0000-7501-000001000000}" uniqueName="P1072326">
      <xmlPr mapId="1" xpath="/TFI-IZD-KI/ISD-KI_1000336/P1072326" xmlDataType="decimal"/>
    </xmlCellPr>
  </singleXmlCell>
  <singleXmlCell id="379" xr6:uid="{00000000-000C-0000-FFFF-FFFF76010000}" r="J68" connectionId="0">
    <xmlCellPr id="1" xr6:uid="{00000000-0010-0000-7601-000001000000}" uniqueName="P1072327">
      <xmlPr mapId="1" xpath="/TFI-IZD-KI/ISD-KI_1000336/P1072327" xmlDataType="decimal"/>
    </xmlCellPr>
  </singleXmlCell>
  <singleXmlCell id="380" xr6:uid="{00000000-000C-0000-FFFF-FFFF77010000}" r="K68" connectionId="0">
    <xmlCellPr id="1" xr6:uid="{00000000-0010-0000-7701-000001000000}" uniqueName="P1072328">
      <xmlPr mapId="1" xpath="/TFI-IZD-KI/ISD-KI_1000336/P1072328" xmlDataType="decimal"/>
    </xmlCellPr>
  </singleXmlCell>
  <singleXmlCell id="381" xr6:uid="{00000000-000C-0000-FFFF-FFFF78010000}" r="H69" connectionId="0">
    <xmlCellPr id="1" xr6:uid="{00000000-0010-0000-7801-000001000000}" uniqueName="P1072329">
      <xmlPr mapId="1" xpath="/TFI-IZD-KI/ISD-KI_1000336/P1072329" xmlDataType="decimal"/>
    </xmlCellPr>
  </singleXmlCell>
  <singleXmlCell id="382" xr6:uid="{00000000-000C-0000-FFFF-FFFF79010000}" r="I69" connectionId="0">
    <xmlCellPr id="1" xr6:uid="{00000000-0010-0000-7901-000001000000}" uniqueName="P1072330">
      <xmlPr mapId="1" xpath="/TFI-IZD-KI/ISD-KI_1000336/P1072330" xmlDataType="decimal"/>
    </xmlCellPr>
  </singleXmlCell>
  <singleXmlCell id="383" xr6:uid="{00000000-000C-0000-FFFF-FFFF7A010000}" r="J69" connectionId="0">
    <xmlCellPr id="1" xr6:uid="{00000000-0010-0000-7A01-000001000000}" uniqueName="P1072331">
      <xmlPr mapId="1" xpath="/TFI-IZD-KI/ISD-KI_1000336/P1072331" xmlDataType="decimal"/>
    </xmlCellPr>
  </singleXmlCell>
  <singleXmlCell id="384" xr6:uid="{00000000-000C-0000-FFFF-FFFF7B010000}" r="K69" connectionId="0">
    <xmlCellPr id="1" xr6:uid="{00000000-0010-0000-7B01-000001000000}" uniqueName="P1072332">
      <xmlPr mapId="1" xpath="/TFI-IZD-KI/ISD-KI_1000336/P1072332" xmlDataType="decimal"/>
    </xmlCellPr>
  </singleXmlCell>
  <singleXmlCell id="385" xr6:uid="{00000000-000C-0000-FFFF-FFFF7C010000}" r="H70" connectionId="0">
    <xmlCellPr id="1" xr6:uid="{00000000-0010-0000-7C01-000001000000}" uniqueName="P1072333">
      <xmlPr mapId="1" xpath="/TFI-IZD-KI/ISD-KI_1000336/P1072333" xmlDataType="decimal"/>
    </xmlCellPr>
  </singleXmlCell>
  <singleXmlCell id="386" xr6:uid="{00000000-000C-0000-FFFF-FFFF7D010000}" r="I70" connectionId="0">
    <xmlCellPr id="1" xr6:uid="{00000000-0010-0000-7D01-000001000000}" uniqueName="P1072334">
      <xmlPr mapId="1" xpath="/TFI-IZD-KI/ISD-KI_1000336/P1072334" xmlDataType="decimal"/>
    </xmlCellPr>
  </singleXmlCell>
  <singleXmlCell id="387" xr6:uid="{00000000-000C-0000-FFFF-FFFF7E010000}" r="J70" connectionId="0">
    <xmlCellPr id="1" xr6:uid="{00000000-0010-0000-7E01-000001000000}" uniqueName="P1072335">
      <xmlPr mapId="1" xpath="/TFI-IZD-KI/ISD-KI_1000336/P1072335" xmlDataType="decimal"/>
    </xmlCellPr>
  </singleXmlCell>
  <singleXmlCell id="388" xr6:uid="{00000000-000C-0000-FFFF-FFFF7F010000}" r="K70"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1" workbookViewId="0">
      <selection activeCell="C29" sqref="C29"/>
    </sheetView>
  </sheetViews>
  <sheetFormatPr defaultColWidth="9.109375" defaultRowHeight="14.4" x14ac:dyDescent="0.3"/>
  <cols>
    <col min="1" max="1" width="9.109375" style="54"/>
    <col min="2" max="2" width="10.44140625" style="54" customWidth="1"/>
    <col min="3" max="8" width="9.109375" style="54"/>
    <col min="9" max="9" width="13.44140625" style="54" customWidth="1"/>
    <col min="10" max="16384" width="9.109375" style="54"/>
  </cols>
  <sheetData>
    <row r="1" spans="1:10" ht="15.6" x14ac:dyDescent="0.3">
      <c r="A1" s="229" t="s">
        <v>0</v>
      </c>
      <c r="B1" s="230"/>
      <c r="C1" s="230"/>
      <c r="D1" s="52"/>
      <c r="E1" s="52"/>
      <c r="F1" s="52"/>
      <c r="G1" s="52"/>
      <c r="H1" s="52"/>
      <c r="I1" s="52"/>
      <c r="J1" s="53"/>
    </row>
    <row r="2" spans="1:10" ht="14.4" customHeight="1" x14ac:dyDescent="0.3">
      <c r="A2" s="231" t="s">
        <v>1</v>
      </c>
      <c r="B2" s="232"/>
      <c r="C2" s="232"/>
      <c r="D2" s="232"/>
      <c r="E2" s="232"/>
      <c r="F2" s="232"/>
      <c r="G2" s="232"/>
      <c r="H2" s="232"/>
      <c r="I2" s="232"/>
      <c r="J2" s="233"/>
    </row>
    <row r="3" spans="1:10" x14ac:dyDescent="0.3">
      <c r="A3" s="55"/>
      <c r="B3" s="56"/>
      <c r="C3" s="56"/>
      <c r="D3" s="56"/>
      <c r="E3" s="56"/>
      <c r="F3" s="56"/>
      <c r="G3" s="56"/>
      <c r="H3" s="56"/>
      <c r="I3" s="56"/>
      <c r="J3" s="57"/>
    </row>
    <row r="4" spans="1:10" ht="33.6" customHeight="1" x14ac:dyDescent="0.3">
      <c r="A4" s="234" t="s">
        <v>2</v>
      </c>
      <c r="B4" s="235"/>
      <c r="C4" s="235"/>
      <c r="D4" s="235"/>
      <c r="E4" s="236">
        <v>44197</v>
      </c>
      <c r="F4" s="237"/>
      <c r="G4" s="58" t="s">
        <v>3</v>
      </c>
      <c r="H4" s="236">
        <v>44561</v>
      </c>
      <c r="I4" s="237"/>
      <c r="J4" s="59"/>
    </row>
    <row r="5" spans="1:10" s="60" customFormat="1" ht="10.199999999999999" customHeight="1" x14ac:dyDescent="0.3">
      <c r="A5" s="238"/>
      <c r="B5" s="239"/>
      <c r="C5" s="239"/>
      <c r="D5" s="239"/>
      <c r="E5" s="239"/>
      <c r="F5" s="239"/>
      <c r="G5" s="239"/>
      <c r="H5" s="239"/>
      <c r="I5" s="239"/>
      <c r="J5" s="240"/>
    </row>
    <row r="6" spans="1:10" ht="20.399999999999999" customHeight="1" x14ac:dyDescent="0.3">
      <c r="A6" s="61"/>
      <c r="B6" s="62" t="s">
        <v>4</v>
      </c>
      <c r="C6" s="63"/>
      <c r="D6" s="63"/>
      <c r="E6" s="98">
        <v>2021</v>
      </c>
      <c r="F6" s="64"/>
      <c r="G6" s="58"/>
      <c r="H6" s="64"/>
      <c r="I6" s="65"/>
      <c r="J6" s="66"/>
    </row>
    <row r="7" spans="1:10" s="68" customFormat="1" ht="10.95" customHeight="1" x14ac:dyDescent="0.3">
      <c r="A7" s="61"/>
      <c r="B7" s="63"/>
      <c r="C7" s="63"/>
      <c r="D7" s="63"/>
      <c r="E7" s="67"/>
      <c r="F7" s="67"/>
      <c r="G7" s="58"/>
      <c r="H7" s="64"/>
      <c r="I7" s="65"/>
      <c r="J7" s="66"/>
    </row>
    <row r="8" spans="1:10" ht="20.399999999999999" customHeight="1" x14ac:dyDescent="0.3">
      <c r="A8" s="61"/>
      <c r="B8" s="62" t="s">
        <v>5</v>
      </c>
      <c r="C8" s="63"/>
      <c r="D8" s="63"/>
      <c r="E8" s="69">
        <v>4</v>
      </c>
      <c r="F8" s="64"/>
      <c r="G8" s="58"/>
      <c r="H8" s="64"/>
      <c r="I8" s="65"/>
      <c r="J8" s="66"/>
    </row>
    <row r="9" spans="1:10" s="68" customFormat="1" ht="10.95" customHeight="1" x14ac:dyDescent="0.3">
      <c r="A9" s="61"/>
      <c r="B9" s="63"/>
      <c r="C9" s="63"/>
      <c r="D9" s="63"/>
      <c r="E9" s="67"/>
      <c r="F9" s="67"/>
      <c r="G9" s="58"/>
      <c r="H9" s="67"/>
      <c r="I9" s="70"/>
      <c r="J9" s="66"/>
    </row>
    <row r="10" spans="1:10" ht="37.950000000000003" customHeight="1" x14ac:dyDescent="0.3">
      <c r="A10" s="224" t="s">
        <v>6</v>
      </c>
      <c r="B10" s="225"/>
      <c r="C10" s="225"/>
      <c r="D10" s="225"/>
      <c r="E10" s="225"/>
      <c r="F10" s="225"/>
      <c r="G10" s="225"/>
      <c r="H10" s="225"/>
      <c r="I10" s="225"/>
      <c r="J10" s="71"/>
    </row>
    <row r="11" spans="1:10" ht="24.6" customHeight="1" x14ac:dyDescent="0.3">
      <c r="A11" s="214" t="s">
        <v>7</v>
      </c>
      <c r="B11" s="226"/>
      <c r="C11" s="227" t="s">
        <v>317</v>
      </c>
      <c r="D11" s="194"/>
      <c r="E11" s="72"/>
      <c r="F11" s="175" t="s">
        <v>8</v>
      </c>
      <c r="G11" s="222"/>
      <c r="H11" s="194" t="s">
        <v>318</v>
      </c>
      <c r="I11" s="194"/>
      <c r="J11" s="73"/>
    </row>
    <row r="12" spans="1:10" ht="14.4" customHeight="1" x14ac:dyDescent="0.3">
      <c r="A12" s="74"/>
      <c r="B12" s="75"/>
      <c r="C12" s="75"/>
      <c r="D12" s="75"/>
      <c r="E12" s="228"/>
      <c r="F12" s="228"/>
      <c r="G12" s="228"/>
      <c r="H12" s="228"/>
      <c r="I12" s="76"/>
      <c r="J12" s="73"/>
    </row>
    <row r="13" spans="1:10" ht="21" customHeight="1" x14ac:dyDescent="0.3">
      <c r="A13" s="174" t="s">
        <v>9</v>
      </c>
      <c r="B13" s="222"/>
      <c r="C13" s="227" t="s">
        <v>319</v>
      </c>
      <c r="D13" s="194"/>
      <c r="E13" s="241"/>
      <c r="F13" s="228"/>
      <c r="G13" s="228"/>
      <c r="H13" s="228"/>
      <c r="I13" s="76"/>
      <c r="J13" s="73"/>
    </row>
    <row r="14" spans="1:10" ht="10.95" customHeight="1" x14ac:dyDescent="0.3">
      <c r="A14" s="72"/>
      <c r="B14" s="76"/>
      <c r="C14" s="75"/>
      <c r="D14" s="75"/>
      <c r="E14" s="181"/>
      <c r="F14" s="181"/>
      <c r="G14" s="181"/>
      <c r="H14" s="181"/>
      <c r="I14" s="75"/>
      <c r="J14" s="77"/>
    </row>
    <row r="15" spans="1:10" ht="22.95" customHeight="1" x14ac:dyDescent="0.3">
      <c r="A15" s="174" t="s">
        <v>10</v>
      </c>
      <c r="B15" s="222"/>
      <c r="C15" s="194">
        <v>87939104217</v>
      </c>
      <c r="D15" s="194"/>
      <c r="E15" s="223"/>
      <c r="F15" s="216"/>
      <c r="G15" s="78" t="s">
        <v>11</v>
      </c>
      <c r="H15" s="194" t="s">
        <v>320</v>
      </c>
      <c r="I15" s="194"/>
      <c r="J15" s="79"/>
    </row>
    <row r="16" spans="1:10" ht="10.95" customHeight="1" x14ac:dyDescent="0.3">
      <c r="A16" s="72"/>
      <c r="B16" s="76"/>
      <c r="C16" s="75"/>
      <c r="D16" s="75"/>
      <c r="E16" s="181"/>
      <c r="F16" s="181"/>
      <c r="G16" s="181"/>
      <c r="H16" s="181"/>
      <c r="I16" s="75"/>
      <c r="J16" s="77"/>
    </row>
    <row r="17" spans="1:10" ht="22.95" customHeight="1" x14ac:dyDescent="0.3">
      <c r="A17" s="80"/>
      <c r="B17" s="78" t="s">
        <v>12</v>
      </c>
      <c r="C17" s="194" t="s">
        <v>321</v>
      </c>
      <c r="D17" s="194"/>
      <c r="E17" s="81"/>
      <c r="F17" s="81"/>
      <c r="G17" s="81"/>
      <c r="H17" s="81"/>
      <c r="I17" s="81"/>
      <c r="J17" s="79"/>
    </row>
    <row r="18" spans="1:10" x14ac:dyDescent="0.3">
      <c r="A18" s="220"/>
      <c r="B18" s="221"/>
      <c r="C18" s="181"/>
      <c r="D18" s="181"/>
      <c r="E18" s="181"/>
      <c r="F18" s="181"/>
      <c r="G18" s="181"/>
      <c r="H18" s="181"/>
      <c r="I18" s="75"/>
      <c r="J18" s="77"/>
    </row>
    <row r="19" spans="1:10" x14ac:dyDescent="0.3">
      <c r="A19" s="214" t="s">
        <v>13</v>
      </c>
      <c r="B19" s="215"/>
      <c r="C19" s="219" t="s">
        <v>322</v>
      </c>
      <c r="D19" s="219"/>
      <c r="E19" s="219"/>
      <c r="F19" s="219"/>
      <c r="G19" s="219"/>
      <c r="H19" s="219"/>
      <c r="I19" s="219"/>
      <c r="J19" s="219"/>
    </row>
    <row r="20" spans="1:10" x14ac:dyDescent="0.3">
      <c r="A20" s="74"/>
      <c r="B20" s="75"/>
      <c r="C20" s="82"/>
      <c r="D20" s="75"/>
      <c r="E20" s="181"/>
      <c r="F20" s="181"/>
      <c r="G20" s="181"/>
      <c r="H20" s="181"/>
      <c r="I20" s="75"/>
      <c r="J20" s="77"/>
    </row>
    <row r="21" spans="1:10" x14ac:dyDescent="0.3">
      <c r="A21" s="214" t="s">
        <v>14</v>
      </c>
      <c r="B21" s="215"/>
      <c r="C21" s="194">
        <v>10000</v>
      </c>
      <c r="D21" s="194"/>
      <c r="E21" s="181"/>
      <c r="F21" s="181"/>
      <c r="G21" s="219" t="s">
        <v>323</v>
      </c>
      <c r="H21" s="219"/>
      <c r="I21" s="219"/>
      <c r="J21" s="219"/>
    </row>
    <row r="22" spans="1:10" x14ac:dyDescent="0.3">
      <c r="A22" s="74"/>
      <c r="B22" s="75"/>
      <c r="C22" s="75"/>
      <c r="D22" s="75"/>
      <c r="E22" s="181"/>
      <c r="F22" s="181"/>
      <c r="G22" s="181"/>
      <c r="H22" s="181"/>
      <c r="I22" s="75"/>
      <c r="J22" s="77"/>
    </row>
    <row r="23" spans="1:10" x14ac:dyDescent="0.3">
      <c r="A23" s="214" t="s">
        <v>15</v>
      </c>
      <c r="B23" s="215"/>
      <c r="C23" s="219" t="s">
        <v>324</v>
      </c>
      <c r="D23" s="219"/>
      <c r="E23" s="219"/>
      <c r="F23" s="219"/>
      <c r="G23" s="219"/>
      <c r="H23" s="219"/>
      <c r="I23" s="219"/>
      <c r="J23" s="219"/>
    </row>
    <row r="24" spans="1:10" x14ac:dyDescent="0.3">
      <c r="A24" s="74"/>
      <c r="B24" s="75"/>
      <c r="C24" s="75"/>
      <c r="D24" s="75"/>
      <c r="E24" s="181"/>
      <c r="F24" s="181"/>
      <c r="G24" s="181"/>
      <c r="H24" s="181"/>
      <c r="I24" s="75"/>
      <c r="J24" s="77"/>
    </row>
    <row r="25" spans="1:10" x14ac:dyDescent="0.3">
      <c r="A25" s="214" t="s">
        <v>16</v>
      </c>
      <c r="B25" s="215"/>
      <c r="C25" s="218" t="s">
        <v>325</v>
      </c>
      <c r="D25" s="218"/>
      <c r="E25" s="218"/>
      <c r="F25" s="218"/>
      <c r="G25" s="218"/>
      <c r="H25" s="218"/>
      <c r="I25" s="218"/>
      <c r="J25" s="218"/>
    </row>
    <row r="26" spans="1:10" x14ac:dyDescent="0.3">
      <c r="A26" s="74"/>
      <c r="B26" s="75"/>
      <c r="C26" s="82"/>
      <c r="D26" s="75"/>
      <c r="E26" s="181"/>
      <c r="F26" s="181"/>
      <c r="G26" s="181"/>
      <c r="H26" s="181"/>
      <c r="I26" s="75"/>
      <c r="J26" s="77"/>
    </row>
    <row r="27" spans="1:10" x14ac:dyDescent="0.3">
      <c r="A27" s="214" t="s">
        <v>17</v>
      </c>
      <c r="B27" s="215"/>
      <c r="C27" s="218" t="s">
        <v>326</v>
      </c>
      <c r="D27" s="218"/>
      <c r="E27" s="218"/>
      <c r="F27" s="218"/>
      <c r="G27" s="218"/>
      <c r="H27" s="218"/>
      <c r="I27" s="218"/>
      <c r="J27" s="218"/>
    </row>
    <row r="28" spans="1:10" ht="13.95" customHeight="1" x14ac:dyDescent="0.3">
      <c r="A28" s="74"/>
      <c r="B28" s="75"/>
      <c r="C28" s="82"/>
      <c r="D28" s="75"/>
      <c r="E28" s="181"/>
      <c r="F28" s="181"/>
      <c r="G28" s="181"/>
      <c r="H28" s="181"/>
      <c r="I28" s="75"/>
      <c r="J28" s="77"/>
    </row>
    <row r="29" spans="1:10" ht="22.95" customHeight="1" x14ac:dyDescent="0.3">
      <c r="A29" s="217" t="s">
        <v>18</v>
      </c>
      <c r="B29" s="196"/>
      <c r="C29" s="99">
        <f>1289+12+14</f>
        <v>1315</v>
      </c>
      <c r="D29" s="84"/>
      <c r="E29" s="188"/>
      <c r="F29" s="188"/>
      <c r="G29" s="188"/>
      <c r="H29" s="188"/>
      <c r="I29" s="85"/>
      <c r="J29" s="86"/>
    </row>
    <row r="30" spans="1:10" x14ac:dyDescent="0.3">
      <c r="A30" s="74"/>
      <c r="B30" s="75"/>
      <c r="C30" s="75"/>
      <c r="D30" s="75"/>
      <c r="E30" s="181"/>
      <c r="F30" s="181"/>
      <c r="G30" s="181"/>
      <c r="H30" s="181"/>
      <c r="I30" s="85"/>
      <c r="J30" s="86"/>
    </row>
    <row r="31" spans="1:10" x14ac:dyDescent="0.3">
      <c r="A31" s="214" t="s">
        <v>19</v>
      </c>
      <c r="B31" s="215"/>
      <c r="C31" s="100" t="s">
        <v>327</v>
      </c>
      <c r="D31" s="213" t="s">
        <v>20</v>
      </c>
      <c r="E31" s="192"/>
      <c r="F31" s="192"/>
      <c r="G31" s="192"/>
      <c r="H31" s="87"/>
      <c r="I31" s="88" t="s">
        <v>21</v>
      </c>
      <c r="J31" s="89" t="s">
        <v>22</v>
      </c>
    </row>
    <row r="32" spans="1:10" x14ac:dyDescent="0.3">
      <c r="A32" s="214"/>
      <c r="B32" s="215"/>
      <c r="C32" s="90"/>
      <c r="D32" s="58"/>
      <c r="E32" s="216"/>
      <c r="F32" s="216"/>
      <c r="G32" s="216"/>
      <c r="H32" s="216"/>
      <c r="I32" s="85"/>
      <c r="J32" s="86"/>
    </row>
    <row r="33" spans="1:10" x14ac:dyDescent="0.3">
      <c r="A33" s="214" t="s">
        <v>23</v>
      </c>
      <c r="B33" s="215"/>
      <c r="C33" s="99" t="s">
        <v>328</v>
      </c>
      <c r="D33" s="213" t="s">
        <v>24</v>
      </c>
      <c r="E33" s="192"/>
      <c r="F33" s="192"/>
      <c r="G33" s="192"/>
      <c r="H33" s="81"/>
      <c r="I33" s="88" t="s">
        <v>25</v>
      </c>
      <c r="J33" s="89" t="s">
        <v>26</v>
      </c>
    </row>
    <row r="34" spans="1:10" x14ac:dyDescent="0.3">
      <c r="A34" s="74"/>
      <c r="B34" s="75"/>
      <c r="C34" s="75"/>
      <c r="D34" s="75"/>
      <c r="E34" s="181"/>
      <c r="F34" s="181"/>
      <c r="G34" s="181"/>
      <c r="H34" s="181"/>
      <c r="I34" s="75"/>
      <c r="J34" s="77"/>
    </row>
    <row r="35" spans="1:10" x14ac:dyDescent="0.3">
      <c r="A35" s="213" t="s">
        <v>27</v>
      </c>
      <c r="B35" s="192"/>
      <c r="C35" s="192"/>
      <c r="D35" s="192"/>
      <c r="E35" s="192" t="s">
        <v>28</v>
      </c>
      <c r="F35" s="192"/>
      <c r="G35" s="192"/>
      <c r="H35" s="192"/>
      <c r="I35" s="192"/>
      <c r="J35" s="91" t="s">
        <v>29</v>
      </c>
    </row>
    <row r="36" spans="1:10" x14ac:dyDescent="0.3">
      <c r="A36" s="74"/>
      <c r="B36" s="75"/>
      <c r="C36" s="75"/>
      <c r="D36" s="75"/>
      <c r="E36" s="181"/>
      <c r="F36" s="181"/>
      <c r="G36" s="181"/>
      <c r="H36" s="181"/>
      <c r="I36" s="75"/>
      <c r="J36" s="86"/>
    </row>
    <row r="37" spans="1:10" x14ac:dyDescent="0.3">
      <c r="A37" s="205" t="s">
        <v>329</v>
      </c>
      <c r="B37" s="206"/>
      <c r="C37" s="206"/>
      <c r="D37" s="206"/>
      <c r="E37" s="207" t="s">
        <v>330</v>
      </c>
      <c r="F37" s="208"/>
      <c r="G37" s="208"/>
      <c r="H37" s="208"/>
      <c r="I37" s="209"/>
      <c r="J37" s="101" t="s">
        <v>331</v>
      </c>
    </row>
    <row r="38" spans="1:10" x14ac:dyDescent="0.3">
      <c r="A38" s="74"/>
      <c r="B38" s="75"/>
      <c r="C38" s="82"/>
      <c r="D38" s="204"/>
      <c r="E38" s="204"/>
      <c r="F38" s="204"/>
      <c r="G38" s="204"/>
      <c r="H38" s="204"/>
      <c r="I38" s="204"/>
      <c r="J38" s="77"/>
    </row>
    <row r="39" spans="1:10" x14ac:dyDescent="0.3">
      <c r="A39" s="210" t="s">
        <v>332</v>
      </c>
      <c r="B39" s="211"/>
      <c r="C39" s="211"/>
      <c r="D39" s="212"/>
      <c r="E39" s="207" t="s">
        <v>333</v>
      </c>
      <c r="F39" s="208"/>
      <c r="G39" s="208"/>
      <c r="H39" s="208"/>
      <c r="I39" s="209"/>
      <c r="J39" s="101" t="s">
        <v>334</v>
      </c>
    </row>
    <row r="40" spans="1:10" x14ac:dyDescent="0.3">
      <c r="A40" s="74"/>
      <c r="B40" s="75"/>
      <c r="C40" s="82"/>
      <c r="D40" s="92"/>
      <c r="E40" s="204"/>
      <c r="F40" s="204"/>
      <c r="G40" s="204"/>
      <c r="H40" s="204"/>
      <c r="I40" s="76"/>
      <c r="J40" s="77"/>
    </row>
    <row r="41" spans="1:10" x14ac:dyDescent="0.3">
      <c r="A41" s="200"/>
      <c r="B41" s="201"/>
      <c r="C41" s="201"/>
      <c r="D41" s="202"/>
      <c r="E41" s="200"/>
      <c r="F41" s="201"/>
      <c r="G41" s="201"/>
      <c r="H41" s="201"/>
      <c r="I41" s="202"/>
      <c r="J41" s="83"/>
    </row>
    <row r="42" spans="1:10" x14ac:dyDescent="0.3">
      <c r="A42" s="74"/>
      <c r="B42" s="75"/>
      <c r="C42" s="82"/>
      <c r="D42" s="92"/>
      <c r="E42" s="204"/>
      <c r="F42" s="204"/>
      <c r="G42" s="204"/>
      <c r="H42" s="204"/>
      <c r="I42" s="76"/>
      <c r="J42" s="77"/>
    </row>
    <row r="43" spans="1:10" x14ac:dyDescent="0.3">
      <c r="A43" s="200"/>
      <c r="B43" s="201"/>
      <c r="C43" s="201"/>
      <c r="D43" s="202"/>
      <c r="E43" s="200"/>
      <c r="F43" s="201"/>
      <c r="G43" s="201"/>
      <c r="H43" s="201"/>
      <c r="I43" s="202"/>
      <c r="J43" s="83"/>
    </row>
    <row r="44" spans="1:10" x14ac:dyDescent="0.3">
      <c r="A44" s="93"/>
      <c r="B44" s="82"/>
      <c r="C44" s="198"/>
      <c r="D44" s="198"/>
      <c r="E44" s="181"/>
      <c r="F44" s="181"/>
      <c r="G44" s="198"/>
      <c r="H44" s="198"/>
      <c r="I44" s="198"/>
      <c r="J44" s="77"/>
    </row>
    <row r="45" spans="1:10" x14ac:dyDescent="0.3">
      <c r="A45" s="200"/>
      <c r="B45" s="201"/>
      <c r="C45" s="201"/>
      <c r="D45" s="202"/>
      <c r="E45" s="200"/>
      <c r="F45" s="201"/>
      <c r="G45" s="201"/>
      <c r="H45" s="201"/>
      <c r="I45" s="202"/>
      <c r="J45" s="83"/>
    </row>
    <row r="46" spans="1:10" x14ac:dyDescent="0.3">
      <c r="A46" s="93"/>
      <c r="B46" s="82"/>
      <c r="C46" s="82"/>
      <c r="D46" s="75"/>
      <c r="E46" s="203"/>
      <c r="F46" s="203"/>
      <c r="G46" s="198"/>
      <c r="H46" s="198"/>
      <c r="I46" s="75"/>
      <c r="J46" s="77"/>
    </row>
    <row r="47" spans="1:10" x14ac:dyDescent="0.3">
      <c r="A47" s="200"/>
      <c r="B47" s="201"/>
      <c r="C47" s="201"/>
      <c r="D47" s="202"/>
      <c r="E47" s="200"/>
      <c r="F47" s="201"/>
      <c r="G47" s="201"/>
      <c r="H47" s="201"/>
      <c r="I47" s="202"/>
      <c r="J47" s="83"/>
    </row>
    <row r="48" spans="1:10" x14ac:dyDescent="0.3">
      <c r="A48" s="93"/>
      <c r="B48" s="82"/>
      <c r="C48" s="82"/>
      <c r="D48" s="75"/>
      <c r="E48" s="181"/>
      <c r="F48" s="181"/>
      <c r="G48" s="198"/>
      <c r="H48" s="198"/>
      <c r="I48" s="75"/>
      <c r="J48" s="94" t="s">
        <v>30</v>
      </c>
    </row>
    <row r="49" spans="1:10" x14ac:dyDescent="0.3">
      <c r="A49" s="93"/>
      <c r="B49" s="82"/>
      <c r="C49" s="82"/>
      <c r="D49" s="75"/>
      <c r="E49" s="181"/>
      <c r="F49" s="181"/>
      <c r="G49" s="198"/>
      <c r="H49" s="198"/>
      <c r="I49" s="75"/>
      <c r="J49" s="94" t="s">
        <v>31</v>
      </c>
    </row>
    <row r="50" spans="1:10" ht="14.4" customHeight="1" x14ac:dyDescent="0.3">
      <c r="A50" s="174" t="s">
        <v>32</v>
      </c>
      <c r="B50" s="175"/>
      <c r="C50" s="194" t="s">
        <v>335</v>
      </c>
      <c r="D50" s="194"/>
      <c r="E50" s="195" t="s">
        <v>33</v>
      </c>
      <c r="F50" s="196"/>
      <c r="G50" s="197"/>
      <c r="H50" s="186"/>
      <c r="I50" s="186"/>
      <c r="J50" s="187"/>
    </row>
    <row r="51" spans="1:10" x14ac:dyDescent="0.3">
      <c r="A51" s="93"/>
      <c r="B51" s="82"/>
      <c r="C51" s="198"/>
      <c r="D51" s="198"/>
      <c r="E51" s="181"/>
      <c r="F51" s="181"/>
      <c r="G51" s="199" t="s">
        <v>34</v>
      </c>
      <c r="H51" s="199"/>
      <c r="I51" s="199"/>
      <c r="J51" s="66"/>
    </row>
    <row r="52" spans="1:10" ht="13.95" customHeight="1" x14ac:dyDescent="0.3">
      <c r="A52" s="174" t="s">
        <v>35</v>
      </c>
      <c r="B52" s="175"/>
      <c r="C52" s="185" t="s">
        <v>336</v>
      </c>
      <c r="D52" s="186"/>
      <c r="E52" s="186"/>
      <c r="F52" s="186"/>
      <c r="G52" s="186"/>
      <c r="H52" s="186"/>
      <c r="I52" s="186"/>
      <c r="J52" s="187"/>
    </row>
    <row r="53" spans="1:10" x14ac:dyDescent="0.3">
      <c r="A53" s="74"/>
      <c r="B53" s="75"/>
      <c r="C53" s="188" t="s">
        <v>36</v>
      </c>
      <c r="D53" s="188"/>
      <c r="E53" s="188"/>
      <c r="F53" s="188"/>
      <c r="G53" s="188"/>
      <c r="H53" s="188"/>
      <c r="I53" s="188"/>
      <c r="J53" s="77"/>
    </row>
    <row r="54" spans="1:10" x14ac:dyDescent="0.3">
      <c r="A54" s="174" t="s">
        <v>37</v>
      </c>
      <c r="B54" s="175"/>
      <c r="C54" s="189" t="s">
        <v>337</v>
      </c>
      <c r="D54" s="190"/>
      <c r="E54" s="191"/>
      <c r="F54" s="181"/>
      <c r="G54" s="181"/>
      <c r="H54" s="192"/>
      <c r="I54" s="192"/>
      <c r="J54" s="193"/>
    </row>
    <row r="55" spans="1:10" x14ac:dyDescent="0.3">
      <c r="A55" s="74"/>
      <c r="B55" s="75"/>
      <c r="C55" s="82"/>
      <c r="D55" s="75"/>
      <c r="E55" s="181"/>
      <c r="F55" s="181"/>
      <c r="G55" s="181"/>
      <c r="H55" s="181"/>
      <c r="I55" s="75"/>
      <c r="J55" s="77"/>
    </row>
    <row r="56" spans="1:10" ht="14.4" customHeight="1" x14ac:dyDescent="0.3">
      <c r="A56" s="174" t="s">
        <v>38</v>
      </c>
      <c r="B56" s="175"/>
      <c r="C56" s="182" t="s">
        <v>338</v>
      </c>
      <c r="D56" s="183"/>
      <c r="E56" s="183"/>
      <c r="F56" s="183"/>
      <c r="G56" s="183"/>
      <c r="H56" s="183"/>
      <c r="I56" s="183"/>
      <c r="J56" s="184"/>
    </row>
    <row r="57" spans="1:10" x14ac:dyDescent="0.3">
      <c r="A57" s="74"/>
      <c r="B57" s="75"/>
      <c r="C57" s="75"/>
      <c r="D57" s="75"/>
      <c r="E57" s="181"/>
      <c r="F57" s="181"/>
      <c r="G57" s="181"/>
      <c r="H57" s="181"/>
      <c r="I57" s="75"/>
      <c r="J57" s="77"/>
    </row>
    <row r="58" spans="1:10" x14ac:dyDescent="0.3">
      <c r="A58" s="174" t="s">
        <v>39</v>
      </c>
      <c r="B58" s="175"/>
      <c r="C58" s="176"/>
      <c r="D58" s="177"/>
      <c r="E58" s="177"/>
      <c r="F58" s="177"/>
      <c r="G58" s="177"/>
      <c r="H58" s="177"/>
      <c r="I58" s="177"/>
      <c r="J58" s="178"/>
    </row>
    <row r="59" spans="1:10" ht="14.4" customHeight="1" x14ac:dyDescent="0.3">
      <c r="A59" s="74"/>
      <c r="B59" s="75"/>
      <c r="C59" s="179" t="s">
        <v>40</v>
      </c>
      <c r="D59" s="179"/>
      <c r="E59" s="179"/>
      <c r="F59" s="179"/>
      <c r="G59" s="75"/>
      <c r="H59" s="75"/>
      <c r="I59" s="75"/>
      <c r="J59" s="77"/>
    </row>
    <row r="60" spans="1:10" x14ac:dyDescent="0.3">
      <c r="A60" s="174" t="s">
        <v>41</v>
      </c>
      <c r="B60" s="175"/>
      <c r="C60" s="176"/>
      <c r="D60" s="177"/>
      <c r="E60" s="177"/>
      <c r="F60" s="177"/>
      <c r="G60" s="177"/>
      <c r="H60" s="177"/>
      <c r="I60" s="177"/>
      <c r="J60" s="178"/>
    </row>
    <row r="61" spans="1:10" ht="14.4" customHeight="1" x14ac:dyDescent="0.3">
      <c r="A61" s="95"/>
      <c r="B61" s="96"/>
      <c r="C61" s="180" t="s">
        <v>42</v>
      </c>
      <c r="D61" s="180"/>
      <c r="E61" s="180"/>
      <c r="F61" s="180"/>
      <c r="G61" s="180"/>
      <c r="H61" s="96"/>
      <c r="I61" s="96"/>
      <c r="J61" s="97"/>
    </row>
    <row r="68" ht="27" customHeight="1" x14ac:dyDescent="0.3"/>
    <row r="72" ht="38.4" customHeight="1" x14ac:dyDescent="0.3"/>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topLeftCell="A11" zoomScale="110" zoomScaleNormal="100" workbookViewId="0">
      <selection activeCell="L18" sqref="L18"/>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251" t="s">
        <v>43</v>
      </c>
      <c r="B1" s="252"/>
      <c r="C1" s="252"/>
      <c r="D1" s="252"/>
      <c r="E1" s="252"/>
      <c r="F1" s="252"/>
      <c r="G1" s="252"/>
      <c r="H1" s="252"/>
    </row>
    <row r="2" spans="1:9" x14ac:dyDescent="0.25">
      <c r="A2" s="253" t="s">
        <v>339</v>
      </c>
      <c r="B2" s="254"/>
      <c r="C2" s="254"/>
      <c r="D2" s="254"/>
      <c r="E2" s="254"/>
      <c r="F2" s="254"/>
      <c r="G2" s="254"/>
      <c r="H2" s="254"/>
    </row>
    <row r="3" spans="1:9" x14ac:dyDescent="0.25">
      <c r="A3" s="262" t="s">
        <v>44</v>
      </c>
      <c r="B3" s="263"/>
      <c r="C3" s="263"/>
      <c r="D3" s="263"/>
      <c r="E3" s="263"/>
      <c r="F3" s="263"/>
      <c r="G3" s="263"/>
      <c r="H3" s="263"/>
      <c r="I3" s="264"/>
    </row>
    <row r="4" spans="1:9" x14ac:dyDescent="0.25">
      <c r="A4" s="259" t="s">
        <v>45</v>
      </c>
      <c r="B4" s="260"/>
      <c r="C4" s="260"/>
      <c r="D4" s="260"/>
      <c r="E4" s="260"/>
      <c r="F4" s="260"/>
      <c r="G4" s="260"/>
      <c r="H4" s="260"/>
      <c r="I4" s="261"/>
    </row>
    <row r="5" spans="1:9" ht="61.2" x14ac:dyDescent="0.25">
      <c r="A5" s="257" t="s">
        <v>46</v>
      </c>
      <c r="B5" s="258"/>
      <c r="C5" s="258"/>
      <c r="D5" s="258"/>
      <c r="E5" s="258"/>
      <c r="F5" s="258"/>
      <c r="G5" s="2" t="s">
        <v>47</v>
      </c>
      <c r="H5" s="26" t="s">
        <v>48</v>
      </c>
      <c r="I5" s="26" t="s">
        <v>49</v>
      </c>
    </row>
    <row r="6" spans="1:9" x14ac:dyDescent="0.25">
      <c r="A6" s="255">
        <v>1</v>
      </c>
      <c r="B6" s="256"/>
      <c r="C6" s="256"/>
      <c r="D6" s="256"/>
      <c r="E6" s="256"/>
      <c r="F6" s="256"/>
      <c r="G6" s="3">
        <v>2</v>
      </c>
      <c r="H6" s="26">
        <v>3</v>
      </c>
      <c r="I6" s="26">
        <v>4</v>
      </c>
    </row>
    <row r="7" spans="1:9" x14ac:dyDescent="0.25">
      <c r="A7" s="244"/>
      <c r="B7" s="244"/>
      <c r="C7" s="244"/>
      <c r="D7" s="244"/>
      <c r="E7" s="244"/>
      <c r="F7" s="244"/>
      <c r="G7" s="244"/>
      <c r="H7" s="244"/>
      <c r="I7" s="245"/>
    </row>
    <row r="8" spans="1:9" x14ac:dyDescent="0.25">
      <c r="A8" s="246" t="s">
        <v>50</v>
      </c>
      <c r="B8" s="247"/>
      <c r="C8" s="247"/>
      <c r="D8" s="247"/>
      <c r="E8" s="247"/>
      <c r="F8" s="247"/>
      <c r="G8" s="247"/>
      <c r="H8" s="247"/>
      <c r="I8" s="247"/>
    </row>
    <row r="9" spans="1:9" ht="28.5" customHeight="1" x14ac:dyDescent="0.25">
      <c r="A9" s="248" t="s">
        <v>51</v>
      </c>
      <c r="B9" s="248"/>
      <c r="C9" s="248"/>
      <c r="D9" s="248"/>
      <c r="E9" s="248"/>
      <c r="F9" s="248"/>
      <c r="G9" s="4">
        <v>1</v>
      </c>
      <c r="H9" s="27">
        <f>H10+H11+H12</f>
        <v>3662500484</v>
      </c>
      <c r="I9" s="27">
        <f>I10+I11+I12</f>
        <v>6177641914</v>
      </c>
    </row>
    <row r="10" spans="1:9" x14ac:dyDescent="0.25">
      <c r="A10" s="249" t="s">
        <v>52</v>
      </c>
      <c r="B10" s="249"/>
      <c r="C10" s="249"/>
      <c r="D10" s="249"/>
      <c r="E10" s="249"/>
      <c r="F10" s="249"/>
      <c r="G10" s="5">
        <v>2</v>
      </c>
      <c r="H10" s="28">
        <v>900072987</v>
      </c>
      <c r="I10" s="28">
        <v>1422548361</v>
      </c>
    </row>
    <row r="11" spans="1:9" x14ac:dyDescent="0.25">
      <c r="A11" s="249" t="s">
        <v>53</v>
      </c>
      <c r="B11" s="249"/>
      <c r="C11" s="249"/>
      <c r="D11" s="249"/>
      <c r="E11" s="249"/>
      <c r="F11" s="249"/>
      <c r="G11" s="5">
        <v>3</v>
      </c>
      <c r="H11" s="28">
        <v>2224401393</v>
      </c>
      <c r="I11" s="28">
        <v>4339757848</v>
      </c>
    </row>
    <row r="12" spans="1:9" x14ac:dyDescent="0.25">
      <c r="A12" s="242" t="s">
        <v>54</v>
      </c>
      <c r="B12" s="242"/>
      <c r="C12" s="242"/>
      <c r="D12" s="242"/>
      <c r="E12" s="242"/>
      <c r="F12" s="242"/>
      <c r="G12" s="5">
        <v>4</v>
      </c>
      <c r="H12" s="28">
        <v>538026104</v>
      </c>
      <c r="I12" s="28">
        <v>415335705</v>
      </c>
    </row>
    <row r="13" spans="1:9" x14ac:dyDescent="0.25">
      <c r="A13" s="250" t="s">
        <v>55</v>
      </c>
      <c r="B13" s="250"/>
      <c r="C13" s="250"/>
      <c r="D13" s="250"/>
      <c r="E13" s="250"/>
      <c r="F13" s="250"/>
      <c r="G13" s="4">
        <v>5</v>
      </c>
      <c r="H13" s="29">
        <f>H14+H15+H16+H17</f>
        <v>719257423</v>
      </c>
      <c r="I13" s="29">
        <f>I14+I15+I16+I17</f>
        <v>616670614</v>
      </c>
    </row>
    <row r="14" spans="1:9" x14ac:dyDescent="0.25">
      <c r="A14" s="243" t="s">
        <v>56</v>
      </c>
      <c r="B14" s="243"/>
      <c r="C14" s="243"/>
      <c r="D14" s="243"/>
      <c r="E14" s="243"/>
      <c r="F14" s="243"/>
      <c r="G14" s="5">
        <v>6</v>
      </c>
      <c r="H14" s="28">
        <v>0</v>
      </c>
      <c r="I14" s="28">
        <v>0</v>
      </c>
    </row>
    <row r="15" spans="1:9" x14ac:dyDescent="0.25">
      <c r="A15" s="243" t="s">
        <v>57</v>
      </c>
      <c r="B15" s="243"/>
      <c r="C15" s="243"/>
      <c r="D15" s="243"/>
      <c r="E15" s="243"/>
      <c r="F15" s="243"/>
      <c r="G15" s="5">
        <v>7</v>
      </c>
      <c r="H15" s="28">
        <v>95340654</v>
      </c>
      <c r="I15" s="28">
        <v>105639274</v>
      </c>
    </row>
    <row r="16" spans="1:9" x14ac:dyDescent="0.25">
      <c r="A16" s="243" t="s">
        <v>58</v>
      </c>
      <c r="B16" s="243"/>
      <c r="C16" s="243"/>
      <c r="D16" s="243"/>
      <c r="E16" s="243"/>
      <c r="F16" s="243"/>
      <c r="G16" s="5">
        <v>8</v>
      </c>
      <c r="H16" s="28">
        <v>623916769</v>
      </c>
      <c r="I16" s="28">
        <v>511031340</v>
      </c>
    </row>
    <row r="17" spans="1:9" x14ac:dyDescent="0.25">
      <c r="A17" s="243" t="s">
        <v>59</v>
      </c>
      <c r="B17" s="243"/>
      <c r="C17" s="243"/>
      <c r="D17" s="243"/>
      <c r="E17" s="243"/>
      <c r="F17" s="243"/>
      <c r="G17" s="5">
        <v>9</v>
      </c>
      <c r="H17" s="28">
        <v>0</v>
      </c>
      <c r="I17" s="28">
        <v>0</v>
      </c>
    </row>
    <row r="18" spans="1:9" ht="32.4" customHeight="1" x14ac:dyDescent="0.25">
      <c r="A18" s="250" t="s">
        <v>60</v>
      </c>
      <c r="B18" s="250"/>
      <c r="C18" s="250"/>
      <c r="D18" s="250"/>
      <c r="E18" s="250"/>
      <c r="F18" s="250"/>
      <c r="G18" s="4">
        <v>10</v>
      </c>
      <c r="H18" s="29">
        <f>H19+H20+H21</f>
        <v>38865901</v>
      </c>
      <c r="I18" s="29">
        <f>I19+I20+I21</f>
        <v>9316729</v>
      </c>
    </row>
    <row r="19" spans="1:9" x14ac:dyDescent="0.25">
      <c r="A19" s="243" t="s">
        <v>61</v>
      </c>
      <c r="B19" s="243"/>
      <c r="C19" s="243"/>
      <c r="D19" s="243"/>
      <c r="E19" s="243"/>
      <c r="F19" s="243"/>
      <c r="G19" s="5">
        <v>11</v>
      </c>
      <c r="H19" s="28">
        <v>20000000</v>
      </c>
      <c r="I19" s="28">
        <v>0</v>
      </c>
    </row>
    <row r="20" spans="1:9" x14ac:dyDescent="0.25">
      <c r="A20" s="243" t="s">
        <v>62</v>
      </c>
      <c r="B20" s="243"/>
      <c r="C20" s="243"/>
      <c r="D20" s="243"/>
      <c r="E20" s="243"/>
      <c r="F20" s="243"/>
      <c r="G20" s="5">
        <v>12</v>
      </c>
      <c r="H20" s="28">
        <v>0</v>
      </c>
      <c r="I20" s="28">
        <v>0</v>
      </c>
    </row>
    <row r="21" spans="1:9" x14ac:dyDescent="0.25">
      <c r="A21" s="243" t="s">
        <v>63</v>
      </c>
      <c r="B21" s="243"/>
      <c r="C21" s="243"/>
      <c r="D21" s="243"/>
      <c r="E21" s="243"/>
      <c r="F21" s="243"/>
      <c r="G21" s="5">
        <v>13</v>
      </c>
      <c r="H21" s="28">
        <v>18865901</v>
      </c>
      <c r="I21" s="28">
        <v>9316729</v>
      </c>
    </row>
    <row r="22" spans="1:9" x14ac:dyDescent="0.25">
      <c r="A22" s="250" t="s">
        <v>64</v>
      </c>
      <c r="B22" s="250"/>
      <c r="C22" s="250"/>
      <c r="D22" s="250"/>
      <c r="E22" s="250"/>
      <c r="F22" s="250"/>
      <c r="G22" s="4">
        <v>14</v>
      </c>
      <c r="H22" s="29">
        <f>H23+H24</f>
        <v>0</v>
      </c>
      <c r="I22" s="29">
        <f>I23+I24</f>
        <v>0</v>
      </c>
    </row>
    <row r="23" spans="1:9" x14ac:dyDescent="0.25">
      <c r="A23" s="243" t="s">
        <v>65</v>
      </c>
      <c r="B23" s="243"/>
      <c r="C23" s="243"/>
      <c r="D23" s="243"/>
      <c r="E23" s="243"/>
      <c r="F23" s="243"/>
      <c r="G23" s="5">
        <v>15</v>
      </c>
      <c r="H23" s="28">
        <v>0</v>
      </c>
      <c r="I23" s="28">
        <v>0</v>
      </c>
    </row>
    <row r="24" spans="1:9" x14ac:dyDescent="0.25">
      <c r="A24" s="243" t="s">
        <v>66</v>
      </c>
      <c r="B24" s="243"/>
      <c r="C24" s="243"/>
      <c r="D24" s="243"/>
      <c r="E24" s="243"/>
      <c r="F24" s="243"/>
      <c r="G24" s="5">
        <v>16</v>
      </c>
      <c r="H24" s="28">
        <v>0</v>
      </c>
      <c r="I24" s="28">
        <v>0</v>
      </c>
    </row>
    <row r="25" spans="1:9" ht="22.95" customHeight="1" x14ac:dyDescent="0.25">
      <c r="A25" s="250" t="s">
        <v>67</v>
      </c>
      <c r="B25" s="250"/>
      <c r="C25" s="250"/>
      <c r="D25" s="250"/>
      <c r="E25" s="250"/>
      <c r="F25" s="250"/>
      <c r="G25" s="4">
        <v>17</v>
      </c>
      <c r="H25" s="29">
        <f>H26+H27+H28</f>
        <v>4158015469</v>
      </c>
      <c r="I25" s="29">
        <f>I26+I27+I28</f>
        <v>4601319906</v>
      </c>
    </row>
    <row r="26" spans="1:9" x14ac:dyDescent="0.25">
      <c r="A26" s="243" t="s">
        <v>68</v>
      </c>
      <c r="B26" s="243"/>
      <c r="C26" s="243"/>
      <c r="D26" s="243"/>
      <c r="E26" s="243"/>
      <c r="F26" s="243"/>
      <c r="G26" s="5">
        <v>18</v>
      </c>
      <c r="H26" s="28">
        <v>49027711</v>
      </c>
      <c r="I26" s="28">
        <v>48896784</v>
      </c>
    </row>
    <row r="27" spans="1:9" x14ac:dyDescent="0.25">
      <c r="A27" s="243" t="s">
        <v>69</v>
      </c>
      <c r="B27" s="243"/>
      <c r="C27" s="243"/>
      <c r="D27" s="243"/>
      <c r="E27" s="243"/>
      <c r="F27" s="243"/>
      <c r="G27" s="5">
        <v>19</v>
      </c>
      <c r="H27" s="28">
        <v>4108987758</v>
      </c>
      <c r="I27" s="28">
        <v>4552423122</v>
      </c>
    </row>
    <row r="28" spans="1:9" x14ac:dyDescent="0.25">
      <c r="A28" s="243" t="s">
        <v>70</v>
      </c>
      <c r="B28" s="243"/>
      <c r="C28" s="243"/>
      <c r="D28" s="243"/>
      <c r="E28" s="243"/>
      <c r="F28" s="243"/>
      <c r="G28" s="5">
        <v>20</v>
      </c>
      <c r="H28" s="28">
        <v>0</v>
      </c>
      <c r="I28" s="28">
        <v>0</v>
      </c>
    </row>
    <row r="29" spans="1:9" x14ac:dyDescent="0.25">
      <c r="A29" s="250" t="s">
        <v>71</v>
      </c>
      <c r="B29" s="250"/>
      <c r="C29" s="250"/>
      <c r="D29" s="250"/>
      <c r="E29" s="250"/>
      <c r="F29" s="250"/>
      <c r="G29" s="4">
        <v>21</v>
      </c>
      <c r="H29" s="29">
        <f>H30+H31</f>
        <v>16413935375</v>
      </c>
      <c r="I29" s="29">
        <f>I30+I31</f>
        <v>15955565325</v>
      </c>
    </row>
    <row r="30" spans="1:9" x14ac:dyDescent="0.25">
      <c r="A30" s="243" t="s">
        <v>72</v>
      </c>
      <c r="B30" s="243"/>
      <c r="C30" s="243"/>
      <c r="D30" s="243"/>
      <c r="E30" s="243"/>
      <c r="F30" s="243"/>
      <c r="G30" s="5">
        <v>22</v>
      </c>
      <c r="H30" s="28">
        <v>1978784</v>
      </c>
      <c r="I30" s="28">
        <v>454371</v>
      </c>
    </row>
    <row r="31" spans="1:9" x14ac:dyDescent="0.25">
      <c r="A31" s="243" t="s">
        <v>73</v>
      </c>
      <c r="B31" s="243"/>
      <c r="C31" s="243"/>
      <c r="D31" s="243"/>
      <c r="E31" s="243"/>
      <c r="F31" s="243"/>
      <c r="G31" s="5">
        <v>23</v>
      </c>
      <c r="H31" s="28">
        <v>16411956591</v>
      </c>
      <c r="I31" s="28">
        <v>15955110954</v>
      </c>
    </row>
    <row r="32" spans="1:9" x14ac:dyDescent="0.25">
      <c r="A32" s="243" t="s">
        <v>74</v>
      </c>
      <c r="B32" s="243"/>
      <c r="C32" s="243"/>
      <c r="D32" s="243"/>
      <c r="E32" s="243"/>
      <c r="F32" s="243"/>
      <c r="G32" s="5">
        <v>24</v>
      </c>
      <c r="H32" s="28">
        <v>0</v>
      </c>
      <c r="I32" s="28">
        <v>0</v>
      </c>
    </row>
    <row r="33" spans="1:9" ht="23.4" customHeight="1" x14ac:dyDescent="0.25">
      <c r="A33" s="243" t="s">
        <v>75</v>
      </c>
      <c r="B33" s="243"/>
      <c r="C33" s="243"/>
      <c r="D33" s="243"/>
      <c r="E33" s="243"/>
      <c r="F33" s="243"/>
      <c r="G33" s="5">
        <v>25</v>
      </c>
      <c r="H33" s="28">
        <v>0</v>
      </c>
      <c r="I33" s="28">
        <v>0</v>
      </c>
    </row>
    <row r="34" spans="1:9" x14ac:dyDescent="0.25">
      <c r="A34" s="243" t="s">
        <v>76</v>
      </c>
      <c r="B34" s="243"/>
      <c r="C34" s="243"/>
      <c r="D34" s="243"/>
      <c r="E34" s="243"/>
      <c r="F34" s="243"/>
      <c r="G34" s="5">
        <v>26</v>
      </c>
      <c r="H34" s="28">
        <v>43</v>
      </c>
      <c r="I34" s="28">
        <v>43</v>
      </c>
    </row>
    <row r="35" spans="1:9" x14ac:dyDescent="0.25">
      <c r="A35" s="243" t="s">
        <v>77</v>
      </c>
      <c r="B35" s="243"/>
      <c r="C35" s="243"/>
      <c r="D35" s="243"/>
      <c r="E35" s="243"/>
      <c r="F35" s="243"/>
      <c r="G35" s="5">
        <v>27</v>
      </c>
      <c r="H35" s="28">
        <v>326574638</v>
      </c>
      <c r="I35" s="28">
        <v>311192057</v>
      </c>
    </row>
    <row r="36" spans="1:9" x14ac:dyDescent="0.25">
      <c r="A36" s="243" t="s">
        <v>78</v>
      </c>
      <c r="B36" s="243"/>
      <c r="C36" s="243"/>
      <c r="D36" s="243"/>
      <c r="E36" s="243"/>
      <c r="F36" s="243"/>
      <c r="G36" s="5">
        <v>28</v>
      </c>
      <c r="H36" s="28">
        <v>91824941</v>
      </c>
      <c r="I36" s="28">
        <v>93395736</v>
      </c>
    </row>
    <row r="37" spans="1:9" x14ac:dyDescent="0.25">
      <c r="A37" s="243" t="s">
        <v>79</v>
      </c>
      <c r="B37" s="243"/>
      <c r="C37" s="243"/>
      <c r="D37" s="243"/>
      <c r="E37" s="243"/>
      <c r="F37" s="243"/>
      <c r="G37" s="5">
        <v>29</v>
      </c>
      <c r="H37" s="28">
        <v>2797956</v>
      </c>
      <c r="I37" s="28">
        <v>642640</v>
      </c>
    </row>
    <row r="38" spans="1:9" x14ac:dyDescent="0.25">
      <c r="A38" s="243" t="s">
        <v>80</v>
      </c>
      <c r="B38" s="243"/>
      <c r="C38" s="243"/>
      <c r="D38" s="243"/>
      <c r="E38" s="243"/>
      <c r="F38" s="243"/>
      <c r="G38" s="5">
        <v>30</v>
      </c>
      <c r="H38" s="28">
        <v>49114278</v>
      </c>
      <c r="I38" s="28">
        <v>58932881</v>
      </c>
    </row>
    <row r="39" spans="1:9" ht="31.2" customHeight="1" x14ac:dyDescent="0.25">
      <c r="A39" s="243" t="s">
        <v>81</v>
      </c>
      <c r="B39" s="243"/>
      <c r="C39" s="243"/>
      <c r="D39" s="243"/>
      <c r="E39" s="243"/>
      <c r="F39" s="243"/>
      <c r="G39" s="5">
        <v>31</v>
      </c>
      <c r="H39" s="28">
        <v>0</v>
      </c>
      <c r="I39" s="28">
        <v>9200000</v>
      </c>
    </row>
    <row r="40" spans="1:9" x14ac:dyDescent="0.25">
      <c r="A40" s="267" t="s">
        <v>82</v>
      </c>
      <c r="B40" s="267"/>
      <c r="C40" s="267"/>
      <c r="D40" s="267"/>
      <c r="E40" s="267"/>
      <c r="F40" s="267"/>
      <c r="G40" s="4">
        <v>32</v>
      </c>
      <c r="H40" s="27">
        <f>H9+H13+H18+H22+H25+H29+H32+H33+H34+H35+H36+H37+H38+H39</f>
        <v>25462886508</v>
      </c>
      <c r="I40" s="27">
        <f>I9+I13+I18+I22+I25+I29+I32+I33+I34+I35+I36+I37+I38+I39</f>
        <v>27833877845</v>
      </c>
    </row>
    <row r="41" spans="1:9" x14ac:dyDescent="0.25">
      <c r="A41" s="246" t="s">
        <v>83</v>
      </c>
      <c r="B41" s="247"/>
      <c r="C41" s="247"/>
      <c r="D41" s="247"/>
      <c r="E41" s="247"/>
      <c r="F41" s="247"/>
      <c r="G41" s="247"/>
      <c r="H41" s="247"/>
      <c r="I41" s="247"/>
    </row>
    <row r="42" spans="1:9" x14ac:dyDescent="0.25">
      <c r="A42" s="266" t="s">
        <v>84</v>
      </c>
      <c r="B42" s="250"/>
      <c r="C42" s="250"/>
      <c r="D42" s="250"/>
      <c r="E42" s="250"/>
      <c r="F42" s="250"/>
      <c r="G42" s="4">
        <v>33</v>
      </c>
      <c r="H42" s="27">
        <f>H43+H44+H45+H46+H47</f>
        <v>21172</v>
      </c>
      <c r="I42" s="27">
        <f>I43+I44+I45+I46+I47</f>
        <v>0</v>
      </c>
    </row>
    <row r="43" spans="1:9" x14ac:dyDescent="0.25">
      <c r="A43" s="243" t="s">
        <v>85</v>
      </c>
      <c r="B43" s="243"/>
      <c r="C43" s="243"/>
      <c r="D43" s="243"/>
      <c r="E43" s="243"/>
      <c r="F43" s="243"/>
      <c r="G43" s="5">
        <v>34</v>
      </c>
      <c r="H43" s="28">
        <v>21172</v>
      </c>
      <c r="I43" s="28">
        <v>0</v>
      </c>
    </row>
    <row r="44" spans="1:9" x14ac:dyDescent="0.25">
      <c r="A44" s="243" t="s">
        <v>86</v>
      </c>
      <c r="B44" s="243"/>
      <c r="C44" s="243"/>
      <c r="D44" s="243"/>
      <c r="E44" s="243"/>
      <c r="F44" s="243"/>
      <c r="G44" s="5">
        <v>35</v>
      </c>
      <c r="H44" s="28">
        <v>0</v>
      </c>
      <c r="I44" s="28">
        <v>0</v>
      </c>
    </row>
    <row r="45" spans="1:9" x14ac:dyDescent="0.25">
      <c r="A45" s="243" t="s">
        <v>87</v>
      </c>
      <c r="B45" s="243"/>
      <c r="C45" s="243"/>
      <c r="D45" s="243"/>
      <c r="E45" s="243"/>
      <c r="F45" s="243"/>
      <c r="G45" s="5">
        <v>36</v>
      </c>
      <c r="H45" s="28">
        <v>0</v>
      </c>
      <c r="I45" s="28">
        <v>0</v>
      </c>
    </row>
    <row r="46" spans="1:9" x14ac:dyDescent="0.25">
      <c r="A46" s="243" t="s">
        <v>88</v>
      </c>
      <c r="B46" s="243"/>
      <c r="C46" s="243"/>
      <c r="D46" s="243"/>
      <c r="E46" s="243"/>
      <c r="F46" s="243"/>
      <c r="G46" s="5">
        <v>37</v>
      </c>
      <c r="H46" s="28">
        <v>0</v>
      </c>
      <c r="I46" s="28">
        <v>0</v>
      </c>
    </row>
    <row r="47" spans="1:9" x14ac:dyDescent="0.25">
      <c r="A47" s="243" t="s">
        <v>89</v>
      </c>
      <c r="B47" s="243"/>
      <c r="C47" s="243"/>
      <c r="D47" s="243"/>
      <c r="E47" s="243"/>
      <c r="F47" s="243"/>
      <c r="G47" s="5">
        <v>38</v>
      </c>
      <c r="H47" s="28">
        <v>0</v>
      </c>
      <c r="I47" s="28">
        <v>0</v>
      </c>
    </row>
    <row r="48" spans="1:9" ht="22.2" customHeight="1" x14ac:dyDescent="0.25">
      <c r="A48" s="266" t="s">
        <v>90</v>
      </c>
      <c r="B48" s="250"/>
      <c r="C48" s="250"/>
      <c r="D48" s="250"/>
      <c r="E48" s="250"/>
      <c r="F48" s="250"/>
      <c r="G48" s="4">
        <v>39</v>
      </c>
      <c r="H48" s="27">
        <f>H49+H50+H51</f>
        <v>0</v>
      </c>
      <c r="I48" s="27">
        <f>I49+I50+I51</f>
        <v>0</v>
      </c>
    </row>
    <row r="49" spans="1:9" x14ac:dyDescent="0.25">
      <c r="A49" s="243" t="s">
        <v>91</v>
      </c>
      <c r="B49" s="243"/>
      <c r="C49" s="243"/>
      <c r="D49" s="243"/>
      <c r="E49" s="243"/>
      <c r="F49" s="243"/>
      <c r="G49" s="5">
        <v>40</v>
      </c>
      <c r="H49" s="28">
        <v>0</v>
      </c>
      <c r="I49" s="28">
        <v>0</v>
      </c>
    </row>
    <row r="50" spans="1:9" x14ac:dyDescent="0.25">
      <c r="A50" s="243" t="s">
        <v>92</v>
      </c>
      <c r="B50" s="243"/>
      <c r="C50" s="243"/>
      <c r="D50" s="243"/>
      <c r="E50" s="243"/>
      <c r="F50" s="243"/>
      <c r="G50" s="5">
        <v>41</v>
      </c>
      <c r="H50" s="28">
        <v>0</v>
      </c>
      <c r="I50" s="28">
        <v>0</v>
      </c>
    </row>
    <row r="51" spans="1:9" x14ac:dyDescent="0.25">
      <c r="A51" s="243" t="s">
        <v>93</v>
      </c>
      <c r="B51" s="243"/>
      <c r="C51" s="243"/>
      <c r="D51" s="243"/>
      <c r="E51" s="243"/>
      <c r="F51" s="243"/>
      <c r="G51" s="5">
        <v>42</v>
      </c>
      <c r="H51" s="28">
        <v>0</v>
      </c>
      <c r="I51" s="28">
        <v>0</v>
      </c>
    </row>
    <row r="52" spans="1:9" x14ac:dyDescent="0.25">
      <c r="A52" s="266" t="s">
        <v>94</v>
      </c>
      <c r="B52" s="250"/>
      <c r="C52" s="250"/>
      <c r="D52" s="250"/>
      <c r="E52" s="250"/>
      <c r="F52" s="250"/>
      <c r="G52" s="4">
        <v>43</v>
      </c>
      <c r="H52" s="27">
        <f>H53+H54+H55</f>
        <v>22680817227</v>
      </c>
      <c r="I52" s="27">
        <f>I53+I54+I55</f>
        <v>24590499484</v>
      </c>
    </row>
    <row r="53" spans="1:9" x14ac:dyDescent="0.25">
      <c r="A53" s="243" t="s">
        <v>95</v>
      </c>
      <c r="B53" s="243"/>
      <c r="C53" s="243"/>
      <c r="D53" s="243"/>
      <c r="E53" s="243"/>
      <c r="F53" s="243"/>
      <c r="G53" s="5">
        <v>44</v>
      </c>
      <c r="H53" s="28">
        <v>22561546458</v>
      </c>
      <c r="I53" s="28">
        <v>24496075533</v>
      </c>
    </row>
    <row r="54" spans="1:9" x14ac:dyDescent="0.25">
      <c r="A54" s="243" t="s">
        <v>96</v>
      </c>
      <c r="B54" s="243"/>
      <c r="C54" s="243"/>
      <c r="D54" s="243"/>
      <c r="E54" s="243"/>
      <c r="F54" s="243"/>
      <c r="G54" s="5">
        <v>45</v>
      </c>
      <c r="H54" s="28">
        <v>0</v>
      </c>
      <c r="I54" s="28">
        <v>0</v>
      </c>
    </row>
    <row r="55" spans="1:9" x14ac:dyDescent="0.25">
      <c r="A55" s="243" t="s">
        <v>97</v>
      </c>
      <c r="B55" s="243"/>
      <c r="C55" s="243"/>
      <c r="D55" s="243"/>
      <c r="E55" s="243"/>
      <c r="F55" s="243"/>
      <c r="G55" s="5">
        <v>46</v>
      </c>
      <c r="H55" s="28">
        <v>119270769</v>
      </c>
      <c r="I55" s="28">
        <v>94423951</v>
      </c>
    </row>
    <row r="56" spans="1:9" x14ac:dyDescent="0.25">
      <c r="A56" s="243" t="s">
        <v>98</v>
      </c>
      <c r="B56" s="243"/>
      <c r="C56" s="243"/>
      <c r="D56" s="243"/>
      <c r="E56" s="243"/>
      <c r="F56" s="243"/>
      <c r="G56" s="5">
        <v>47</v>
      </c>
      <c r="H56" s="28">
        <v>0</v>
      </c>
      <c r="I56" s="28">
        <v>0</v>
      </c>
    </row>
    <row r="57" spans="1:9" ht="26.4" customHeight="1" x14ac:dyDescent="0.25">
      <c r="A57" s="265" t="s">
        <v>99</v>
      </c>
      <c r="B57" s="265"/>
      <c r="C57" s="265"/>
      <c r="D57" s="265"/>
      <c r="E57" s="265"/>
      <c r="F57" s="265"/>
      <c r="G57" s="5">
        <v>48</v>
      </c>
      <c r="H57" s="28">
        <v>0</v>
      </c>
      <c r="I57" s="28">
        <v>0</v>
      </c>
    </row>
    <row r="58" spans="1:9" x14ac:dyDescent="0.25">
      <c r="A58" s="265" t="s">
        <v>100</v>
      </c>
      <c r="B58" s="265"/>
      <c r="C58" s="265"/>
      <c r="D58" s="265"/>
      <c r="E58" s="265"/>
      <c r="F58" s="265"/>
      <c r="G58" s="5">
        <v>49</v>
      </c>
      <c r="H58" s="28">
        <v>125688739</v>
      </c>
      <c r="I58" s="28">
        <v>341273561</v>
      </c>
    </row>
    <row r="59" spans="1:9" x14ac:dyDescent="0.25">
      <c r="A59" s="265" t="s">
        <v>101</v>
      </c>
      <c r="B59" s="243"/>
      <c r="C59" s="243"/>
      <c r="D59" s="243"/>
      <c r="E59" s="243"/>
      <c r="F59" s="243"/>
      <c r="G59" s="5">
        <v>50</v>
      </c>
      <c r="H59" s="28">
        <v>25697310</v>
      </c>
      <c r="I59" s="28">
        <v>64392779</v>
      </c>
    </row>
    <row r="60" spans="1:9" x14ac:dyDescent="0.25">
      <c r="A60" s="265" t="s">
        <v>102</v>
      </c>
      <c r="B60" s="265"/>
      <c r="C60" s="265"/>
      <c r="D60" s="265"/>
      <c r="E60" s="265"/>
      <c r="F60" s="265"/>
      <c r="G60" s="5">
        <v>51</v>
      </c>
      <c r="H60" s="28">
        <v>0</v>
      </c>
      <c r="I60" s="28">
        <v>0</v>
      </c>
    </row>
    <row r="61" spans="1:9" x14ac:dyDescent="0.25">
      <c r="A61" s="265" t="s">
        <v>103</v>
      </c>
      <c r="B61" s="265"/>
      <c r="C61" s="265"/>
      <c r="D61" s="265"/>
      <c r="E61" s="265"/>
      <c r="F61" s="265"/>
      <c r="G61" s="5">
        <v>52</v>
      </c>
      <c r="H61" s="28">
        <v>151759203</v>
      </c>
      <c r="I61" s="28">
        <v>180966028</v>
      </c>
    </row>
    <row r="62" spans="1:9" ht="27" customHeight="1" x14ac:dyDescent="0.25">
      <c r="A62" s="265" t="s">
        <v>104</v>
      </c>
      <c r="B62" s="265"/>
      <c r="C62" s="265"/>
      <c r="D62" s="265"/>
      <c r="E62" s="265"/>
      <c r="F62" s="265"/>
      <c r="G62" s="5">
        <v>53</v>
      </c>
      <c r="H62" s="28">
        <v>0</v>
      </c>
      <c r="I62" s="28">
        <v>0</v>
      </c>
    </row>
    <row r="63" spans="1:9" x14ac:dyDescent="0.25">
      <c r="A63" s="267" t="s">
        <v>105</v>
      </c>
      <c r="B63" s="268"/>
      <c r="C63" s="268"/>
      <c r="D63" s="268"/>
      <c r="E63" s="268"/>
      <c r="F63" s="268"/>
      <c r="G63" s="4">
        <v>54</v>
      </c>
      <c r="H63" s="27">
        <f>H42+H48+H52+H56+H57+H58+H59+H60+H61+H62</f>
        <v>22983983651</v>
      </c>
      <c r="I63" s="27">
        <f>I42+I48+I52+I56+I57+I58+I59+I60+I61+I62</f>
        <v>25177131852</v>
      </c>
    </row>
    <row r="64" spans="1:9" x14ac:dyDescent="0.25">
      <c r="A64" s="269" t="s">
        <v>106</v>
      </c>
      <c r="B64" s="270"/>
      <c r="C64" s="270"/>
      <c r="D64" s="270"/>
      <c r="E64" s="270"/>
      <c r="F64" s="270"/>
      <c r="G64" s="270"/>
      <c r="H64" s="270"/>
      <c r="I64" s="270"/>
    </row>
    <row r="65" spans="1:9" x14ac:dyDescent="0.25">
      <c r="A65" s="243" t="s">
        <v>107</v>
      </c>
      <c r="B65" s="243"/>
      <c r="C65" s="243"/>
      <c r="D65" s="243"/>
      <c r="E65" s="243"/>
      <c r="F65" s="243"/>
      <c r="G65" s="5">
        <v>55</v>
      </c>
      <c r="H65" s="28">
        <v>1214775000</v>
      </c>
      <c r="I65" s="28">
        <v>1214775000</v>
      </c>
    </row>
    <row r="66" spans="1:9" x14ac:dyDescent="0.25">
      <c r="A66" s="243" t="s">
        <v>108</v>
      </c>
      <c r="B66" s="243"/>
      <c r="C66" s="243"/>
      <c r="D66" s="243"/>
      <c r="E66" s="243"/>
      <c r="F66" s="243"/>
      <c r="G66" s="5">
        <v>56</v>
      </c>
      <c r="H66" s="28">
        <v>0</v>
      </c>
      <c r="I66" s="28">
        <v>0</v>
      </c>
    </row>
    <row r="67" spans="1:9" x14ac:dyDescent="0.25">
      <c r="A67" s="243" t="s">
        <v>109</v>
      </c>
      <c r="B67" s="243"/>
      <c r="C67" s="243"/>
      <c r="D67" s="243"/>
      <c r="E67" s="243"/>
      <c r="F67" s="243"/>
      <c r="G67" s="5">
        <v>57</v>
      </c>
      <c r="H67" s="28">
        <v>0</v>
      </c>
      <c r="I67" s="28">
        <v>0</v>
      </c>
    </row>
    <row r="68" spans="1:9" x14ac:dyDescent="0.25">
      <c r="A68" s="243" t="s">
        <v>110</v>
      </c>
      <c r="B68" s="243"/>
      <c r="C68" s="243"/>
      <c r="D68" s="243"/>
      <c r="E68" s="243"/>
      <c r="F68" s="243"/>
      <c r="G68" s="5">
        <v>58</v>
      </c>
      <c r="H68" s="28">
        <v>0</v>
      </c>
      <c r="I68" s="28">
        <v>0</v>
      </c>
    </row>
    <row r="69" spans="1:9" x14ac:dyDescent="0.25">
      <c r="A69" s="243" t="s">
        <v>111</v>
      </c>
      <c r="B69" s="243"/>
      <c r="C69" s="243"/>
      <c r="D69" s="243"/>
      <c r="E69" s="243"/>
      <c r="F69" s="243"/>
      <c r="G69" s="5">
        <v>59</v>
      </c>
      <c r="H69" s="28">
        <v>264974555</v>
      </c>
      <c r="I69" s="28">
        <v>240193702</v>
      </c>
    </row>
    <row r="70" spans="1:9" x14ac:dyDescent="0.25">
      <c r="A70" s="243" t="s">
        <v>112</v>
      </c>
      <c r="B70" s="243"/>
      <c r="C70" s="243"/>
      <c r="D70" s="243"/>
      <c r="E70" s="243"/>
      <c r="F70" s="243"/>
      <c r="G70" s="5">
        <v>60</v>
      </c>
      <c r="H70" s="28">
        <v>204798039</v>
      </c>
      <c r="I70" s="28">
        <v>297151162</v>
      </c>
    </row>
    <row r="71" spans="1:9" x14ac:dyDescent="0.25">
      <c r="A71" s="243" t="s">
        <v>113</v>
      </c>
      <c r="B71" s="243"/>
      <c r="C71" s="243"/>
      <c r="D71" s="243"/>
      <c r="E71" s="243"/>
      <c r="F71" s="243"/>
      <c r="G71" s="5">
        <v>61</v>
      </c>
      <c r="H71" s="28">
        <v>0</v>
      </c>
      <c r="I71" s="28">
        <v>0</v>
      </c>
    </row>
    <row r="72" spans="1:9" x14ac:dyDescent="0.25">
      <c r="A72" s="243" t="s">
        <v>114</v>
      </c>
      <c r="B72" s="243"/>
      <c r="C72" s="243"/>
      <c r="D72" s="243"/>
      <c r="E72" s="243"/>
      <c r="F72" s="243"/>
      <c r="G72" s="5">
        <v>62</v>
      </c>
      <c r="H72" s="28">
        <v>611448069</v>
      </c>
      <c r="I72" s="28">
        <v>702479141</v>
      </c>
    </row>
    <row r="73" spans="1:9" x14ac:dyDescent="0.25">
      <c r="A73" s="243" t="s">
        <v>115</v>
      </c>
      <c r="B73" s="243"/>
      <c r="C73" s="243"/>
      <c r="D73" s="243"/>
      <c r="E73" s="243"/>
      <c r="F73" s="243"/>
      <c r="G73" s="5">
        <v>63</v>
      </c>
      <c r="H73" s="28">
        <v>-477000</v>
      </c>
      <c r="I73" s="28">
        <v>-477000</v>
      </c>
    </row>
    <row r="74" spans="1:9" x14ac:dyDescent="0.25">
      <c r="A74" s="243" t="s">
        <v>116</v>
      </c>
      <c r="B74" s="243"/>
      <c r="C74" s="243"/>
      <c r="D74" s="243"/>
      <c r="E74" s="243"/>
      <c r="F74" s="243"/>
      <c r="G74" s="5">
        <v>64</v>
      </c>
      <c r="H74" s="28">
        <v>183384194</v>
      </c>
      <c r="I74" s="28">
        <v>202623988</v>
      </c>
    </row>
    <row r="75" spans="1:9" x14ac:dyDescent="0.25">
      <c r="A75" s="243" t="s">
        <v>117</v>
      </c>
      <c r="B75" s="243"/>
      <c r="C75" s="243"/>
      <c r="D75" s="243"/>
      <c r="E75" s="243"/>
      <c r="F75" s="243"/>
      <c r="G75" s="5">
        <v>65</v>
      </c>
      <c r="H75" s="28">
        <v>0</v>
      </c>
      <c r="I75" s="28">
        <v>0</v>
      </c>
    </row>
    <row r="76" spans="1:9" x14ac:dyDescent="0.25">
      <c r="A76" s="243" t="s">
        <v>118</v>
      </c>
      <c r="B76" s="243"/>
      <c r="C76" s="243"/>
      <c r="D76" s="243"/>
      <c r="E76" s="243"/>
      <c r="F76" s="243"/>
      <c r="G76" s="5">
        <v>66</v>
      </c>
      <c r="H76" s="28">
        <v>0</v>
      </c>
      <c r="I76" s="28">
        <v>0</v>
      </c>
    </row>
    <row r="77" spans="1:9" x14ac:dyDescent="0.25">
      <c r="A77" s="267" t="s">
        <v>119</v>
      </c>
      <c r="B77" s="267"/>
      <c r="C77" s="267"/>
      <c r="D77" s="267"/>
      <c r="E77" s="267"/>
      <c r="F77" s="267"/>
      <c r="G77" s="4">
        <v>67</v>
      </c>
      <c r="H77" s="27">
        <f>H65+H66+H67+H68+H69+H70+H71+H72+H73+H74+H75+H76</f>
        <v>2478902857</v>
      </c>
      <c r="I77" s="27">
        <f>I65+I66+I67+I68+I69+I70+I71+I72+I73+I74+I75+I76</f>
        <v>2656745993</v>
      </c>
    </row>
    <row r="78" spans="1:9" x14ac:dyDescent="0.25">
      <c r="A78" s="267" t="s">
        <v>120</v>
      </c>
      <c r="B78" s="268"/>
      <c r="C78" s="268"/>
      <c r="D78" s="268"/>
      <c r="E78" s="268"/>
      <c r="F78" s="268"/>
      <c r="G78" s="4">
        <v>68</v>
      </c>
      <c r="H78" s="27">
        <f>H63+H77</f>
        <v>25462886508</v>
      </c>
      <c r="I78" s="27">
        <f>I63+I77</f>
        <v>27833877845</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Invalid entry" error="You can enter only whole numbers (positive or negative) or a zero." sqref="H69:I69" xr:uid="{00000000-0002-0000-0100-000005000000}">
      <formula1>9999999999</formula1>
    </dataValidation>
    <dataValidation type="whole" operator="notEqual" allowBlank="1" showInputMessage="1" showErrorMessage="1" errorTitle="Invalid entry" error="You can enter only whole numbers." sqref="H66:I67 H70:I78" xr:uid="{00000000-0002-0000-0100-000006000000}">
      <formula1>9999999999</formula1>
    </dataValidation>
    <dataValidation type="whole" operator="greaterThanOrEqual" allowBlank="1" showInputMessage="1" showErrorMessage="1" errorTitle="Invalid entry" error="You can enter only positive whole numbers or a zero." sqref="H9:I40 H65:I65 H68:I68 H42:I63" xr:uid="{00000000-0002-0000-0100-000007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opLeftCell="A54" zoomScaleNormal="100" zoomScaleSheetLayoutView="110" workbookViewId="0">
      <selection activeCell="H69" sqref="H69:K70"/>
    </sheetView>
  </sheetViews>
  <sheetFormatPr defaultRowHeight="13.2" x14ac:dyDescent="0.25"/>
  <cols>
    <col min="1" max="7" width="9.109375" style="6"/>
    <col min="8" max="11" width="12.109375" style="30"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283" t="s">
        <v>121</v>
      </c>
      <c r="B1" s="252"/>
      <c r="C1" s="252"/>
      <c r="D1" s="252"/>
      <c r="E1" s="252"/>
      <c r="F1" s="252"/>
      <c r="G1" s="252"/>
      <c r="H1" s="252"/>
    </row>
    <row r="2" spans="1:11" x14ac:dyDescent="0.25">
      <c r="A2" s="282" t="s">
        <v>340</v>
      </c>
      <c r="B2" s="254"/>
      <c r="C2" s="254"/>
      <c r="D2" s="254"/>
      <c r="E2" s="254"/>
      <c r="F2" s="254"/>
      <c r="G2" s="254"/>
      <c r="H2" s="254"/>
    </row>
    <row r="3" spans="1:11" x14ac:dyDescent="0.25">
      <c r="A3" s="275" t="s">
        <v>122</v>
      </c>
      <c r="B3" s="276"/>
      <c r="C3" s="276"/>
      <c r="D3" s="276"/>
      <c r="E3" s="276"/>
      <c r="F3" s="276"/>
      <c r="G3" s="276"/>
      <c r="H3" s="276"/>
      <c r="I3" s="264"/>
      <c r="J3" s="264"/>
      <c r="K3" s="264"/>
    </row>
    <row r="4" spans="1:11" x14ac:dyDescent="0.25">
      <c r="A4" s="277" t="s">
        <v>123</v>
      </c>
      <c r="B4" s="260"/>
      <c r="C4" s="260"/>
      <c r="D4" s="260"/>
      <c r="E4" s="260"/>
      <c r="F4" s="260"/>
      <c r="G4" s="260"/>
      <c r="H4" s="260"/>
      <c r="I4" s="261"/>
      <c r="J4" s="261"/>
      <c r="K4" s="261"/>
    </row>
    <row r="5" spans="1:11" ht="22.5" customHeight="1" x14ac:dyDescent="0.25">
      <c r="A5" s="273" t="s">
        <v>124</v>
      </c>
      <c r="B5" s="258"/>
      <c r="C5" s="258"/>
      <c r="D5" s="258"/>
      <c r="E5" s="258"/>
      <c r="F5" s="258"/>
      <c r="G5" s="273" t="s">
        <v>125</v>
      </c>
      <c r="H5" s="271" t="s">
        <v>126</v>
      </c>
      <c r="I5" s="272"/>
      <c r="J5" s="271" t="s">
        <v>127</v>
      </c>
      <c r="K5" s="272"/>
    </row>
    <row r="6" spans="1:11" x14ac:dyDescent="0.25">
      <c r="A6" s="258"/>
      <c r="B6" s="258"/>
      <c r="C6" s="258"/>
      <c r="D6" s="258"/>
      <c r="E6" s="258"/>
      <c r="F6" s="258"/>
      <c r="G6" s="258"/>
      <c r="H6" s="31" t="s">
        <v>128</v>
      </c>
      <c r="I6" s="31" t="s">
        <v>129</v>
      </c>
      <c r="J6" s="31" t="s">
        <v>130</v>
      </c>
      <c r="K6" s="31" t="s">
        <v>131</v>
      </c>
    </row>
    <row r="7" spans="1:11" x14ac:dyDescent="0.25">
      <c r="A7" s="281">
        <v>1</v>
      </c>
      <c r="B7" s="256"/>
      <c r="C7" s="256"/>
      <c r="D7" s="256"/>
      <c r="E7" s="256"/>
      <c r="F7" s="256"/>
      <c r="G7" s="7">
        <v>2</v>
      </c>
      <c r="H7" s="31">
        <v>3</v>
      </c>
      <c r="I7" s="31">
        <v>4</v>
      </c>
      <c r="J7" s="31">
        <v>5</v>
      </c>
      <c r="K7" s="31">
        <v>6</v>
      </c>
    </row>
    <row r="8" spans="1:11" x14ac:dyDescent="0.25">
      <c r="A8" s="278" t="s">
        <v>132</v>
      </c>
      <c r="B8" s="278"/>
      <c r="C8" s="278"/>
      <c r="D8" s="278"/>
      <c r="E8" s="278"/>
      <c r="F8" s="278"/>
      <c r="G8" s="5">
        <v>1</v>
      </c>
      <c r="H8" s="32">
        <v>588820078</v>
      </c>
      <c r="I8" s="32">
        <v>147709924</v>
      </c>
      <c r="J8" s="32">
        <v>560475854</v>
      </c>
      <c r="K8" s="32">
        <v>135480489</v>
      </c>
    </row>
    <row r="9" spans="1:11" x14ac:dyDescent="0.25">
      <c r="A9" s="278" t="s">
        <v>133</v>
      </c>
      <c r="B9" s="278"/>
      <c r="C9" s="278"/>
      <c r="D9" s="278"/>
      <c r="E9" s="278"/>
      <c r="F9" s="278"/>
      <c r="G9" s="5">
        <v>2</v>
      </c>
      <c r="H9" s="32">
        <v>51590120</v>
      </c>
      <c r="I9" s="32">
        <v>11630448</v>
      </c>
      <c r="J9" s="32">
        <v>36367350</v>
      </c>
      <c r="K9" s="32">
        <v>8838120</v>
      </c>
    </row>
    <row r="10" spans="1:11" x14ac:dyDescent="0.25">
      <c r="A10" s="278" t="s">
        <v>134</v>
      </c>
      <c r="B10" s="278"/>
      <c r="C10" s="278"/>
      <c r="D10" s="278"/>
      <c r="E10" s="278"/>
      <c r="F10" s="278"/>
      <c r="G10" s="5">
        <v>3</v>
      </c>
      <c r="H10" s="32">
        <v>0</v>
      </c>
      <c r="I10" s="32">
        <v>0</v>
      </c>
      <c r="J10" s="32">
        <v>0</v>
      </c>
      <c r="K10" s="32">
        <v>0</v>
      </c>
    </row>
    <row r="11" spans="1:11" x14ac:dyDescent="0.25">
      <c r="A11" s="278" t="s">
        <v>135</v>
      </c>
      <c r="B11" s="278"/>
      <c r="C11" s="278"/>
      <c r="D11" s="278"/>
      <c r="E11" s="278"/>
      <c r="F11" s="278"/>
      <c r="G11" s="5">
        <v>4</v>
      </c>
      <c r="H11" s="32">
        <v>3292513</v>
      </c>
      <c r="I11" s="32">
        <v>11671</v>
      </c>
      <c r="J11" s="32">
        <v>1143665</v>
      </c>
      <c r="K11" s="32">
        <v>53598</v>
      </c>
    </row>
    <row r="12" spans="1:11" x14ac:dyDescent="0.25">
      <c r="A12" s="278" t="s">
        <v>136</v>
      </c>
      <c r="B12" s="278"/>
      <c r="C12" s="278"/>
      <c r="D12" s="278"/>
      <c r="E12" s="278"/>
      <c r="F12" s="278"/>
      <c r="G12" s="5">
        <v>5</v>
      </c>
      <c r="H12" s="32">
        <v>459757903</v>
      </c>
      <c r="I12" s="32">
        <v>110572450</v>
      </c>
      <c r="J12" s="32">
        <v>492742014</v>
      </c>
      <c r="K12" s="32">
        <v>115488772</v>
      </c>
    </row>
    <row r="13" spans="1:11" x14ac:dyDescent="0.25">
      <c r="A13" s="278" t="s">
        <v>137</v>
      </c>
      <c r="B13" s="278"/>
      <c r="C13" s="278"/>
      <c r="D13" s="278"/>
      <c r="E13" s="278"/>
      <c r="F13" s="278"/>
      <c r="G13" s="5">
        <v>6</v>
      </c>
      <c r="H13" s="32">
        <v>273899127</v>
      </c>
      <c r="I13" s="32">
        <v>65273989</v>
      </c>
      <c r="J13" s="32">
        <v>290106697</v>
      </c>
      <c r="K13" s="32">
        <v>69032354</v>
      </c>
    </row>
    <row r="14" spans="1:11" ht="40.200000000000003" customHeight="1" x14ac:dyDescent="0.25">
      <c r="A14" s="278" t="s">
        <v>138</v>
      </c>
      <c r="B14" s="278"/>
      <c r="C14" s="278"/>
      <c r="D14" s="278"/>
      <c r="E14" s="278"/>
      <c r="F14" s="278"/>
      <c r="G14" s="5">
        <v>7</v>
      </c>
      <c r="H14" s="32">
        <v>35035565</v>
      </c>
      <c r="I14" s="32">
        <v>0</v>
      </c>
      <c r="J14" s="32">
        <v>671529</v>
      </c>
      <c r="K14" s="32">
        <v>507</v>
      </c>
    </row>
    <row r="15" spans="1:11" ht="24.6" customHeight="1" x14ac:dyDescent="0.25">
      <c r="A15" s="278" t="s">
        <v>139</v>
      </c>
      <c r="B15" s="278"/>
      <c r="C15" s="278"/>
      <c r="D15" s="278"/>
      <c r="E15" s="278"/>
      <c r="F15" s="278"/>
      <c r="G15" s="5">
        <v>8</v>
      </c>
      <c r="H15" s="32">
        <v>47068263</v>
      </c>
      <c r="I15" s="32">
        <v>18424922</v>
      </c>
      <c r="J15" s="32">
        <v>59962657</v>
      </c>
      <c r="K15" s="32">
        <v>10403671</v>
      </c>
    </row>
    <row r="16" spans="1:11" ht="27" customHeight="1" x14ac:dyDescent="0.25">
      <c r="A16" s="278" t="s">
        <v>140</v>
      </c>
      <c r="B16" s="278"/>
      <c r="C16" s="278"/>
      <c r="D16" s="278"/>
      <c r="E16" s="278"/>
      <c r="F16" s="278"/>
      <c r="G16" s="5">
        <v>9</v>
      </c>
      <c r="H16" s="32">
        <v>-571077</v>
      </c>
      <c r="I16" s="32">
        <v>-787789</v>
      </c>
      <c r="J16" s="32">
        <v>30491412</v>
      </c>
      <c r="K16" s="32">
        <v>53461</v>
      </c>
    </row>
    <row r="17" spans="1:11" ht="22.2" customHeight="1" x14ac:dyDescent="0.25">
      <c r="A17" s="278" t="s">
        <v>141</v>
      </c>
      <c r="B17" s="278"/>
      <c r="C17" s="278"/>
      <c r="D17" s="278"/>
      <c r="E17" s="278"/>
      <c r="F17" s="278"/>
      <c r="G17" s="5">
        <v>10</v>
      </c>
      <c r="H17" s="32">
        <v>0</v>
      </c>
      <c r="I17" s="32">
        <v>0</v>
      </c>
      <c r="J17" s="32">
        <v>0</v>
      </c>
      <c r="K17" s="32">
        <v>0</v>
      </c>
    </row>
    <row r="18" spans="1:11" x14ac:dyDescent="0.25">
      <c r="A18" s="278" t="s">
        <v>142</v>
      </c>
      <c r="B18" s="278"/>
      <c r="C18" s="278"/>
      <c r="D18" s="278"/>
      <c r="E18" s="278"/>
      <c r="F18" s="278"/>
      <c r="G18" s="5">
        <v>11</v>
      </c>
      <c r="H18" s="32">
        <v>0</v>
      </c>
      <c r="I18" s="32">
        <v>0</v>
      </c>
      <c r="J18" s="32">
        <v>0</v>
      </c>
      <c r="K18" s="32">
        <v>0</v>
      </c>
    </row>
    <row r="19" spans="1:11" x14ac:dyDescent="0.25">
      <c r="A19" s="278" t="s">
        <v>143</v>
      </c>
      <c r="B19" s="278"/>
      <c r="C19" s="278"/>
      <c r="D19" s="278"/>
      <c r="E19" s="278"/>
      <c r="F19" s="278"/>
      <c r="G19" s="5">
        <v>12</v>
      </c>
      <c r="H19" s="32">
        <v>-8624819</v>
      </c>
      <c r="I19" s="32">
        <v>-1037018</v>
      </c>
      <c r="J19" s="32">
        <v>-7592753</v>
      </c>
      <c r="K19" s="32">
        <v>-1436657</v>
      </c>
    </row>
    <row r="20" spans="1:11" x14ac:dyDescent="0.25">
      <c r="A20" s="278" t="s">
        <v>144</v>
      </c>
      <c r="B20" s="278"/>
      <c r="C20" s="278"/>
      <c r="D20" s="278"/>
      <c r="E20" s="278"/>
      <c r="F20" s="278"/>
      <c r="G20" s="5">
        <v>13</v>
      </c>
      <c r="H20" s="32">
        <v>0</v>
      </c>
      <c r="I20" s="32">
        <v>0</v>
      </c>
      <c r="J20" s="32">
        <v>0</v>
      </c>
      <c r="K20" s="32">
        <v>0</v>
      </c>
    </row>
    <row r="21" spans="1:11" x14ac:dyDescent="0.25">
      <c r="A21" s="278" t="s">
        <v>145</v>
      </c>
      <c r="B21" s="278"/>
      <c r="C21" s="278"/>
      <c r="D21" s="278"/>
      <c r="E21" s="278"/>
      <c r="F21" s="278"/>
      <c r="G21" s="5">
        <v>14</v>
      </c>
      <c r="H21" s="32">
        <v>13725920</v>
      </c>
      <c r="I21" s="32">
        <v>4834277</v>
      </c>
      <c r="J21" s="32">
        <v>20267730</v>
      </c>
      <c r="K21" s="32">
        <v>11837756</v>
      </c>
    </row>
    <row r="22" spans="1:11" x14ac:dyDescent="0.25">
      <c r="A22" s="278" t="s">
        <v>146</v>
      </c>
      <c r="B22" s="278"/>
      <c r="C22" s="278"/>
      <c r="D22" s="278"/>
      <c r="E22" s="278"/>
      <c r="F22" s="278"/>
      <c r="G22" s="5">
        <v>15</v>
      </c>
      <c r="H22" s="32">
        <v>14000990</v>
      </c>
      <c r="I22" s="32">
        <v>4453293</v>
      </c>
      <c r="J22" s="32">
        <v>19349962</v>
      </c>
      <c r="K22" s="32">
        <v>10964899</v>
      </c>
    </row>
    <row r="23" spans="1:11" ht="25.95" customHeight="1" x14ac:dyDescent="0.25">
      <c r="A23" s="267" t="s">
        <v>147</v>
      </c>
      <c r="B23" s="267"/>
      <c r="C23" s="267"/>
      <c r="D23" s="267"/>
      <c r="E23" s="267"/>
      <c r="F23" s="267"/>
      <c r="G23" s="4">
        <v>16</v>
      </c>
      <c r="H23" s="33">
        <f>H8-H9-H10+H11+H12-H13+H14+H15+H16+H17+H18+H19+H20+H21-H22</f>
        <v>799014109</v>
      </c>
      <c r="I23" s="33">
        <f t="shared" ref="I23:K23" si="0">I8-I9-I10+I11+I12-I13+I14+I15+I16+I17+I18+I19+I20+I21-I22</f>
        <v>198370707</v>
      </c>
      <c r="J23" s="33">
        <f t="shared" si="0"/>
        <v>812338099</v>
      </c>
      <c r="K23" s="33">
        <f t="shared" si="0"/>
        <v>183046224</v>
      </c>
    </row>
    <row r="24" spans="1:11" x14ac:dyDescent="0.25">
      <c r="A24" s="278" t="s">
        <v>148</v>
      </c>
      <c r="B24" s="278"/>
      <c r="C24" s="278"/>
      <c r="D24" s="278"/>
      <c r="E24" s="278"/>
      <c r="F24" s="278"/>
      <c r="G24" s="5">
        <v>17</v>
      </c>
      <c r="H24" s="32">
        <v>391864512</v>
      </c>
      <c r="I24" s="32">
        <v>74161495</v>
      </c>
      <c r="J24" s="32">
        <v>418161923</v>
      </c>
      <c r="K24" s="32">
        <v>127075427</v>
      </c>
    </row>
    <row r="25" spans="1:11" ht="24" customHeight="1" x14ac:dyDescent="0.25">
      <c r="A25" s="278" t="s">
        <v>308</v>
      </c>
      <c r="B25" s="278"/>
      <c r="C25" s="278"/>
      <c r="D25" s="278"/>
      <c r="E25" s="278"/>
      <c r="F25" s="278"/>
      <c r="G25" s="5">
        <v>18</v>
      </c>
      <c r="H25" s="32">
        <v>42002367</v>
      </c>
      <c r="I25" s="32">
        <v>10488737</v>
      </c>
      <c r="J25" s="32">
        <v>13916357</v>
      </c>
      <c r="K25" s="32">
        <v>3479089</v>
      </c>
    </row>
    <row r="26" spans="1:11" x14ac:dyDescent="0.25">
      <c r="A26" s="278" t="s">
        <v>149</v>
      </c>
      <c r="B26" s="278"/>
      <c r="C26" s="278"/>
      <c r="D26" s="278"/>
      <c r="E26" s="278"/>
      <c r="F26" s="278"/>
      <c r="G26" s="5">
        <v>19</v>
      </c>
      <c r="H26" s="32">
        <v>76278177</v>
      </c>
      <c r="I26" s="32">
        <v>17820633</v>
      </c>
      <c r="J26" s="32">
        <v>67823078</v>
      </c>
      <c r="K26" s="32">
        <v>16981062</v>
      </c>
    </row>
    <row r="27" spans="1:11" x14ac:dyDescent="0.25">
      <c r="A27" s="278" t="s">
        <v>150</v>
      </c>
      <c r="B27" s="278"/>
      <c r="C27" s="278"/>
      <c r="D27" s="278"/>
      <c r="E27" s="278"/>
      <c r="F27" s="278"/>
      <c r="G27" s="5">
        <v>20</v>
      </c>
      <c r="H27" s="32">
        <v>-3386347</v>
      </c>
      <c r="I27" s="32">
        <v>-2550</v>
      </c>
      <c r="J27" s="32">
        <v>-4328639</v>
      </c>
      <c r="K27" s="32">
        <v>-2350084</v>
      </c>
    </row>
    <row r="28" spans="1:11" x14ac:dyDescent="0.25">
      <c r="A28" s="278" t="s">
        <v>151</v>
      </c>
      <c r="B28" s="278"/>
      <c r="C28" s="278"/>
      <c r="D28" s="278"/>
      <c r="E28" s="278"/>
      <c r="F28" s="278"/>
      <c r="G28" s="5">
        <v>21</v>
      </c>
      <c r="H28" s="32">
        <v>-61671217</v>
      </c>
      <c r="I28" s="32">
        <v>1020378</v>
      </c>
      <c r="J28" s="32">
        <v>306219</v>
      </c>
      <c r="K28" s="32">
        <v>-20428201</v>
      </c>
    </row>
    <row r="29" spans="1:11" ht="24.6" customHeight="1" x14ac:dyDescent="0.25">
      <c r="A29" s="278" t="s">
        <v>152</v>
      </c>
      <c r="B29" s="278"/>
      <c r="C29" s="278"/>
      <c r="D29" s="278"/>
      <c r="E29" s="278"/>
      <c r="F29" s="278"/>
      <c r="G29" s="5">
        <v>22</v>
      </c>
      <c r="H29" s="32">
        <v>109876155</v>
      </c>
      <c r="I29" s="32">
        <v>26428653</v>
      </c>
      <c r="J29" s="32">
        <v>63262189</v>
      </c>
      <c r="K29" s="32">
        <v>61565821</v>
      </c>
    </row>
    <row r="30" spans="1:11" ht="24.6" customHeight="1" x14ac:dyDescent="0.25">
      <c r="A30" s="278" t="s">
        <v>153</v>
      </c>
      <c r="B30" s="278"/>
      <c r="C30" s="278"/>
      <c r="D30" s="278"/>
      <c r="E30" s="278"/>
      <c r="F30" s="278"/>
      <c r="G30" s="5">
        <v>23</v>
      </c>
      <c r="H30" s="32">
        <v>0</v>
      </c>
      <c r="I30" s="32">
        <v>0</v>
      </c>
      <c r="J30" s="32">
        <v>0</v>
      </c>
      <c r="K30" s="32">
        <v>0</v>
      </c>
    </row>
    <row r="31" spans="1:11" ht="24.6" customHeight="1" x14ac:dyDescent="0.25">
      <c r="A31" s="278" t="s">
        <v>154</v>
      </c>
      <c r="B31" s="278"/>
      <c r="C31" s="278"/>
      <c r="D31" s="278"/>
      <c r="E31" s="278"/>
      <c r="F31" s="278"/>
      <c r="G31" s="5">
        <v>24</v>
      </c>
      <c r="H31" s="32">
        <v>8711610</v>
      </c>
      <c r="I31" s="32">
        <v>8711610</v>
      </c>
      <c r="J31" s="32">
        <v>-1903399</v>
      </c>
      <c r="K31" s="32">
        <v>-1903399</v>
      </c>
    </row>
    <row r="32" spans="1:11" x14ac:dyDescent="0.25">
      <c r="A32" s="278" t="s">
        <v>155</v>
      </c>
      <c r="B32" s="278"/>
      <c r="C32" s="278"/>
      <c r="D32" s="278"/>
      <c r="E32" s="278"/>
      <c r="F32" s="278"/>
      <c r="G32" s="5">
        <v>25</v>
      </c>
      <c r="H32" s="32">
        <v>0</v>
      </c>
      <c r="I32" s="32">
        <v>0</v>
      </c>
      <c r="J32" s="32">
        <v>0</v>
      </c>
      <c r="K32" s="32">
        <v>0</v>
      </c>
    </row>
    <row r="33" spans="1:11" ht="23.4" customHeight="1" x14ac:dyDescent="0.25">
      <c r="A33" s="278" t="s">
        <v>156</v>
      </c>
      <c r="B33" s="278"/>
      <c r="C33" s="278"/>
      <c r="D33" s="278"/>
      <c r="E33" s="278"/>
      <c r="F33" s="278"/>
      <c r="G33" s="5">
        <v>26</v>
      </c>
      <c r="H33" s="32">
        <v>0</v>
      </c>
      <c r="I33" s="32">
        <v>0</v>
      </c>
      <c r="J33" s="32">
        <v>0</v>
      </c>
      <c r="K33" s="32">
        <v>0</v>
      </c>
    </row>
    <row r="34" spans="1:11" ht="23.4" customHeight="1" x14ac:dyDescent="0.25">
      <c r="A34" s="278" t="s">
        <v>157</v>
      </c>
      <c r="B34" s="278"/>
      <c r="C34" s="278"/>
      <c r="D34" s="278"/>
      <c r="E34" s="278"/>
      <c r="F34" s="278"/>
      <c r="G34" s="5">
        <v>27</v>
      </c>
      <c r="H34" s="32">
        <v>0</v>
      </c>
      <c r="I34" s="32">
        <v>0</v>
      </c>
      <c r="J34" s="32">
        <v>0</v>
      </c>
      <c r="K34" s="32">
        <v>0</v>
      </c>
    </row>
    <row r="35" spans="1:11" ht="23.4" customHeight="1" x14ac:dyDescent="0.25">
      <c r="A35" s="268" t="s">
        <v>309</v>
      </c>
      <c r="B35" s="268"/>
      <c r="C35" s="268"/>
      <c r="D35" s="268"/>
      <c r="E35" s="268"/>
      <c r="F35" s="268"/>
      <c r="G35" s="4">
        <v>28</v>
      </c>
      <c r="H35" s="33">
        <f>H23-H24+H27-H26-H28-H29-H30-H31+H32+H33+H34-H25</f>
        <v>228566158</v>
      </c>
      <c r="I35" s="33">
        <f>I23-I24+I27-I26-I28-I29-I30-I31+I32+I33+I34-I25</f>
        <v>59736651</v>
      </c>
      <c r="J35" s="33">
        <f t="shared" ref="J35:K35" si="1">J23-J24+J27-J26-J28-J29-J30-J31+J32+J33+J34-J25</f>
        <v>246443093</v>
      </c>
      <c r="K35" s="33">
        <f t="shared" si="1"/>
        <v>-6073659</v>
      </c>
    </row>
    <row r="36" spans="1:11" ht="23.4" customHeight="1" x14ac:dyDescent="0.25">
      <c r="A36" s="278" t="s">
        <v>158</v>
      </c>
      <c r="B36" s="278"/>
      <c r="C36" s="278"/>
      <c r="D36" s="278"/>
      <c r="E36" s="278"/>
      <c r="F36" s="278"/>
      <c r="G36" s="5">
        <v>29</v>
      </c>
      <c r="H36" s="32">
        <v>45181964</v>
      </c>
      <c r="I36" s="32">
        <v>10892924</v>
      </c>
      <c r="J36" s="32">
        <v>43819105</v>
      </c>
      <c r="K36" s="32">
        <v>-1961079</v>
      </c>
    </row>
    <row r="37" spans="1:11" ht="23.4" customHeight="1" x14ac:dyDescent="0.25">
      <c r="A37" s="268" t="s">
        <v>310</v>
      </c>
      <c r="B37" s="268"/>
      <c r="C37" s="268"/>
      <c r="D37" s="268"/>
      <c r="E37" s="268"/>
      <c r="F37" s="268"/>
      <c r="G37" s="4">
        <v>30</v>
      </c>
      <c r="H37" s="33">
        <f>H35-H36</f>
        <v>183384194</v>
      </c>
      <c r="I37" s="33">
        <f t="shared" ref="I37:K37" si="2">I35-I36</f>
        <v>48843727</v>
      </c>
      <c r="J37" s="33">
        <f t="shared" si="2"/>
        <v>202623988</v>
      </c>
      <c r="K37" s="33">
        <f t="shared" si="2"/>
        <v>-4112580</v>
      </c>
    </row>
    <row r="38" spans="1:11" ht="23.4" customHeight="1" x14ac:dyDescent="0.25">
      <c r="A38" s="268" t="s">
        <v>311</v>
      </c>
      <c r="B38" s="268"/>
      <c r="C38" s="268"/>
      <c r="D38" s="268"/>
      <c r="E38" s="268"/>
      <c r="F38" s="268"/>
      <c r="G38" s="4">
        <v>31</v>
      </c>
      <c r="H38" s="33">
        <f>H39-H40</f>
        <v>0</v>
      </c>
      <c r="I38" s="33">
        <f t="shared" ref="I38:K38" si="3">I39-I40</f>
        <v>0</v>
      </c>
      <c r="J38" s="33">
        <f t="shared" si="3"/>
        <v>0</v>
      </c>
      <c r="K38" s="33">
        <f t="shared" si="3"/>
        <v>0</v>
      </c>
    </row>
    <row r="39" spans="1:11" ht="23.4" customHeight="1" x14ac:dyDescent="0.25">
      <c r="A39" s="278" t="s">
        <v>307</v>
      </c>
      <c r="B39" s="278"/>
      <c r="C39" s="278"/>
      <c r="D39" s="278"/>
      <c r="E39" s="278"/>
      <c r="F39" s="278"/>
      <c r="G39" s="5">
        <v>32</v>
      </c>
      <c r="H39" s="32">
        <v>0</v>
      </c>
      <c r="I39" s="32">
        <v>0</v>
      </c>
      <c r="J39" s="32">
        <v>0</v>
      </c>
      <c r="K39" s="32">
        <v>0</v>
      </c>
    </row>
    <row r="40" spans="1:11" ht="23.4" customHeight="1" x14ac:dyDescent="0.25">
      <c r="A40" s="278" t="s">
        <v>159</v>
      </c>
      <c r="B40" s="278"/>
      <c r="C40" s="278"/>
      <c r="D40" s="278"/>
      <c r="E40" s="278"/>
      <c r="F40" s="278"/>
      <c r="G40" s="5">
        <v>33</v>
      </c>
      <c r="H40" s="32">
        <v>0</v>
      </c>
      <c r="I40" s="32">
        <v>0</v>
      </c>
      <c r="J40" s="32">
        <v>0</v>
      </c>
      <c r="K40" s="32">
        <v>0</v>
      </c>
    </row>
    <row r="41" spans="1:11" x14ac:dyDescent="0.25">
      <c r="A41" s="268" t="s">
        <v>312</v>
      </c>
      <c r="B41" s="268"/>
      <c r="C41" s="268"/>
      <c r="D41" s="268"/>
      <c r="E41" s="268"/>
      <c r="F41" s="268"/>
      <c r="G41" s="4">
        <v>34</v>
      </c>
      <c r="H41" s="33">
        <f>H37+H38</f>
        <v>183384194</v>
      </c>
      <c r="I41" s="33">
        <f>I37+I38</f>
        <v>48843727</v>
      </c>
      <c r="J41" s="33">
        <f>J37+J38</f>
        <v>202623988</v>
      </c>
      <c r="K41" s="33">
        <f>K37+K38</f>
        <v>-4112580</v>
      </c>
    </row>
    <row r="42" spans="1:11" x14ac:dyDescent="0.25">
      <c r="A42" s="278" t="s">
        <v>160</v>
      </c>
      <c r="B42" s="278"/>
      <c r="C42" s="278"/>
      <c r="D42" s="278"/>
      <c r="E42" s="278"/>
      <c r="F42" s="278"/>
      <c r="G42" s="5">
        <v>35</v>
      </c>
      <c r="H42" s="32">
        <v>0</v>
      </c>
      <c r="I42" s="32">
        <v>0</v>
      </c>
      <c r="J42" s="32">
        <v>0</v>
      </c>
      <c r="K42" s="32">
        <v>0</v>
      </c>
    </row>
    <row r="43" spans="1:11" x14ac:dyDescent="0.25">
      <c r="A43" s="278" t="s">
        <v>161</v>
      </c>
      <c r="B43" s="278"/>
      <c r="C43" s="278"/>
      <c r="D43" s="278"/>
      <c r="E43" s="278"/>
      <c r="F43" s="278"/>
      <c r="G43" s="5">
        <v>36</v>
      </c>
      <c r="H43" s="32">
        <v>183384194</v>
      </c>
      <c r="I43" s="32">
        <v>48843727</v>
      </c>
      <c r="J43" s="32">
        <v>202623988</v>
      </c>
      <c r="K43" s="32">
        <v>-4112580</v>
      </c>
    </row>
    <row r="44" spans="1:11" x14ac:dyDescent="0.25">
      <c r="A44" s="269" t="s">
        <v>162</v>
      </c>
      <c r="B44" s="269"/>
      <c r="C44" s="269"/>
      <c r="D44" s="269"/>
      <c r="E44" s="269"/>
      <c r="F44" s="269"/>
      <c r="G44" s="274"/>
      <c r="H44" s="274"/>
      <c r="I44" s="274"/>
      <c r="J44" s="245"/>
      <c r="K44" s="245"/>
    </row>
    <row r="45" spans="1:11" x14ac:dyDescent="0.25">
      <c r="A45" s="267" t="s">
        <v>163</v>
      </c>
      <c r="B45" s="267"/>
      <c r="C45" s="267"/>
      <c r="D45" s="267"/>
      <c r="E45" s="267"/>
      <c r="F45" s="267"/>
      <c r="G45" s="4">
        <v>37</v>
      </c>
      <c r="H45" s="33">
        <f>H41</f>
        <v>183384194</v>
      </c>
      <c r="I45" s="33">
        <f>I41</f>
        <v>48843727</v>
      </c>
      <c r="J45" s="33">
        <f>J41</f>
        <v>202623988</v>
      </c>
      <c r="K45" s="33">
        <f>K41</f>
        <v>-4112580</v>
      </c>
    </row>
    <row r="46" spans="1:11" x14ac:dyDescent="0.25">
      <c r="A46" s="267" t="s">
        <v>313</v>
      </c>
      <c r="B46" s="267"/>
      <c r="C46" s="267"/>
      <c r="D46" s="267"/>
      <c r="E46" s="267"/>
      <c r="F46" s="267"/>
      <c r="G46" s="4">
        <v>38</v>
      </c>
      <c r="H46" s="34">
        <f>H47+H59</f>
        <v>-82538216</v>
      </c>
      <c r="I46" s="34">
        <f>I47+I59</f>
        <v>11010500</v>
      </c>
      <c r="J46" s="34">
        <f>J47+J59</f>
        <v>-24780852</v>
      </c>
      <c r="K46" s="34">
        <f>K47+K59</f>
        <v>-18042638</v>
      </c>
    </row>
    <row r="47" spans="1:11" ht="26.4" customHeight="1" x14ac:dyDescent="0.25">
      <c r="A47" s="266" t="s">
        <v>314</v>
      </c>
      <c r="B47" s="266"/>
      <c r="C47" s="266"/>
      <c r="D47" s="266"/>
      <c r="E47" s="266"/>
      <c r="F47" s="266"/>
      <c r="G47" s="4">
        <v>39</v>
      </c>
      <c r="H47" s="34">
        <f>SUM(H48:H54)+H57+H58</f>
        <v>-4199151</v>
      </c>
      <c r="I47" s="34">
        <f>SUM(I48:I54)+I57+I58</f>
        <v>-2373526</v>
      </c>
      <c r="J47" s="34">
        <f>SUM(J48:J54)+J57+J58</f>
        <v>1831095</v>
      </c>
      <c r="K47" s="34">
        <f>SUM(K48:K54)+K57+K58</f>
        <v>2288818</v>
      </c>
    </row>
    <row r="48" spans="1:11" x14ac:dyDescent="0.25">
      <c r="A48" s="280" t="s">
        <v>164</v>
      </c>
      <c r="B48" s="280"/>
      <c r="C48" s="280"/>
      <c r="D48" s="280"/>
      <c r="E48" s="280"/>
      <c r="F48" s="280"/>
      <c r="G48" s="5">
        <v>40</v>
      </c>
      <c r="H48" s="32">
        <v>-7533354</v>
      </c>
      <c r="I48" s="32">
        <v>-4199151</v>
      </c>
      <c r="J48" s="32">
        <v>6411028</v>
      </c>
      <c r="K48" s="32">
        <v>6411028</v>
      </c>
    </row>
    <row r="49" spans="1:11" x14ac:dyDescent="0.25">
      <c r="A49" s="280" t="s">
        <v>165</v>
      </c>
      <c r="B49" s="280"/>
      <c r="C49" s="280"/>
      <c r="D49" s="280"/>
      <c r="E49" s="280"/>
      <c r="F49" s="280"/>
      <c r="G49" s="5">
        <v>41</v>
      </c>
      <c r="H49" s="32">
        <v>0</v>
      </c>
      <c r="I49" s="32">
        <v>0</v>
      </c>
      <c r="J49" s="32">
        <v>0</v>
      </c>
      <c r="K49" s="32">
        <v>0</v>
      </c>
    </row>
    <row r="50" spans="1:11" ht="24.6" customHeight="1" x14ac:dyDescent="0.25">
      <c r="A50" s="280" t="s">
        <v>166</v>
      </c>
      <c r="B50" s="280"/>
      <c r="C50" s="280"/>
      <c r="D50" s="280"/>
      <c r="E50" s="280"/>
      <c r="F50" s="280"/>
      <c r="G50" s="5">
        <v>42</v>
      </c>
      <c r="H50" s="32">
        <v>1825625</v>
      </c>
      <c r="I50" s="32">
        <v>1825625</v>
      </c>
      <c r="J50" s="32">
        <v>-2968225</v>
      </c>
      <c r="K50" s="32">
        <v>-2968225</v>
      </c>
    </row>
    <row r="51" spans="1:11" x14ac:dyDescent="0.25">
      <c r="A51" s="280" t="s">
        <v>167</v>
      </c>
      <c r="B51" s="280"/>
      <c r="C51" s="280"/>
      <c r="D51" s="280"/>
      <c r="E51" s="280"/>
      <c r="F51" s="280"/>
      <c r="G51" s="5">
        <v>43</v>
      </c>
      <c r="H51" s="32">
        <v>0</v>
      </c>
      <c r="I51" s="32">
        <v>0</v>
      </c>
      <c r="J51" s="32">
        <v>0</v>
      </c>
      <c r="K51" s="32">
        <v>0</v>
      </c>
    </row>
    <row r="52" spans="1:11" ht="27.6" customHeight="1" x14ac:dyDescent="0.25">
      <c r="A52" s="280" t="s">
        <v>168</v>
      </c>
      <c r="B52" s="280"/>
      <c r="C52" s="280"/>
      <c r="D52" s="280"/>
      <c r="E52" s="280"/>
      <c r="F52" s="280"/>
      <c r="G52" s="5">
        <v>44</v>
      </c>
      <c r="H52" s="32">
        <v>0</v>
      </c>
      <c r="I52" s="32">
        <v>0</v>
      </c>
      <c r="J52" s="32">
        <v>0</v>
      </c>
      <c r="K52" s="32">
        <v>0</v>
      </c>
    </row>
    <row r="53" spans="1:11" ht="25.2" customHeight="1" x14ac:dyDescent="0.25">
      <c r="A53" s="280" t="s">
        <v>169</v>
      </c>
      <c r="B53" s="280"/>
      <c r="C53" s="280"/>
      <c r="D53" s="280"/>
      <c r="E53" s="280"/>
      <c r="F53" s="280"/>
      <c r="G53" s="5">
        <v>45</v>
      </c>
      <c r="H53" s="32">
        <v>0</v>
      </c>
      <c r="I53" s="32">
        <v>0</v>
      </c>
      <c r="J53" s="32">
        <v>0</v>
      </c>
      <c r="K53" s="32">
        <v>0</v>
      </c>
    </row>
    <row r="54" spans="1:11" x14ac:dyDescent="0.25">
      <c r="A54" s="243" t="s">
        <v>170</v>
      </c>
      <c r="B54" s="243"/>
      <c r="C54" s="243"/>
      <c r="D54" s="243"/>
      <c r="E54" s="243"/>
      <c r="F54" s="243"/>
      <c r="G54" s="5">
        <v>46</v>
      </c>
      <c r="H54" s="32">
        <v>0</v>
      </c>
      <c r="I54" s="32">
        <v>0</v>
      </c>
      <c r="J54" s="32">
        <v>0</v>
      </c>
      <c r="K54" s="32">
        <v>0</v>
      </c>
    </row>
    <row r="55" spans="1:11" ht="12.75" customHeight="1" x14ac:dyDescent="0.25">
      <c r="A55" s="243" t="s">
        <v>171</v>
      </c>
      <c r="B55" s="243"/>
      <c r="C55" s="243"/>
      <c r="D55" s="243"/>
      <c r="E55" s="243"/>
      <c r="F55" s="243"/>
      <c r="G55" s="5">
        <v>47</v>
      </c>
      <c r="H55" s="32">
        <v>0</v>
      </c>
      <c r="I55" s="32">
        <v>0</v>
      </c>
      <c r="J55" s="32">
        <v>0</v>
      </c>
      <c r="K55" s="32">
        <v>0</v>
      </c>
    </row>
    <row r="56" spans="1:11" ht="12.75" customHeight="1" x14ac:dyDescent="0.25">
      <c r="A56" s="243" t="s">
        <v>172</v>
      </c>
      <c r="B56" s="243"/>
      <c r="C56" s="243"/>
      <c r="D56" s="243"/>
      <c r="E56" s="243"/>
      <c r="F56" s="243"/>
      <c r="G56" s="5">
        <v>48</v>
      </c>
      <c r="H56" s="32">
        <v>0</v>
      </c>
      <c r="I56" s="32">
        <v>0</v>
      </c>
      <c r="J56" s="32">
        <v>0</v>
      </c>
      <c r="K56" s="32">
        <v>0</v>
      </c>
    </row>
    <row r="57" spans="1:11" ht="12.75" customHeight="1" x14ac:dyDescent="0.25">
      <c r="A57" s="243" t="s">
        <v>173</v>
      </c>
      <c r="B57" s="243"/>
      <c r="C57" s="243"/>
      <c r="D57" s="243"/>
      <c r="E57" s="243"/>
      <c r="F57" s="243"/>
      <c r="G57" s="5">
        <v>49</v>
      </c>
      <c r="H57" s="32">
        <v>0</v>
      </c>
      <c r="I57" s="32">
        <v>0</v>
      </c>
      <c r="J57" s="32">
        <v>0</v>
      </c>
      <c r="K57" s="32">
        <v>0</v>
      </c>
    </row>
    <row r="58" spans="1:11" ht="13.95" customHeight="1" x14ac:dyDescent="0.25">
      <c r="A58" s="243" t="s">
        <v>174</v>
      </c>
      <c r="B58" s="243"/>
      <c r="C58" s="243"/>
      <c r="D58" s="243"/>
      <c r="E58" s="243"/>
      <c r="F58" s="243"/>
      <c r="G58" s="5">
        <v>50</v>
      </c>
      <c r="H58" s="32">
        <v>1508578</v>
      </c>
      <c r="I58" s="32">
        <v>0</v>
      </c>
      <c r="J58" s="32">
        <v>-1611708</v>
      </c>
      <c r="K58" s="32">
        <v>-1153985</v>
      </c>
    </row>
    <row r="59" spans="1:11" ht="23.4" customHeight="1" x14ac:dyDescent="0.25">
      <c r="A59" s="266" t="s">
        <v>315</v>
      </c>
      <c r="B59" s="266"/>
      <c r="C59" s="266"/>
      <c r="D59" s="266"/>
      <c r="E59" s="266"/>
      <c r="F59" s="266"/>
      <c r="G59" s="4">
        <v>51</v>
      </c>
      <c r="H59" s="34">
        <f>SUM(H60:H67)</f>
        <v>-78339065</v>
      </c>
      <c r="I59" s="34">
        <f>SUM(I60:I67)</f>
        <v>13384026</v>
      </c>
      <c r="J59" s="34">
        <f>SUM(J60:J67)</f>
        <v>-26611947</v>
      </c>
      <c r="K59" s="34">
        <f>SUM(K60:K67)</f>
        <v>-20331456</v>
      </c>
    </row>
    <row r="60" spans="1:11" ht="12.75" customHeight="1" x14ac:dyDescent="0.25">
      <c r="A60" s="243" t="s">
        <v>175</v>
      </c>
      <c r="B60" s="243"/>
      <c r="C60" s="243"/>
      <c r="D60" s="243"/>
      <c r="E60" s="243"/>
      <c r="F60" s="243"/>
      <c r="G60" s="5">
        <v>52</v>
      </c>
      <c r="H60" s="32">
        <v>0</v>
      </c>
      <c r="I60" s="32">
        <v>0</v>
      </c>
      <c r="J60" s="32">
        <v>0</v>
      </c>
      <c r="K60" s="32">
        <v>0</v>
      </c>
    </row>
    <row r="61" spans="1:11" ht="12.75" customHeight="1" x14ac:dyDescent="0.25">
      <c r="A61" s="243" t="s">
        <v>176</v>
      </c>
      <c r="B61" s="243"/>
      <c r="C61" s="243"/>
      <c r="D61" s="243"/>
      <c r="E61" s="243"/>
      <c r="F61" s="243"/>
      <c r="G61" s="5">
        <v>53</v>
      </c>
      <c r="H61" s="32">
        <v>0</v>
      </c>
      <c r="I61" s="32">
        <v>0</v>
      </c>
      <c r="J61" s="32">
        <v>0</v>
      </c>
      <c r="K61" s="32">
        <v>0</v>
      </c>
    </row>
    <row r="62" spans="1:11" ht="12.75" customHeight="1" x14ac:dyDescent="0.25">
      <c r="A62" s="243" t="s">
        <v>177</v>
      </c>
      <c r="B62" s="243"/>
      <c r="C62" s="243"/>
      <c r="D62" s="243"/>
      <c r="E62" s="243"/>
      <c r="F62" s="243"/>
      <c r="G62" s="5">
        <v>54</v>
      </c>
      <c r="H62" s="32">
        <v>0</v>
      </c>
      <c r="I62" s="32">
        <v>0</v>
      </c>
      <c r="J62" s="32">
        <v>0</v>
      </c>
      <c r="K62" s="32">
        <v>0</v>
      </c>
    </row>
    <row r="63" spans="1:11" ht="12.75" customHeight="1" x14ac:dyDescent="0.25">
      <c r="A63" s="243" t="s">
        <v>178</v>
      </c>
      <c r="B63" s="243"/>
      <c r="C63" s="243"/>
      <c r="D63" s="243"/>
      <c r="E63" s="243"/>
      <c r="F63" s="243"/>
      <c r="G63" s="5">
        <v>55</v>
      </c>
      <c r="H63" s="32">
        <v>0</v>
      </c>
      <c r="I63" s="32">
        <v>0</v>
      </c>
      <c r="J63" s="32">
        <v>0</v>
      </c>
      <c r="K63" s="32">
        <v>0</v>
      </c>
    </row>
    <row r="64" spans="1:11" ht="12.75" customHeight="1" x14ac:dyDescent="0.25">
      <c r="A64" s="243" t="s">
        <v>179</v>
      </c>
      <c r="B64" s="243"/>
      <c r="C64" s="243"/>
      <c r="D64" s="243"/>
      <c r="E64" s="243"/>
      <c r="F64" s="243"/>
      <c r="G64" s="5">
        <v>56</v>
      </c>
      <c r="H64" s="32">
        <v>-95463311</v>
      </c>
      <c r="I64" s="32">
        <v>16394117</v>
      </c>
      <c r="J64" s="32">
        <v>-32525728</v>
      </c>
      <c r="K64" s="32">
        <v>-24866593</v>
      </c>
    </row>
    <row r="65" spans="1:11" ht="12.75" customHeight="1" x14ac:dyDescent="0.25">
      <c r="A65" s="243" t="s">
        <v>180</v>
      </c>
      <c r="B65" s="243"/>
      <c r="C65" s="243"/>
      <c r="D65" s="243"/>
      <c r="E65" s="243"/>
      <c r="F65" s="243"/>
      <c r="G65" s="5">
        <v>57</v>
      </c>
      <c r="H65" s="32">
        <v>0</v>
      </c>
      <c r="I65" s="32">
        <v>0</v>
      </c>
      <c r="J65" s="32">
        <v>0</v>
      </c>
      <c r="K65" s="32">
        <v>0</v>
      </c>
    </row>
    <row r="66" spans="1:11" ht="25.2" customHeight="1" x14ac:dyDescent="0.25">
      <c r="A66" s="243" t="s">
        <v>181</v>
      </c>
      <c r="B66" s="243"/>
      <c r="C66" s="243"/>
      <c r="D66" s="243"/>
      <c r="E66" s="243"/>
      <c r="F66" s="243"/>
      <c r="G66" s="5">
        <v>58</v>
      </c>
      <c r="H66" s="32">
        <v>0</v>
      </c>
      <c r="I66" s="32">
        <v>0</v>
      </c>
      <c r="J66" s="32">
        <v>0</v>
      </c>
      <c r="K66" s="32">
        <v>0</v>
      </c>
    </row>
    <row r="67" spans="1:11" ht="24" customHeight="1" x14ac:dyDescent="0.25">
      <c r="A67" s="243" t="s">
        <v>182</v>
      </c>
      <c r="B67" s="243"/>
      <c r="C67" s="243"/>
      <c r="D67" s="243"/>
      <c r="E67" s="243"/>
      <c r="F67" s="243"/>
      <c r="G67" s="5">
        <v>59</v>
      </c>
      <c r="H67" s="32">
        <v>17124246</v>
      </c>
      <c r="I67" s="32">
        <v>-3010091</v>
      </c>
      <c r="J67" s="32">
        <v>5913781</v>
      </c>
      <c r="K67" s="32">
        <v>4535137</v>
      </c>
    </row>
    <row r="68" spans="1:11" ht="24" customHeight="1" x14ac:dyDescent="0.25">
      <c r="A68" s="266" t="s">
        <v>316</v>
      </c>
      <c r="B68" s="266"/>
      <c r="C68" s="266"/>
      <c r="D68" s="266"/>
      <c r="E68" s="266"/>
      <c r="F68" s="266"/>
      <c r="G68" s="4">
        <v>60</v>
      </c>
      <c r="H68" s="34">
        <f>H45+H46</f>
        <v>100845978</v>
      </c>
      <c r="I68" s="34">
        <f>I45+I46</f>
        <v>59854227</v>
      </c>
      <c r="J68" s="34">
        <f>J45+J46</f>
        <v>177843136</v>
      </c>
      <c r="K68" s="34">
        <f>K45+K46</f>
        <v>-22155218</v>
      </c>
    </row>
    <row r="69" spans="1:11" ht="12.75" customHeight="1" x14ac:dyDescent="0.25">
      <c r="A69" s="265" t="s">
        <v>183</v>
      </c>
      <c r="B69" s="265"/>
      <c r="C69" s="265"/>
      <c r="D69" s="265"/>
      <c r="E69" s="265"/>
      <c r="F69" s="265"/>
      <c r="G69" s="5">
        <v>61</v>
      </c>
      <c r="H69" s="32">
        <v>0</v>
      </c>
      <c r="I69" s="32">
        <v>0</v>
      </c>
      <c r="J69" s="32">
        <v>0</v>
      </c>
      <c r="K69" s="32">
        <v>0</v>
      </c>
    </row>
    <row r="70" spans="1:11" x14ac:dyDescent="0.25">
      <c r="A70" s="279" t="s">
        <v>184</v>
      </c>
      <c r="B70" s="279"/>
      <c r="C70" s="279"/>
      <c r="D70" s="279"/>
      <c r="E70" s="279"/>
      <c r="F70" s="279"/>
      <c r="G70" s="5">
        <v>62</v>
      </c>
      <c r="H70" s="32">
        <v>100845978</v>
      </c>
      <c r="I70" s="32">
        <v>59854227</v>
      </c>
      <c r="J70" s="32">
        <v>177843136</v>
      </c>
      <c r="K70" s="32">
        <v>-22155218</v>
      </c>
    </row>
  </sheetData>
  <sheetProtection algorithmName="SHA-512" hashValue="Nl6O2HJm/VLMDkpejwMKmU75sZnscwhSOBYvV9c19E5DdbztTa6Ru9lphiVBhFapnnKdqww5ygkrv9cIxySKtA==" saltValue="D4/kPhgOwftB2IXrxkWfSg=="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7">
    <dataValidation type="whole" operator="greaterThanOrEqual" allowBlank="1" showInputMessage="1" showErrorMessage="1" errorTitle="Incorrect entry" error="You can enter only positive whole numbers."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Incorrect entry" error="You can enter only positive or nega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Incorrect entry" error="You can enter only whole numbers."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4:K27" xr:uid="{00000000-0002-0000-0200-000003000000}">
      <formula1>0</formula1>
    </dataValidation>
    <dataValidation type="whole" operator="notEqual" allowBlank="1" showInputMessage="1" showErrorMessage="1" errorTitle="Invalid entry" error="You can enter only whole numbers." sqref="H10:K10 K28:K31 H13:K20 H28:H32 I28:I31 H45:K70 J28:J32 H23:K23" xr:uid="{00000000-0002-0000-0200-000004000000}">
      <formula1>999999999</formula1>
    </dataValidation>
    <dataValidation type="whole" operator="greaterThanOrEqual" allowBlank="1" showInputMessage="1" showErrorMessage="1" errorTitle="Invalid entry" error="You can enter only positive whole numbers or a zero." sqref="H21:K22 H33:H41 I32:I41 K32:K41 J33:J41" xr:uid="{00000000-0002-0000-0200-000005000000}">
      <formula1>0</formula1>
    </dataValidation>
    <dataValidation operator="greaterThanOrEqual" allowBlank="1" showInputMessage="1" showErrorMessage="1" errorTitle="Invalid entry" error="You can enter only positive whole numbers or a zero." sqref="H42:K43" xr:uid="{00000000-0002-0000-0200-000006000000}"/>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6" zoomScale="110" zoomScaleNormal="100" workbookViewId="0">
      <selection activeCell="I63" sqref="I63"/>
    </sheetView>
  </sheetViews>
  <sheetFormatPr defaultRowHeight="13.2" x14ac:dyDescent="0.25"/>
  <cols>
    <col min="1" max="7" width="9.109375" style="6"/>
    <col min="8" max="8" width="9.88671875" style="30" customWidth="1"/>
    <col min="9" max="9" width="12" style="30"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283" t="s">
        <v>185</v>
      </c>
      <c r="B1" s="300"/>
      <c r="C1" s="300"/>
      <c r="D1" s="300"/>
      <c r="E1" s="300"/>
      <c r="F1" s="300"/>
      <c r="G1" s="300"/>
      <c r="H1" s="300"/>
    </row>
    <row r="2" spans="1:9" ht="12.75" customHeight="1" x14ac:dyDescent="0.25">
      <c r="A2" s="282" t="s">
        <v>433</v>
      </c>
      <c r="B2" s="254"/>
      <c r="C2" s="254"/>
      <c r="D2" s="254"/>
      <c r="E2" s="254"/>
      <c r="F2" s="254"/>
      <c r="G2" s="254"/>
      <c r="H2" s="254"/>
    </row>
    <row r="3" spans="1:9" x14ac:dyDescent="0.25">
      <c r="A3" s="304" t="s">
        <v>186</v>
      </c>
      <c r="B3" s="305"/>
      <c r="C3" s="305"/>
      <c r="D3" s="305"/>
      <c r="E3" s="305"/>
      <c r="F3" s="305"/>
      <c r="G3" s="305"/>
      <c r="H3" s="305"/>
      <c r="I3" s="264"/>
    </row>
    <row r="4" spans="1:9" x14ac:dyDescent="0.25">
      <c r="A4" s="292" t="s">
        <v>187</v>
      </c>
      <c r="B4" s="260"/>
      <c r="C4" s="260"/>
      <c r="D4" s="260"/>
      <c r="E4" s="260"/>
      <c r="F4" s="260"/>
      <c r="G4" s="260"/>
      <c r="H4" s="260"/>
      <c r="I4" s="261"/>
    </row>
    <row r="5" spans="1:9" ht="41.4" thickBot="1" x14ac:dyDescent="0.3">
      <c r="A5" s="301" t="s">
        <v>188</v>
      </c>
      <c r="B5" s="302"/>
      <c r="C5" s="302"/>
      <c r="D5" s="302"/>
      <c r="E5" s="302"/>
      <c r="F5" s="303"/>
      <c r="G5" s="8" t="s">
        <v>189</v>
      </c>
      <c r="H5" s="35" t="s">
        <v>190</v>
      </c>
      <c r="I5" s="35" t="s">
        <v>191</v>
      </c>
    </row>
    <row r="6" spans="1:9" x14ac:dyDescent="0.25">
      <c r="A6" s="306">
        <v>1</v>
      </c>
      <c r="B6" s="307"/>
      <c r="C6" s="307"/>
      <c r="D6" s="307"/>
      <c r="E6" s="307"/>
      <c r="F6" s="308"/>
      <c r="G6" s="9">
        <v>2</v>
      </c>
      <c r="H6" s="36" t="s">
        <v>192</v>
      </c>
      <c r="I6" s="36" t="s">
        <v>193</v>
      </c>
    </row>
    <row r="7" spans="1:9" x14ac:dyDescent="0.25">
      <c r="A7" s="289" t="s">
        <v>194</v>
      </c>
      <c r="B7" s="290"/>
      <c r="C7" s="290"/>
      <c r="D7" s="290"/>
      <c r="E7" s="290"/>
      <c r="F7" s="290"/>
      <c r="G7" s="290"/>
      <c r="H7" s="290"/>
      <c r="I7" s="290"/>
    </row>
    <row r="8" spans="1:9" x14ac:dyDescent="0.25">
      <c r="A8" s="287" t="s">
        <v>195</v>
      </c>
      <c r="B8" s="287"/>
      <c r="C8" s="287"/>
      <c r="D8" s="287"/>
      <c r="E8" s="287"/>
      <c r="F8" s="287"/>
      <c r="G8" s="10">
        <v>1</v>
      </c>
      <c r="H8" s="37">
        <v>0</v>
      </c>
      <c r="I8" s="37">
        <v>0</v>
      </c>
    </row>
    <row r="9" spans="1:9" x14ac:dyDescent="0.25">
      <c r="A9" s="284" t="s">
        <v>196</v>
      </c>
      <c r="B9" s="284"/>
      <c r="C9" s="284"/>
      <c r="D9" s="284"/>
      <c r="E9" s="284"/>
      <c r="F9" s="284"/>
      <c r="G9" s="11">
        <v>2</v>
      </c>
      <c r="H9" s="37">
        <v>0</v>
      </c>
      <c r="I9" s="37">
        <v>0</v>
      </c>
    </row>
    <row r="10" spans="1:9" x14ac:dyDescent="0.25">
      <c r="A10" s="284" t="s">
        <v>197</v>
      </c>
      <c r="B10" s="284"/>
      <c r="C10" s="284"/>
      <c r="D10" s="284"/>
      <c r="E10" s="284"/>
      <c r="F10" s="284"/>
      <c r="G10" s="11">
        <v>3</v>
      </c>
      <c r="H10" s="37">
        <v>0</v>
      </c>
      <c r="I10" s="37">
        <v>0</v>
      </c>
    </row>
    <row r="11" spans="1:9" x14ac:dyDescent="0.25">
      <c r="A11" s="284" t="s">
        <v>198</v>
      </c>
      <c r="B11" s="284"/>
      <c r="C11" s="284"/>
      <c r="D11" s="284"/>
      <c r="E11" s="284"/>
      <c r="F11" s="284"/>
      <c r="G11" s="11">
        <v>4</v>
      </c>
      <c r="H11" s="37">
        <v>0</v>
      </c>
      <c r="I11" s="37">
        <v>0</v>
      </c>
    </row>
    <row r="12" spans="1:9" x14ac:dyDescent="0.25">
      <c r="A12" s="284" t="s">
        <v>199</v>
      </c>
      <c r="B12" s="284"/>
      <c r="C12" s="284"/>
      <c r="D12" s="284"/>
      <c r="E12" s="284"/>
      <c r="F12" s="284"/>
      <c r="G12" s="11">
        <v>5</v>
      </c>
      <c r="H12" s="37">
        <v>0</v>
      </c>
      <c r="I12" s="37">
        <v>0</v>
      </c>
    </row>
    <row r="13" spans="1:9" ht="22.5" customHeight="1" x14ac:dyDescent="0.25">
      <c r="A13" s="284" t="s">
        <v>200</v>
      </c>
      <c r="B13" s="284"/>
      <c r="C13" s="284"/>
      <c r="D13" s="284"/>
      <c r="E13" s="284"/>
      <c r="F13" s="284"/>
      <c r="G13" s="11">
        <v>6</v>
      </c>
      <c r="H13" s="37">
        <v>0</v>
      </c>
      <c r="I13" s="37">
        <v>0</v>
      </c>
    </row>
    <row r="14" spans="1:9" x14ac:dyDescent="0.25">
      <c r="A14" s="284" t="s">
        <v>201</v>
      </c>
      <c r="B14" s="284"/>
      <c r="C14" s="284"/>
      <c r="D14" s="284"/>
      <c r="E14" s="284"/>
      <c r="F14" s="284"/>
      <c r="G14" s="11">
        <v>7</v>
      </c>
      <c r="H14" s="37">
        <v>0</v>
      </c>
      <c r="I14" s="37">
        <v>0</v>
      </c>
    </row>
    <row r="15" spans="1:9" x14ac:dyDescent="0.25">
      <c r="A15" s="309" t="s">
        <v>202</v>
      </c>
      <c r="B15" s="309"/>
      <c r="C15" s="309"/>
      <c r="D15" s="309"/>
      <c r="E15" s="309"/>
      <c r="F15" s="309"/>
      <c r="G15" s="12">
        <v>8</v>
      </c>
      <c r="H15" s="37">
        <v>0</v>
      </c>
      <c r="I15" s="37">
        <v>0</v>
      </c>
    </row>
    <row r="16" spans="1:9" x14ac:dyDescent="0.25">
      <c r="A16" s="289" t="s">
        <v>203</v>
      </c>
      <c r="B16" s="290"/>
      <c r="C16" s="290"/>
      <c r="D16" s="290"/>
      <c r="E16" s="290"/>
      <c r="F16" s="290"/>
      <c r="G16" s="290"/>
      <c r="H16" s="290"/>
      <c r="I16" s="290"/>
    </row>
    <row r="17" spans="1:9" x14ac:dyDescent="0.25">
      <c r="A17" s="287" t="s">
        <v>204</v>
      </c>
      <c r="B17" s="287"/>
      <c r="C17" s="287"/>
      <c r="D17" s="287"/>
      <c r="E17" s="287"/>
      <c r="F17" s="287"/>
      <c r="G17" s="10">
        <v>9</v>
      </c>
      <c r="H17" s="37">
        <v>228612358</v>
      </c>
      <c r="I17" s="37">
        <v>246443093</v>
      </c>
    </row>
    <row r="18" spans="1:9" x14ac:dyDescent="0.25">
      <c r="A18" s="284" t="s">
        <v>205</v>
      </c>
      <c r="B18" s="284"/>
      <c r="C18" s="284"/>
      <c r="D18" s="284"/>
      <c r="E18" s="284"/>
      <c r="F18" s="284"/>
      <c r="G18" s="11"/>
      <c r="H18" s="37">
        <v>0</v>
      </c>
      <c r="I18" s="37">
        <v>0</v>
      </c>
    </row>
    <row r="19" spans="1:9" x14ac:dyDescent="0.25">
      <c r="A19" s="284" t="s">
        <v>206</v>
      </c>
      <c r="B19" s="284"/>
      <c r="C19" s="284"/>
      <c r="D19" s="284"/>
      <c r="E19" s="284"/>
      <c r="F19" s="284"/>
      <c r="G19" s="11">
        <v>10</v>
      </c>
      <c r="H19" s="37">
        <v>174933719</v>
      </c>
      <c r="I19" s="37">
        <v>67897047</v>
      </c>
    </row>
    <row r="20" spans="1:9" x14ac:dyDescent="0.25">
      <c r="A20" s="284" t="s">
        <v>207</v>
      </c>
      <c r="B20" s="284"/>
      <c r="C20" s="284"/>
      <c r="D20" s="284"/>
      <c r="E20" s="284"/>
      <c r="F20" s="284"/>
      <c r="G20" s="11">
        <v>11</v>
      </c>
      <c r="H20" s="37">
        <v>76278177</v>
      </c>
      <c r="I20" s="37">
        <v>67823078</v>
      </c>
    </row>
    <row r="21" spans="1:9" ht="23.25" customHeight="1" x14ac:dyDescent="0.25">
      <c r="A21" s="284" t="s">
        <v>208</v>
      </c>
      <c r="B21" s="284"/>
      <c r="C21" s="284"/>
      <c r="D21" s="284"/>
      <c r="E21" s="284"/>
      <c r="F21" s="284"/>
      <c r="G21" s="11">
        <v>12</v>
      </c>
      <c r="H21" s="37">
        <v>-73479009</v>
      </c>
      <c r="I21" s="37">
        <v>-91125598</v>
      </c>
    </row>
    <row r="22" spans="1:9" x14ac:dyDescent="0.25">
      <c r="A22" s="284" t="s">
        <v>209</v>
      </c>
      <c r="B22" s="284"/>
      <c r="C22" s="284"/>
      <c r="D22" s="284"/>
      <c r="E22" s="284"/>
      <c r="F22" s="284"/>
      <c r="G22" s="11">
        <v>13</v>
      </c>
      <c r="H22" s="37">
        <v>0</v>
      </c>
      <c r="I22" s="37">
        <v>0</v>
      </c>
    </row>
    <row r="23" spans="1:9" x14ac:dyDescent="0.25">
      <c r="A23" s="284" t="s">
        <v>210</v>
      </c>
      <c r="B23" s="284"/>
      <c r="C23" s="284"/>
      <c r="D23" s="284"/>
      <c r="E23" s="284"/>
      <c r="F23" s="284"/>
      <c r="G23" s="11">
        <v>14</v>
      </c>
      <c r="H23" s="37">
        <v>-537334753</v>
      </c>
      <c r="I23" s="37">
        <v>-524108504</v>
      </c>
    </row>
    <row r="24" spans="1:9" x14ac:dyDescent="0.25">
      <c r="A24" s="289" t="s">
        <v>211</v>
      </c>
      <c r="B24" s="290"/>
      <c r="C24" s="290"/>
      <c r="D24" s="290"/>
      <c r="E24" s="290"/>
      <c r="F24" s="290"/>
      <c r="G24" s="290"/>
      <c r="H24" s="290"/>
      <c r="I24" s="290"/>
    </row>
    <row r="25" spans="1:9" x14ac:dyDescent="0.25">
      <c r="A25" s="287" t="s">
        <v>212</v>
      </c>
      <c r="B25" s="287"/>
      <c r="C25" s="287"/>
      <c r="D25" s="287"/>
      <c r="E25" s="287"/>
      <c r="F25" s="287"/>
      <c r="G25" s="10">
        <v>15</v>
      </c>
      <c r="H25" s="37">
        <v>-280916192</v>
      </c>
      <c r="I25" s="37">
        <v>-107284615</v>
      </c>
    </row>
    <row r="26" spans="1:9" x14ac:dyDescent="0.25">
      <c r="A26" s="284" t="s">
        <v>213</v>
      </c>
      <c r="B26" s="284"/>
      <c r="C26" s="284"/>
      <c r="D26" s="284"/>
      <c r="E26" s="284"/>
      <c r="F26" s="284"/>
      <c r="G26" s="11">
        <v>16</v>
      </c>
      <c r="H26" s="37">
        <v>258280921</v>
      </c>
      <c r="I26" s="37">
        <v>0</v>
      </c>
    </row>
    <row r="27" spans="1:9" x14ac:dyDescent="0.25">
      <c r="A27" s="284" t="s">
        <v>214</v>
      </c>
      <c r="B27" s="284"/>
      <c r="C27" s="284"/>
      <c r="D27" s="284"/>
      <c r="E27" s="284"/>
      <c r="F27" s="284"/>
      <c r="G27" s="11">
        <v>17</v>
      </c>
      <c r="H27" s="37">
        <v>-1316595951</v>
      </c>
      <c r="I27" s="37">
        <v>496539424</v>
      </c>
    </row>
    <row r="28" spans="1:9" ht="25.5" customHeight="1" x14ac:dyDescent="0.25">
      <c r="A28" s="284" t="s">
        <v>215</v>
      </c>
      <c r="B28" s="284"/>
      <c r="C28" s="284"/>
      <c r="D28" s="284"/>
      <c r="E28" s="284"/>
      <c r="F28" s="284"/>
      <c r="G28" s="11">
        <v>18</v>
      </c>
      <c r="H28" s="37">
        <v>468611329</v>
      </c>
      <c r="I28" s="37">
        <v>-470382081</v>
      </c>
    </row>
    <row r="29" spans="1:9" ht="23.25" customHeight="1" x14ac:dyDescent="0.25">
      <c r="A29" s="284" t="s">
        <v>216</v>
      </c>
      <c r="B29" s="284"/>
      <c r="C29" s="284"/>
      <c r="D29" s="284"/>
      <c r="E29" s="284"/>
      <c r="F29" s="284"/>
      <c r="G29" s="11">
        <v>19</v>
      </c>
      <c r="H29" s="37">
        <v>-65609242</v>
      </c>
      <c r="I29" s="37">
        <v>171790050</v>
      </c>
    </row>
    <row r="30" spans="1:9" ht="27.75" customHeight="1" x14ac:dyDescent="0.25">
      <c r="A30" s="284" t="s">
        <v>217</v>
      </c>
      <c r="B30" s="284"/>
      <c r="C30" s="284"/>
      <c r="D30" s="284"/>
      <c r="E30" s="284"/>
      <c r="F30" s="284"/>
      <c r="G30" s="11">
        <v>20</v>
      </c>
      <c r="H30" s="37">
        <v>0</v>
      </c>
      <c r="I30" s="37">
        <v>50800000</v>
      </c>
    </row>
    <row r="31" spans="1:9" ht="27.75" customHeight="1" x14ac:dyDescent="0.25">
      <c r="A31" s="284" t="s">
        <v>218</v>
      </c>
      <c r="B31" s="284"/>
      <c r="C31" s="284"/>
      <c r="D31" s="284"/>
      <c r="E31" s="284"/>
      <c r="F31" s="284"/>
      <c r="G31" s="11">
        <v>21</v>
      </c>
      <c r="H31" s="37">
        <v>0</v>
      </c>
      <c r="I31" s="37">
        <v>0</v>
      </c>
    </row>
    <row r="32" spans="1:9" ht="29.25" customHeight="1" x14ac:dyDescent="0.25">
      <c r="A32" s="284" t="s">
        <v>219</v>
      </c>
      <c r="B32" s="284"/>
      <c r="C32" s="284"/>
      <c r="D32" s="284"/>
      <c r="E32" s="284"/>
      <c r="F32" s="284"/>
      <c r="G32" s="11">
        <v>22</v>
      </c>
      <c r="H32" s="37">
        <v>2326911</v>
      </c>
      <c r="I32" s="37">
        <v>1524413</v>
      </c>
    </row>
    <row r="33" spans="1:9" x14ac:dyDescent="0.25">
      <c r="A33" s="284" t="s">
        <v>220</v>
      </c>
      <c r="B33" s="284"/>
      <c r="C33" s="284"/>
      <c r="D33" s="284"/>
      <c r="E33" s="284"/>
      <c r="F33" s="284"/>
      <c r="G33" s="11">
        <v>23</v>
      </c>
      <c r="H33" s="37">
        <v>3106512</v>
      </c>
      <c r="I33" s="37">
        <v>-9818603</v>
      </c>
    </row>
    <row r="34" spans="1:9" x14ac:dyDescent="0.25">
      <c r="A34" s="284" t="s">
        <v>221</v>
      </c>
      <c r="B34" s="284"/>
      <c r="C34" s="284"/>
      <c r="D34" s="284"/>
      <c r="E34" s="284"/>
      <c r="F34" s="284"/>
      <c r="G34" s="11">
        <v>24</v>
      </c>
      <c r="H34" s="37">
        <v>105943541</v>
      </c>
      <c r="I34" s="37">
        <v>-78058830</v>
      </c>
    </row>
    <row r="35" spans="1:9" x14ac:dyDescent="0.25">
      <c r="A35" s="284" t="s">
        <v>222</v>
      </c>
      <c r="B35" s="284"/>
      <c r="C35" s="284"/>
      <c r="D35" s="284"/>
      <c r="E35" s="284"/>
      <c r="F35" s="284"/>
      <c r="G35" s="11">
        <v>25</v>
      </c>
      <c r="H35" s="37">
        <v>1255559114</v>
      </c>
      <c r="I35" s="37">
        <v>913204182</v>
      </c>
    </row>
    <row r="36" spans="1:9" x14ac:dyDescent="0.25">
      <c r="A36" s="284" t="s">
        <v>223</v>
      </c>
      <c r="B36" s="284"/>
      <c r="C36" s="284"/>
      <c r="D36" s="284"/>
      <c r="E36" s="284"/>
      <c r="F36" s="284"/>
      <c r="G36" s="11">
        <v>26</v>
      </c>
      <c r="H36" s="37">
        <v>720175408</v>
      </c>
      <c r="I36" s="37">
        <v>1918206578</v>
      </c>
    </row>
    <row r="37" spans="1:9" x14ac:dyDescent="0.25">
      <c r="A37" s="284" t="s">
        <v>224</v>
      </c>
      <c r="B37" s="284"/>
      <c r="C37" s="284"/>
      <c r="D37" s="284"/>
      <c r="E37" s="284"/>
      <c r="F37" s="284"/>
      <c r="G37" s="11">
        <v>27</v>
      </c>
      <c r="H37" s="37">
        <v>-928046118</v>
      </c>
      <c r="I37" s="37">
        <v>-773984130</v>
      </c>
    </row>
    <row r="38" spans="1:9" x14ac:dyDescent="0.25">
      <c r="A38" s="284" t="s">
        <v>225</v>
      </c>
      <c r="B38" s="284"/>
      <c r="C38" s="284"/>
      <c r="D38" s="284"/>
      <c r="E38" s="284"/>
      <c r="F38" s="284"/>
      <c r="G38" s="11">
        <v>28</v>
      </c>
      <c r="H38" s="37">
        <v>5952655</v>
      </c>
      <c r="I38" s="37">
        <v>-24867990</v>
      </c>
    </row>
    <row r="39" spans="1:9" x14ac:dyDescent="0.25">
      <c r="A39" s="284" t="s">
        <v>226</v>
      </c>
      <c r="B39" s="284"/>
      <c r="C39" s="284"/>
      <c r="D39" s="284"/>
      <c r="E39" s="284"/>
      <c r="F39" s="284"/>
      <c r="G39" s="11">
        <v>29</v>
      </c>
      <c r="H39" s="37">
        <v>-2589926</v>
      </c>
      <c r="I39" s="37">
        <v>244485428</v>
      </c>
    </row>
    <row r="40" spans="1:9" x14ac:dyDescent="0.25">
      <c r="A40" s="284" t="s">
        <v>227</v>
      </c>
      <c r="B40" s="284"/>
      <c r="C40" s="284"/>
      <c r="D40" s="284"/>
      <c r="E40" s="284"/>
      <c r="F40" s="284"/>
      <c r="G40" s="11">
        <v>30</v>
      </c>
      <c r="H40" s="37">
        <v>588918099</v>
      </c>
      <c r="I40" s="37">
        <v>553864096</v>
      </c>
    </row>
    <row r="41" spans="1:9" x14ac:dyDescent="0.25">
      <c r="A41" s="284" t="s">
        <v>228</v>
      </c>
      <c r="B41" s="284"/>
      <c r="C41" s="284"/>
      <c r="D41" s="284"/>
      <c r="E41" s="284"/>
      <c r="F41" s="284"/>
      <c r="G41" s="11">
        <v>31</v>
      </c>
      <c r="H41" s="37">
        <v>3280842</v>
      </c>
      <c r="I41" s="37">
        <v>1143665</v>
      </c>
    </row>
    <row r="42" spans="1:9" x14ac:dyDescent="0.25">
      <c r="A42" s="284" t="s">
        <v>229</v>
      </c>
      <c r="B42" s="284"/>
      <c r="C42" s="284"/>
      <c r="D42" s="284"/>
      <c r="E42" s="284"/>
      <c r="F42" s="284"/>
      <c r="G42" s="11">
        <v>32</v>
      </c>
      <c r="H42" s="37">
        <v>-51583346</v>
      </c>
      <c r="I42" s="37">
        <v>-36367350</v>
      </c>
    </row>
    <row r="43" spans="1:9" x14ac:dyDescent="0.25">
      <c r="A43" s="284" t="s">
        <v>230</v>
      </c>
      <c r="B43" s="284"/>
      <c r="C43" s="284"/>
      <c r="D43" s="284"/>
      <c r="E43" s="284"/>
      <c r="F43" s="284"/>
      <c r="G43" s="11">
        <v>33</v>
      </c>
      <c r="H43" s="37">
        <v>0</v>
      </c>
      <c r="I43" s="37">
        <v>0</v>
      </c>
    </row>
    <row r="44" spans="1:9" ht="13.5" customHeight="1" x14ac:dyDescent="0.25">
      <c r="A44" s="288" t="s">
        <v>231</v>
      </c>
      <c r="B44" s="288"/>
      <c r="C44" s="288"/>
      <c r="D44" s="288"/>
      <c r="E44" s="288"/>
      <c r="F44" s="288"/>
      <c r="G44" s="13">
        <v>34</v>
      </c>
      <c r="H44" s="38">
        <f>SUM(H25:H43)+SUM(H17:H23)+SUM(H8:H15)</f>
        <v>635825049</v>
      </c>
      <c r="I44" s="38">
        <f>SUM(I25:I43)+SUM(I17:I23)+SUM(I8:I15)</f>
        <v>2617723353</v>
      </c>
    </row>
    <row r="45" spans="1:9" x14ac:dyDescent="0.25">
      <c r="A45" s="289" t="s">
        <v>232</v>
      </c>
      <c r="B45" s="290"/>
      <c r="C45" s="290"/>
      <c r="D45" s="290"/>
      <c r="E45" s="290"/>
      <c r="F45" s="290"/>
      <c r="G45" s="290"/>
      <c r="H45" s="290"/>
      <c r="I45" s="290"/>
    </row>
    <row r="46" spans="1:9" ht="24.75" customHeight="1" x14ac:dyDescent="0.25">
      <c r="A46" s="287" t="s">
        <v>233</v>
      </c>
      <c r="B46" s="287"/>
      <c r="C46" s="287"/>
      <c r="D46" s="287"/>
      <c r="E46" s="287"/>
      <c r="F46" s="287"/>
      <c r="G46" s="10">
        <v>35</v>
      </c>
      <c r="H46" s="37">
        <v>-60106596</v>
      </c>
      <c r="I46" s="37">
        <v>-63211292</v>
      </c>
    </row>
    <row r="47" spans="1:9" ht="26.25" customHeight="1" x14ac:dyDescent="0.25">
      <c r="A47" s="284" t="s">
        <v>234</v>
      </c>
      <c r="B47" s="284"/>
      <c r="C47" s="284"/>
      <c r="D47" s="284"/>
      <c r="E47" s="284"/>
      <c r="F47" s="284"/>
      <c r="G47" s="11">
        <v>36</v>
      </c>
      <c r="H47" s="37">
        <v>0</v>
      </c>
      <c r="I47" s="37">
        <v>0</v>
      </c>
    </row>
    <row r="48" spans="1:9" ht="24" customHeight="1" x14ac:dyDescent="0.25">
      <c r="A48" s="284" t="s">
        <v>235</v>
      </c>
      <c r="B48" s="284"/>
      <c r="C48" s="284"/>
      <c r="D48" s="284"/>
      <c r="E48" s="284"/>
      <c r="F48" s="284"/>
      <c r="G48" s="11">
        <v>37</v>
      </c>
      <c r="H48" s="37">
        <v>0</v>
      </c>
      <c r="I48" s="37">
        <v>0</v>
      </c>
    </row>
    <row r="49" spans="1:9" x14ac:dyDescent="0.25">
      <c r="A49" s="284" t="s">
        <v>236</v>
      </c>
      <c r="B49" s="284"/>
      <c r="C49" s="284"/>
      <c r="D49" s="284"/>
      <c r="E49" s="284"/>
      <c r="F49" s="284"/>
      <c r="G49" s="11">
        <v>38</v>
      </c>
      <c r="H49" s="37">
        <v>2326911</v>
      </c>
      <c r="I49" s="37">
        <v>1524413</v>
      </c>
    </row>
    <row r="50" spans="1:9" x14ac:dyDescent="0.25">
      <c r="A50" s="297" t="s">
        <v>237</v>
      </c>
      <c r="B50" s="297"/>
      <c r="C50" s="297"/>
      <c r="D50" s="297"/>
      <c r="E50" s="297"/>
      <c r="F50" s="297"/>
      <c r="G50" s="14">
        <v>39</v>
      </c>
      <c r="H50" s="37">
        <v>0</v>
      </c>
      <c r="I50" s="37">
        <v>0</v>
      </c>
    </row>
    <row r="51" spans="1:9" x14ac:dyDescent="0.25">
      <c r="A51" s="285" t="s">
        <v>238</v>
      </c>
      <c r="B51" s="285"/>
      <c r="C51" s="285"/>
      <c r="D51" s="285"/>
      <c r="E51" s="285"/>
      <c r="F51" s="286"/>
      <c r="G51" s="15">
        <v>40</v>
      </c>
      <c r="H51" s="38">
        <f>SUM(H46:H50)</f>
        <v>-57779685</v>
      </c>
      <c r="I51" s="38">
        <f>SUM(I46:I50)</f>
        <v>-61686879</v>
      </c>
    </row>
    <row r="52" spans="1:9" x14ac:dyDescent="0.25">
      <c r="A52" s="298" t="s">
        <v>239</v>
      </c>
      <c r="B52" s="299"/>
      <c r="C52" s="299"/>
      <c r="D52" s="299"/>
      <c r="E52" s="299"/>
      <c r="F52" s="299"/>
      <c r="G52" s="299"/>
      <c r="H52" s="299"/>
      <c r="I52" s="299"/>
    </row>
    <row r="53" spans="1:9" ht="23.25" customHeight="1" x14ac:dyDescent="0.25">
      <c r="A53" s="284" t="s">
        <v>240</v>
      </c>
      <c r="B53" s="284"/>
      <c r="C53" s="284"/>
      <c r="D53" s="284"/>
      <c r="E53" s="284"/>
      <c r="F53" s="284"/>
      <c r="G53" s="11">
        <v>41</v>
      </c>
      <c r="H53" s="37">
        <v>475822595</v>
      </c>
      <c r="I53" s="37">
        <v>-44838724</v>
      </c>
    </row>
    <row r="54" spans="1:9" x14ac:dyDescent="0.25">
      <c r="A54" s="284" t="s">
        <v>241</v>
      </c>
      <c r="B54" s="284"/>
      <c r="C54" s="284"/>
      <c r="D54" s="284"/>
      <c r="E54" s="284"/>
      <c r="F54" s="284"/>
      <c r="G54" s="11">
        <v>42</v>
      </c>
      <c r="H54" s="37">
        <v>0</v>
      </c>
      <c r="I54" s="37">
        <v>0</v>
      </c>
    </row>
    <row r="55" spans="1:9" x14ac:dyDescent="0.25">
      <c r="A55" s="296" t="s">
        <v>242</v>
      </c>
      <c r="B55" s="296"/>
      <c r="C55" s="296"/>
      <c r="D55" s="296"/>
      <c r="E55" s="296"/>
      <c r="F55" s="296"/>
      <c r="G55" s="11">
        <v>43</v>
      </c>
      <c r="H55" s="37">
        <v>0</v>
      </c>
      <c r="I55" s="37">
        <v>0</v>
      </c>
    </row>
    <row r="56" spans="1:9" x14ac:dyDescent="0.25">
      <c r="A56" s="296" t="s">
        <v>243</v>
      </c>
      <c r="B56" s="296"/>
      <c r="C56" s="296"/>
      <c r="D56" s="296"/>
      <c r="E56" s="296"/>
      <c r="F56" s="296"/>
      <c r="G56" s="11">
        <v>44</v>
      </c>
      <c r="H56" s="37">
        <v>0</v>
      </c>
      <c r="I56" s="37">
        <v>0</v>
      </c>
    </row>
    <row r="57" spans="1:9" x14ac:dyDescent="0.25">
      <c r="A57" s="284" t="s">
        <v>244</v>
      </c>
      <c r="B57" s="284"/>
      <c r="C57" s="284"/>
      <c r="D57" s="284"/>
      <c r="E57" s="284"/>
      <c r="F57" s="284"/>
      <c r="G57" s="11">
        <v>45</v>
      </c>
      <c r="H57" s="37">
        <v>0</v>
      </c>
      <c r="I57" s="37">
        <v>0</v>
      </c>
    </row>
    <row r="58" spans="1:9" x14ac:dyDescent="0.25">
      <c r="A58" s="284" t="s">
        <v>245</v>
      </c>
      <c r="B58" s="284"/>
      <c r="C58" s="284"/>
      <c r="D58" s="284"/>
      <c r="E58" s="284"/>
      <c r="F58" s="284"/>
      <c r="G58" s="11">
        <v>46</v>
      </c>
      <c r="H58" s="37">
        <v>0</v>
      </c>
      <c r="I58" s="37">
        <v>0</v>
      </c>
    </row>
    <row r="59" spans="1:9" x14ac:dyDescent="0.25">
      <c r="A59" s="293" t="s">
        <v>246</v>
      </c>
      <c r="B59" s="294"/>
      <c r="C59" s="294"/>
      <c r="D59" s="294"/>
      <c r="E59" s="294"/>
      <c r="F59" s="294"/>
      <c r="G59" s="13">
        <v>47</v>
      </c>
      <c r="H59" s="39">
        <f>H53+H54+H55+H56+H57+H58</f>
        <v>475822595</v>
      </c>
      <c r="I59" s="39">
        <f>I53+I54+I55+I56+I57+I58</f>
        <v>-44838724</v>
      </c>
    </row>
    <row r="60" spans="1:9" ht="25.5" customHeight="1" x14ac:dyDescent="0.25">
      <c r="A60" s="293" t="s">
        <v>247</v>
      </c>
      <c r="B60" s="293"/>
      <c r="C60" s="293"/>
      <c r="D60" s="293"/>
      <c r="E60" s="293"/>
      <c r="F60" s="293"/>
      <c r="G60" s="13">
        <v>48</v>
      </c>
      <c r="H60" s="39">
        <f>H44+H51+H59</f>
        <v>1053867959</v>
      </c>
      <c r="I60" s="39">
        <f>I44+I51+I59</f>
        <v>2511197750</v>
      </c>
    </row>
    <row r="61" spans="1:9" x14ac:dyDescent="0.25">
      <c r="A61" s="295" t="s">
        <v>248</v>
      </c>
      <c r="B61" s="284"/>
      <c r="C61" s="284"/>
      <c r="D61" s="284"/>
      <c r="E61" s="284"/>
      <c r="F61" s="284"/>
      <c r="G61" s="11">
        <v>49</v>
      </c>
      <c r="H61" s="37">
        <v>3046578558</v>
      </c>
      <c r="I61" s="37">
        <v>4091821698</v>
      </c>
    </row>
    <row r="62" spans="1:9" x14ac:dyDescent="0.25">
      <c r="A62" s="284" t="s">
        <v>249</v>
      </c>
      <c r="B62" s="284"/>
      <c r="C62" s="284"/>
      <c r="D62" s="284"/>
      <c r="E62" s="284"/>
      <c r="F62" s="284"/>
      <c r="G62" s="11">
        <v>50</v>
      </c>
      <c r="H62" s="37">
        <v>-8624819</v>
      </c>
      <c r="I62" s="37">
        <v>-7592753</v>
      </c>
    </row>
    <row r="63" spans="1:9" x14ac:dyDescent="0.25">
      <c r="A63" s="288" t="s">
        <v>250</v>
      </c>
      <c r="B63" s="291"/>
      <c r="C63" s="291"/>
      <c r="D63" s="291"/>
      <c r="E63" s="291"/>
      <c r="F63" s="291"/>
      <c r="G63" s="15">
        <v>51</v>
      </c>
      <c r="H63" s="38">
        <f>H60+H61+H62</f>
        <v>4091821698</v>
      </c>
      <c r="I63" s="38">
        <f>I60+I61+I62</f>
        <v>6595426695</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Invalid entry" error="You can enter only whole numbers." sqref="H8:I15 H17:I23 H25:I44 H46:I51 H53:I63" xr:uid="{00000000-0002-0000-0300-000003000000}">
      <formula1>999999999</formula1>
    </dataValidation>
  </dataValidations>
  <pageMargins left="0.71" right="0.22"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7" zoomScale="89" zoomScaleNormal="100" zoomScaleSheetLayoutView="89" workbookViewId="0">
      <selection activeCell="K26" sqref="K26"/>
    </sheetView>
  </sheetViews>
  <sheetFormatPr defaultRowHeight="13.2" x14ac:dyDescent="0.25"/>
  <cols>
    <col min="1" max="2" width="9.109375" style="16"/>
    <col min="3" max="3" width="20.88671875" style="16" customWidth="1"/>
    <col min="4" max="4" width="9.109375" style="16"/>
    <col min="5" max="5" width="9.109375" style="41" customWidth="1"/>
    <col min="6" max="6" width="10.109375" style="41" customWidth="1"/>
    <col min="7" max="7" width="9.109375" style="41" customWidth="1"/>
    <col min="8" max="9" width="9.88671875" style="41" customWidth="1"/>
    <col min="10" max="18" width="9.109375" style="41"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318" t="s">
        <v>251</v>
      </c>
      <c r="B1" s="319"/>
      <c r="C1" s="319"/>
      <c r="D1" s="319"/>
      <c r="E1" s="319"/>
      <c r="F1" s="319"/>
      <c r="G1" s="319"/>
      <c r="H1" s="319"/>
      <c r="I1" s="319"/>
      <c r="J1" s="40"/>
      <c r="K1" s="40"/>
      <c r="L1" s="40"/>
      <c r="M1" s="40"/>
      <c r="N1" s="40"/>
      <c r="O1" s="40"/>
    </row>
    <row r="2" spans="1:27" ht="15.6" x14ac:dyDescent="0.25">
      <c r="A2" s="17"/>
      <c r="B2" s="18"/>
      <c r="C2" s="320" t="s">
        <v>341</v>
      </c>
      <c r="D2" s="320"/>
      <c r="E2" s="42" t="s">
        <v>252</v>
      </c>
      <c r="F2" s="51">
        <v>44561</v>
      </c>
      <c r="G2" s="43"/>
      <c r="H2" s="43"/>
      <c r="I2" s="43"/>
      <c r="J2" s="44"/>
      <c r="K2" s="44"/>
      <c r="L2" s="44"/>
      <c r="M2" s="44"/>
      <c r="N2" s="44"/>
      <c r="O2" s="44"/>
      <c r="R2" s="45" t="s">
        <v>253</v>
      </c>
      <c r="AA2" s="19"/>
    </row>
    <row r="3" spans="1:27" ht="13.5" customHeight="1" x14ac:dyDescent="0.25">
      <c r="A3" s="313" t="s">
        <v>254</v>
      </c>
      <c r="B3" s="314"/>
      <c r="C3" s="314"/>
      <c r="D3" s="313" t="s">
        <v>255</v>
      </c>
      <c r="E3" s="310" t="s">
        <v>256</v>
      </c>
      <c r="F3" s="272"/>
      <c r="G3" s="272"/>
      <c r="H3" s="272"/>
      <c r="I3" s="272"/>
      <c r="J3" s="272"/>
      <c r="K3" s="272"/>
      <c r="L3" s="272"/>
      <c r="M3" s="272"/>
      <c r="N3" s="272"/>
      <c r="O3" s="272"/>
      <c r="P3" s="310" t="s">
        <v>257</v>
      </c>
      <c r="Q3" s="272"/>
      <c r="R3" s="310" t="s">
        <v>258</v>
      </c>
    </row>
    <row r="4" spans="1:27" ht="51" x14ac:dyDescent="0.25">
      <c r="A4" s="314"/>
      <c r="B4" s="314"/>
      <c r="C4" s="314"/>
      <c r="D4" s="321"/>
      <c r="E4" s="46" t="s">
        <v>259</v>
      </c>
      <c r="F4" s="46" t="s">
        <v>260</v>
      </c>
      <c r="G4" s="46" t="s">
        <v>261</v>
      </c>
      <c r="H4" s="46" t="s">
        <v>262</v>
      </c>
      <c r="I4" s="46" t="s">
        <v>263</v>
      </c>
      <c r="J4" s="47" t="s">
        <v>264</v>
      </c>
      <c r="K4" s="47" t="s">
        <v>265</v>
      </c>
      <c r="L4" s="47" t="s">
        <v>266</v>
      </c>
      <c r="M4" s="47" t="s">
        <v>267</v>
      </c>
      <c r="N4" s="47" t="s">
        <v>268</v>
      </c>
      <c r="O4" s="47" t="s">
        <v>269</v>
      </c>
      <c r="P4" s="46" t="s">
        <v>270</v>
      </c>
      <c r="Q4" s="46" t="s">
        <v>271</v>
      </c>
      <c r="R4" s="310"/>
    </row>
    <row r="5" spans="1:27" x14ac:dyDescent="0.25">
      <c r="A5" s="315">
        <v>1</v>
      </c>
      <c r="B5" s="315"/>
      <c r="C5" s="315"/>
      <c r="D5" s="20">
        <v>2</v>
      </c>
      <c r="E5" s="46" t="s">
        <v>272</v>
      </c>
      <c r="F5" s="48" t="s">
        <v>273</v>
      </c>
      <c r="G5" s="46" t="s">
        <v>274</v>
      </c>
      <c r="H5" s="48" t="s">
        <v>275</v>
      </c>
      <c r="I5" s="46" t="s">
        <v>276</v>
      </c>
      <c r="J5" s="48" t="s">
        <v>277</v>
      </c>
      <c r="K5" s="48" t="s">
        <v>278</v>
      </c>
      <c r="L5" s="48" t="s">
        <v>279</v>
      </c>
      <c r="M5" s="48" t="s">
        <v>280</v>
      </c>
      <c r="N5" s="48" t="s">
        <v>281</v>
      </c>
      <c r="O5" s="48" t="s">
        <v>282</v>
      </c>
      <c r="P5" s="46" t="s">
        <v>283</v>
      </c>
      <c r="Q5" s="46" t="s">
        <v>284</v>
      </c>
      <c r="R5" s="48" t="s">
        <v>285</v>
      </c>
    </row>
    <row r="6" spans="1:27" ht="12.75" customHeight="1" x14ac:dyDescent="0.25">
      <c r="A6" s="316" t="s">
        <v>286</v>
      </c>
      <c r="B6" s="317"/>
      <c r="C6" s="317"/>
      <c r="D6" s="5">
        <v>1</v>
      </c>
      <c r="E6" s="49">
        <v>1214775000</v>
      </c>
      <c r="F6" s="49">
        <v>0</v>
      </c>
      <c r="G6" s="49">
        <v>0</v>
      </c>
      <c r="H6" s="49">
        <v>0</v>
      </c>
      <c r="I6" s="49">
        <v>264974555</v>
      </c>
      <c r="J6" s="49">
        <v>204798039</v>
      </c>
      <c r="K6" s="49">
        <v>0</v>
      </c>
      <c r="L6" s="49">
        <v>611448069</v>
      </c>
      <c r="M6" s="49">
        <v>-477000</v>
      </c>
      <c r="N6" s="49">
        <v>183384194</v>
      </c>
      <c r="O6" s="49">
        <v>0</v>
      </c>
      <c r="P6" s="49">
        <v>0</v>
      </c>
      <c r="Q6" s="49">
        <v>0</v>
      </c>
      <c r="R6" s="50">
        <f>SUM(E6:Q6)</f>
        <v>2478902857</v>
      </c>
    </row>
    <row r="7" spans="1:27" ht="30" customHeight="1" x14ac:dyDescent="0.25">
      <c r="A7" s="311" t="s">
        <v>287</v>
      </c>
      <c r="B7" s="312"/>
      <c r="C7" s="312"/>
      <c r="D7" s="5">
        <v>2</v>
      </c>
      <c r="E7" s="49">
        <v>0</v>
      </c>
      <c r="F7" s="49">
        <v>0</v>
      </c>
      <c r="G7" s="49">
        <v>0</v>
      </c>
      <c r="H7" s="49">
        <v>0</v>
      </c>
      <c r="I7" s="49">
        <v>0</v>
      </c>
      <c r="J7" s="49">
        <v>0</v>
      </c>
      <c r="K7" s="49">
        <v>0</v>
      </c>
      <c r="L7" s="49">
        <v>0</v>
      </c>
      <c r="M7" s="49">
        <v>0</v>
      </c>
      <c r="N7" s="49">
        <v>0</v>
      </c>
      <c r="O7" s="49">
        <v>0</v>
      </c>
      <c r="P7" s="49">
        <v>0</v>
      </c>
      <c r="Q7" s="49">
        <v>0</v>
      </c>
      <c r="R7" s="50">
        <f t="shared" ref="R7:R26" si="0">SUM(E7:Q7)</f>
        <v>0</v>
      </c>
    </row>
    <row r="8" spans="1:27" ht="27" customHeight="1" x14ac:dyDescent="0.25">
      <c r="A8" s="316" t="s">
        <v>288</v>
      </c>
      <c r="B8" s="317"/>
      <c r="C8" s="317"/>
      <c r="D8" s="5">
        <v>3</v>
      </c>
      <c r="E8" s="49">
        <v>0</v>
      </c>
      <c r="F8" s="49">
        <v>0</v>
      </c>
      <c r="G8" s="49">
        <v>0</v>
      </c>
      <c r="H8" s="49">
        <v>0</v>
      </c>
      <c r="I8" s="49">
        <v>0</v>
      </c>
      <c r="J8" s="49">
        <v>0</v>
      </c>
      <c r="K8" s="49">
        <v>0</v>
      </c>
      <c r="L8" s="49">
        <v>0</v>
      </c>
      <c r="M8" s="49">
        <v>0</v>
      </c>
      <c r="N8" s="49">
        <v>0</v>
      </c>
      <c r="O8" s="49">
        <v>0</v>
      </c>
      <c r="P8" s="49">
        <v>0</v>
      </c>
      <c r="Q8" s="49">
        <v>0</v>
      </c>
      <c r="R8" s="50">
        <f>SUM(E8:Q8)</f>
        <v>0</v>
      </c>
    </row>
    <row r="9" spans="1:27" ht="18" customHeight="1" x14ac:dyDescent="0.25">
      <c r="A9" s="311" t="s">
        <v>289</v>
      </c>
      <c r="B9" s="312"/>
      <c r="C9" s="312"/>
      <c r="D9" s="5">
        <v>4</v>
      </c>
      <c r="E9" s="50">
        <f>E6+E7+E8</f>
        <v>1214775000</v>
      </c>
      <c r="F9" s="50">
        <f t="shared" ref="F9:Q9" si="1">F6+F7+F8</f>
        <v>0</v>
      </c>
      <c r="G9" s="50">
        <f t="shared" si="1"/>
        <v>0</v>
      </c>
      <c r="H9" s="50">
        <f t="shared" si="1"/>
        <v>0</v>
      </c>
      <c r="I9" s="50">
        <f t="shared" si="1"/>
        <v>264974555</v>
      </c>
      <c r="J9" s="50">
        <f t="shared" si="1"/>
        <v>204798039</v>
      </c>
      <c r="K9" s="50">
        <f t="shared" si="1"/>
        <v>0</v>
      </c>
      <c r="L9" s="50">
        <f t="shared" si="1"/>
        <v>611448069</v>
      </c>
      <c r="M9" s="50">
        <f t="shared" si="1"/>
        <v>-477000</v>
      </c>
      <c r="N9" s="50">
        <f t="shared" si="1"/>
        <v>183384194</v>
      </c>
      <c r="O9" s="50">
        <f t="shared" si="1"/>
        <v>0</v>
      </c>
      <c r="P9" s="50">
        <f t="shared" si="1"/>
        <v>0</v>
      </c>
      <c r="Q9" s="50">
        <f t="shared" si="1"/>
        <v>0</v>
      </c>
      <c r="R9" s="50">
        <f t="shared" si="0"/>
        <v>2478902857</v>
      </c>
    </row>
    <row r="10" spans="1:27" ht="33" customHeight="1" x14ac:dyDescent="0.25">
      <c r="A10" s="311" t="s">
        <v>290</v>
      </c>
      <c r="B10" s="312"/>
      <c r="C10" s="312"/>
      <c r="D10" s="5">
        <v>5</v>
      </c>
      <c r="E10" s="49">
        <v>0</v>
      </c>
      <c r="F10" s="49">
        <v>0</v>
      </c>
      <c r="G10" s="49">
        <v>0</v>
      </c>
      <c r="H10" s="49">
        <v>0</v>
      </c>
      <c r="I10" s="49">
        <v>0</v>
      </c>
      <c r="J10" s="49">
        <v>0</v>
      </c>
      <c r="K10" s="49">
        <v>0</v>
      </c>
      <c r="L10" s="49">
        <v>0</v>
      </c>
      <c r="M10" s="49">
        <v>0</v>
      </c>
      <c r="N10" s="49">
        <v>0</v>
      </c>
      <c r="O10" s="49">
        <v>0</v>
      </c>
      <c r="P10" s="49">
        <v>0</v>
      </c>
      <c r="Q10" s="49">
        <v>0</v>
      </c>
      <c r="R10" s="50">
        <f t="shared" si="0"/>
        <v>0</v>
      </c>
    </row>
    <row r="11" spans="1:27" ht="23.25" customHeight="1" x14ac:dyDescent="0.25">
      <c r="A11" s="311" t="s">
        <v>291</v>
      </c>
      <c r="B11" s="312"/>
      <c r="C11" s="312"/>
      <c r="D11" s="5">
        <v>6</v>
      </c>
      <c r="E11" s="49">
        <v>0</v>
      </c>
      <c r="F11" s="49">
        <v>0</v>
      </c>
      <c r="G11" s="49">
        <v>0</v>
      </c>
      <c r="H11" s="49">
        <v>0</v>
      </c>
      <c r="I11" s="49">
        <v>0</v>
      </c>
      <c r="J11" s="49">
        <v>0</v>
      </c>
      <c r="K11" s="49">
        <v>0</v>
      </c>
      <c r="L11" s="49">
        <v>0</v>
      </c>
      <c r="M11" s="49">
        <v>0</v>
      </c>
      <c r="N11" s="49">
        <v>0</v>
      </c>
      <c r="O11" s="49">
        <v>0</v>
      </c>
      <c r="P11" s="49">
        <v>0</v>
      </c>
      <c r="Q11" s="49">
        <v>0</v>
      </c>
      <c r="R11" s="50">
        <f t="shared" si="0"/>
        <v>0</v>
      </c>
    </row>
    <row r="12" spans="1:27" ht="27" customHeight="1" x14ac:dyDescent="0.25">
      <c r="A12" s="311" t="s">
        <v>292</v>
      </c>
      <c r="B12" s="312"/>
      <c r="C12" s="312"/>
      <c r="D12" s="5">
        <v>7</v>
      </c>
      <c r="E12" s="49">
        <v>0</v>
      </c>
      <c r="F12" s="49">
        <v>0</v>
      </c>
      <c r="G12" s="49">
        <v>0</v>
      </c>
      <c r="H12" s="49">
        <v>0</v>
      </c>
      <c r="I12" s="49">
        <v>0</v>
      </c>
      <c r="J12" s="49">
        <v>0</v>
      </c>
      <c r="K12" s="49">
        <v>0</v>
      </c>
      <c r="L12" s="49">
        <v>0</v>
      </c>
      <c r="M12" s="49">
        <v>0</v>
      </c>
      <c r="N12" s="49">
        <v>0</v>
      </c>
      <c r="O12" s="49">
        <v>0</v>
      </c>
      <c r="P12" s="49">
        <v>0</v>
      </c>
      <c r="Q12" s="49">
        <v>0</v>
      </c>
      <c r="R12" s="50">
        <f t="shared" si="0"/>
        <v>0</v>
      </c>
    </row>
    <row r="13" spans="1:27" ht="24.75" customHeight="1" x14ac:dyDescent="0.25">
      <c r="A13" s="316" t="s">
        <v>293</v>
      </c>
      <c r="B13" s="317"/>
      <c r="C13" s="317"/>
      <c r="D13" s="5">
        <v>8</v>
      </c>
      <c r="E13" s="49">
        <v>0</v>
      </c>
      <c r="F13" s="49">
        <v>0</v>
      </c>
      <c r="G13" s="49">
        <v>0</v>
      </c>
      <c r="H13" s="49">
        <v>0</v>
      </c>
      <c r="I13" s="49">
        <v>0</v>
      </c>
      <c r="J13" s="49">
        <v>0</v>
      </c>
      <c r="K13" s="49">
        <v>0</v>
      </c>
      <c r="L13" s="49">
        <v>0</v>
      </c>
      <c r="M13" s="49">
        <v>0</v>
      </c>
      <c r="N13" s="49">
        <v>0</v>
      </c>
      <c r="O13" s="49">
        <v>0</v>
      </c>
      <c r="P13" s="49">
        <v>0</v>
      </c>
      <c r="Q13" s="49">
        <v>0</v>
      </c>
      <c r="R13" s="50">
        <f t="shared" si="0"/>
        <v>0</v>
      </c>
    </row>
    <row r="14" spans="1:27" ht="12.75" customHeight="1" x14ac:dyDescent="0.25">
      <c r="A14" s="311" t="s">
        <v>294</v>
      </c>
      <c r="B14" s="312"/>
      <c r="C14" s="312"/>
      <c r="D14" s="5">
        <v>9</v>
      </c>
      <c r="E14" s="49">
        <v>0</v>
      </c>
      <c r="F14" s="49">
        <v>0</v>
      </c>
      <c r="G14" s="49">
        <v>0</v>
      </c>
      <c r="H14" s="49">
        <v>0</v>
      </c>
      <c r="I14" s="49">
        <v>0</v>
      </c>
      <c r="J14" s="49">
        <v>0</v>
      </c>
      <c r="K14" s="49">
        <v>0</v>
      </c>
      <c r="L14" s="49">
        <v>0</v>
      </c>
      <c r="M14" s="49">
        <v>0</v>
      </c>
      <c r="N14" s="49">
        <v>0</v>
      </c>
      <c r="O14" s="49">
        <v>0</v>
      </c>
      <c r="P14" s="49">
        <v>0</v>
      </c>
      <c r="Q14" s="49">
        <v>0</v>
      </c>
      <c r="R14" s="50">
        <f t="shared" si="0"/>
        <v>0</v>
      </c>
    </row>
    <row r="15" spans="1:27" ht="24" customHeight="1" x14ac:dyDescent="0.25">
      <c r="A15" s="316" t="s">
        <v>295</v>
      </c>
      <c r="B15" s="317"/>
      <c r="C15" s="317"/>
      <c r="D15" s="5">
        <v>10</v>
      </c>
      <c r="E15" s="49">
        <v>0</v>
      </c>
      <c r="F15" s="49">
        <v>0</v>
      </c>
      <c r="G15" s="49">
        <v>0</v>
      </c>
      <c r="H15" s="49">
        <v>0</v>
      </c>
      <c r="I15" s="49">
        <v>0</v>
      </c>
      <c r="J15" s="49">
        <v>0</v>
      </c>
      <c r="K15" s="49">
        <v>0</v>
      </c>
      <c r="L15" s="49">
        <v>0</v>
      </c>
      <c r="M15" s="49">
        <v>0</v>
      </c>
      <c r="N15" s="49">
        <v>0</v>
      </c>
      <c r="O15" s="49">
        <v>0</v>
      </c>
      <c r="P15" s="49">
        <v>0</v>
      </c>
      <c r="Q15" s="49">
        <v>0</v>
      </c>
      <c r="R15" s="50">
        <f t="shared" si="0"/>
        <v>0</v>
      </c>
    </row>
    <row r="16" spans="1:27" ht="12.75" customHeight="1" x14ac:dyDescent="0.25">
      <c r="A16" s="311" t="s">
        <v>296</v>
      </c>
      <c r="B16" s="312"/>
      <c r="C16" s="312"/>
      <c r="D16" s="5">
        <v>11</v>
      </c>
      <c r="E16" s="49">
        <v>0</v>
      </c>
      <c r="F16" s="49">
        <v>0</v>
      </c>
      <c r="G16" s="49">
        <v>0</v>
      </c>
      <c r="H16" s="49">
        <v>0</v>
      </c>
      <c r="I16" s="49">
        <v>0</v>
      </c>
      <c r="J16" s="49">
        <v>0</v>
      </c>
      <c r="K16" s="49">
        <v>0</v>
      </c>
      <c r="L16" s="49">
        <v>0</v>
      </c>
      <c r="M16" s="49">
        <v>0</v>
      </c>
      <c r="N16" s="49">
        <v>0</v>
      </c>
      <c r="O16" s="49">
        <v>0</v>
      </c>
      <c r="P16" s="49">
        <v>0</v>
      </c>
      <c r="Q16" s="49">
        <v>0</v>
      </c>
      <c r="R16" s="50">
        <f t="shared" si="0"/>
        <v>0</v>
      </c>
    </row>
    <row r="17" spans="1:18" ht="12.75" customHeight="1" x14ac:dyDescent="0.25">
      <c r="A17" s="311" t="s">
        <v>297</v>
      </c>
      <c r="B17" s="312"/>
      <c r="C17" s="312"/>
      <c r="D17" s="5">
        <v>12</v>
      </c>
      <c r="E17" s="49">
        <v>0</v>
      </c>
      <c r="F17" s="49">
        <v>0</v>
      </c>
      <c r="G17" s="49">
        <v>0</v>
      </c>
      <c r="H17" s="49">
        <v>0</v>
      </c>
      <c r="I17" s="49">
        <v>0</v>
      </c>
      <c r="J17" s="49">
        <v>0</v>
      </c>
      <c r="K17" s="49">
        <v>0</v>
      </c>
      <c r="L17" s="49">
        <v>0</v>
      </c>
      <c r="M17" s="49">
        <v>0</v>
      </c>
      <c r="N17" s="49">
        <v>0</v>
      </c>
      <c r="O17" s="49">
        <v>0</v>
      </c>
      <c r="P17" s="49">
        <v>0</v>
      </c>
      <c r="Q17" s="49">
        <v>0</v>
      </c>
      <c r="R17" s="50">
        <f t="shared" si="0"/>
        <v>0</v>
      </c>
    </row>
    <row r="18" spans="1:18" ht="12.75" customHeight="1" x14ac:dyDescent="0.25">
      <c r="A18" s="311" t="s">
        <v>298</v>
      </c>
      <c r="B18" s="312"/>
      <c r="C18" s="312"/>
      <c r="D18" s="5">
        <v>13</v>
      </c>
      <c r="E18" s="49">
        <v>0</v>
      </c>
      <c r="F18" s="49">
        <v>0</v>
      </c>
      <c r="G18" s="49">
        <v>0</v>
      </c>
      <c r="H18" s="49">
        <v>0</v>
      </c>
      <c r="I18" s="49">
        <v>0</v>
      </c>
      <c r="J18" s="49">
        <v>0</v>
      </c>
      <c r="K18" s="49">
        <v>0</v>
      </c>
      <c r="L18" s="49">
        <v>0</v>
      </c>
      <c r="M18" s="49">
        <v>0</v>
      </c>
      <c r="N18" s="49">
        <v>0</v>
      </c>
      <c r="O18" s="49">
        <v>0</v>
      </c>
      <c r="P18" s="49">
        <v>0</v>
      </c>
      <c r="Q18" s="49">
        <v>0</v>
      </c>
      <c r="R18" s="50">
        <f t="shared" si="0"/>
        <v>0</v>
      </c>
    </row>
    <row r="19" spans="1:18" ht="24" customHeight="1" x14ac:dyDescent="0.25">
      <c r="A19" s="311" t="s">
        <v>299</v>
      </c>
      <c r="B19" s="312"/>
      <c r="C19" s="312"/>
      <c r="D19" s="5">
        <v>14</v>
      </c>
      <c r="E19" s="49">
        <v>0</v>
      </c>
      <c r="F19" s="49">
        <v>0</v>
      </c>
      <c r="G19" s="49">
        <v>0</v>
      </c>
      <c r="H19" s="49">
        <v>0</v>
      </c>
      <c r="I19" s="49">
        <v>0</v>
      </c>
      <c r="J19" s="49">
        <v>0</v>
      </c>
      <c r="K19" s="49">
        <v>0</v>
      </c>
      <c r="L19" s="49">
        <v>0</v>
      </c>
      <c r="M19" s="49">
        <v>0</v>
      </c>
      <c r="N19" s="49">
        <v>0</v>
      </c>
      <c r="O19" s="49">
        <v>0</v>
      </c>
      <c r="P19" s="49">
        <v>0</v>
      </c>
      <c r="Q19" s="49">
        <v>0</v>
      </c>
      <c r="R19" s="50">
        <f t="shared" si="0"/>
        <v>0</v>
      </c>
    </row>
    <row r="20" spans="1:18" ht="24" customHeight="1" x14ac:dyDescent="0.25">
      <c r="A20" s="311" t="s">
        <v>300</v>
      </c>
      <c r="B20" s="312"/>
      <c r="C20" s="312"/>
      <c r="D20" s="5">
        <v>15</v>
      </c>
      <c r="E20" s="49">
        <v>0</v>
      </c>
      <c r="F20" s="49">
        <v>0</v>
      </c>
      <c r="G20" s="49">
        <v>0</v>
      </c>
      <c r="H20" s="49">
        <v>0</v>
      </c>
      <c r="I20" s="49">
        <v>0</v>
      </c>
      <c r="J20" s="49">
        <v>0</v>
      </c>
      <c r="K20" s="49">
        <v>0</v>
      </c>
      <c r="L20" s="49">
        <v>0</v>
      </c>
      <c r="M20" s="49">
        <v>0</v>
      </c>
      <c r="N20" s="49">
        <v>0</v>
      </c>
      <c r="O20" s="49">
        <v>0</v>
      </c>
      <c r="P20" s="49">
        <v>0</v>
      </c>
      <c r="Q20" s="49">
        <v>0</v>
      </c>
      <c r="R20" s="50">
        <f t="shared" si="0"/>
        <v>0</v>
      </c>
    </row>
    <row r="21" spans="1:18" ht="20.25" customHeight="1" x14ac:dyDescent="0.25">
      <c r="A21" s="316" t="s">
        <v>301</v>
      </c>
      <c r="B21" s="317"/>
      <c r="C21" s="317"/>
      <c r="D21" s="5">
        <v>16</v>
      </c>
      <c r="E21" s="49">
        <v>0</v>
      </c>
      <c r="F21" s="49">
        <v>0</v>
      </c>
      <c r="G21" s="49">
        <v>0</v>
      </c>
      <c r="H21" s="49">
        <v>0</v>
      </c>
      <c r="I21" s="49">
        <v>0</v>
      </c>
      <c r="J21" s="49">
        <v>92353123</v>
      </c>
      <c r="K21" s="49">
        <v>0</v>
      </c>
      <c r="L21" s="49">
        <v>91031072</v>
      </c>
      <c r="M21" s="49">
        <v>0</v>
      </c>
      <c r="N21" s="49">
        <v>-183384194</v>
      </c>
      <c r="O21" s="49">
        <v>0</v>
      </c>
      <c r="P21" s="49">
        <v>0</v>
      </c>
      <c r="Q21" s="49">
        <v>0</v>
      </c>
      <c r="R21" s="50">
        <f t="shared" si="0"/>
        <v>1</v>
      </c>
    </row>
    <row r="22" spans="1:18" ht="20.25" customHeight="1" x14ac:dyDescent="0.25">
      <c r="A22" s="316" t="s">
        <v>302</v>
      </c>
      <c r="B22" s="317"/>
      <c r="C22" s="317"/>
      <c r="D22" s="5">
        <v>17</v>
      </c>
      <c r="E22" s="49">
        <v>0</v>
      </c>
      <c r="F22" s="49">
        <v>0</v>
      </c>
      <c r="G22" s="49">
        <v>0</v>
      </c>
      <c r="H22" s="49">
        <v>0</v>
      </c>
      <c r="I22" s="49">
        <v>0</v>
      </c>
      <c r="J22" s="49">
        <v>0</v>
      </c>
      <c r="K22" s="49">
        <v>0</v>
      </c>
      <c r="L22" s="49">
        <v>0</v>
      </c>
      <c r="M22" s="49">
        <v>0</v>
      </c>
      <c r="N22" s="49">
        <v>0</v>
      </c>
      <c r="O22" s="49">
        <v>0</v>
      </c>
      <c r="P22" s="49">
        <v>0</v>
      </c>
      <c r="Q22" s="49">
        <v>0</v>
      </c>
      <c r="R22" s="50">
        <f t="shared" si="0"/>
        <v>0</v>
      </c>
    </row>
    <row r="23" spans="1:18" ht="20.25" customHeight="1" x14ac:dyDescent="0.25">
      <c r="A23" s="316" t="s">
        <v>303</v>
      </c>
      <c r="B23" s="317"/>
      <c r="C23" s="317"/>
      <c r="D23" s="5">
        <v>18</v>
      </c>
      <c r="E23" s="49">
        <v>0</v>
      </c>
      <c r="F23" s="49">
        <v>0</v>
      </c>
      <c r="G23" s="49">
        <v>0</v>
      </c>
      <c r="H23" s="49">
        <v>0</v>
      </c>
      <c r="I23" s="49">
        <v>0</v>
      </c>
      <c r="J23" s="49">
        <v>0</v>
      </c>
      <c r="K23" s="49">
        <v>0</v>
      </c>
      <c r="L23" s="49">
        <v>0</v>
      </c>
      <c r="M23" s="49">
        <v>0</v>
      </c>
      <c r="N23" s="49">
        <v>0</v>
      </c>
      <c r="O23" s="49">
        <v>0</v>
      </c>
      <c r="P23" s="49">
        <v>0</v>
      </c>
      <c r="Q23" s="49">
        <v>0</v>
      </c>
      <c r="R23" s="50">
        <f t="shared" si="0"/>
        <v>0</v>
      </c>
    </row>
    <row r="24" spans="1:18" ht="20.25" customHeight="1" x14ac:dyDescent="0.25">
      <c r="A24" s="316" t="s">
        <v>304</v>
      </c>
      <c r="B24" s="317"/>
      <c r="C24" s="317"/>
      <c r="D24" s="5">
        <v>19</v>
      </c>
      <c r="E24" s="49">
        <v>0</v>
      </c>
      <c r="F24" s="49">
        <v>0</v>
      </c>
      <c r="G24" s="49">
        <v>0</v>
      </c>
      <c r="H24" s="49">
        <v>0</v>
      </c>
      <c r="I24" s="49">
        <v>-24780853</v>
      </c>
      <c r="J24" s="49">
        <v>0</v>
      </c>
      <c r="K24" s="49">
        <v>0</v>
      </c>
      <c r="L24" s="49">
        <v>0</v>
      </c>
      <c r="M24" s="49">
        <v>0</v>
      </c>
      <c r="N24" s="49">
        <v>202623988</v>
      </c>
      <c r="O24" s="49">
        <v>0</v>
      </c>
      <c r="P24" s="49">
        <v>0</v>
      </c>
      <c r="Q24" s="49">
        <v>0</v>
      </c>
      <c r="R24" s="50">
        <f t="shared" si="0"/>
        <v>177843135</v>
      </c>
    </row>
    <row r="25" spans="1:18" ht="20.25" customHeight="1" x14ac:dyDescent="0.25">
      <c r="A25" s="316" t="s">
        <v>305</v>
      </c>
      <c r="B25" s="317"/>
      <c r="C25" s="317"/>
      <c r="D25" s="5">
        <v>20</v>
      </c>
      <c r="E25" s="49">
        <v>0</v>
      </c>
      <c r="F25" s="49">
        <v>0</v>
      </c>
      <c r="G25" s="49">
        <v>0</v>
      </c>
      <c r="H25" s="49">
        <v>0</v>
      </c>
      <c r="I25" s="49">
        <v>0</v>
      </c>
      <c r="J25" s="49">
        <v>0</v>
      </c>
      <c r="K25" s="49">
        <v>0</v>
      </c>
      <c r="L25" s="49">
        <v>0</v>
      </c>
      <c r="M25" s="49">
        <v>0</v>
      </c>
      <c r="N25" s="49">
        <v>0</v>
      </c>
      <c r="O25" s="49">
        <v>0</v>
      </c>
      <c r="P25" s="49">
        <v>0</v>
      </c>
      <c r="Q25" s="49">
        <v>0</v>
      </c>
      <c r="R25" s="50">
        <f t="shared" si="0"/>
        <v>0</v>
      </c>
    </row>
    <row r="26" spans="1:18" ht="21" customHeight="1" x14ac:dyDescent="0.25">
      <c r="A26" s="316" t="s">
        <v>306</v>
      </c>
      <c r="B26" s="317"/>
      <c r="C26" s="317"/>
      <c r="D26" s="5">
        <v>21</v>
      </c>
      <c r="E26" s="50">
        <f>SUM(E9:E25)</f>
        <v>1214775000</v>
      </c>
      <c r="F26" s="50">
        <f t="shared" ref="F26:Q26" si="2">SUM(F9:F25)</f>
        <v>0</v>
      </c>
      <c r="G26" s="50">
        <f t="shared" si="2"/>
        <v>0</v>
      </c>
      <c r="H26" s="50">
        <f t="shared" si="2"/>
        <v>0</v>
      </c>
      <c r="I26" s="50">
        <f t="shared" si="2"/>
        <v>240193702</v>
      </c>
      <c r="J26" s="50">
        <f t="shared" si="2"/>
        <v>297151162</v>
      </c>
      <c r="K26" s="50">
        <f t="shared" si="2"/>
        <v>0</v>
      </c>
      <c r="L26" s="50">
        <f t="shared" si="2"/>
        <v>702479141</v>
      </c>
      <c r="M26" s="50">
        <f t="shared" si="2"/>
        <v>-477000</v>
      </c>
      <c r="N26" s="50">
        <f t="shared" si="2"/>
        <v>202623988</v>
      </c>
      <c r="O26" s="50">
        <f t="shared" si="2"/>
        <v>0</v>
      </c>
      <c r="P26" s="50">
        <f t="shared" si="2"/>
        <v>0</v>
      </c>
      <c r="Q26" s="50">
        <f t="shared" si="2"/>
        <v>0</v>
      </c>
      <c r="R26" s="50">
        <f t="shared" si="0"/>
        <v>2656745993</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Invalid entry" error="You can enter only (positive or negative) whole numbers" sqref="E6:R27" xr:uid="{00000000-0002-0000-0400-000004000000}">
      <formula1>9999999999</formula1>
    </dataValidation>
  </dataValidations>
  <pageMargins left="0.75" right="0.75" top="1" bottom="1" header="0.5" footer="0.5"/>
  <pageSetup paperSize="9" scale="39" orientation="landscape" r:id="rId1"/>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49"/>
  <sheetViews>
    <sheetView showGridLines="0" topLeftCell="A100" zoomScale="82" zoomScaleNormal="82" workbookViewId="0">
      <selection activeCell="B100" sqref="B1:J1048576"/>
    </sheetView>
  </sheetViews>
  <sheetFormatPr defaultColWidth="9.21875" defaultRowHeight="11.4" x14ac:dyDescent="0.2"/>
  <cols>
    <col min="1" max="1" width="61.5546875" style="102" customWidth="1"/>
    <col min="2" max="2" width="16.21875" style="102" customWidth="1"/>
    <col min="3" max="3" width="1.5546875" style="102" customWidth="1"/>
    <col min="4" max="4" width="15.44140625" style="102" customWidth="1"/>
    <col min="5" max="5" width="2.21875" style="102" customWidth="1"/>
    <col min="6" max="6" width="16.21875" style="102" customWidth="1"/>
    <col min="7" max="7" width="1.5546875" style="102" customWidth="1"/>
    <col min="8" max="8" width="14.5546875" style="102" customWidth="1"/>
    <col min="9" max="9" width="14" style="102" customWidth="1"/>
    <col min="10" max="10" width="13.5546875" style="102" bestFit="1" customWidth="1"/>
    <col min="11" max="16384" width="9.21875" style="102"/>
  </cols>
  <sheetData>
    <row r="2" spans="1:10" ht="12" x14ac:dyDescent="0.25">
      <c r="A2" s="103" t="s">
        <v>342</v>
      </c>
      <c r="B2" s="103"/>
      <c r="C2" s="103"/>
      <c r="D2" s="103"/>
      <c r="E2" s="103"/>
      <c r="F2" s="103"/>
      <c r="G2" s="103"/>
      <c r="H2" s="103"/>
    </row>
    <row r="3" spans="1:10" x14ac:dyDescent="0.2">
      <c r="A3" s="104"/>
      <c r="B3" s="105"/>
      <c r="C3" s="105"/>
      <c r="D3" s="105"/>
      <c r="E3" s="105"/>
      <c r="F3" s="105"/>
      <c r="G3" s="105"/>
      <c r="H3" s="105"/>
    </row>
    <row r="4" spans="1:10" ht="12" x14ac:dyDescent="0.2">
      <c r="A4" s="106" t="s">
        <v>343</v>
      </c>
      <c r="B4" s="107"/>
      <c r="C4" s="107"/>
      <c r="D4" s="107"/>
      <c r="E4" s="107"/>
      <c r="F4" s="107"/>
      <c r="G4" s="107"/>
      <c r="H4" s="107" t="s">
        <v>344</v>
      </c>
      <c r="I4" s="108"/>
      <c r="J4" s="108"/>
    </row>
    <row r="5" spans="1:10" ht="28.5" customHeight="1" x14ac:dyDescent="0.25">
      <c r="A5" s="109" t="s">
        <v>345</v>
      </c>
      <c r="B5" s="322" t="s">
        <v>346</v>
      </c>
      <c r="C5" s="322"/>
      <c r="D5" s="322"/>
      <c r="E5" s="110"/>
      <c r="F5" s="325" t="s">
        <v>347</v>
      </c>
      <c r="G5" s="323"/>
      <c r="H5" s="323"/>
      <c r="I5" s="108"/>
      <c r="J5" s="108"/>
    </row>
    <row r="6" spans="1:10" ht="12" x14ac:dyDescent="0.25">
      <c r="A6" s="109"/>
      <c r="B6" s="111" t="s">
        <v>348</v>
      </c>
      <c r="C6" s="111"/>
      <c r="D6" s="111" t="s">
        <v>349</v>
      </c>
      <c r="E6" s="110"/>
      <c r="F6" s="112" t="s">
        <v>348</v>
      </c>
      <c r="G6" s="112"/>
      <c r="H6" s="111" t="s">
        <v>349</v>
      </c>
      <c r="I6" s="108"/>
      <c r="J6" s="108"/>
    </row>
    <row r="7" spans="1:10" ht="12" x14ac:dyDescent="0.2">
      <c r="A7" s="113" t="s">
        <v>350</v>
      </c>
      <c r="B7" s="114">
        <v>81200505.210000008</v>
      </c>
      <c r="C7" s="114"/>
      <c r="D7" s="114">
        <v>19781506.360000007</v>
      </c>
      <c r="E7" s="114"/>
      <c r="F7" s="114">
        <v>72516025.719999999</v>
      </c>
      <c r="G7" s="115"/>
      <c r="H7" s="114">
        <v>16735784.409999996</v>
      </c>
      <c r="I7" s="108"/>
      <c r="J7" s="108"/>
    </row>
    <row r="8" spans="1:10" ht="12" x14ac:dyDescent="0.2">
      <c r="A8" s="113" t="s">
        <v>351</v>
      </c>
      <c r="B8" s="114">
        <v>507302007.6699999</v>
      </c>
      <c r="C8" s="114"/>
      <c r="D8" s="114">
        <v>127826178.24999988</v>
      </c>
      <c r="E8" s="114"/>
      <c r="F8" s="114">
        <v>487949749.86999995</v>
      </c>
      <c r="G8" s="115"/>
      <c r="H8" s="114">
        <v>118744492.38999993</v>
      </c>
      <c r="I8" s="108"/>
      <c r="J8" s="108"/>
    </row>
    <row r="9" spans="1:10" ht="12" x14ac:dyDescent="0.2">
      <c r="A9" s="113" t="s">
        <v>352</v>
      </c>
      <c r="B9" s="114">
        <v>314906.3</v>
      </c>
      <c r="C9" s="114"/>
      <c r="D9" s="114">
        <v>102232.93</v>
      </c>
      <c r="E9" s="114"/>
      <c r="F9" s="114">
        <v>9297.9500000000007</v>
      </c>
      <c r="G9" s="115"/>
      <c r="H9" s="114">
        <v>0</v>
      </c>
      <c r="I9" s="108"/>
      <c r="J9" s="108"/>
    </row>
    <row r="10" spans="1:10" ht="12" x14ac:dyDescent="0.2">
      <c r="A10" s="113" t="s">
        <v>353</v>
      </c>
      <c r="B10" s="116">
        <v>2659</v>
      </c>
      <c r="C10" s="114"/>
      <c r="D10" s="116">
        <v>6</v>
      </c>
      <c r="E10" s="116"/>
      <c r="F10" s="116">
        <v>780</v>
      </c>
      <c r="G10" s="115"/>
      <c r="H10" s="116">
        <v>212</v>
      </c>
      <c r="I10" s="108"/>
      <c r="J10" s="108"/>
    </row>
    <row r="11" spans="1:10" ht="12.6" thickBot="1" x14ac:dyDescent="0.25">
      <c r="A11" s="113" t="s">
        <v>354</v>
      </c>
      <c r="B11" s="117">
        <v>0</v>
      </c>
      <c r="C11" s="118"/>
      <c r="D11" s="117">
        <v>0</v>
      </c>
      <c r="E11" s="119"/>
      <c r="F11" s="117">
        <v>0</v>
      </c>
      <c r="G11" s="120"/>
      <c r="H11" s="117">
        <v>0</v>
      </c>
      <c r="I11" s="108"/>
      <c r="J11" s="108"/>
    </row>
    <row r="12" spans="1:10" ht="12.6" thickBot="1" x14ac:dyDescent="0.3">
      <c r="A12" s="121" t="s">
        <v>355</v>
      </c>
      <c r="B12" s="122">
        <v>588820078.17999983</v>
      </c>
      <c r="C12" s="122"/>
      <c r="D12" s="122">
        <v>147709923.5399999</v>
      </c>
      <c r="E12" s="123"/>
      <c r="F12" s="122">
        <v>560475853.53999996</v>
      </c>
      <c r="G12" s="124"/>
      <c r="H12" s="122">
        <v>135480488.79999992</v>
      </c>
      <c r="I12" s="108"/>
      <c r="J12" s="108"/>
    </row>
    <row r="13" spans="1:10" ht="12" x14ac:dyDescent="0.25">
      <c r="A13" s="125"/>
      <c r="B13" s="126"/>
      <c r="C13" s="126"/>
      <c r="D13" s="126"/>
      <c r="E13" s="126"/>
      <c r="F13" s="126"/>
      <c r="G13" s="126"/>
      <c r="H13" s="126"/>
      <c r="I13" s="108"/>
      <c r="J13" s="108"/>
    </row>
    <row r="14" spans="1:10" ht="12" x14ac:dyDescent="0.2">
      <c r="A14" s="106" t="s">
        <v>356</v>
      </c>
      <c r="B14" s="127"/>
      <c r="C14" s="127"/>
      <c r="D14" s="127"/>
      <c r="E14" s="127"/>
      <c r="F14" s="127"/>
      <c r="G14" s="127"/>
      <c r="H14" s="107" t="s">
        <v>344</v>
      </c>
      <c r="I14" s="108"/>
      <c r="J14" s="108"/>
    </row>
    <row r="15" spans="1:10" ht="24" customHeight="1" x14ac:dyDescent="0.25">
      <c r="A15" s="109" t="s">
        <v>357</v>
      </c>
      <c r="B15" s="322" t="s">
        <v>346</v>
      </c>
      <c r="C15" s="322"/>
      <c r="D15" s="322"/>
      <c r="E15" s="110"/>
      <c r="F15" s="323" t="s">
        <v>347</v>
      </c>
      <c r="G15" s="323"/>
      <c r="H15" s="323"/>
      <c r="I15" s="108"/>
      <c r="J15" s="108"/>
    </row>
    <row r="16" spans="1:10" ht="12" x14ac:dyDescent="0.25">
      <c r="A16" s="109"/>
      <c r="B16" s="111" t="s">
        <v>348</v>
      </c>
      <c r="C16" s="111"/>
      <c r="D16" s="111" t="s">
        <v>349</v>
      </c>
      <c r="E16" s="110"/>
      <c r="F16" s="112" t="s">
        <v>348</v>
      </c>
      <c r="G16" s="112"/>
      <c r="H16" s="111" t="s">
        <v>349</v>
      </c>
      <c r="I16" s="108"/>
      <c r="J16" s="108"/>
    </row>
    <row r="17" spans="1:10" ht="12" x14ac:dyDescent="0.2">
      <c r="A17" s="113" t="s">
        <v>350</v>
      </c>
      <c r="B17" s="114">
        <v>0</v>
      </c>
      <c r="C17" s="128"/>
      <c r="D17" s="114">
        <v>0</v>
      </c>
      <c r="E17" s="119"/>
      <c r="F17" s="114">
        <v>123676.38</v>
      </c>
      <c r="G17" s="129"/>
      <c r="H17" s="114">
        <v>123676.38</v>
      </c>
      <c r="I17" s="108"/>
      <c r="J17" s="108"/>
    </row>
    <row r="18" spans="1:10" ht="12" x14ac:dyDescent="0.2">
      <c r="A18" s="113" t="s">
        <v>351</v>
      </c>
      <c r="B18" s="114">
        <v>2873660.5300000007</v>
      </c>
      <c r="C18" s="114"/>
      <c r="D18" s="114">
        <v>847063.69000000088</v>
      </c>
      <c r="E18" s="116"/>
      <c r="F18" s="114">
        <v>4101143.7000000007</v>
      </c>
      <c r="G18" s="115"/>
      <c r="H18" s="114">
        <v>1495433.7600000002</v>
      </c>
      <c r="I18" s="108"/>
      <c r="J18" s="108"/>
    </row>
    <row r="19" spans="1:10" ht="12" x14ac:dyDescent="0.2">
      <c r="A19" s="113" t="s">
        <v>352</v>
      </c>
      <c r="B19" s="114">
        <v>0</v>
      </c>
      <c r="C19" s="128"/>
      <c r="D19" s="114">
        <v>0</v>
      </c>
      <c r="E19" s="119"/>
      <c r="F19" s="114">
        <v>0</v>
      </c>
      <c r="G19" s="129"/>
      <c r="H19" s="114">
        <v>0</v>
      </c>
      <c r="I19" s="108"/>
      <c r="J19" s="108"/>
    </row>
    <row r="20" spans="1:10" ht="12" x14ac:dyDescent="0.2">
      <c r="A20" s="113" t="s">
        <v>353</v>
      </c>
      <c r="B20" s="116">
        <v>47526635.019999564</v>
      </c>
      <c r="C20" s="114"/>
      <c r="D20" s="116">
        <v>10310102.219999567</v>
      </c>
      <c r="E20" s="116"/>
      <c r="F20" s="116">
        <v>32077254.179999761</v>
      </c>
      <c r="G20" s="115"/>
      <c r="H20" s="116">
        <v>7162358.7099997625</v>
      </c>
      <c r="I20" s="108"/>
      <c r="J20" s="108"/>
    </row>
    <row r="21" spans="1:10" ht="12.6" thickBot="1" x14ac:dyDescent="0.25">
      <c r="A21" s="113" t="s">
        <v>354</v>
      </c>
      <c r="B21" s="117">
        <v>1189823.96</v>
      </c>
      <c r="C21" s="122"/>
      <c r="D21" s="117">
        <v>473282.44999999995</v>
      </c>
      <c r="E21" s="116"/>
      <c r="F21" s="117">
        <v>65275.89</v>
      </c>
      <c r="G21" s="130"/>
      <c r="H21" s="117">
        <v>56651.47</v>
      </c>
      <c r="I21" s="108"/>
      <c r="J21" s="108"/>
    </row>
    <row r="22" spans="1:10" ht="12.6" thickBot="1" x14ac:dyDescent="0.3">
      <c r="A22" s="121" t="s">
        <v>355</v>
      </c>
      <c r="B22" s="122">
        <v>51590119.509999566</v>
      </c>
      <c r="C22" s="131"/>
      <c r="D22" s="122">
        <v>11630448.359999567</v>
      </c>
      <c r="E22" s="114"/>
      <c r="F22" s="122">
        <v>36367350.14999976</v>
      </c>
      <c r="G22" s="132"/>
      <c r="H22" s="122">
        <v>8838120.3199997637</v>
      </c>
      <c r="I22" s="108"/>
      <c r="J22" s="108"/>
    </row>
    <row r="23" spans="1:10" ht="12" x14ac:dyDescent="0.25">
      <c r="A23" s="125"/>
      <c r="B23" s="126"/>
      <c r="C23" s="126"/>
      <c r="D23" s="126"/>
      <c r="E23" s="126"/>
      <c r="F23" s="126"/>
      <c r="G23" s="126"/>
      <c r="H23" s="126"/>
      <c r="I23" s="108"/>
      <c r="J23" s="108"/>
    </row>
    <row r="24" spans="1:10" ht="12" x14ac:dyDescent="0.2">
      <c r="A24" s="106" t="s">
        <v>358</v>
      </c>
      <c r="B24" s="127"/>
      <c r="C24" s="127"/>
      <c r="D24" s="127"/>
      <c r="E24" s="127"/>
      <c r="F24" s="127"/>
      <c r="G24" s="127"/>
      <c r="H24" s="107" t="s">
        <v>344</v>
      </c>
      <c r="I24" s="108"/>
      <c r="J24" s="108"/>
    </row>
    <row r="25" spans="1:10" ht="24" customHeight="1" x14ac:dyDescent="0.25">
      <c r="A25" s="109" t="s">
        <v>359</v>
      </c>
      <c r="B25" s="322" t="s">
        <v>346</v>
      </c>
      <c r="C25" s="322"/>
      <c r="D25" s="322"/>
      <c r="E25" s="110"/>
      <c r="F25" s="323" t="s">
        <v>347</v>
      </c>
      <c r="G25" s="323"/>
      <c r="H25" s="323"/>
      <c r="I25" s="108"/>
      <c r="J25" s="108"/>
    </row>
    <row r="26" spans="1:10" ht="12" x14ac:dyDescent="0.25">
      <c r="A26" s="109"/>
      <c r="B26" s="111" t="s">
        <v>348</v>
      </c>
      <c r="C26" s="111"/>
      <c r="D26" s="111" t="s">
        <v>349</v>
      </c>
      <c r="E26" s="110"/>
      <c r="F26" s="112" t="s">
        <v>348</v>
      </c>
      <c r="G26" s="112"/>
      <c r="H26" s="111" t="s">
        <v>349</v>
      </c>
      <c r="I26" s="108"/>
      <c r="J26" s="108"/>
    </row>
    <row r="27" spans="1:10" ht="12" x14ac:dyDescent="0.2">
      <c r="A27" s="133" t="s">
        <v>360</v>
      </c>
      <c r="B27" s="116">
        <v>3269734.92</v>
      </c>
      <c r="C27" s="114"/>
      <c r="D27" s="116">
        <v>3037508.69</v>
      </c>
      <c r="E27" s="116"/>
      <c r="F27" s="116">
        <v>3023065.6599999997</v>
      </c>
      <c r="G27" s="115"/>
      <c r="H27" s="116">
        <v>757562.73999999976</v>
      </c>
      <c r="I27" s="108"/>
      <c r="J27" s="108"/>
    </row>
    <row r="28" spans="1:10" ht="12" x14ac:dyDescent="0.2">
      <c r="A28" s="133" t="s">
        <v>361</v>
      </c>
      <c r="B28" s="116">
        <v>44754.25</v>
      </c>
      <c r="C28" s="114"/>
      <c r="D28" s="116">
        <v>10655.620000000003</v>
      </c>
      <c r="E28" s="116"/>
      <c r="F28" s="116">
        <v>35099.53</v>
      </c>
      <c r="G28" s="115"/>
      <c r="H28" s="116">
        <v>6631.5</v>
      </c>
      <c r="I28" s="108"/>
      <c r="J28" s="108"/>
    </row>
    <row r="29" spans="1:10" ht="12" x14ac:dyDescent="0.2">
      <c r="A29" s="133" t="s">
        <v>362</v>
      </c>
      <c r="B29" s="116">
        <v>3651553.3500000006</v>
      </c>
      <c r="C29" s="114"/>
      <c r="D29" s="116">
        <v>97941.350000001024</v>
      </c>
      <c r="E29" s="116"/>
      <c r="F29" s="116">
        <v>5336081.01</v>
      </c>
      <c r="G29" s="115"/>
      <c r="H29" s="116">
        <v>1375488.0099999998</v>
      </c>
      <c r="I29" s="108"/>
      <c r="J29" s="108"/>
    </row>
    <row r="30" spans="1:10" ht="12" x14ac:dyDescent="0.2">
      <c r="A30" s="133" t="s">
        <v>363</v>
      </c>
      <c r="B30" s="116">
        <v>72553.33</v>
      </c>
      <c r="C30" s="114"/>
      <c r="D30" s="116">
        <v>13756.990000000005</v>
      </c>
      <c r="E30" s="116"/>
      <c r="F30" s="116">
        <v>25465.41</v>
      </c>
      <c r="G30" s="115"/>
      <c r="H30" s="116">
        <v>4283.4199999999983</v>
      </c>
      <c r="I30" s="108"/>
      <c r="J30" s="108"/>
    </row>
    <row r="31" spans="1:10" ht="12.6" thickBot="1" x14ac:dyDescent="0.25">
      <c r="A31" s="133" t="s">
        <v>364</v>
      </c>
      <c r="B31" s="134">
        <v>452719307.21000111</v>
      </c>
      <c r="C31" s="122"/>
      <c r="D31" s="134">
        <v>107412587.05000108</v>
      </c>
      <c r="E31" s="116"/>
      <c r="F31" s="134">
        <v>484322302.32999998</v>
      </c>
      <c r="G31" s="130"/>
      <c r="H31" s="134">
        <v>113344805.99000001</v>
      </c>
      <c r="I31" s="108"/>
      <c r="J31" s="108"/>
    </row>
    <row r="32" spans="1:10" ht="12.6" thickBot="1" x14ac:dyDescent="0.3">
      <c r="A32" s="121" t="s">
        <v>365</v>
      </c>
      <c r="B32" s="131">
        <v>459757903.06000113</v>
      </c>
      <c r="C32" s="131"/>
      <c r="D32" s="131">
        <v>110572449.70000109</v>
      </c>
      <c r="E32" s="114"/>
      <c r="F32" s="131">
        <v>492742013.94</v>
      </c>
      <c r="G32" s="132"/>
      <c r="H32" s="131">
        <v>115488771.66000001</v>
      </c>
      <c r="I32" s="108"/>
      <c r="J32" s="108"/>
    </row>
    <row r="33" spans="1:10" ht="12" x14ac:dyDescent="0.25">
      <c r="A33" s="125"/>
      <c r="B33" s="126"/>
      <c r="C33" s="126"/>
      <c r="D33" s="126"/>
      <c r="E33" s="126"/>
      <c r="F33" s="126"/>
      <c r="G33" s="126"/>
      <c r="H33" s="126"/>
      <c r="I33" s="108"/>
      <c r="J33" s="108"/>
    </row>
    <row r="34" spans="1:10" ht="12" x14ac:dyDescent="0.2">
      <c r="A34" s="106" t="s">
        <v>366</v>
      </c>
      <c r="B34" s="127"/>
      <c r="C34" s="127"/>
      <c r="D34" s="127"/>
      <c r="E34" s="127"/>
      <c r="F34" s="127"/>
      <c r="G34" s="127"/>
      <c r="H34" s="107" t="s">
        <v>344</v>
      </c>
      <c r="I34" s="108"/>
      <c r="J34" s="108"/>
    </row>
    <row r="35" spans="1:10" ht="24" customHeight="1" x14ac:dyDescent="0.25">
      <c r="A35" s="109" t="s">
        <v>367</v>
      </c>
      <c r="B35" s="322" t="s">
        <v>346</v>
      </c>
      <c r="C35" s="322"/>
      <c r="D35" s="322"/>
      <c r="E35" s="110"/>
      <c r="F35" s="323" t="s">
        <v>347</v>
      </c>
      <c r="G35" s="323"/>
      <c r="H35" s="323"/>
      <c r="I35" s="108"/>
      <c r="J35" s="108"/>
    </row>
    <row r="36" spans="1:10" ht="12" x14ac:dyDescent="0.25">
      <c r="A36" s="109"/>
      <c r="B36" s="111" t="s">
        <v>348</v>
      </c>
      <c r="C36" s="111"/>
      <c r="D36" s="111" t="s">
        <v>349</v>
      </c>
      <c r="E36" s="110"/>
      <c r="F36" s="112" t="s">
        <v>348</v>
      </c>
      <c r="G36" s="112"/>
      <c r="H36" s="111" t="s">
        <v>349</v>
      </c>
      <c r="I36" s="108"/>
      <c r="J36" s="108"/>
    </row>
    <row r="37" spans="1:10" ht="12" x14ac:dyDescent="0.2">
      <c r="A37" s="135" t="s">
        <v>368</v>
      </c>
      <c r="B37" s="116">
        <v>1726623.88</v>
      </c>
      <c r="C37" s="114"/>
      <c r="D37" s="116">
        <v>454600</v>
      </c>
      <c r="E37" s="116"/>
      <c r="F37" s="116">
        <v>1936039.7000000002</v>
      </c>
      <c r="G37" s="115"/>
      <c r="H37" s="116">
        <v>397663.33000000007</v>
      </c>
      <c r="I37" s="108"/>
      <c r="J37" s="108"/>
    </row>
    <row r="38" spans="1:10" ht="12.6" thickBot="1" x14ac:dyDescent="0.25">
      <c r="A38" s="135" t="s">
        <v>364</v>
      </c>
      <c r="B38" s="134">
        <v>272172503.12</v>
      </c>
      <c r="C38" s="122"/>
      <c r="D38" s="134">
        <v>64819389.120000035</v>
      </c>
      <c r="E38" s="116"/>
      <c r="F38" s="134">
        <v>288170657.41000003</v>
      </c>
      <c r="G38" s="130"/>
      <c r="H38" s="134">
        <v>68634690.340000033</v>
      </c>
      <c r="I38" s="108"/>
      <c r="J38" s="108"/>
    </row>
    <row r="39" spans="1:10" ht="12.6" thickBot="1" x14ac:dyDescent="0.3">
      <c r="A39" s="121" t="s">
        <v>355</v>
      </c>
      <c r="B39" s="131">
        <v>273899127</v>
      </c>
      <c r="C39" s="131"/>
      <c r="D39" s="131">
        <v>65273989.120000035</v>
      </c>
      <c r="E39" s="114"/>
      <c r="F39" s="131">
        <v>290106697.11000001</v>
      </c>
      <c r="G39" s="132"/>
      <c r="H39" s="131">
        <v>69032353.670000032</v>
      </c>
      <c r="I39" s="108"/>
      <c r="J39" s="108"/>
    </row>
    <row r="40" spans="1:10" ht="12" x14ac:dyDescent="0.25">
      <c r="A40" s="125" t="s">
        <v>369</v>
      </c>
      <c r="B40" s="126"/>
      <c r="C40" s="126"/>
      <c r="D40" s="126"/>
      <c r="E40" s="126"/>
      <c r="F40" s="126"/>
      <c r="G40" s="126"/>
      <c r="H40" s="126"/>
      <c r="I40" s="108"/>
      <c r="J40" s="108"/>
    </row>
    <row r="41" spans="1:10" ht="12" x14ac:dyDescent="0.2">
      <c r="A41" s="106" t="s">
        <v>370</v>
      </c>
      <c r="B41" s="127"/>
      <c r="C41" s="127"/>
      <c r="D41" s="127"/>
      <c r="E41" s="127"/>
      <c r="F41" s="127"/>
      <c r="G41" s="127"/>
      <c r="H41" s="107" t="s">
        <v>344</v>
      </c>
      <c r="I41" s="108"/>
      <c r="J41" s="108"/>
    </row>
    <row r="42" spans="1:10" ht="24" customHeight="1" x14ac:dyDescent="0.25">
      <c r="A42" s="109" t="s">
        <v>371</v>
      </c>
      <c r="B42" s="322" t="s">
        <v>346</v>
      </c>
      <c r="C42" s="322"/>
      <c r="D42" s="322"/>
      <c r="E42" s="110"/>
      <c r="F42" s="323" t="s">
        <v>347</v>
      </c>
      <c r="G42" s="323"/>
      <c r="H42" s="323"/>
      <c r="I42" s="108"/>
      <c r="J42" s="108"/>
    </row>
    <row r="43" spans="1:10" ht="12" x14ac:dyDescent="0.25">
      <c r="A43" s="109"/>
      <c r="B43" s="111" t="s">
        <v>348</v>
      </c>
      <c r="C43" s="111"/>
      <c r="D43" s="111" t="s">
        <v>349</v>
      </c>
      <c r="E43" s="110"/>
      <c r="F43" s="112" t="s">
        <v>348</v>
      </c>
      <c r="G43" s="112"/>
      <c r="H43" s="111" t="s">
        <v>349</v>
      </c>
      <c r="I43" s="108"/>
      <c r="J43" s="108"/>
    </row>
    <row r="44" spans="1:10" ht="12" x14ac:dyDescent="0.2">
      <c r="A44" s="136" t="s">
        <v>350</v>
      </c>
      <c r="B44" s="119">
        <v>35035564.600000001</v>
      </c>
      <c r="C44" s="114"/>
      <c r="D44" s="119">
        <v>0</v>
      </c>
      <c r="E44" s="116"/>
      <c r="F44" s="119">
        <v>0</v>
      </c>
      <c r="G44" s="115"/>
      <c r="H44" s="119">
        <v>0</v>
      </c>
      <c r="I44" s="108"/>
      <c r="J44" s="108"/>
    </row>
    <row r="45" spans="1:10" ht="12" x14ac:dyDescent="0.2">
      <c r="A45" s="136" t="s">
        <v>351</v>
      </c>
      <c r="B45" s="119">
        <v>0</v>
      </c>
      <c r="C45" s="128"/>
      <c r="D45" s="119">
        <v>0</v>
      </c>
      <c r="E45" s="119"/>
      <c r="F45" s="119">
        <v>0</v>
      </c>
      <c r="G45" s="129"/>
      <c r="H45" s="119">
        <v>0</v>
      </c>
      <c r="I45" s="108"/>
      <c r="J45" s="108"/>
    </row>
    <row r="46" spans="1:10" ht="12" x14ac:dyDescent="0.2">
      <c r="A46" s="136" t="s">
        <v>372</v>
      </c>
      <c r="B46" s="119">
        <v>0</v>
      </c>
      <c r="C46" s="128"/>
      <c r="D46" s="119">
        <v>0</v>
      </c>
      <c r="E46" s="119"/>
      <c r="F46" s="119">
        <v>0</v>
      </c>
      <c r="G46" s="129"/>
      <c r="H46" s="119">
        <v>0</v>
      </c>
      <c r="I46" s="108"/>
      <c r="J46" s="108"/>
    </row>
    <row r="47" spans="1:10" ht="12" x14ac:dyDescent="0.2">
      <c r="A47" s="136" t="s">
        <v>373</v>
      </c>
      <c r="B47" s="119">
        <v>0</v>
      </c>
      <c r="C47" s="128"/>
      <c r="D47" s="119">
        <v>0</v>
      </c>
      <c r="E47" s="119"/>
      <c r="F47" s="119">
        <v>0</v>
      </c>
      <c r="G47" s="129"/>
      <c r="H47" s="119">
        <v>0</v>
      </c>
      <c r="I47" s="108"/>
      <c r="J47" s="108"/>
    </row>
    <row r="48" spans="1:10" ht="12.6" thickBot="1" x14ac:dyDescent="0.25">
      <c r="A48" s="136" t="s">
        <v>374</v>
      </c>
      <c r="B48" s="117">
        <v>0</v>
      </c>
      <c r="C48" s="118"/>
      <c r="D48" s="117">
        <v>0</v>
      </c>
      <c r="E48" s="119"/>
      <c r="F48" s="117">
        <v>671529.27</v>
      </c>
      <c r="G48" s="120"/>
      <c r="H48" s="117">
        <v>507.22999999998137</v>
      </c>
      <c r="I48" s="108"/>
      <c r="J48" s="108"/>
    </row>
    <row r="49" spans="1:10" ht="12.6" thickBot="1" x14ac:dyDescent="0.25">
      <c r="A49" s="137" t="s">
        <v>355</v>
      </c>
      <c r="B49" s="138">
        <v>35035564.600000001</v>
      </c>
      <c r="C49" s="131"/>
      <c r="D49" s="138">
        <v>0</v>
      </c>
      <c r="E49" s="128"/>
      <c r="F49" s="138">
        <v>671529.27</v>
      </c>
      <c r="G49" s="132"/>
      <c r="H49" s="138">
        <v>507.22999999998137</v>
      </c>
      <c r="I49" s="108"/>
      <c r="J49" s="108"/>
    </row>
    <row r="50" spans="1:10" x14ac:dyDescent="0.2">
      <c r="A50" s="139"/>
      <c r="B50" s="140"/>
      <c r="C50" s="140"/>
      <c r="D50" s="140"/>
      <c r="E50" s="140"/>
      <c r="F50" s="140"/>
      <c r="G50" s="140"/>
      <c r="H50" s="108"/>
      <c r="I50" s="108"/>
      <c r="J50" s="108"/>
    </row>
    <row r="51" spans="1:10" ht="12" x14ac:dyDescent="0.2">
      <c r="A51" s="141" t="s">
        <v>375</v>
      </c>
      <c r="B51" s="127"/>
      <c r="C51" s="127"/>
      <c r="D51" s="127"/>
      <c r="E51" s="127"/>
      <c r="F51" s="127"/>
      <c r="G51" s="127"/>
      <c r="H51" s="107" t="s">
        <v>344</v>
      </c>
      <c r="I51" s="108"/>
      <c r="J51" s="108"/>
    </row>
    <row r="52" spans="1:10" ht="24" customHeight="1" x14ac:dyDescent="0.25">
      <c r="A52" s="109" t="s">
        <v>376</v>
      </c>
      <c r="B52" s="322" t="s">
        <v>346</v>
      </c>
      <c r="C52" s="322"/>
      <c r="D52" s="322"/>
      <c r="E52" s="110"/>
      <c r="F52" s="323" t="s">
        <v>347</v>
      </c>
      <c r="G52" s="323"/>
      <c r="H52" s="323"/>
      <c r="I52" s="108"/>
      <c r="J52" s="108"/>
    </row>
    <row r="53" spans="1:10" ht="12" x14ac:dyDescent="0.25">
      <c r="A53" s="109"/>
      <c r="B53" s="111" t="s">
        <v>348</v>
      </c>
      <c r="C53" s="111"/>
      <c r="D53" s="111" t="s">
        <v>349</v>
      </c>
      <c r="E53" s="110"/>
      <c r="F53" s="112" t="s">
        <v>348</v>
      </c>
      <c r="G53" s="112"/>
      <c r="H53" s="111" t="s">
        <v>349</v>
      </c>
      <c r="I53" s="108"/>
      <c r="J53" s="108"/>
    </row>
    <row r="54" spans="1:10" ht="12" x14ac:dyDescent="0.2">
      <c r="A54" s="136" t="s">
        <v>377</v>
      </c>
      <c r="B54" s="116">
        <v>-770952.98999999987</v>
      </c>
      <c r="C54" s="116"/>
      <c r="D54" s="116">
        <v>-770952.98999999987</v>
      </c>
      <c r="E54" s="116"/>
      <c r="F54" s="116">
        <v>10326550.33</v>
      </c>
      <c r="G54" s="129"/>
      <c r="H54" s="116">
        <v>1868961.5899999999</v>
      </c>
      <c r="I54" s="108"/>
      <c r="J54" s="108"/>
    </row>
    <row r="55" spans="1:10" ht="12" x14ac:dyDescent="0.2">
      <c r="A55" s="136" t="s">
        <v>350</v>
      </c>
      <c r="B55" s="116">
        <v>-7006877.5800000001</v>
      </c>
      <c r="C55" s="114"/>
      <c r="D55" s="116">
        <v>5373210.1300000008</v>
      </c>
      <c r="E55" s="116"/>
      <c r="F55" s="116">
        <v>-7400994.7999999998</v>
      </c>
      <c r="G55" s="115"/>
      <c r="H55" s="116">
        <v>-4798306</v>
      </c>
      <c r="I55" s="108"/>
      <c r="J55" s="108"/>
    </row>
    <row r="56" spans="1:10" ht="12.6" thickBot="1" x14ac:dyDescent="0.25">
      <c r="A56" s="136" t="s">
        <v>378</v>
      </c>
      <c r="B56" s="134">
        <v>54846093.589999996</v>
      </c>
      <c r="C56" s="122"/>
      <c r="D56" s="134">
        <v>13822664.710000001</v>
      </c>
      <c r="E56" s="116"/>
      <c r="F56" s="134">
        <v>57037101.399999999</v>
      </c>
      <c r="G56" s="130"/>
      <c r="H56" s="134">
        <v>13333015.469999999</v>
      </c>
      <c r="I56" s="108"/>
      <c r="J56" s="108"/>
    </row>
    <row r="57" spans="1:10" ht="12.6" thickBot="1" x14ac:dyDescent="0.25">
      <c r="A57" s="137" t="s">
        <v>355</v>
      </c>
      <c r="B57" s="131">
        <v>47068263.019999996</v>
      </c>
      <c r="C57" s="131"/>
      <c r="D57" s="131">
        <v>18424921.850000001</v>
      </c>
      <c r="E57" s="114"/>
      <c r="F57" s="131">
        <v>59962656.93</v>
      </c>
      <c r="G57" s="132"/>
      <c r="H57" s="131">
        <v>10403671.059999999</v>
      </c>
      <c r="I57" s="108"/>
      <c r="J57" s="108"/>
    </row>
    <row r="58" spans="1:10" ht="12" x14ac:dyDescent="0.25">
      <c r="A58" s="139"/>
      <c r="B58" s="126"/>
      <c r="C58" s="126"/>
      <c r="D58" s="126"/>
      <c r="E58" s="126"/>
      <c r="F58" s="126"/>
      <c r="G58" s="126"/>
      <c r="H58" s="126"/>
      <c r="I58" s="108"/>
      <c r="J58" s="108"/>
    </row>
    <row r="59" spans="1:10" ht="12" x14ac:dyDescent="0.2">
      <c r="A59" s="141" t="s">
        <v>379</v>
      </c>
      <c r="B59" s="127"/>
      <c r="C59" s="127"/>
      <c r="D59" s="127"/>
      <c r="E59" s="127"/>
      <c r="F59" s="127"/>
      <c r="G59" s="127"/>
      <c r="H59" s="127"/>
      <c r="I59" s="108"/>
      <c r="J59" s="108"/>
    </row>
    <row r="60" spans="1:10" ht="24.75" customHeight="1" x14ac:dyDescent="0.25">
      <c r="A60" s="109" t="s">
        <v>380</v>
      </c>
      <c r="B60" s="322" t="s">
        <v>346</v>
      </c>
      <c r="C60" s="322"/>
      <c r="D60" s="322"/>
      <c r="E60" s="110"/>
      <c r="F60" s="323" t="s">
        <v>347</v>
      </c>
      <c r="G60" s="323"/>
      <c r="H60" s="323"/>
      <c r="I60" s="108"/>
      <c r="J60" s="108"/>
    </row>
    <row r="61" spans="1:10" ht="12" x14ac:dyDescent="0.25">
      <c r="A61" s="109"/>
      <c r="B61" s="111" t="s">
        <v>348</v>
      </c>
      <c r="C61" s="111"/>
      <c r="D61" s="111" t="s">
        <v>349</v>
      </c>
      <c r="E61" s="110"/>
      <c r="F61" s="112" t="s">
        <v>348</v>
      </c>
      <c r="G61" s="112"/>
      <c r="H61" s="111" t="s">
        <v>349</v>
      </c>
      <c r="I61" s="108"/>
      <c r="J61" s="108"/>
    </row>
    <row r="62" spans="1:10" ht="12" x14ac:dyDescent="0.2">
      <c r="A62" s="113" t="s">
        <v>377</v>
      </c>
      <c r="B62" s="119">
        <v>0</v>
      </c>
      <c r="C62" s="128"/>
      <c r="D62" s="119">
        <v>0</v>
      </c>
      <c r="E62" s="119"/>
      <c r="F62" s="119">
        <v>30800000</v>
      </c>
      <c r="G62" s="129"/>
      <c r="H62" s="119">
        <v>0</v>
      </c>
      <c r="I62" s="108"/>
      <c r="J62" s="108"/>
    </row>
    <row r="63" spans="1:10" ht="12" x14ac:dyDescent="0.2">
      <c r="A63" s="113" t="s">
        <v>350</v>
      </c>
      <c r="B63" s="119">
        <v>0</v>
      </c>
      <c r="C63" s="128"/>
      <c r="D63" s="119">
        <v>0</v>
      </c>
      <c r="E63" s="119"/>
      <c r="F63" s="119">
        <v>0</v>
      </c>
      <c r="G63" s="129"/>
      <c r="H63" s="119">
        <v>0</v>
      </c>
      <c r="I63" s="108"/>
      <c r="J63" s="108"/>
    </row>
    <row r="64" spans="1:10" ht="12.6" thickBot="1" x14ac:dyDescent="0.25">
      <c r="A64" s="113" t="s">
        <v>351</v>
      </c>
      <c r="B64" s="117">
        <v>-571076.62</v>
      </c>
      <c r="C64" s="122"/>
      <c r="D64" s="117">
        <v>-787789.2</v>
      </c>
      <c r="E64" s="116"/>
      <c r="F64" s="117">
        <v>-308587.57000000012</v>
      </c>
      <c r="G64" s="130"/>
      <c r="H64" s="117">
        <v>53461.409999999858</v>
      </c>
      <c r="I64" s="108"/>
      <c r="J64" s="108"/>
    </row>
    <row r="65" spans="1:10" ht="12.6" thickBot="1" x14ac:dyDescent="0.25">
      <c r="A65" s="137" t="s">
        <v>355</v>
      </c>
      <c r="B65" s="138">
        <v>-571076.62</v>
      </c>
      <c r="C65" s="131"/>
      <c r="D65" s="138">
        <v>-787789.2</v>
      </c>
      <c r="E65" s="114"/>
      <c r="F65" s="138">
        <v>30491412.43</v>
      </c>
      <c r="G65" s="132"/>
      <c r="H65" s="138">
        <v>53461.409999999858</v>
      </c>
      <c r="I65" s="108"/>
      <c r="J65" s="108"/>
    </row>
    <row r="66" spans="1:10" ht="12" x14ac:dyDescent="0.25">
      <c r="A66" s="142"/>
      <c r="B66" s="126"/>
      <c r="C66" s="126"/>
      <c r="D66" s="126"/>
      <c r="E66" s="126"/>
      <c r="F66" s="126"/>
      <c r="G66" s="126"/>
      <c r="H66" s="126"/>
      <c r="I66" s="108"/>
      <c r="J66" s="108"/>
    </row>
    <row r="67" spans="1:10" ht="12" x14ac:dyDescent="0.2">
      <c r="A67" s="106" t="s">
        <v>381</v>
      </c>
      <c r="B67" s="127"/>
      <c r="C67" s="127"/>
      <c r="D67" s="127"/>
      <c r="E67" s="127"/>
      <c r="F67" s="127"/>
      <c r="G67" s="127"/>
      <c r="H67" s="107" t="s">
        <v>344</v>
      </c>
      <c r="I67" s="108"/>
      <c r="J67" s="108"/>
    </row>
    <row r="68" spans="1:10" ht="24.75" customHeight="1" x14ac:dyDescent="0.25">
      <c r="A68" s="109" t="s">
        <v>382</v>
      </c>
      <c r="B68" s="322" t="s">
        <v>346</v>
      </c>
      <c r="C68" s="322"/>
      <c r="D68" s="322"/>
      <c r="E68" s="110"/>
      <c r="F68" s="323" t="s">
        <v>347</v>
      </c>
      <c r="G68" s="323"/>
      <c r="H68" s="323"/>
      <c r="I68" s="108"/>
      <c r="J68" s="108"/>
    </row>
    <row r="69" spans="1:10" ht="12" x14ac:dyDescent="0.25">
      <c r="A69" s="109"/>
      <c r="B69" s="111" t="s">
        <v>348</v>
      </c>
      <c r="C69" s="111"/>
      <c r="D69" s="111" t="s">
        <v>349</v>
      </c>
      <c r="E69" s="110"/>
      <c r="F69" s="112" t="s">
        <v>348</v>
      </c>
      <c r="G69" s="112"/>
      <c r="H69" s="111" t="s">
        <v>349</v>
      </c>
      <c r="I69" s="108"/>
      <c r="J69" s="108"/>
    </row>
    <row r="70" spans="1:10" ht="12" x14ac:dyDescent="0.2">
      <c r="A70" s="143" t="s">
        <v>383</v>
      </c>
      <c r="B70" s="115">
        <v>14000990</v>
      </c>
      <c r="C70" s="123"/>
      <c r="D70" s="115">
        <v>4453292.6000000089</v>
      </c>
      <c r="E70" s="115"/>
      <c r="F70" s="115">
        <v>19349961.469999999</v>
      </c>
      <c r="G70" s="115"/>
      <c r="H70" s="115">
        <v>10964897.939999999</v>
      </c>
      <c r="I70" s="108"/>
      <c r="J70" s="108"/>
    </row>
    <row r="71" spans="1:10" ht="12" x14ac:dyDescent="0.2">
      <c r="A71" s="143" t="s">
        <v>384</v>
      </c>
      <c r="B71" s="115">
        <v>391864512.33999997</v>
      </c>
      <c r="C71" s="123"/>
      <c r="D71" s="115">
        <v>74161495.650000036</v>
      </c>
      <c r="E71" s="115"/>
      <c r="F71" s="115">
        <v>418161922.88</v>
      </c>
      <c r="G71" s="115"/>
      <c r="H71" s="115">
        <v>127075426.70999998</v>
      </c>
      <c r="I71" s="108"/>
      <c r="J71" s="108"/>
    </row>
    <row r="72" spans="1:10" ht="12" x14ac:dyDescent="0.2">
      <c r="A72" s="113" t="s">
        <v>385</v>
      </c>
      <c r="B72" s="116">
        <v>234533337.04999998</v>
      </c>
      <c r="C72" s="114"/>
      <c r="D72" s="116">
        <v>62693897.519999981</v>
      </c>
      <c r="E72" s="116"/>
      <c r="F72" s="116">
        <v>249253627.25</v>
      </c>
      <c r="G72" s="115"/>
      <c r="H72" s="116">
        <v>74116634.560000002</v>
      </c>
      <c r="I72" s="108"/>
      <c r="J72" s="108"/>
    </row>
    <row r="73" spans="1:10" ht="12" x14ac:dyDescent="0.2">
      <c r="A73" s="113" t="s">
        <v>386</v>
      </c>
      <c r="B73" s="116">
        <v>158494839.28999999</v>
      </c>
      <c r="C73" s="114"/>
      <c r="D73" s="116">
        <v>44144892.130000025</v>
      </c>
      <c r="E73" s="116"/>
      <c r="F73" s="116">
        <v>168908295.63</v>
      </c>
      <c r="G73" s="115"/>
      <c r="H73" s="116">
        <v>52958792.149999991</v>
      </c>
      <c r="I73" s="108"/>
      <c r="J73" s="108"/>
    </row>
    <row r="74" spans="1:10" s="145" customFormat="1" ht="12" x14ac:dyDescent="0.25">
      <c r="A74" s="143" t="s">
        <v>387</v>
      </c>
      <c r="B74" s="115">
        <v>42002367.450000003</v>
      </c>
      <c r="C74" s="123"/>
      <c r="D74" s="115">
        <v>10488737.030000001</v>
      </c>
      <c r="E74" s="115"/>
      <c r="F74" s="115">
        <v>13916357.039999999</v>
      </c>
      <c r="G74" s="115"/>
      <c r="H74" s="115">
        <v>3479089.26</v>
      </c>
      <c r="I74" s="144"/>
      <c r="J74" s="144"/>
    </row>
    <row r="75" spans="1:10" ht="12" x14ac:dyDescent="0.2">
      <c r="A75" s="143" t="s">
        <v>388</v>
      </c>
      <c r="B75" s="115">
        <v>76278176.299999997</v>
      </c>
      <c r="C75" s="123"/>
      <c r="D75" s="115">
        <v>17820632.449999996</v>
      </c>
      <c r="E75" s="115"/>
      <c r="F75" s="115">
        <v>67823078.49000001</v>
      </c>
      <c r="G75" s="115"/>
      <c r="H75" s="115">
        <v>16981062.840000011</v>
      </c>
      <c r="I75" s="108"/>
      <c r="J75" s="108"/>
    </row>
    <row r="76" spans="1:10" ht="12" x14ac:dyDescent="0.2">
      <c r="A76" s="113" t="s">
        <v>389</v>
      </c>
      <c r="B76" s="116">
        <v>43473574.93</v>
      </c>
      <c r="C76" s="114"/>
      <c r="D76" s="116">
        <v>20611706.760000009</v>
      </c>
      <c r="E76" s="116"/>
      <c r="F76" s="116">
        <v>42643528.850000001</v>
      </c>
      <c r="G76" s="115"/>
      <c r="H76" s="116">
        <v>10551195.520000003</v>
      </c>
      <c r="I76" s="108"/>
      <c r="J76" s="108"/>
    </row>
    <row r="77" spans="1:10" ht="12" x14ac:dyDescent="0.2">
      <c r="A77" s="113" t="s">
        <v>390</v>
      </c>
      <c r="B77" s="116">
        <v>0</v>
      </c>
      <c r="C77" s="114"/>
      <c r="D77" s="116">
        <v>0</v>
      </c>
      <c r="E77" s="116"/>
      <c r="F77" s="116">
        <v>0</v>
      </c>
      <c r="G77" s="115"/>
      <c r="H77" s="116">
        <v>0</v>
      </c>
      <c r="I77" s="108"/>
      <c r="J77" s="108"/>
    </row>
    <row r="78" spans="1:10" ht="12.6" thickBot="1" x14ac:dyDescent="0.25">
      <c r="A78" s="113" t="s">
        <v>391</v>
      </c>
      <c r="B78" s="134">
        <v>32804602.370000001</v>
      </c>
      <c r="C78" s="118"/>
      <c r="D78" s="134">
        <v>-2791073.3099999987</v>
      </c>
      <c r="E78" s="116"/>
      <c r="F78" s="134">
        <v>25179549.640000001</v>
      </c>
      <c r="G78" s="120"/>
      <c r="H78" s="134">
        <v>6429867.3200000003</v>
      </c>
      <c r="I78" s="108"/>
      <c r="J78" s="108"/>
    </row>
    <row r="79" spans="1:10" ht="12.6" thickBot="1" x14ac:dyDescent="0.3">
      <c r="A79" s="121" t="s">
        <v>355</v>
      </c>
      <c r="B79" s="132">
        <v>524146046.08999997</v>
      </c>
      <c r="C79" s="132"/>
      <c r="D79" s="132">
        <v>106924157.73000003</v>
      </c>
      <c r="E79" s="123"/>
      <c r="F79" s="132">
        <v>519251319.88</v>
      </c>
      <c r="G79" s="132"/>
      <c r="H79" s="132">
        <v>158500476.75</v>
      </c>
      <c r="I79" s="108"/>
      <c r="J79" s="108"/>
    </row>
    <row r="80" spans="1:10" ht="12" x14ac:dyDescent="0.25">
      <c r="A80" s="125"/>
      <c r="B80" s="126"/>
      <c r="C80" s="126"/>
      <c r="D80" s="126"/>
      <c r="E80" s="126"/>
      <c r="F80" s="126"/>
      <c r="G80" s="126"/>
      <c r="H80" s="126"/>
      <c r="I80" s="108"/>
      <c r="J80" s="108"/>
    </row>
    <row r="81" spans="1:10" ht="12" x14ac:dyDescent="0.25">
      <c r="A81" s="106" t="s">
        <v>392</v>
      </c>
      <c r="B81" s="146"/>
      <c r="C81" s="127"/>
      <c r="D81" s="127"/>
      <c r="E81" s="127"/>
      <c r="F81" s="147"/>
      <c r="G81" s="147"/>
      <c r="H81" s="107" t="s">
        <v>344</v>
      </c>
      <c r="I81" s="108"/>
      <c r="J81" s="108"/>
    </row>
    <row r="82" spans="1:10" ht="24.75" customHeight="1" x14ac:dyDescent="0.25">
      <c r="A82" s="109" t="s">
        <v>393</v>
      </c>
      <c r="B82" s="322" t="s">
        <v>346</v>
      </c>
      <c r="C82" s="322"/>
      <c r="D82" s="322"/>
      <c r="E82" s="110"/>
      <c r="F82" s="323" t="s">
        <v>347</v>
      </c>
      <c r="G82" s="323"/>
      <c r="H82" s="323"/>
      <c r="I82" s="108"/>
      <c r="J82" s="108"/>
    </row>
    <row r="83" spans="1:10" ht="12" x14ac:dyDescent="0.25">
      <c r="A83" s="109"/>
      <c r="B83" s="111" t="s">
        <v>348</v>
      </c>
      <c r="C83" s="111"/>
      <c r="D83" s="111" t="s">
        <v>349</v>
      </c>
      <c r="E83" s="110"/>
      <c r="F83" s="112" t="s">
        <v>348</v>
      </c>
      <c r="G83" s="112"/>
      <c r="H83" s="111" t="s">
        <v>349</v>
      </c>
      <c r="I83" s="108"/>
      <c r="J83" s="108"/>
    </row>
    <row r="84" spans="1:10" ht="12" x14ac:dyDescent="0.25">
      <c r="A84" s="142" t="s">
        <v>394</v>
      </c>
      <c r="B84" s="148">
        <v>-3386346.62</v>
      </c>
      <c r="C84" s="149"/>
      <c r="D84" s="148">
        <v>-2549.2900000000373</v>
      </c>
      <c r="E84" s="148"/>
      <c r="F84" s="148">
        <v>-4328638.58</v>
      </c>
      <c r="G84" s="148"/>
      <c r="H84" s="148">
        <v>-2350083.84</v>
      </c>
      <c r="I84" s="108"/>
      <c r="J84" s="108"/>
    </row>
    <row r="85" spans="1:10" ht="12" x14ac:dyDescent="0.25">
      <c r="A85" s="135" t="s">
        <v>395</v>
      </c>
      <c r="B85" s="150">
        <v>0</v>
      </c>
      <c r="C85" s="151"/>
      <c r="D85" s="150">
        <v>0</v>
      </c>
      <c r="E85" s="150"/>
      <c r="F85" s="150">
        <v>0</v>
      </c>
      <c r="G85" s="152"/>
      <c r="H85" s="150">
        <v>0</v>
      </c>
      <c r="I85" s="108"/>
      <c r="J85" s="108"/>
    </row>
    <row r="86" spans="1:10" ht="12" x14ac:dyDescent="0.25">
      <c r="A86" s="135" t="s">
        <v>396</v>
      </c>
      <c r="B86" s="153">
        <v>-3386346.62</v>
      </c>
      <c r="C86" s="154"/>
      <c r="D86" s="153">
        <v>-2549.2900000000373</v>
      </c>
      <c r="E86" s="153"/>
      <c r="F86" s="153">
        <v>-4328638.58</v>
      </c>
      <c r="G86" s="148"/>
      <c r="H86" s="153">
        <v>-2350083.84</v>
      </c>
      <c r="I86" s="108"/>
      <c r="J86" s="108"/>
    </row>
    <row r="87" spans="1:10" ht="12" x14ac:dyDescent="0.25">
      <c r="A87" s="142" t="s">
        <v>397</v>
      </c>
      <c r="B87" s="148">
        <v>-61671217.07</v>
      </c>
      <c r="C87" s="149"/>
      <c r="D87" s="148">
        <v>1020377.8300000057</v>
      </c>
      <c r="E87" s="148"/>
      <c r="F87" s="148">
        <v>306218.56</v>
      </c>
      <c r="G87" s="148"/>
      <c r="H87" s="148">
        <v>-20428201.450000003</v>
      </c>
      <c r="I87" s="108"/>
      <c r="J87" s="108"/>
    </row>
    <row r="88" spans="1:10" ht="12" x14ac:dyDescent="0.25">
      <c r="A88" s="142" t="s">
        <v>398</v>
      </c>
      <c r="B88" s="148">
        <v>0</v>
      </c>
      <c r="C88" s="149"/>
      <c r="D88" s="148">
        <v>0</v>
      </c>
      <c r="E88" s="148"/>
      <c r="F88" s="148">
        <v>0</v>
      </c>
      <c r="G88" s="148"/>
      <c r="H88" s="148">
        <v>0</v>
      </c>
      <c r="I88" s="108"/>
      <c r="J88" s="108"/>
    </row>
    <row r="89" spans="1:10" ht="12" x14ac:dyDescent="0.25">
      <c r="A89" s="135" t="s">
        <v>399</v>
      </c>
      <c r="B89" s="153">
        <v>17214298.559999999</v>
      </c>
      <c r="C89" s="154"/>
      <c r="D89" s="153">
        <v>6384645.8099999987</v>
      </c>
      <c r="E89" s="153"/>
      <c r="F89" s="153">
        <v>-16209564.02</v>
      </c>
      <c r="G89" s="148"/>
      <c r="H89" s="153">
        <v>-20877744.399999999</v>
      </c>
      <c r="I89" s="108"/>
      <c r="J89" s="108"/>
    </row>
    <row r="90" spans="1:10" ht="12" x14ac:dyDescent="0.25">
      <c r="A90" s="135" t="s">
        <v>400</v>
      </c>
      <c r="B90" s="153">
        <v>-78885515.629999995</v>
      </c>
      <c r="C90" s="154"/>
      <c r="D90" s="153">
        <v>-5364267.9799999893</v>
      </c>
      <c r="E90" s="153"/>
      <c r="F90" s="153">
        <v>16515782.58</v>
      </c>
      <c r="G90" s="148"/>
      <c r="H90" s="153">
        <v>449542.94999999925</v>
      </c>
      <c r="I90" s="108"/>
      <c r="J90" s="108"/>
    </row>
    <row r="91" spans="1:10" ht="24" x14ac:dyDescent="0.25">
      <c r="A91" s="155" t="s">
        <v>401</v>
      </c>
      <c r="B91" s="148">
        <v>109876155</v>
      </c>
      <c r="C91" s="149"/>
      <c r="D91" s="148">
        <v>26428652.930000052</v>
      </c>
      <c r="E91" s="148"/>
      <c r="F91" s="148">
        <v>63262188.729999997</v>
      </c>
      <c r="G91" s="148"/>
      <c r="H91" s="148">
        <v>61565820.309999995</v>
      </c>
      <c r="I91" s="108"/>
      <c r="J91" s="108"/>
    </row>
    <row r="92" spans="1:10" ht="12" x14ac:dyDescent="0.25">
      <c r="A92" s="135" t="s">
        <v>402</v>
      </c>
      <c r="B92" s="153">
        <v>577173.87</v>
      </c>
      <c r="C92" s="154"/>
      <c r="D92" s="153">
        <v>-99552.579999999958</v>
      </c>
      <c r="E92" s="153"/>
      <c r="F92" s="153">
        <v>6409708.5800000001</v>
      </c>
      <c r="G92" s="148"/>
      <c r="H92" s="153">
        <v>8141885.9100000001</v>
      </c>
      <c r="I92" s="108"/>
      <c r="J92" s="108"/>
    </row>
    <row r="93" spans="1:10" ht="12" x14ac:dyDescent="0.25">
      <c r="A93" s="135" t="s">
        <v>403</v>
      </c>
      <c r="B93" s="153">
        <v>109298981.13</v>
      </c>
      <c r="C93" s="154"/>
      <c r="D93" s="153">
        <v>26528205.51000005</v>
      </c>
      <c r="E93" s="153"/>
      <c r="F93" s="153">
        <v>56852480.149999999</v>
      </c>
      <c r="G93" s="148"/>
      <c r="H93" s="153">
        <v>53423934.399999999</v>
      </c>
      <c r="I93" s="108"/>
      <c r="J93" s="108"/>
    </row>
    <row r="94" spans="1:10" ht="23.4" x14ac:dyDescent="0.25">
      <c r="A94" s="156" t="s">
        <v>404</v>
      </c>
      <c r="B94" s="150">
        <v>0</v>
      </c>
      <c r="C94" s="151"/>
      <c r="D94" s="150">
        <v>0</v>
      </c>
      <c r="E94" s="150"/>
      <c r="F94" s="150">
        <v>0</v>
      </c>
      <c r="G94" s="152"/>
      <c r="H94" s="150">
        <v>0</v>
      </c>
      <c r="I94" s="108"/>
      <c r="J94" s="108"/>
    </row>
    <row r="95" spans="1:10" ht="12" x14ac:dyDescent="0.25">
      <c r="A95" s="155" t="s">
        <v>405</v>
      </c>
      <c r="B95" s="152">
        <v>8711610</v>
      </c>
      <c r="C95" s="157"/>
      <c r="D95" s="152">
        <v>8711611</v>
      </c>
      <c r="E95" s="152"/>
      <c r="F95" s="152">
        <v>-1903398.26</v>
      </c>
      <c r="G95" s="152"/>
      <c r="H95" s="152">
        <v>-1903397.26</v>
      </c>
      <c r="I95" s="108"/>
      <c r="J95" s="108"/>
    </row>
    <row r="96" spans="1:10" ht="12" x14ac:dyDescent="0.25">
      <c r="A96" s="135" t="s">
        <v>406</v>
      </c>
      <c r="B96" s="150">
        <v>0</v>
      </c>
      <c r="C96" s="151"/>
      <c r="D96" s="150">
        <v>0</v>
      </c>
      <c r="E96" s="150"/>
      <c r="F96" s="150">
        <v>-1791199.26</v>
      </c>
      <c r="G96" s="152"/>
      <c r="H96" s="150">
        <v>-1791199.26</v>
      </c>
      <c r="I96" s="108"/>
      <c r="J96" s="108"/>
    </row>
    <row r="97" spans="1:10" ht="12" x14ac:dyDescent="0.25">
      <c r="A97" s="135" t="s">
        <v>407</v>
      </c>
      <c r="B97" s="150">
        <v>8711610</v>
      </c>
      <c r="C97" s="151"/>
      <c r="D97" s="150">
        <v>8711611</v>
      </c>
      <c r="E97" s="150"/>
      <c r="F97" s="150">
        <v>-112200</v>
      </c>
      <c r="G97" s="152"/>
      <c r="H97" s="150">
        <v>-112200</v>
      </c>
      <c r="I97" s="108"/>
      <c r="J97" s="108"/>
    </row>
    <row r="98" spans="1:10" ht="12" x14ac:dyDescent="0.25">
      <c r="A98" s="135" t="s">
        <v>408</v>
      </c>
      <c r="B98" s="150">
        <v>0</v>
      </c>
      <c r="C98" s="151"/>
      <c r="D98" s="150">
        <v>0</v>
      </c>
      <c r="E98" s="150"/>
      <c r="F98" s="150">
        <v>0</v>
      </c>
      <c r="G98" s="152"/>
      <c r="H98" s="150">
        <v>0</v>
      </c>
      <c r="I98" s="108"/>
      <c r="J98" s="108"/>
    </row>
    <row r="99" spans="1:10" ht="12" x14ac:dyDescent="0.25">
      <c r="A99" s="135" t="s">
        <v>409</v>
      </c>
      <c r="B99" s="150">
        <v>0</v>
      </c>
      <c r="C99" s="151"/>
      <c r="D99" s="150">
        <v>0</v>
      </c>
      <c r="E99" s="150"/>
      <c r="F99" s="150">
        <v>0</v>
      </c>
      <c r="G99" s="152"/>
      <c r="H99" s="150">
        <v>0</v>
      </c>
      <c r="I99" s="108"/>
      <c r="J99" s="108"/>
    </row>
    <row r="100" spans="1:10" ht="12.6" thickBot="1" x14ac:dyDescent="0.3">
      <c r="A100" s="135" t="s">
        <v>410</v>
      </c>
      <c r="B100" s="158">
        <v>0</v>
      </c>
      <c r="C100" s="159"/>
      <c r="D100" s="158">
        <v>0</v>
      </c>
      <c r="E100" s="150"/>
      <c r="F100" s="158">
        <v>0</v>
      </c>
      <c r="G100" s="160"/>
      <c r="H100" s="158">
        <v>0</v>
      </c>
      <c r="I100" s="108"/>
      <c r="J100" s="108"/>
    </row>
    <row r="101" spans="1:10" ht="12.6" thickBot="1" x14ac:dyDescent="0.3">
      <c r="A101" s="121" t="s">
        <v>355</v>
      </c>
      <c r="B101" s="161">
        <v>60302894.549999997</v>
      </c>
      <c r="C101" s="161"/>
      <c r="D101" s="161">
        <v>36163191.050000057</v>
      </c>
      <c r="E101" s="149"/>
      <c r="F101" s="161">
        <v>65993647.609999999</v>
      </c>
      <c r="G101" s="161"/>
      <c r="H101" s="161">
        <v>41584305.439999998</v>
      </c>
      <c r="I101" s="108"/>
      <c r="J101" s="108"/>
    </row>
    <row r="102" spans="1:10" ht="12" x14ac:dyDescent="0.25">
      <c r="B102" s="126"/>
      <c r="C102" s="126"/>
      <c r="D102" s="126"/>
      <c r="E102" s="126"/>
      <c r="F102" s="126"/>
      <c r="G102" s="126"/>
      <c r="H102" s="126"/>
      <c r="I102" s="108"/>
      <c r="J102" s="108"/>
    </row>
    <row r="103" spans="1:10" ht="12" x14ac:dyDescent="0.2">
      <c r="A103" s="106" t="s">
        <v>411</v>
      </c>
      <c r="B103" s="127"/>
      <c r="C103" s="127"/>
      <c r="D103" s="127"/>
      <c r="E103" s="127"/>
      <c r="F103" s="147"/>
      <c r="G103" s="147"/>
      <c r="H103" s="107"/>
      <c r="I103" s="127"/>
      <c r="J103" s="127" t="s">
        <v>344</v>
      </c>
    </row>
    <row r="104" spans="1:10" ht="12" x14ac:dyDescent="0.25">
      <c r="A104" s="145" t="s">
        <v>412</v>
      </c>
      <c r="B104" s="324" t="s">
        <v>413</v>
      </c>
      <c r="C104" s="324"/>
      <c r="D104" s="324"/>
      <c r="E104" s="324"/>
      <c r="F104" s="324"/>
      <c r="G104" s="144"/>
      <c r="H104" s="324" t="s">
        <v>414</v>
      </c>
      <c r="I104" s="324"/>
      <c r="J104" s="324"/>
    </row>
    <row r="105" spans="1:10" ht="12" x14ac:dyDescent="0.25">
      <c r="B105" s="162" t="s">
        <v>415</v>
      </c>
      <c r="C105" s="162"/>
      <c r="D105" s="162" t="s">
        <v>416</v>
      </c>
      <c r="E105" s="162"/>
      <c r="F105" s="162" t="s">
        <v>417</v>
      </c>
      <c r="G105" s="163"/>
      <c r="H105" s="162" t="s">
        <v>415</v>
      </c>
      <c r="I105" s="162" t="s">
        <v>416</v>
      </c>
      <c r="J105" s="162" t="s">
        <v>417</v>
      </c>
    </row>
    <row r="106" spans="1:10" s="145" customFormat="1" ht="12" x14ac:dyDescent="0.25">
      <c r="A106" s="145" t="s">
        <v>418</v>
      </c>
      <c r="B106" s="164">
        <v>1219156918</v>
      </c>
      <c r="C106" s="164"/>
      <c r="D106" s="164">
        <v>0</v>
      </c>
      <c r="E106" s="164"/>
      <c r="F106" s="164">
        <v>0</v>
      </c>
      <c r="G106" s="164"/>
      <c r="H106" s="164">
        <v>1326441533</v>
      </c>
      <c r="I106" s="164">
        <v>0</v>
      </c>
      <c r="J106" s="164">
        <v>0</v>
      </c>
    </row>
    <row r="107" spans="1:10" x14ac:dyDescent="0.2">
      <c r="A107" s="102" t="s">
        <v>419</v>
      </c>
      <c r="B107" s="165">
        <v>1219156918</v>
      </c>
      <c r="C107" s="165"/>
      <c r="D107" s="165">
        <v>0</v>
      </c>
      <c r="E107" s="165"/>
      <c r="F107" s="165">
        <v>0</v>
      </c>
      <c r="G107" s="165"/>
      <c r="H107" s="165">
        <v>1326441533</v>
      </c>
      <c r="I107" s="165">
        <v>0</v>
      </c>
      <c r="J107" s="165">
        <v>0</v>
      </c>
    </row>
    <row r="108" spans="1:10" x14ac:dyDescent="0.2">
      <c r="A108" s="102" t="s">
        <v>420</v>
      </c>
      <c r="B108" s="165">
        <v>0</v>
      </c>
      <c r="C108" s="165"/>
      <c r="D108" s="165">
        <v>0</v>
      </c>
      <c r="E108" s="165"/>
      <c r="F108" s="165">
        <v>0</v>
      </c>
      <c r="G108" s="165"/>
      <c r="H108" s="165">
        <v>0</v>
      </c>
      <c r="I108" s="165">
        <v>0</v>
      </c>
      <c r="J108" s="165">
        <v>0</v>
      </c>
    </row>
    <row r="109" spans="1:10" s="145" customFormat="1" ht="12" x14ac:dyDescent="0.25">
      <c r="A109" s="145" t="s">
        <v>421</v>
      </c>
      <c r="B109" s="164">
        <v>3942201965.6499996</v>
      </c>
      <c r="C109" s="164"/>
      <c r="D109" s="164">
        <v>30961916.899999999</v>
      </c>
      <c r="E109" s="164"/>
      <c r="F109" s="164">
        <v>644.77999999999884</v>
      </c>
      <c r="G109" s="164"/>
      <c r="H109" s="164">
        <v>3442887361.2200003</v>
      </c>
      <c r="I109" s="164">
        <v>27214596.699999999</v>
      </c>
      <c r="J109" s="164">
        <v>0</v>
      </c>
    </row>
    <row r="110" spans="1:10" x14ac:dyDescent="0.2">
      <c r="A110" s="102" t="s">
        <v>419</v>
      </c>
      <c r="B110" s="165">
        <v>3964782989.4199996</v>
      </c>
      <c r="C110" s="165"/>
      <c r="D110" s="165">
        <v>32372813.369999997</v>
      </c>
      <c r="E110" s="165"/>
      <c r="F110" s="165">
        <v>92659</v>
      </c>
      <c r="G110" s="165"/>
      <c r="H110" s="165">
        <v>3456836667.4300003</v>
      </c>
      <c r="I110" s="165">
        <v>27813409.559999999</v>
      </c>
      <c r="J110" s="165">
        <v>92005.52</v>
      </c>
    </row>
    <row r="111" spans="1:10" x14ac:dyDescent="0.2">
      <c r="A111" s="102" t="s">
        <v>420</v>
      </c>
      <c r="B111" s="165">
        <v>-22581023.77</v>
      </c>
      <c r="C111" s="165"/>
      <c r="D111" s="165">
        <v>-1410896.47</v>
      </c>
      <c r="E111" s="165"/>
      <c r="F111" s="165">
        <v>-92014.22</v>
      </c>
      <c r="G111" s="165"/>
      <c r="H111" s="165">
        <v>-13949306.209999995</v>
      </c>
      <c r="I111" s="165">
        <v>-598812.86000000022</v>
      </c>
      <c r="J111" s="165">
        <v>-92005.52</v>
      </c>
    </row>
    <row r="112" spans="1:10" s="145" customFormat="1" ht="12" x14ac:dyDescent="0.25">
      <c r="A112" s="145" t="s">
        <v>422</v>
      </c>
      <c r="B112" s="164">
        <v>368510086.82999998</v>
      </c>
      <c r="C112" s="164"/>
      <c r="D112" s="164">
        <v>0</v>
      </c>
      <c r="E112" s="164"/>
      <c r="F112" s="164">
        <v>0</v>
      </c>
      <c r="G112" s="164"/>
      <c r="H112" s="164">
        <v>277890316.97000003</v>
      </c>
      <c r="I112" s="164">
        <v>0</v>
      </c>
      <c r="J112" s="164">
        <v>0</v>
      </c>
    </row>
    <row r="113" spans="1:10" x14ac:dyDescent="0.2">
      <c r="A113" s="102" t="s">
        <v>419</v>
      </c>
      <c r="B113" s="165">
        <v>57300.14</v>
      </c>
      <c r="C113" s="165"/>
      <c r="D113" s="165">
        <v>0</v>
      </c>
      <c r="E113" s="165"/>
      <c r="F113" s="165">
        <v>0</v>
      </c>
      <c r="G113" s="165"/>
      <c r="H113" s="165">
        <v>117158.26000000002</v>
      </c>
      <c r="I113" s="165">
        <v>0</v>
      </c>
      <c r="J113" s="165">
        <v>0</v>
      </c>
    </row>
    <row r="114" spans="1:10" x14ac:dyDescent="0.2">
      <c r="A114" s="102" t="s">
        <v>420</v>
      </c>
      <c r="B114" s="165">
        <v>26.91</v>
      </c>
      <c r="C114" s="165"/>
      <c r="D114" s="165">
        <v>0</v>
      </c>
      <c r="E114" s="165"/>
      <c r="F114" s="165">
        <v>0</v>
      </c>
      <c r="G114" s="165"/>
      <c r="H114" s="165">
        <v>-0.16</v>
      </c>
      <c r="I114" s="165">
        <v>0</v>
      </c>
      <c r="J114" s="165">
        <v>0</v>
      </c>
    </row>
    <row r="115" spans="1:10" x14ac:dyDescent="0.2">
      <c r="A115" s="102" t="s">
        <v>372</v>
      </c>
      <c r="B115" s="165">
        <v>368996913.38</v>
      </c>
      <c r="C115" s="165"/>
      <c r="D115" s="165">
        <v>0</v>
      </c>
      <c r="E115" s="165"/>
      <c r="F115" s="165">
        <v>0</v>
      </c>
      <c r="G115" s="165"/>
      <c r="H115" s="165">
        <v>278323532</v>
      </c>
      <c r="I115" s="165">
        <v>0</v>
      </c>
      <c r="J115" s="165">
        <v>0</v>
      </c>
    </row>
    <row r="116" spans="1:10" x14ac:dyDescent="0.2">
      <c r="A116" s="102" t="s">
        <v>420</v>
      </c>
      <c r="B116" s="165">
        <v>-544153.59999999998</v>
      </c>
      <c r="C116" s="165"/>
      <c r="D116" s="165">
        <v>0</v>
      </c>
      <c r="E116" s="165"/>
      <c r="F116" s="165">
        <v>0</v>
      </c>
      <c r="G116" s="165"/>
      <c r="H116" s="165">
        <v>-550373.13</v>
      </c>
      <c r="I116" s="165">
        <v>0</v>
      </c>
      <c r="J116" s="165">
        <v>0</v>
      </c>
    </row>
    <row r="117" spans="1:10" s="145" customFormat="1" ht="12" x14ac:dyDescent="0.25">
      <c r="A117" s="145" t="s">
        <v>423</v>
      </c>
      <c r="B117" s="164">
        <v>179270857.47</v>
      </c>
      <c r="C117" s="164"/>
      <c r="D117" s="164">
        <v>3892.7699999999995</v>
      </c>
      <c r="E117" s="164"/>
      <c r="F117" s="164">
        <v>0</v>
      </c>
      <c r="G117" s="164"/>
      <c r="H117" s="164">
        <v>170320446.72999999</v>
      </c>
      <c r="I117" s="164">
        <v>121.94000000000001</v>
      </c>
      <c r="J117" s="164">
        <v>0</v>
      </c>
    </row>
    <row r="118" spans="1:10" x14ac:dyDescent="0.2">
      <c r="A118" s="102" t="s">
        <v>419</v>
      </c>
      <c r="B118" s="165">
        <v>168686297.18000001</v>
      </c>
      <c r="C118" s="165"/>
      <c r="D118" s="165">
        <v>3982.5299999999997</v>
      </c>
      <c r="E118" s="165"/>
      <c r="F118" s="165">
        <v>0</v>
      </c>
      <c r="G118" s="165"/>
      <c r="H118" s="165">
        <v>160489049.85999998</v>
      </c>
      <c r="I118" s="165">
        <v>122.08000000000001</v>
      </c>
      <c r="J118" s="165">
        <v>0</v>
      </c>
    </row>
    <row r="119" spans="1:10" x14ac:dyDescent="0.2">
      <c r="A119" s="102" t="s">
        <v>420</v>
      </c>
      <c r="B119" s="165">
        <v>-584452.56000000006</v>
      </c>
      <c r="C119" s="165"/>
      <c r="D119" s="165">
        <v>-89.759999999999991</v>
      </c>
      <c r="E119" s="165"/>
      <c r="F119" s="165">
        <v>0</v>
      </c>
      <c r="G119" s="165"/>
      <c r="H119" s="165">
        <v>-2059030.7499999995</v>
      </c>
      <c r="I119" s="165">
        <v>-0.13999999999999999</v>
      </c>
      <c r="J119" s="165">
        <v>0</v>
      </c>
    </row>
    <row r="120" spans="1:10" x14ac:dyDescent="0.2">
      <c r="A120" s="102" t="s">
        <v>372</v>
      </c>
      <c r="B120" s="165">
        <v>11262954.07</v>
      </c>
      <c r="C120" s="165"/>
      <c r="D120" s="165">
        <v>0</v>
      </c>
      <c r="E120" s="165"/>
      <c r="F120" s="165">
        <v>0</v>
      </c>
      <c r="G120" s="165"/>
      <c r="H120" s="165">
        <v>12188548.720000001</v>
      </c>
      <c r="I120" s="165">
        <v>0</v>
      </c>
      <c r="J120" s="165">
        <v>0</v>
      </c>
    </row>
    <row r="121" spans="1:10" x14ac:dyDescent="0.2">
      <c r="A121" s="102" t="s">
        <v>420</v>
      </c>
      <c r="B121" s="165">
        <v>-93941.22</v>
      </c>
      <c r="C121" s="165"/>
      <c r="D121" s="165">
        <v>0</v>
      </c>
      <c r="E121" s="165"/>
      <c r="F121" s="165">
        <v>0</v>
      </c>
      <c r="G121" s="165"/>
      <c r="H121" s="165">
        <v>-298121.09999999998</v>
      </c>
      <c r="I121" s="165">
        <v>0</v>
      </c>
      <c r="J121" s="165">
        <v>0</v>
      </c>
    </row>
    <row r="122" spans="1:10" s="145" customFormat="1" ht="12" x14ac:dyDescent="0.25">
      <c r="A122" s="145" t="s">
        <v>424</v>
      </c>
      <c r="B122" s="164">
        <v>2197948615.389997</v>
      </c>
      <c r="C122" s="164"/>
      <c r="D122" s="164">
        <v>401530257.89000022</v>
      </c>
      <c r="E122" s="164"/>
      <c r="F122" s="164">
        <v>636985919.18000007</v>
      </c>
      <c r="G122" s="164"/>
      <c r="H122" s="164">
        <v>1635385261.2200027</v>
      </c>
      <c r="I122" s="164">
        <v>770088172.55999994</v>
      </c>
      <c r="J122" s="164">
        <v>615079208.87999976</v>
      </c>
    </row>
    <row r="123" spans="1:10" x14ac:dyDescent="0.2">
      <c r="A123" s="102" t="s">
        <v>419</v>
      </c>
      <c r="B123" s="165">
        <v>2308641060.9799972</v>
      </c>
      <c r="C123" s="165"/>
      <c r="D123" s="165">
        <v>458968686.83000016</v>
      </c>
      <c r="E123" s="165"/>
      <c r="F123" s="165">
        <v>1456435166.1099999</v>
      </c>
      <c r="G123" s="165"/>
      <c r="H123" s="165">
        <v>1661243556.7600026</v>
      </c>
      <c r="I123" s="165">
        <v>836572344.11999989</v>
      </c>
      <c r="J123" s="165">
        <v>1333341814.2099993</v>
      </c>
    </row>
    <row r="124" spans="1:10" x14ac:dyDescent="0.2">
      <c r="A124" s="102" t="s">
        <v>420</v>
      </c>
      <c r="B124" s="165">
        <v>-110692445.59000006</v>
      </c>
      <c r="C124" s="165"/>
      <c r="D124" s="165">
        <v>-57438428.939999968</v>
      </c>
      <c r="E124" s="165"/>
      <c r="F124" s="165">
        <v>-819449246.92999983</v>
      </c>
      <c r="G124" s="165"/>
      <c r="H124" s="165">
        <v>-25858295.540000044</v>
      </c>
      <c r="I124" s="165">
        <v>-66484171.559999913</v>
      </c>
      <c r="J124" s="165">
        <v>-718262605.32999957</v>
      </c>
    </row>
    <row r="125" spans="1:10" s="145" customFormat="1" ht="12" x14ac:dyDescent="0.25">
      <c r="A125" s="145" t="s">
        <v>425</v>
      </c>
      <c r="B125" s="164">
        <v>7022179454.6699896</v>
      </c>
      <c r="C125" s="164"/>
      <c r="D125" s="164">
        <v>251126985.21000043</v>
      </c>
      <c r="E125" s="164"/>
      <c r="F125" s="164">
        <v>162079076.05000198</v>
      </c>
      <c r="G125" s="164"/>
      <c r="H125" s="164">
        <v>7096378085.4900236</v>
      </c>
      <c r="I125" s="164">
        <v>372303976.74999976</v>
      </c>
      <c r="J125" s="164">
        <v>221121872.23000097</v>
      </c>
    </row>
    <row r="126" spans="1:10" x14ac:dyDescent="0.2">
      <c r="A126" s="102" t="s">
        <v>419</v>
      </c>
      <c r="B126" s="165">
        <v>7060672678.2599897</v>
      </c>
      <c r="C126" s="165"/>
      <c r="D126" s="165">
        <v>272846699.03000045</v>
      </c>
      <c r="E126" s="165"/>
      <c r="F126" s="165">
        <v>687755861.030002</v>
      </c>
      <c r="G126" s="165"/>
      <c r="H126" s="165">
        <v>7190592927.6500235</v>
      </c>
      <c r="I126" s="165">
        <v>413935429.56999981</v>
      </c>
      <c r="J126" s="165">
        <v>831400100.13000071</v>
      </c>
    </row>
    <row r="127" spans="1:10" ht="12" thickBot="1" x14ac:dyDescent="0.25">
      <c r="A127" s="102" t="s">
        <v>420</v>
      </c>
      <c r="B127" s="166">
        <v>-38493223.589999847</v>
      </c>
      <c r="C127" s="166"/>
      <c r="D127" s="166">
        <v>-21719713.820000026</v>
      </c>
      <c r="E127" s="166"/>
      <c r="F127" s="166">
        <v>-525676784.98000002</v>
      </c>
      <c r="G127" s="165"/>
      <c r="H127" s="166">
        <v>-94214842.159999683</v>
      </c>
      <c r="I127" s="166">
        <v>-41631452.820000045</v>
      </c>
      <c r="J127" s="166">
        <v>-610278227.89999974</v>
      </c>
    </row>
    <row r="128" spans="1:10" s="145" customFormat="1" ht="12.6" thickBot="1" x14ac:dyDescent="0.3">
      <c r="A128" s="145" t="s">
        <v>355</v>
      </c>
      <c r="B128" s="167">
        <v>14929267898.009985</v>
      </c>
      <c r="C128" s="167"/>
      <c r="D128" s="167">
        <v>683623052.77000058</v>
      </c>
      <c r="E128" s="167">
        <v>0</v>
      </c>
      <c r="F128" s="167">
        <v>799065640.01000202</v>
      </c>
      <c r="G128" s="164"/>
      <c r="H128" s="167">
        <v>13949303004.630024</v>
      </c>
      <c r="I128" s="167">
        <v>1169606867.9499998</v>
      </c>
      <c r="J128" s="167">
        <v>836201081.11000073</v>
      </c>
    </row>
    <row r="129" spans="1:10" ht="12" x14ac:dyDescent="0.25">
      <c r="B129" s="126"/>
      <c r="C129" s="126"/>
      <c r="D129" s="126"/>
      <c r="E129" s="126"/>
      <c r="F129" s="126"/>
      <c r="G129" s="126"/>
      <c r="H129" s="126"/>
      <c r="I129" s="108"/>
      <c r="J129" s="108"/>
    </row>
    <row r="130" spans="1:10" ht="12" x14ac:dyDescent="0.2">
      <c r="A130" s="106" t="s">
        <v>426</v>
      </c>
      <c r="B130" s="168"/>
      <c r="C130" s="168"/>
      <c r="D130" s="169"/>
      <c r="E130" s="170"/>
      <c r="F130" s="170"/>
      <c r="G130" s="170"/>
      <c r="H130" s="170"/>
      <c r="I130" s="170"/>
      <c r="J130" s="127" t="s">
        <v>344</v>
      </c>
    </row>
    <row r="131" spans="1:10" ht="12" x14ac:dyDescent="0.25">
      <c r="A131" s="102" t="s">
        <v>427</v>
      </c>
      <c r="B131" s="171" t="s">
        <v>413</v>
      </c>
      <c r="C131" s="163"/>
      <c r="D131" s="171" t="s">
        <v>414</v>
      </c>
      <c r="E131" s="108"/>
      <c r="F131" s="108"/>
      <c r="G131" s="108"/>
      <c r="H131" s="108"/>
      <c r="I131" s="108"/>
      <c r="J131" s="108"/>
    </row>
    <row r="132" spans="1:10" x14ac:dyDescent="0.2">
      <c r="A132" s="102" t="s">
        <v>418</v>
      </c>
      <c r="B132" s="165">
        <v>0</v>
      </c>
      <c r="C132" s="165"/>
      <c r="D132" s="165">
        <v>0</v>
      </c>
      <c r="E132" s="108"/>
      <c r="F132" s="108"/>
      <c r="G132" s="108"/>
      <c r="H132" s="108"/>
      <c r="I132" s="108"/>
      <c r="J132" s="108"/>
    </row>
    <row r="133" spans="1:10" x14ac:dyDescent="0.2">
      <c r="A133" s="102" t="s">
        <v>428</v>
      </c>
      <c r="B133" s="165">
        <v>0</v>
      </c>
      <c r="C133" s="165"/>
      <c r="D133" s="165">
        <v>0</v>
      </c>
      <c r="E133" s="108"/>
      <c r="F133" s="108"/>
      <c r="G133" s="108"/>
      <c r="H133" s="108"/>
      <c r="I133" s="108"/>
      <c r="J133" s="108"/>
    </row>
    <row r="134" spans="1:10" x14ac:dyDescent="0.2">
      <c r="A134" s="102" t="s">
        <v>429</v>
      </c>
      <c r="B134" s="165">
        <v>0</v>
      </c>
      <c r="C134" s="165"/>
      <c r="D134" s="165">
        <v>0</v>
      </c>
      <c r="E134" s="108"/>
      <c r="F134" s="108"/>
      <c r="G134" s="108"/>
      <c r="H134" s="108"/>
      <c r="I134" s="108"/>
      <c r="J134" s="108"/>
    </row>
    <row r="135" spans="1:10" x14ac:dyDescent="0.2">
      <c r="A135" s="102" t="s">
        <v>423</v>
      </c>
      <c r="B135" s="165">
        <v>0</v>
      </c>
      <c r="C135" s="165"/>
      <c r="D135" s="165">
        <v>0</v>
      </c>
      <c r="E135" s="108"/>
      <c r="F135" s="108"/>
      <c r="G135" s="108"/>
      <c r="H135" s="108"/>
      <c r="I135" s="108"/>
      <c r="J135" s="108"/>
    </row>
    <row r="136" spans="1:10" x14ac:dyDescent="0.2">
      <c r="A136" s="102" t="s">
        <v>424</v>
      </c>
      <c r="B136" s="165">
        <v>5093282.9499999993</v>
      </c>
      <c r="C136" s="165"/>
      <c r="D136" s="165">
        <v>2895155.37</v>
      </c>
      <c r="E136" s="108"/>
      <c r="F136" s="108"/>
      <c r="G136" s="108"/>
      <c r="H136" s="108"/>
      <c r="I136" s="108"/>
      <c r="J136" s="108"/>
    </row>
    <row r="137" spans="1:10" ht="12" thickBot="1" x14ac:dyDescent="0.25">
      <c r="A137" s="102" t="s">
        <v>430</v>
      </c>
      <c r="B137" s="166">
        <v>13772618.189999998</v>
      </c>
      <c r="C137" s="165"/>
      <c r="D137" s="166">
        <v>6421573.54</v>
      </c>
      <c r="E137" s="108"/>
      <c r="F137" s="108"/>
      <c r="G137" s="108"/>
      <c r="H137" s="108"/>
      <c r="I137" s="108"/>
      <c r="J137" s="108"/>
    </row>
    <row r="138" spans="1:10" ht="12.6" thickBot="1" x14ac:dyDescent="0.3">
      <c r="A138" s="145" t="s">
        <v>355</v>
      </c>
      <c r="B138" s="172">
        <v>18865901.139999997</v>
      </c>
      <c r="C138" s="164"/>
      <c r="D138" s="172">
        <v>9316728.9100000001</v>
      </c>
      <c r="E138" s="108"/>
      <c r="F138" s="108"/>
      <c r="G138" s="108"/>
      <c r="H138" s="108"/>
      <c r="I138" s="108"/>
      <c r="J138" s="108"/>
    </row>
    <row r="139" spans="1:10" x14ac:dyDescent="0.2">
      <c r="B139" s="108"/>
      <c r="C139" s="108"/>
      <c r="D139" s="108"/>
      <c r="E139" s="108"/>
      <c r="F139" s="108"/>
      <c r="G139" s="108"/>
      <c r="H139" s="108"/>
      <c r="I139" s="108"/>
      <c r="J139" s="108"/>
    </row>
    <row r="140" spans="1:10" ht="12" x14ac:dyDescent="0.25">
      <c r="A140" s="173" t="s">
        <v>431</v>
      </c>
      <c r="B140" s="170"/>
      <c r="C140" s="170"/>
      <c r="D140" s="170"/>
      <c r="E140" s="170"/>
      <c r="F140" s="170"/>
      <c r="G140" s="170"/>
      <c r="H140" s="170"/>
      <c r="I140" s="170"/>
      <c r="J140" s="127" t="s">
        <v>344</v>
      </c>
    </row>
    <row r="141" spans="1:10" ht="12" x14ac:dyDescent="0.25">
      <c r="A141" s="102" t="s">
        <v>432</v>
      </c>
      <c r="B141" s="171" t="s">
        <v>413</v>
      </c>
      <c r="C141" s="163"/>
      <c r="D141" s="171" t="s">
        <v>414</v>
      </c>
      <c r="E141" s="108"/>
      <c r="F141" s="108"/>
      <c r="G141" s="108"/>
      <c r="H141" s="108"/>
      <c r="I141" s="108"/>
      <c r="J141" s="108"/>
    </row>
    <row r="142" spans="1:10" x14ac:dyDescent="0.2">
      <c r="A142" s="102" t="s">
        <v>421</v>
      </c>
      <c r="B142" s="165">
        <v>400000000</v>
      </c>
      <c r="C142" s="165"/>
      <c r="D142" s="165">
        <v>401789616.39999998</v>
      </c>
      <c r="E142" s="108"/>
      <c r="F142" s="108"/>
      <c r="G142" s="108"/>
      <c r="H142" s="108"/>
      <c r="I142" s="108"/>
      <c r="J142" s="108"/>
    </row>
    <row r="143" spans="1:10" x14ac:dyDescent="0.2">
      <c r="A143" s="102" t="s">
        <v>428</v>
      </c>
      <c r="B143" s="165">
        <v>5325746428.4499931</v>
      </c>
      <c r="C143" s="165"/>
      <c r="D143" s="165">
        <v>6575113951.0499945</v>
      </c>
      <c r="E143" s="108"/>
      <c r="F143" s="108"/>
      <c r="G143" s="108"/>
      <c r="H143" s="108"/>
      <c r="I143" s="108"/>
      <c r="J143" s="108"/>
    </row>
    <row r="144" spans="1:10" x14ac:dyDescent="0.2">
      <c r="A144" s="102" t="s">
        <v>429</v>
      </c>
      <c r="B144" s="165">
        <v>209013088.14999998</v>
      </c>
      <c r="C144" s="165"/>
      <c r="D144" s="165">
        <v>103484949.58</v>
      </c>
      <c r="E144" s="108"/>
      <c r="F144" s="108"/>
      <c r="G144" s="108"/>
      <c r="H144" s="108"/>
      <c r="I144" s="108"/>
      <c r="J144" s="108"/>
    </row>
    <row r="145" spans="1:10" x14ac:dyDescent="0.2">
      <c r="A145" s="102" t="s">
        <v>423</v>
      </c>
      <c r="B145" s="165">
        <v>1391175468.3699992</v>
      </c>
      <c r="C145" s="165"/>
      <c r="D145" s="165">
        <v>1466863466.9899983</v>
      </c>
      <c r="E145" s="108"/>
      <c r="F145" s="108"/>
      <c r="G145" s="108"/>
      <c r="H145" s="108"/>
      <c r="I145" s="108"/>
      <c r="J145" s="108"/>
    </row>
    <row r="146" spans="1:10" x14ac:dyDescent="0.2">
      <c r="A146" s="102" t="s">
        <v>424</v>
      </c>
      <c r="B146" s="165">
        <v>3161262054.8100033</v>
      </c>
      <c r="C146" s="165"/>
      <c r="D146" s="165">
        <v>3598925457.5101261</v>
      </c>
      <c r="E146" s="108"/>
      <c r="F146" s="108"/>
      <c r="G146" s="108"/>
      <c r="H146" s="108"/>
      <c r="I146" s="108"/>
      <c r="J146" s="108"/>
    </row>
    <row r="147" spans="1:10" ht="12" thickBot="1" x14ac:dyDescent="0.25">
      <c r="A147" s="102" t="s">
        <v>430</v>
      </c>
      <c r="B147" s="166">
        <v>12074349418.620081</v>
      </c>
      <c r="C147" s="165"/>
      <c r="D147" s="166">
        <v>12349898091.519979</v>
      </c>
      <c r="E147" s="108"/>
      <c r="F147" s="108"/>
      <c r="G147" s="108"/>
      <c r="H147" s="108"/>
      <c r="I147" s="108"/>
      <c r="J147" s="108"/>
    </row>
    <row r="148" spans="1:10" ht="12.6" thickBot="1" x14ac:dyDescent="0.3">
      <c r="A148" s="145" t="s">
        <v>355</v>
      </c>
      <c r="B148" s="167">
        <v>22561546458.400078</v>
      </c>
      <c r="C148" s="164"/>
      <c r="D148" s="167">
        <v>24496075533.050098</v>
      </c>
      <c r="E148" s="108"/>
      <c r="F148" s="108"/>
      <c r="G148" s="108"/>
      <c r="H148" s="108"/>
      <c r="I148" s="108"/>
      <c r="J148" s="108"/>
    </row>
    <row r="149" spans="1:10" ht="12" x14ac:dyDescent="0.25">
      <c r="B149" s="126"/>
      <c r="C149" s="126"/>
      <c r="D149" s="126"/>
      <c r="E149" s="126"/>
      <c r="F149" s="126"/>
      <c r="G149" s="126"/>
      <c r="H149" s="126"/>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2022-02-28T15:18:51Z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