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GFI-KI\GFI-KI 2021\"/>
    </mc:Choice>
  </mc:AlternateContent>
  <xr:revisionPtr revIDLastSave="0" documentId="13_ncr:1_{36EBC991-37A0-44F1-BBC5-2F3E5EA679B2}" xr6:coauthVersionLast="45" xr6:coauthVersionMax="45" xr10:uidLastSave="{00000000-0000-0000-0000-000000000000}"/>
  <bookViews>
    <workbookView xWindow="-110" yWindow="-110" windowWidth="19420" windowHeight="10420" activeTab="5" xr2:uid="{00000000-000D-0000-FFFF-FFFF00000000}"/>
  </bookViews>
  <sheets>
    <sheet name="General data" sheetId="23" r:id="rId1"/>
    <sheet name="Balance sheet" sheetId="18" r:id="rId2"/>
    <sheet name="P&amp;L" sheetId="19" r:id="rId3"/>
    <sheet name="CF_D" sheetId="21" r:id="rId4"/>
    <sheet name="SOCE" sheetId="22" r:id="rId5"/>
    <sheet name="Notes" sheetId="24" r:id="rId6"/>
  </sheets>
  <externalReferences>
    <externalReference r:id="rId7"/>
    <externalReference r:id="rId8"/>
  </externalReference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24" l="1"/>
  <c r="B53" i="24"/>
  <c r="I23" i="19" l="1"/>
  <c r="H23" i="19"/>
  <c r="I59" i="19" l="1"/>
  <c r="H59" i="19"/>
  <c r="I47" i="19"/>
  <c r="H47" i="19"/>
  <c r="I38" i="19"/>
  <c r="H38" i="19"/>
  <c r="H35" i="19"/>
  <c r="H37" i="19" s="1"/>
  <c r="H41" i="19" s="1"/>
  <c r="H45" i="19" s="1"/>
  <c r="I35" i="19"/>
  <c r="I37" i="19" s="1"/>
  <c r="H46" i="19" l="1"/>
  <c r="I41" i="19"/>
  <c r="I45" i="19" s="1"/>
  <c r="H68" i="19"/>
  <c r="I46" i="19"/>
  <c r="I68" i="19" s="1"/>
  <c r="I77" i="18"/>
  <c r="H77" i="18"/>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alcChain>
</file>

<file path=xl/sharedStrings.xml><?xml version="1.0" encoding="utf-8"?>
<sst xmlns="http://schemas.openxmlformats.org/spreadsheetml/2006/main" count="524" uniqueCount="393">
  <si>
    <t>ISSUER’S GENERAL DATA</t>
  </si>
  <si>
    <t>Reporting period:</t>
  </si>
  <si>
    <t>to</t>
  </si>
  <si>
    <t>Year:</t>
  </si>
  <si>
    <t xml:space="preserve">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</si>
  <si>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</si>
  <si>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</si>
  <si>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</si>
  <si>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</si>
  <si>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</si>
  <si>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</si>
  <si>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</si>
  <si>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</si>
  <si>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</si>
  <si>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</si>
  <si>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</si>
  <si>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</si>
  <si>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</si>
  <si>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</si>
  <si>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</si>
  <si>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</si>
  <si>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</si>
  <si>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</si>
  <si>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</si>
  <si>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</si>
  <si>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</si>
  <si>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</si>
  <si>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</si>
  <si>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</si>
  <si>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</si>
  <si>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</si>
  <si>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</si>
  <si>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</si>
  <si>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</si>
  <si>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</si>
  <si>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</si>
  <si>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</si>
  <si>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</si>
  <si>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</si>
  <si>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</si>
  <si>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</si>
  <si>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</si>
  <si>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</si>
  <si>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</si>
  <si>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</si>
  <si>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</si>
  <si>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</si>
  <si>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</si>
  <si>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</si>
  <si>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</si>
  <si>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</si>
  <si>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</si>
  <si>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</si>
  <si>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</si>
  <si>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</si>
  <si>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</si>
  <si>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</si>
  <si>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</si>
  <si>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</si>
  <si>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</si>
  <si>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</si>
  <si>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</si>
  <si>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</si>
  <si>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</si>
  <si>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</si>
  <si>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</si>
  <si>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</si>
  <si>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</si>
  <si>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</si>
  <si>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</si>
  <si>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</si>
  <si>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</si>
  <si>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</si>
  <si>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</si>
  <si>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</si>
  <si>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</si>
  <si>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</si>
  <si>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</si>
  <si>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</si>
  <si>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</si>
  <si>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</si>
  <si>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</si>
  <si>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</si>
  <si>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</si>
  <si>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</si>
  <si>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Share premium</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</si>
  <si>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</si>
  <si>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</si>
  <si>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</si>
  <si>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</si>
  <si>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</si>
  <si>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</si>
  <si>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</si>
  <si>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</si>
  <si>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</si>
  <si>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</si>
  <si>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9"/>
        <rFont val="Arial"/>
        <family val="2"/>
        <charset val="238"/>
      </rPr>
      <t xml:space="preserve">ADP
</t>
    </r>
    <r>
      <rPr>
        <b/>
        <sz val="8"/>
        <color rgb="FF000000"/>
        <rFont val="Arial"/>
        <family val="2"/>
        <charset val="238"/>
      </rPr>
      <t>code</t>
    </r>
  </si>
  <si>
    <t>Same period of the previous year</t>
  </si>
  <si>
    <t>Attributable to owners of the parent</t>
  </si>
  <si>
    <t xml:space="preserve">STATEMENT OF CASH FLOW </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</si>
  <si>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</si>
  <si>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</si>
  <si>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</si>
  <si>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</si>
  <si>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</si>
  <si>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</si>
  <si>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</si>
  <si>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</si>
  <si>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</si>
  <si>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</si>
  <si>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</si>
  <si>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</si>
  <si>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</si>
  <si>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</si>
  <si>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</si>
  <si>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</si>
  <si>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</si>
  <si>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</si>
  <si>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</si>
  <si>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</si>
  <si>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</si>
  <si>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</si>
  <si>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</si>
  <si>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</si>
  <si>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</si>
  <si>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</si>
  <si>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</si>
  <si>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</si>
  <si>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</si>
  <si>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</si>
  <si>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</si>
  <si>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</si>
  <si>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</si>
  <si>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</si>
  <si>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</si>
  <si>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</si>
  <si>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</si>
  <si>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</si>
  <si>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</si>
  <si>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</si>
  <si>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</si>
  <si>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</si>
  <si>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</si>
  <si>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</si>
  <si>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</si>
  <si>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</si>
  <si>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</si>
  <si>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</si>
  <si>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</si>
  <si>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</si>
  <si>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</si>
  <si>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</si>
  <si>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</si>
  <si>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</si>
  <si>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</si>
  <si>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</si>
  <si>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</si>
  <si>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</si>
  <si>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</si>
  <si>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</si>
  <si>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</si>
  <si>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</si>
  <si>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Non-controlling interest</t>
  </si>
  <si>
    <t>Total</t>
  </si>
  <si>
    <t>Share premium</t>
  </si>
  <si>
    <t>Equity instruments issued other than capital</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</si>
  <si>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</si>
  <si>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</si>
  <si>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</si>
  <si>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</si>
  <si>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</si>
  <si>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</si>
  <si>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</si>
  <si>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</si>
  <si>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</si>
  <si>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</si>
  <si>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</si>
  <si>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</si>
  <si>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</si>
  <si>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</si>
  <si>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</si>
  <si>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</si>
  <si>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</si>
  <si>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</si>
  <si>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</si>
  <si>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</si>
  <si>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</si>
  <si>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</si>
  <si>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</si>
  <si>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</si>
  <si>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</si>
  <si>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</si>
  <si>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</si>
  <si>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</si>
  <si>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Capital reduction</t>
  </si>
  <si>
    <t>Dividends</t>
  </si>
  <si>
    <t>Sale or cancellation of treasury shares</t>
  </si>
  <si>
    <t>Reclassification of financial instruments from equity to liability</t>
  </si>
  <si>
    <t>Reclassification of financial instruments from liability to equity</t>
  </si>
  <si>
    <t>Share based payments</t>
  </si>
  <si>
    <t>Total comprehensive income for the current year</t>
  </si>
  <si>
    <t>Closing balance [current period] (from 4 to 20)</t>
  </si>
  <si>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</si>
  <si>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</si>
  <si>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</si>
  <si>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</si>
  <si>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</si>
  <si>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</si>
  <si>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</si>
  <si>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t>(Cash contributions to resolution boards and deposit guarantee schemes)</t>
  </si>
  <si>
    <r>
      <rPr>
        <sz val="9"/>
        <rFont val="Arial"/>
        <family val="2"/>
        <charset val="238"/>
      </rPr>
      <t xml:space="preserve">Attributable to owners of the parent </t>
    </r>
  </si>
  <si>
    <r>
      <rPr>
        <b/>
        <sz val="9"/>
        <color rgb="FF000080"/>
        <rFont val="Arial"/>
        <family val="2"/>
        <charset val="238"/>
      </rPr>
      <t>STATEMENT OF OTHER COMPREHENSIVE INCOME</t>
    </r>
  </si>
  <si>
    <r>
      <t xml:space="preserve">   Other demand deposits</t>
    </r>
    <r>
      <rPr>
        <sz val="9"/>
        <color rgb="FFFF0000"/>
        <rFont val="Arial"/>
        <family val="2"/>
        <charset val="238"/>
      </rPr>
      <t xml:space="preserve">   </t>
    </r>
  </si>
  <si>
    <t xml:space="preserve">  Gains or (-) losses on derecognition of financial assets and liabilities not measured at fair value through profit or loss, net</t>
  </si>
  <si>
    <t>(Impairment or (-) reversal of impairment of investments in subsidiaries, joint ventures and associates)</t>
  </si>
  <si>
    <t>Gains or (-) losses on derecognition of of investments in subsidiaries, joint ventures and associates, net</t>
  </si>
  <si>
    <t>Profit or (-) loss after tax from continuing operations (29 – 30)</t>
  </si>
  <si>
    <t>Profit or ( – ) loss for the year (31 + 32; 36 + 37)</t>
  </si>
  <si>
    <t>Other comprehensive income (40+ 52)</t>
  </si>
  <si>
    <t xml:space="preserve"> Items that will not be reclassified to profit or loss (from 41 to 47 + 50 + 51)</t>
  </si>
  <si>
    <t>Items that may be reclassified to profit or loss (from 53 to 60)</t>
  </si>
  <si>
    <t>Foreign currency translation</t>
  </si>
  <si>
    <t xml:space="preserve">Cash flow hedges [effective portion] </t>
  </si>
  <si>
    <t>Total comprehensive income for the current year (38 + 39; 62 + 63)</t>
  </si>
  <si>
    <t>Purchase of treasury shares</t>
  </si>
  <si>
    <t>Transfers among components of equity</t>
  </si>
  <si>
    <t>Equity increase or ( - ) decrease resulting from business combinations</t>
  </si>
  <si>
    <t xml:space="preserve">  Equity instruments issued other than capital</t>
  </si>
  <si>
    <t xml:space="preserve">  Other equity</t>
  </si>
  <si>
    <t>Sources of equity changes</t>
  </si>
  <si>
    <t>Other equity</t>
  </si>
  <si>
    <t>Other increase or (-) decrease in equity</t>
  </si>
  <si>
    <t>Cash balances at central banks</t>
  </si>
  <si>
    <t xml:space="preserve">  Capital</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</si>
  <si>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</si>
  <si>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</si>
  <si>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</si>
  <si>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</si>
  <si>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</si>
  <si>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</si>
  <si>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</si>
  <si>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</si>
  <si>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</si>
  <si>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</si>
  <si>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</si>
  <si>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</si>
  <si>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</si>
  <si>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</si>
  <si>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</si>
  <si>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</si>
  <si>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</si>
  <si>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</si>
  <si>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</si>
  <si>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</si>
  <si>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</si>
  <si>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</si>
  <si>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</si>
  <si>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</si>
  <si>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</si>
  <si>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discontinued operations (33 – 34)</t>
  </si>
  <si>
    <t>Profit or (-) loss before tax from discontinued operations</t>
  </si>
  <si>
    <t>(Tax expense or (-) income related to discontinued operations)</t>
  </si>
  <si>
    <t>Attributable to minority interest [non-controlling interests]</t>
  </si>
  <si>
    <t xml:space="preserve">Income or (-) loss for the current year </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</si>
  <si>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</si>
  <si>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</si>
  <si>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</si>
  <si>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</si>
  <si>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</si>
  <si>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</si>
  <si>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</si>
  <si>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</si>
  <si>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</si>
  <si>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</si>
  <si>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</si>
  <si>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Hedge of net investments in foreign operations [effective portion]</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</si>
  <si>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</si>
  <si>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</si>
  <si>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</si>
  <si>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</si>
  <si>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Attributable to minority interest [non-controlling interest]</t>
  </si>
  <si>
    <t xml:space="preserve">    Attributable to owners of the parent</t>
  </si>
  <si>
    <r>
      <t xml:space="preserve">ADP
</t>
    </r>
    <r>
      <rPr>
        <b/>
        <sz val="7"/>
        <color theme="0"/>
        <rFont val="Arial"/>
        <family val="2"/>
      </rPr>
      <t>code</t>
    </r>
  </si>
  <si>
    <t>Conversion of receviables to equity instruments</t>
  </si>
  <si>
    <t>03777928</t>
  </si>
  <si>
    <t>080010698</t>
  </si>
  <si>
    <t>87939104217</t>
  </si>
  <si>
    <t>319</t>
  </si>
  <si>
    <t>HRVATSKA </t>
  </si>
  <si>
    <t>529900D5G4V6THXC5P79</t>
  </si>
  <si>
    <t>HRVATSKA POŠTANSKA BANKA, p.l.c.</t>
  </si>
  <si>
    <t>ZAGREB</t>
  </si>
  <si>
    <t>JURIŠIĆEVA 4</t>
  </si>
  <si>
    <t>hpb@hpb.hr</t>
  </si>
  <si>
    <t>www.hpb.hr</t>
  </si>
  <si>
    <t>Tea Bažant</t>
  </si>
  <si>
    <t>014804670</t>
  </si>
  <si>
    <t>tea.bazant@hpb.hr</t>
  </si>
  <si>
    <t>BDO Croatia d.o.o.</t>
  </si>
  <si>
    <t>Ivan Čajko</t>
  </si>
  <si>
    <t>balance as at 31.12.2021</t>
  </si>
  <si>
    <t>Submitter: Hrvatska poštanska banka p.l.c.</t>
  </si>
  <si>
    <t>for the period 1.1.2021 to 31.12.2021</t>
  </si>
  <si>
    <t xml:space="preserve">                   NOTES TO THE ANNUAL FINANCIAL STATEMENTS - GFI
Name of issuer:   Hrvatska poštanska banka p.l.c.
Personal identification number (OIB): 87939104217
Reporting period: 1.1.2021 - 31.12.2021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</si>
  <si>
    <t>Notes to financial statements</t>
  </si>
  <si>
    <t>1) INTEREST INCOME</t>
  </si>
  <si>
    <t>AOP 001</t>
  </si>
  <si>
    <t>Cumulative</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</si>
  <si>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</si>
  <si>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</si>
  <si>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</si>
  <si>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</si>
  <si>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</si>
  <si>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</si>
  <si>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</si>
  <si>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</si>
  <si>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</si>
  <si>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</si>
  <si>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</si>
  <si>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</si>
  <si>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</si>
  <si>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</si>
  <si>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</si>
  <si>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</si>
  <si>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</si>
  <si>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</si>
  <si>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</si>
  <si>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</si>
  <si>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</si>
  <si>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</si>
  <si>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</si>
  <si>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</si>
  <si>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</si>
  <si>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</si>
  <si>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</si>
  <si>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</si>
  <si>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</si>
  <si>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</si>
  <si>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</si>
  <si>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</si>
  <si>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</si>
  <si>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</si>
  <si>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</si>
  <si>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</si>
  <si>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</si>
  <si>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</si>
  <si>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</si>
  <si>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</si>
  <si>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</si>
  <si>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</si>
  <si>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</si>
  <si>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</si>
  <si>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</si>
  <si>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</si>
  <si>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</si>
  <si>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</si>
  <si>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</si>
  <si>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</si>
  <si>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</si>
  <si>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</si>
  <si>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</si>
  <si>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</si>
  <si>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</si>
  <si>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</si>
  <si>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</si>
  <si>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</si>
  <si>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</si>
  <si>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</si>
  <si>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31.12.2020.</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</si>
  <si>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</si>
  <si>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</si>
  <si>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</si>
  <si>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</si>
  <si>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</si>
  <si>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</si>
  <si>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</si>
  <si>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</si>
  <si>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</si>
  <si>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</si>
  <si>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</si>
  <si>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</si>
  <si>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</si>
  <si>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</si>
  <si>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</si>
  <si>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</si>
  <si>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</si>
  <si>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</si>
  <si>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Same period of the previous year 01.01.-31.12.2020</t>
  </si>
  <si>
    <t>31.12.2021.</t>
  </si>
  <si>
    <t>-</t>
  </si>
  <si>
    <t>Current period 01.01. – 31.12.2021</t>
  </si>
  <si>
    <t>31.12.2021</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</si>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</sst>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color rgb="FF000000"/>
      <name val="Arial"/>
      <family val="2"/>
      <charset val="238"/>
    </font>
    <font>
      <b/>
      <sz val="8"/>
      <color rgb="FF000000"/>
      <name val="Arial"/>
      <family val="2"/>
      <charset val="238"/>
    </font>
    <font>
      <sz val="8"/>
      <name val="Arial"/>
      <family val="2"/>
    </font>
    <font>
      <b/>
      <sz val="9"/>
      <color rgb="FF000080"/>
      <name val="Arial"/>
      <family val="2"/>
      <charset val="238"/>
    </font>
    <font>
      <sz val="9"/>
      <color rgb="FFFF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gray125">
        <fgColor indexed="22"/>
      </patternFill>
    </fill>
    <fill>
      <patternFill patternType="solid">
        <fgColor theme="1" tint="0.34998626667073579"/>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8">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43" fontId="39" fillId="0" borderId="0" applyFont="0" applyFill="0" applyBorder="0" applyAlignment="0" applyProtection="0"/>
    <xf numFmtId="0" fontId="6" fillId="0" borderId="0">
      <alignment vertical="top"/>
    </xf>
    <xf numFmtId="0" fontId="1" fillId="0" borderId="0"/>
    <xf numFmtId="0" fontId="1" fillId="0" borderId="0"/>
  </cellStyleXfs>
  <cellXfs count="347">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164" fontId="13" fillId="7"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3" fontId="13" fillId="3" borderId="1" xfId="3" applyNumberFormat="1" applyFont="1" applyFill="1" applyBorder="1" applyAlignment="1" applyProtection="1">
      <alignment horizontal="center" vertical="center" wrapText="1"/>
    </xf>
    <xf numFmtId="0" fontId="0" fillId="0" borderId="0" xfId="0" applyProtection="1"/>
    <xf numFmtId="0" fontId="3" fillId="3" borderId="8"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xf>
    <xf numFmtId="3" fontId="13" fillId="3" borderId="7" xfId="0" applyNumberFormat="1" applyFont="1" applyFill="1" applyBorder="1" applyAlignment="1" applyProtection="1">
      <alignment horizontal="center" vertical="center" wrapText="1"/>
    </xf>
    <xf numFmtId="0" fontId="18" fillId="8" borderId="2" xfId="0" applyFont="1" applyFill="1" applyBorder="1"/>
    <xf numFmtId="0" fontId="0" fillId="8" borderId="11" xfId="0" applyFill="1" applyBorder="1"/>
    <xf numFmtId="0" fontId="4" fillId="8" borderId="14" xfId="0" applyFont="1" applyFill="1" applyBorder="1" applyAlignment="1">
      <alignment vertical="center"/>
    </xf>
    <xf numFmtId="0" fontId="0" fillId="8" borderId="13" xfId="0" applyFill="1" applyBorder="1"/>
    <xf numFmtId="0" fontId="21" fillId="8" borderId="12" xfId="0" applyFont="1" applyFill="1" applyBorder="1"/>
    <xf numFmtId="0" fontId="21" fillId="8" borderId="13" xfId="0" applyFont="1" applyFill="1" applyBorder="1" applyAlignment="1">
      <alignment wrapText="1"/>
    </xf>
    <xf numFmtId="0" fontId="21" fillId="8" borderId="13"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3" xfId="0" applyFont="1" applyFill="1" applyBorder="1" applyAlignment="1">
      <alignment horizontal="center" vertical="center"/>
    </xf>
    <xf numFmtId="0" fontId="21" fillId="8" borderId="12" xfId="0" applyFont="1" applyFill="1" applyBorder="1" applyAlignment="1">
      <alignment vertical="top"/>
    </xf>
    <xf numFmtId="0" fontId="4" fillId="8" borderId="13" xfId="0" applyFont="1" applyFill="1" applyBorder="1" applyAlignment="1">
      <alignment vertical="center"/>
    </xf>
    <xf numFmtId="0" fontId="0" fillId="8" borderId="4" xfId="0" applyFill="1" applyBorder="1"/>
    <xf numFmtId="0" fontId="0" fillId="8" borderId="3" xfId="0" applyFill="1" applyBorder="1"/>
    <xf numFmtId="0" fontId="0" fillId="8" borderId="5" xfId="0" applyFill="1" applyBorder="1"/>
    <xf numFmtId="0" fontId="3" fillId="9" borderId="15" xfId="0" applyFont="1" applyFill="1" applyBorder="1" applyAlignment="1" applyProtection="1">
      <alignment horizontal="center" vertical="center"/>
      <protection locked="0"/>
    </xf>
    <xf numFmtId="3" fontId="0" fillId="0" borderId="0" xfId="0" applyNumberFormat="1" applyProtection="1"/>
    <xf numFmtId="3" fontId="13" fillId="3" borderId="9" xfId="0" applyNumberFormat="1" applyFont="1" applyFill="1" applyBorder="1" applyAlignment="1" applyProtection="1">
      <alignment horizontal="center" vertical="center" wrapText="1"/>
    </xf>
    <xf numFmtId="3" fontId="13" fillId="3" borderId="8" xfId="0" applyNumberFormat="1" applyFont="1" applyFill="1" applyBorder="1" applyAlignment="1" applyProtection="1">
      <alignment horizontal="center" vertical="center" wrapText="1"/>
    </xf>
    <xf numFmtId="3" fontId="10" fillId="0" borderId="0" xfId="3" applyNumberFormat="1" applyProtection="1"/>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15"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xf>
    <xf numFmtId="3" fontId="15" fillId="0" borderId="0" xfId="0" applyNumberFormat="1" applyFont="1" applyFill="1" applyBorder="1" applyAlignment="1" applyProtection="1">
      <alignment horizontal="right" vertical="center" shrinkToFit="1"/>
    </xf>
    <xf numFmtId="0" fontId="13"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0" fontId="3" fillId="3" borderId="1" xfId="3"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4" fillId="5" borderId="1" xfId="0" applyNumberFormat="1" applyFont="1" applyFill="1" applyBorder="1" applyAlignment="1" applyProtection="1">
      <alignment horizontal="right" vertical="center" shrinkToFit="1"/>
    </xf>
    <xf numFmtId="3" fontId="14" fillId="5" borderId="1" xfId="0" applyNumberFormat="1" applyFont="1" applyFill="1" applyBorder="1" applyAlignment="1" applyProtection="1">
      <alignment horizontal="right" vertical="center" shrinkToFit="1"/>
      <protection locked="0"/>
    </xf>
    <xf numFmtId="0" fontId="21" fillId="8" borderId="0" xfId="0" applyFont="1" applyFill="1" applyBorder="1"/>
    <xf numFmtId="0" fontId="4" fillId="8" borderId="0" xfId="0" applyFont="1" applyFill="1" applyBorder="1" applyAlignment="1">
      <alignment horizontal="right" vertical="center" wrapText="1"/>
    </xf>
    <xf numFmtId="0" fontId="21" fillId="8" borderId="0" xfId="0" applyFont="1" applyFill="1" applyBorder="1" applyAlignment="1">
      <alignment vertical="top"/>
    </xf>
    <xf numFmtId="0" fontId="3" fillId="9" borderId="5" xfId="0" applyFont="1" applyFill="1" applyBorder="1" applyAlignment="1" applyProtection="1">
      <alignment horizontal="center" vertical="center"/>
      <protection locked="0"/>
    </xf>
    <xf numFmtId="0" fontId="21" fillId="8" borderId="0" xfId="0" applyFont="1" applyFill="1" applyBorder="1" applyAlignment="1">
      <alignment vertical="top" wrapText="1"/>
    </xf>
    <xf numFmtId="0" fontId="4" fillId="8" borderId="0" xfId="0" applyFont="1" applyFill="1" applyBorder="1" applyAlignment="1">
      <alignment horizontal="center" vertical="center"/>
    </xf>
    <xf numFmtId="0" fontId="22" fillId="8" borderId="0" xfId="0" applyFont="1" applyFill="1" applyBorder="1" applyAlignment="1">
      <alignment vertical="center"/>
    </xf>
    <xf numFmtId="0" fontId="22" fillId="8" borderId="13" xfId="0" applyFont="1" applyFill="1" applyBorder="1" applyAlignment="1">
      <alignment vertical="center"/>
    </xf>
    <xf numFmtId="0" fontId="21" fillId="8" borderId="0" xfId="0" applyFont="1" applyFill="1" applyBorder="1" applyAlignment="1">
      <alignment vertical="center"/>
    </xf>
    <xf numFmtId="0" fontId="21" fillId="8" borderId="13" xfId="0" applyFont="1" applyFill="1" applyBorder="1" applyAlignment="1">
      <alignment vertical="center"/>
    </xf>
    <xf numFmtId="0" fontId="21" fillId="8" borderId="0" xfId="0" applyFont="1" applyFill="1" applyBorder="1" applyAlignment="1">
      <alignment wrapText="1"/>
    </xf>
    <xf numFmtId="0" fontId="21" fillId="8" borderId="12" xfId="0" applyFont="1" applyFill="1" applyBorder="1" applyAlignment="1">
      <alignment wrapText="1"/>
    </xf>
    <xf numFmtId="0" fontId="20" fillId="8" borderId="12"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3" xfId="0" applyFont="1" applyFill="1" applyBorder="1" applyAlignment="1">
      <alignment horizontal="center" vertical="center"/>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0" fontId="23" fillId="0" borderId="0" xfId="0" applyFont="1" applyFill="1"/>
    <xf numFmtId="0" fontId="3" fillId="8" borderId="0" xfId="0" applyFont="1" applyFill="1" applyBorder="1" applyAlignment="1">
      <alignment horizontal="right" vertical="center" wrapText="1"/>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1" fontId="3" fillId="9" borderId="15" xfId="0" applyNumberFormat="1" applyFont="1" applyFill="1" applyBorder="1" applyAlignment="1" applyProtection="1">
      <alignment horizontal="center" vertical="center"/>
      <protection locked="0"/>
    </xf>
    <xf numFmtId="49" fontId="3" fillId="9" borderId="15" xfId="0" applyNumberFormat="1" applyFont="1" applyFill="1" applyBorder="1" applyAlignment="1" applyProtection="1">
      <alignment horizontal="center" vertical="center"/>
      <protection locked="0"/>
    </xf>
    <xf numFmtId="0" fontId="3" fillId="3" borderId="18" xfId="3" applyFont="1" applyFill="1" applyBorder="1" applyAlignment="1" applyProtection="1">
      <alignment horizontal="center" vertical="center" wrapText="1"/>
    </xf>
    <xf numFmtId="3" fontId="13" fillId="3" borderId="18" xfId="3" applyNumberFormat="1" applyFont="1" applyFill="1" applyBorder="1" applyAlignment="1" applyProtection="1">
      <alignment horizontal="center" vertical="center" wrapText="1"/>
    </xf>
    <xf numFmtId="3" fontId="13" fillId="3" borderId="16" xfId="3" applyNumberFormat="1" applyFont="1" applyFill="1" applyBorder="1" applyAlignment="1" applyProtection="1">
      <alignment horizontal="center" vertical="center" wrapText="1"/>
    </xf>
    <xf numFmtId="3" fontId="16" fillId="7"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5" fillId="7" borderId="1" xfId="0" applyNumberFormat="1" applyFont="1" applyFill="1" applyBorder="1" applyAlignment="1" applyProtection="1">
      <alignment vertical="center" shrinkToFit="1"/>
    </xf>
    <xf numFmtId="3" fontId="35" fillId="3" borderId="1" xfId="0" applyNumberFormat="1" applyFont="1" applyFill="1" applyBorder="1" applyAlignment="1" applyProtection="1">
      <alignment horizontal="center" vertical="center" wrapText="1"/>
    </xf>
    <xf numFmtId="3" fontId="37" fillId="3" borderId="1" xfId="0" applyNumberFormat="1" applyFont="1" applyFill="1" applyBorder="1" applyAlignment="1" applyProtection="1">
      <alignment horizontal="center" vertical="center" wrapText="1"/>
    </xf>
    <xf numFmtId="3" fontId="4" fillId="0" borderId="1" xfId="0" applyNumberFormat="1" applyFont="1" applyBorder="1" applyAlignment="1" applyProtection="1">
      <alignment horizontal="right" vertical="center" shrinkToFit="1"/>
      <protection locked="0"/>
    </xf>
    <xf numFmtId="3" fontId="2" fillId="0" borderId="1" xfId="0" applyNumberFormat="1" applyFont="1" applyBorder="1" applyAlignment="1" applyProtection="1">
      <alignment horizontal="right" vertical="center" shrinkToFit="1"/>
      <protection locked="0"/>
    </xf>
    <xf numFmtId="3" fontId="4" fillId="0" borderId="1" xfId="0" applyNumberFormat="1" applyFont="1" applyBorder="1" applyAlignment="1" applyProtection="1">
      <alignment vertical="center" shrinkToFit="1"/>
      <protection locked="0"/>
    </xf>
    <xf numFmtId="3" fontId="2" fillId="0" borderId="19" xfId="0" applyNumberFormat="1" applyFont="1" applyBorder="1" applyAlignment="1" applyProtection="1">
      <alignment horizontal="right" vertical="center" shrinkToFit="1"/>
      <protection locked="0"/>
    </xf>
    <xf numFmtId="3" fontId="2" fillId="0" borderId="20" xfId="0" applyNumberFormat="1" applyFont="1" applyBorder="1" applyAlignment="1" applyProtection="1">
      <alignment horizontal="right" vertical="center" shrinkToFit="1"/>
      <protection locked="0"/>
    </xf>
    <xf numFmtId="3" fontId="2" fillId="0" borderId="21" xfId="0" applyNumberFormat="1" applyFont="1" applyBorder="1" applyAlignment="1" applyProtection="1">
      <alignment horizontal="right" vertical="center" shrinkToFit="1"/>
      <protection locked="0"/>
    </xf>
    <xf numFmtId="3" fontId="14" fillId="5" borderId="20" xfId="0" applyNumberFormat="1" applyFont="1" applyFill="1" applyBorder="1" applyAlignment="1" applyProtection="1">
      <alignment horizontal="right" vertical="center" shrinkToFit="1"/>
      <protection locked="0"/>
    </xf>
    <xf numFmtId="0" fontId="40" fillId="14" borderId="0" xfId="0" applyFont="1" applyFill="1" applyAlignment="1">
      <alignment wrapText="1"/>
    </xf>
    <xf numFmtId="0" fontId="41" fillId="0" borderId="0" xfId="0" applyFont="1"/>
    <xf numFmtId="0" fontId="41" fillId="0" borderId="0" xfId="5" applyFont="1">
      <alignment vertical="top"/>
    </xf>
    <xf numFmtId="166" fontId="41" fillId="0" borderId="0" xfId="5" applyNumberFormat="1" applyFont="1" applyAlignment="1">
      <alignment horizontal="right"/>
    </xf>
    <xf numFmtId="0" fontId="42" fillId="15" borderId="0" xfId="5" applyFont="1" applyFill="1">
      <alignment vertical="top"/>
    </xf>
    <xf numFmtId="167" fontId="43" fillId="15" borderId="0" xfId="5" applyNumberFormat="1" applyFont="1" applyFill="1" applyAlignment="1">
      <alignment horizontal="right"/>
    </xf>
    <xf numFmtId="167" fontId="41" fillId="0" borderId="0" xfId="0" applyNumberFormat="1" applyFont="1"/>
    <xf numFmtId="0" fontId="42" fillId="0" borderId="0" xfId="6" applyFont="1" applyAlignment="1">
      <alignment horizontal="left" vertical="center"/>
    </xf>
    <xf numFmtId="167" fontId="42" fillId="0" borderId="22" xfId="6" applyNumberFormat="1" applyFont="1" applyBorder="1" applyAlignment="1">
      <alignment horizontal="center" wrapText="1"/>
    </xf>
    <xf numFmtId="167" fontId="42" fillId="0" borderId="22" xfId="6" applyNumberFormat="1" applyFont="1" applyBorder="1" applyAlignment="1">
      <alignment horizontal="right" vertical="center" wrapText="1"/>
    </xf>
    <xf numFmtId="167" fontId="42" fillId="0" borderId="22" xfId="6" applyNumberFormat="1" applyFont="1" applyBorder="1" applyAlignment="1">
      <alignment horizontal="right" vertical="center"/>
    </xf>
    <xf numFmtId="167" fontId="42" fillId="0" borderId="23" xfId="6" applyNumberFormat="1" applyFont="1" applyBorder="1" applyAlignment="1">
      <alignment horizontal="right"/>
    </xf>
    <xf numFmtId="167" fontId="42" fillId="0" borderId="23" xfId="6" applyNumberFormat="1" applyFont="1" applyBorder="1" applyAlignment="1">
      <alignment horizontal="right" vertical="center"/>
    </xf>
    <xf numFmtId="0" fontId="41" fillId="0" borderId="0" xfId="6" applyFont="1" applyAlignment="1">
      <alignment vertical="center"/>
    </xf>
    <xf numFmtId="167" fontId="42" fillId="0" borderId="0" xfId="6" applyNumberFormat="1" applyFont="1" applyAlignment="1" applyProtection="1">
      <alignment horizontal="right" vertical="center" shrinkToFit="1"/>
      <protection locked="0"/>
    </xf>
    <xf numFmtId="167" fontId="42" fillId="0" borderId="24" xfId="4" applyNumberFormat="1" applyFont="1" applyFill="1" applyBorder="1" applyAlignment="1" applyProtection="1">
      <alignment horizontal="right" vertical="center" shrinkToFit="1"/>
      <protection locked="0"/>
    </xf>
    <xf numFmtId="0" fontId="42" fillId="0" borderId="0" xfId="7" applyFont="1" applyAlignment="1">
      <alignment horizontal="left"/>
    </xf>
    <xf numFmtId="167" fontId="42" fillId="0" borderId="24" xfId="7" applyNumberFormat="1" applyFont="1" applyBorder="1" applyAlignment="1">
      <alignment horizontal="right" vertical="center"/>
    </xf>
    <xf numFmtId="0" fontId="41" fillId="0" borderId="0" xfId="5" applyFont="1" applyAlignment="1"/>
    <xf numFmtId="167" fontId="42" fillId="0" borderId="0" xfId="5" applyNumberFormat="1" applyFont="1" applyAlignment="1">
      <alignment horizontal="right"/>
    </xf>
    <xf numFmtId="168" fontId="42" fillId="0" borderId="0" xfId="5" applyNumberFormat="1" applyFont="1" applyAlignment="1">
      <alignment horizontal="right"/>
    </xf>
    <xf numFmtId="167" fontId="41" fillId="15" borderId="0" xfId="5" applyNumberFormat="1" applyFont="1" applyFill="1" applyAlignment="1">
      <alignment horizontal="right"/>
    </xf>
    <xf numFmtId="167" fontId="42" fillId="0" borderId="0" xfId="4" applyNumberFormat="1" applyFont="1" applyFill="1" applyBorder="1" applyAlignment="1" applyProtection="1">
      <alignment horizontal="right" vertical="center" shrinkToFit="1"/>
      <protection locked="0"/>
    </xf>
    <xf numFmtId="167" fontId="42" fillId="0" borderId="24" xfId="6" applyNumberFormat="1" applyFont="1" applyBorder="1" applyAlignment="1" applyProtection="1">
      <alignment horizontal="right" vertical="center" shrinkToFit="1"/>
      <protection locked="0"/>
    </xf>
    <xf numFmtId="167" fontId="42" fillId="0" borderId="25" xfId="7" applyNumberFormat="1" applyFont="1" applyBorder="1" applyAlignment="1">
      <alignment horizontal="right" vertical="center"/>
    </xf>
    <xf numFmtId="0" fontId="41" fillId="0" borderId="0" xfId="6" applyFont="1" applyAlignment="1">
      <alignment horizontal="left" vertical="center" wrapText="1"/>
    </xf>
    <xf numFmtId="0" fontId="41" fillId="0" borderId="0" xfId="6" applyFont="1"/>
    <xf numFmtId="0" fontId="41" fillId="0" borderId="0" xfId="6" applyFont="1" applyAlignment="1">
      <alignment horizontal="left" vertical="center"/>
    </xf>
    <xf numFmtId="0" fontId="42" fillId="0" borderId="0" xfId="7" applyFont="1" applyAlignment="1">
      <alignment horizontal="left" vertical="center"/>
    </xf>
    <xf numFmtId="0" fontId="41" fillId="0" borderId="0" xfId="5" applyFont="1" applyAlignment="1">
      <alignment vertical="center"/>
    </xf>
    <xf numFmtId="167" fontId="41" fillId="0" borderId="0" xfId="5" applyNumberFormat="1" applyFont="1" applyAlignment="1">
      <alignment horizontal="right"/>
    </xf>
    <xf numFmtId="0" fontId="42" fillId="15" borderId="0" xfId="5" applyFont="1" applyFill="1" applyAlignment="1">
      <alignment vertical="center"/>
    </xf>
    <xf numFmtId="0" fontId="41" fillId="0" borderId="24" xfId="6" applyFont="1" applyBorder="1" applyAlignment="1">
      <alignment vertical="center"/>
    </xf>
    <xf numFmtId="0" fontId="42" fillId="0" borderId="0" xfId="6" applyFont="1"/>
    <xf numFmtId="0" fontId="42" fillId="0" borderId="0" xfId="6" applyFont="1" applyAlignment="1">
      <alignment vertical="center"/>
    </xf>
    <xf numFmtId="0" fontId="42" fillId="0" borderId="0" xfId="6" applyFont="1" applyAlignment="1">
      <alignment vertical="center" wrapText="1"/>
    </xf>
    <xf numFmtId="167" fontId="41" fillId="15" borderId="0" xfId="7" applyNumberFormat="1" applyFont="1" applyFill="1" applyAlignment="1">
      <alignment horizontal="right"/>
    </xf>
    <xf numFmtId="167" fontId="42" fillId="0" borderId="0" xfId="6" applyNumberFormat="1" applyFont="1" applyAlignment="1" applyProtection="1">
      <alignment horizontal="right" shrinkToFit="1"/>
      <protection locked="0"/>
    </xf>
    <xf numFmtId="167" fontId="42" fillId="0" borderId="0" xfId="4" applyNumberFormat="1" applyFont="1" applyFill="1" applyBorder="1" applyAlignment="1" applyProtection="1">
      <alignment horizontal="right" shrinkToFit="1"/>
      <protection locked="0"/>
    </xf>
    <xf numFmtId="0" fontId="42" fillId="0" borderId="0" xfId="6" applyFont="1" applyAlignment="1">
      <alignment horizontal="left" wrapText="1"/>
    </xf>
    <xf numFmtId="0" fontId="41" fillId="0" borderId="0" xfId="6" applyFont="1" applyAlignment="1">
      <alignment horizontal="left" wrapText="1"/>
    </xf>
    <xf numFmtId="167" fontId="42" fillId="0" borderId="24" xfId="4" applyNumberFormat="1" applyFont="1" applyFill="1" applyBorder="1" applyAlignment="1" applyProtection="1">
      <alignment horizontal="right" shrinkToFit="1"/>
      <protection locked="0"/>
    </xf>
    <xf numFmtId="167" fontId="42" fillId="0" borderId="25" xfId="7" applyNumberFormat="1" applyFont="1" applyBorder="1" applyAlignment="1">
      <alignment horizontal="right"/>
    </xf>
    <xf numFmtId="0" fontId="42" fillId="0" borderId="0" xfId="0" applyFont="1"/>
    <xf numFmtId="167" fontId="42" fillId="0" borderId="0" xfId="0" applyNumberFormat="1" applyFont="1"/>
    <xf numFmtId="167" fontId="42" fillId="0" borderId="23" xfId="0" applyNumberFormat="1" applyFont="1" applyBorder="1" applyAlignment="1">
      <alignment horizontal="right"/>
    </xf>
    <xf numFmtId="167" fontId="42" fillId="0" borderId="0" xfId="0" applyNumberFormat="1" applyFont="1" applyAlignment="1">
      <alignment horizontal="right"/>
    </xf>
    <xf numFmtId="167" fontId="42" fillId="0" borderId="0" xfId="4" applyNumberFormat="1" applyFont="1" applyFill="1"/>
    <xf numFmtId="167" fontId="42" fillId="15" borderId="0" xfId="5" applyNumberFormat="1" applyFont="1" applyFill="1">
      <alignment vertical="top"/>
    </xf>
    <xf numFmtId="167" fontId="41" fillId="15" borderId="0" xfId="5" applyNumberFormat="1" applyFont="1" applyFill="1" applyAlignment="1">
      <alignment horizontal="right" vertical="top"/>
    </xf>
    <xf numFmtId="167" fontId="41" fillId="15" borderId="0" xfId="0" applyNumberFormat="1" applyFont="1" applyFill="1"/>
    <xf numFmtId="0" fontId="42" fillId="15" borderId="0" xfId="0" applyFont="1" applyFill="1"/>
    <xf numFmtId="166" fontId="42" fillId="0" borderId="0" xfId="6" applyNumberFormat="1" applyFont="1" applyAlignment="1" applyProtection="1">
      <alignment horizontal="right" vertical="center" shrinkToFit="1"/>
      <protection locked="0"/>
    </xf>
    <xf numFmtId="166" fontId="41" fillId="0" borderId="0" xfId="7" applyNumberFormat="1" applyFont="1" applyAlignment="1">
      <alignment horizontal="right" vertical="center"/>
    </xf>
    <xf numFmtId="43" fontId="41" fillId="0" borderId="0" xfId="4" applyFont="1" applyFill="1" applyBorder="1" applyAlignment="1">
      <alignment horizontal="right" vertical="center"/>
    </xf>
    <xf numFmtId="43" fontId="42" fillId="0" borderId="24" xfId="4" applyFont="1" applyFill="1" applyBorder="1" applyAlignment="1" applyProtection="1">
      <alignment horizontal="right" vertical="center" shrinkToFit="1"/>
      <protection locked="0"/>
    </xf>
    <xf numFmtId="43" fontId="41" fillId="0" borderId="24" xfId="4" applyFont="1" applyFill="1" applyBorder="1" applyAlignment="1">
      <alignment horizontal="right" vertical="center"/>
    </xf>
    <xf numFmtId="166" fontId="42" fillId="0" borderId="24" xfId="7" applyNumberFormat="1" applyFont="1" applyBorder="1" applyAlignment="1">
      <alignment horizontal="right" vertical="center"/>
    </xf>
    <xf numFmtId="43" fontId="42" fillId="0" borderId="0" xfId="4" applyFont="1" applyFill="1" applyBorder="1" applyAlignment="1" applyProtection="1">
      <alignment horizontal="right" vertical="center" shrinkToFit="1"/>
      <protection locked="0"/>
    </xf>
    <xf numFmtId="166" fontId="42" fillId="0" borderId="24" xfId="6" applyNumberFormat="1" applyFont="1" applyBorder="1" applyAlignment="1" applyProtection="1">
      <alignment horizontal="right" vertical="center" shrinkToFit="1"/>
      <protection locked="0"/>
    </xf>
    <xf numFmtId="166" fontId="41" fillId="0" borderId="24" xfId="7" applyNumberFormat="1" applyFont="1" applyBorder="1" applyAlignment="1">
      <alignment horizontal="right" vertical="center"/>
    </xf>
    <xf numFmtId="166" fontId="42" fillId="0" borderId="25" xfId="7" applyNumberFormat="1" applyFont="1" applyBorder="1" applyAlignment="1">
      <alignment horizontal="right" vertical="center"/>
    </xf>
    <xf numFmtId="166" fontId="41" fillId="0" borderId="25" xfId="7" applyNumberFormat="1" applyFont="1" applyBorder="1" applyAlignment="1">
      <alignment horizontal="right" vertical="center"/>
    </xf>
    <xf numFmtId="169" fontId="42" fillId="0" borderId="24" xfId="4" applyNumberFormat="1" applyFont="1" applyFill="1" applyBorder="1" applyAlignment="1" applyProtection="1">
      <alignment horizontal="right" vertical="center" shrinkToFit="1"/>
      <protection locked="0"/>
    </xf>
    <xf numFmtId="166" fontId="41" fillId="0" borderId="0" xfId="6" applyNumberFormat="1" applyFont="1" applyAlignment="1" applyProtection="1">
      <alignment horizontal="right" vertical="center" shrinkToFit="1"/>
      <protection locked="0"/>
    </xf>
    <xf numFmtId="169" fontId="42" fillId="0" borderId="24" xfId="6" applyNumberFormat="1" applyFont="1" applyBorder="1" applyAlignment="1" applyProtection="1">
      <alignment horizontal="right" vertical="center" shrinkToFit="1"/>
      <protection locked="0"/>
    </xf>
    <xf numFmtId="169" fontId="42" fillId="0" borderId="25" xfId="7" applyNumberFormat="1" applyFont="1" applyBorder="1" applyAlignment="1">
      <alignment horizontal="right" vertical="center"/>
    </xf>
    <xf numFmtId="169" fontId="42" fillId="0" borderId="0" xfId="4" applyNumberFormat="1" applyFont="1" applyFill="1" applyBorder="1" applyAlignment="1" applyProtection="1">
      <alignment horizontal="right" vertical="center" shrinkToFit="1"/>
      <protection locked="0"/>
    </xf>
    <xf numFmtId="169" fontId="41" fillId="0" borderId="0" xfId="4" applyNumberFormat="1" applyFont="1" applyFill="1" applyBorder="1" applyAlignment="1">
      <alignment horizontal="right" vertical="center"/>
    </xf>
    <xf numFmtId="169" fontId="41" fillId="0" borderId="24" xfId="7" applyNumberFormat="1" applyFont="1" applyBorder="1" applyAlignment="1">
      <alignment horizontal="right" vertical="center"/>
    </xf>
    <xf numFmtId="169" fontId="41" fillId="0" borderId="25" xfId="7" applyNumberFormat="1" applyFont="1" applyBorder="1" applyAlignment="1">
      <alignment horizontal="right" vertical="center"/>
    </xf>
    <xf numFmtId="166" fontId="42" fillId="0" borderId="0" xfId="7" applyNumberFormat="1" applyFont="1" applyAlignment="1">
      <alignment horizontal="right" vertical="center"/>
    </xf>
    <xf numFmtId="166" fontId="42" fillId="0" borderId="0" xfId="6" applyNumberFormat="1" applyFont="1" applyAlignment="1" applyProtection="1">
      <alignment horizontal="right" shrinkToFit="1"/>
      <protection locked="0"/>
    </xf>
    <xf numFmtId="166" fontId="42" fillId="0" borderId="0" xfId="7" applyNumberFormat="1" applyFont="1" applyAlignment="1">
      <alignment horizontal="right"/>
    </xf>
    <xf numFmtId="43" fontId="42" fillId="0" borderId="0" xfId="4" applyFont="1" applyFill="1" applyBorder="1" applyAlignment="1" applyProtection="1">
      <alignment horizontal="right" shrinkToFit="1"/>
      <protection locked="0"/>
    </xf>
    <xf numFmtId="43" fontId="41" fillId="0" borderId="0" xfId="4" applyFont="1" applyFill="1" applyBorder="1" applyAlignment="1">
      <alignment horizontal="right"/>
    </xf>
    <xf numFmtId="166" fontId="41" fillId="0" borderId="0" xfId="7" applyNumberFormat="1" applyFont="1" applyAlignment="1">
      <alignment horizontal="right"/>
    </xf>
    <xf numFmtId="169" fontId="42" fillId="0" borderId="0" xfId="4" applyNumberFormat="1" applyFont="1" applyFill="1" applyBorder="1" applyAlignment="1">
      <alignment horizontal="right"/>
    </xf>
    <xf numFmtId="169" fontId="41" fillId="0" borderId="0" xfId="4" applyNumberFormat="1" applyFont="1" applyFill="1" applyBorder="1" applyAlignment="1">
      <alignment horizontal="right"/>
    </xf>
    <xf numFmtId="43" fontId="42" fillId="0" borderId="24" xfId="4" applyFont="1" applyFill="1" applyBorder="1" applyAlignment="1" applyProtection="1">
      <alignment horizontal="right" shrinkToFit="1"/>
      <protection locked="0"/>
    </xf>
    <xf numFmtId="169" fontId="41" fillId="0" borderId="24" xfId="4" applyNumberFormat="1" applyFont="1" applyFill="1" applyBorder="1" applyAlignment="1">
      <alignment horizontal="right"/>
    </xf>
    <xf numFmtId="166" fontId="42" fillId="0" borderId="25" xfId="7" applyNumberFormat="1" applyFont="1" applyBorder="1" applyAlignment="1">
      <alignment horizontal="right"/>
    </xf>
    <xf numFmtId="169" fontId="41" fillId="0" borderId="24" xfId="4" applyNumberFormat="1" applyFont="1" applyFill="1" applyBorder="1" applyAlignment="1" applyProtection="1">
      <alignment horizontal="right" vertical="center" shrinkToFit="1"/>
      <protection locked="0"/>
    </xf>
    <xf numFmtId="166" fontId="41" fillId="0" borderId="0" xfId="6" applyNumberFormat="1" applyFont="1" applyAlignment="1" applyProtection="1">
      <alignment horizontal="right" shrinkToFit="1"/>
      <protection locked="0"/>
    </xf>
    <xf numFmtId="43" fontId="41" fillId="0" borderId="0" xfId="4" applyFont="1" applyFill="1" applyBorder="1" applyAlignment="1" applyProtection="1">
      <alignment horizontal="right" shrinkToFit="1"/>
      <protection locked="0"/>
    </xf>
    <xf numFmtId="169" fontId="41" fillId="0" borderId="0" xfId="4" applyNumberFormat="1" applyFont="1" applyFill="1" applyBorder="1" applyAlignment="1" applyProtection="1">
      <alignment horizontal="right" shrinkToFit="1"/>
      <protection locked="0"/>
    </xf>
    <xf numFmtId="43" fontId="41" fillId="0" borderId="24" xfId="4" applyFont="1" applyFill="1" applyBorder="1" applyAlignment="1" applyProtection="1">
      <alignment horizontal="right" shrinkToFit="1"/>
      <protection locked="0"/>
    </xf>
    <xf numFmtId="166" fontId="41" fillId="0" borderId="25" xfId="7" applyNumberFormat="1" applyFont="1" applyBorder="1" applyAlignment="1">
      <alignment horizontal="right"/>
    </xf>
    <xf numFmtId="43" fontId="41" fillId="0" borderId="0" xfId="4" applyFont="1" applyFill="1" applyBorder="1" applyAlignment="1" applyProtection="1">
      <alignment horizontal="right" vertical="center" shrinkToFit="1"/>
      <protection locked="0"/>
    </xf>
    <xf numFmtId="166" fontId="41" fillId="0" borderId="24" xfId="6" applyNumberFormat="1" applyFont="1" applyBorder="1" applyAlignment="1" applyProtection="1">
      <alignment horizontal="right" vertical="center" shrinkToFit="1"/>
      <protection locked="0"/>
    </xf>
    <xf numFmtId="169" fontId="41" fillId="0" borderId="24" xfId="6" applyNumberFormat="1" applyFont="1" applyBorder="1" applyAlignment="1" applyProtection="1">
      <alignment horizontal="right" vertical="center" shrinkToFit="1"/>
      <protection locked="0"/>
    </xf>
    <xf numFmtId="43" fontId="41" fillId="0" borderId="24" xfId="4" applyFont="1" applyFill="1" applyBorder="1" applyAlignment="1" applyProtection="1">
      <alignment horizontal="right" vertical="center" shrinkToFit="1"/>
      <protection locked="0"/>
    </xf>
    <xf numFmtId="169" fontId="41" fillId="0" borderId="0" xfId="4" applyNumberFormat="1" applyFont="1" applyFill="1"/>
    <xf numFmtId="169" fontId="42" fillId="0" borderId="0" xfId="4" applyNumberFormat="1" applyFont="1" applyFill="1"/>
    <xf numFmtId="166" fontId="41" fillId="0" borderId="0" xfId="4" applyNumberFormat="1" applyFont="1" applyFill="1"/>
    <xf numFmtId="166" fontId="42" fillId="0" borderId="0" xfId="4" applyNumberFormat="1" applyFont="1" applyFill="1"/>
    <xf numFmtId="166" fontId="41" fillId="0" borderId="24" xfId="4" applyNumberFormat="1" applyFont="1" applyFill="1" applyBorder="1"/>
    <xf numFmtId="169" fontId="41" fillId="0" borderId="24" xfId="4" applyNumberFormat="1" applyFont="1" applyFill="1" applyBorder="1"/>
    <xf numFmtId="169" fontId="42" fillId="0" borderId="25" xfId="4" applyNumberFormat="1" applyFont="1" applyFill="1" applyBorder="1"/>
    <xf numFmtId="169" fontId="42" fillId="0" borderId="24" xfId="4" applyNumberFormat="1" applyFont="1" applyFill="1" applyBorder="1"/>
    <xf numFmtId="0" fontId="21" fillId="8" borderId="0" xfId="0" applyFont="1" applyFill="1" applyBorder="1"/>
    <xf numFmtId="0" fontId="4" fillId="8" borderId="12"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1" fillId="9" borderId="4" xfId="0" applyFont="1" applyFill="1" applyBorder="1" applyAlignment="1" applyProtection="1">
      <alignment vertical="center"/>
      <protection locked="0"/>
    </xf>
    <xf numFmtId="0" fontId="21" fillId="9" borderId="3" xfId="0" applyFont="1" applyFill="1" applyBorder="1" applyAlignment="1" applyProtection="1">
      <alignment vertical="center"/>
      <protection locked="0"/>
    </xf>
    <xf numFmtId="0" fontId="21" fillId="9" borderId="5" xfId="0" applyFont="1" applyFill="1" applyBorder="1" applyAlignment="1" applyProtection="1">
      <alignment vertical="center"/>
      <protection locked="0"/>
    </xf>
    <xf numFmtId="0" fontId="4" fillId="8" borderId="2" xfId="0" applyFont="1" applyFill="1" applyBorder="1" applyAlignment="1">
      <alignment horizontal="left" vertical="center" wrapText="1"/>
    </xf>
    <xf numFmtId="0" fontId="4" fillId="8" borderId="6" xfId="0" applyFont="1" applyFill="1" applyBorder="1" applyAlignment="1">
      <alignment horizontal="left" vertical="center" wrapText="1"/>
    </xf>
    <xf numFmtId="0" fontId="4" fillId="8" borderId="0" xfId="0" applyFont="1" applyFill="1" applyBorder="1" applyAlignment="1">
      <alignment vertical="center"/>
    </xf>
    <xf numFmtId="49" fontId="3" fillId="9" borderId="4" xfId="0" quotePrefix="1" applyNumberFormat="1" applyFont="1" applyFill="1" applyBorder="1" applyAlignment="1" applyProtection="1">
      <alignment vertical="center"/>
      <protection locked="0"/>
    </xf>
    <xf numFmtId="49" fontId="3" fillId="9" borderId="3" xfId="0" applyNumberFormat="1" applyFont="1" applyFill="1" applyBorder="1" applyAlignment="1" applyProtection="1">
      <alignment vertical="center"/>
      <protection locked="0"/>
    </xf>
    <xf numFmtId="49" fontId="3" fillId="9" borderId="5"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3" xfId="0" applyFont="1" applyFill="1" applyBorder="1" applyAlignment="1">
      <alignment horizontal="center" vertical="center"/>
    </xf>
    <xf numFmtId="0" fontId="3" fillId="9" borderId="4" xfId="0" applyFont="1" applyFill="1" applyBorder="1" applyAlignment="1" applyProtection="1">
      <alignment horizontal="right" vertical="center"/>
      <protection locked="0"/>
    </xf>
    <xf numFmtId="0" fontId="3" fillId="9" borderId="3" xfId="0" applyFont="1" applyFill="1" applyBorder="1" applyAlignment="1" applyProtection="1">
      <alignment horizontal="right" vertical="center"/>
      <protection locked="0"/>
    </xf>
    <xf numFmtId="0" fontId="3" fillId="9" borderId="5" xfId="0" applyFont="1" applyFill="1" applyBorder="1" applyAlignment="1" applyProtection="1">
      <alignment horizontal="right" vertical="center"/>
      <protection locked="0"/>
    </xf>
    <xf numFmtId="0" fontId="21" fillId="8" borderId="0" xfId="0" applyFont="1" applyFill="1" applyBorder="1" applyAlignment="1">
      <alignment vertical="top" wrapText="1"/>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vertical="center"/>
      <protection locked="0"/>
    </xf>
    <xf numFmtId="0" fontId="3" fillId="9" borderId="5" xfId="0" applyFont="1" applyFill="1" applyBorder="1" applyAlignment="1" applyProtection="1">
      <alignment vertical="center"/>
      <protection locked="0"/>
    </xf>
    <xf numFmtId="0" fontId="21" fillId="8" borderId="0" xfId="0" applyFont="1" applyFill="1" applyBorder="1" applyProtection="1">
      <protection locked="0"/>
    </xf>
    <xf numFmtId="0" fontId="21" fillId="8" borderId="0" xfId="0" applyFont="1" applyFill="1" applyBorder="1" applyAlignment="1">
      <alignment vertical="top"/>
    </xf>
    <xf numFmtId="0" fontId="4" fillId="8" borderId="12" xfId="0" applyFont="1" applyFill="1" applyBorder="1" applyAlignment="1">
      <alignment horizontal="left" vertical="center"/>
    </xf>
    <xf numFmtId="0" fontId="4" fillId="8" borderId="0" xfId="0" applyFont="1" applyFill="1" applyBorder="1" applyAlignment="1">
      <alignment horizontal="left" vertical="center"/>
    </xf>
    <xf numFmtId="0" fontId="4" fillId="8" borderId="12" xfId="0" applyFont="1" applyFill="1" applyBorder="1" applyAlignment="1">
      <alignment horizontal="right" vertical="top" wrapText="1"/>
    </xf>
    <xf numFmtId="0" fontId="4" fillId="8" borderId="0" xfId="0" applyFont="1" applyFill="1" applyBorder="1" applyAlignment="1">
      <alignment horizontal="right" vertical="top" wrapText="1"/>
    </xf>
    <xf numFmtId="0" fontId="3" fillId="9" borderId="4"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4" fillId="8" borderId="12" xfId="0" applyFont="1" applyFill="1" applyBorder="1" applyAlignment="1">
      <alignment horizontal="right" vertical="center"/>
    </xf>
    <xf numFmtId="0" fontId="4" fillId="8" borderId="0" xfId="0" applyFont="1" applyFill="1" applyBorder="1" applyAlignment="1">
      <alignment horizontal="right" vertical="center"/>
    </xf>
    <xf numFmtId="0" fontId="21" fillId="9" borderId="4" xfId="0" applyFont="1" applyFill="1" applyBorder="1" applyProtection="1">
      <protection locked="0"/>
    </xf>
    <xf numFmtId="0" fontId="21" fillId="9" borderId="3" xfId="0" applyFont="1" applyFill="1" applyBorder="1" applyProtection="1">
      <protection locked="0"/>
    </xf>
    <xf numFmtId="0" fontId="21" fillId="9" borderId="5" xfId="0" applyFont="1" applyFill="1" applyBorder="1" applyProtection="1">
      <protection locked="0"/>
    </xf>
    <xf numFmtId="0" fontId="21" fillId="8" borderId="0" xfId="0" applyFont="1" applyFill="1" applyBorder="1" applyAlignment="1">
      <alignment vertical="center"/>
    </xf>
    <xf numFmtId="0" fontId="21" fillId="8" borderId="13" xfId="0" applyFont="1" applyFill="1" applyBorder="1" applyAlignment="1">
      <alignment vertical="center"/>
    </xf>
    <xf numFmtId="0" fontId="4" fillId="8" borderId="12" xfId="0" applyFont="1" applyFill="1" applyBorder="1" applyAlignment="1">
      <alignment horizontal="center" vertical="center"/>
    </xf>
    <xf numFmtId="0" fontId="22" fillId="8" borderId="0" xfId="0" applyFont="1" applyFill="1" applyBorder="1" applyAlignment="1">
      <alignment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4" fillId="8" borderId="13" xfId="0" applyFont="1" applyFill="1" applyBorder="1" applyAlignment="1">
      <alignment horizontal="right" vertical="center" wrapText="1"/>
    </xf>
    <xf numFmtId="49" fontId="3" fillId="9" borderId="4" xfId="0" applyNumberFormat="1" applyFont="1" applyFill="1" applyBorder="1" applyAlignment="1" applyProtection="1">
      <alignment horizontal="center" vertical="center"/>
      <protection locked="0"/>
    </xf>
    <xf numFmtId="49" fontId="3" fillId="9" borderId="5" xfId="0" applyNumberFormat="1" applyFont="1" applyFill="1" applyBorder="1" applyAlignment="1" applyProtection="1">
      <alignment horizontal="center" vertical="center"/>
      <protection locked="0"/>
    </xf>
    <xf numFmtId="0" fontId="4" fillId="8" borderId="12"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2" fillId="8" borderId="12" xfId="0" applyFont="1" applyFill="1" applyBorder="1" applyAlignment="1">
      <alignment vertical="center"/>
    </xf>
    <xf numFmtId="49" fontId="3" fillId="9" borderId="4" xfId="0" quotePrefix="1" applyNumberFormat="1" applyFont="1" applyFill="1" applyBorder="1" applyAlignment="1" applyProtection="1">
      <alignment horizontal="center" vertical="center"/>
      <protection locked="0"/>
    </xf>
    <xf numFmtId="0" fontId="21" fillId="8" borderId="12" xfId="0" applyFont="1" applyFill="1" applyBorder="1" applyAlignment="1">
      <alignment wrapText="1"/>
    </xf>
    <xf numFmtId="0" fontId="21" fillId="8" borderId="0" xfId="0" applyFont="1" applyFill="1" applyBorder="1" applyAlignment="1">
      <alignment wrapText="1"/>
    </xf>
    <xf numFmtId="0" fontId="17" fillId="8" borderId="10" xfId="0" applyFont="1" applyFill="1" applyBorder="1" applyAlignment="1">
      <alignment vertical="center"/>
    </xf>
    <xf numFmtId="0" fontId="17" fillId="8" borderId="2" xfId="0" applyFont="1" applyFill="1" applyBorder="1" applyAlignment="1">
      <alignment vertical="center"/>
    </xf>
    <xf numFmtId="0" fontId="20" fillId="8" borderId="12"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3" xfId="0" applyFont="1" applyFill="1" applyBorder="1" applyAlignment="1">
      <alignment horizontal="center" vertical="center"/>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14" fontId="3" fillId="9" borderId="4" xfId="0" applyNumberFormat="1" applyFont="1" applyFill="1" applyBorder="1" applyAlignment="1" applyProtection="1">
      <alignment horizontal="center" vertical="center"/>
      <protection locked="0"/>
    </xf>
    <xf numFmtId="14" fontId="3" fillId="9" borderId="5"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1" fillId="8" borderId="0" xfId="0" applyFont="1" applyFill="1" applyBorder="1" applyAlignment="1">
      <alignment vertical="center" wrapText="1"/>
    </xf>
    <xf numFmtId="0" fontId="19" fillId="8" borderId="12"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4" fillId="8" borderId="0" xfId="0" applyFont="1" applyFill="1" applyBorder="1" applyAlignment="1">
      <alignment horizontal="left" vertical="top" wrapText="1"/>
    </xf>
    <xf numFmtId="0" fontId="4" fillId="8" borderId="13" xfId="0" applyFont="1" applyFill="1" applyBorder="1" applyAlignment="1">
      <alignment horizontal="left" vertical="top"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6" xfId="0" applyFont="1" applyFill="1" applyBorder="1" applyAlignment="1" applyProtection="1">
      <alignment horizontal="left" vertical="center" wrapText="1"/>
    </xf>
    <xf numFmtId="0" fontId="0" fillId="0" borderId="6"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7"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7"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1"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indent="1"/>
    </xf>
    <xf numFmtId="49" fontId="3" fillId="7" borderId="1" xfId="0" applyNumberFormat="1" applyFont="1" applyFill="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2" fillId="4" borderId="1" xfId="0" applyFont="1" applyFill="1" applyBorder="1" applyAlignment="1" applyProtection="1">
      <alignment vertical="center"/>
    </xf>
    <xf numFmtId="49" fontId="3"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11" fillId="4" borderId="16"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7" fillId="0" borderId="0" xfId="3" applyFont="1" applyFill="1" applyBorder="1" applyAlignment="1" applyProtection="1">
      <alignment horizontal="center" vertical="center" wrapText="1"/>
    </xf>
    <xf numFmtId="0" fontId="5" fillId="0" borderId="0" xfId="3" applyFont="1" applyFill="1" applyBorder="1" applyAlignment="1" applyProtection="1">
      <alignment horizontal="center" vertical="top" wrapText="1"/>
      <protection locked="0"/>
    </xf>
    <xf numFmtId="0" fontId="1" fillId="0" borderId="0" xfId="3" applyFont="1" applyFill="1" applyBorder="1" applyAlignment="1" applyProtection="1">
      <alignment horizontal="right" vertical="top" wrapText="1"/>
    </xf>
    <xf numFmtId="0" fontId="5" fillId="13" borderId="4" xfId="3" applyFont="1" applyFill="1" applyBorder="1" applyAlignment="1" applyProtection="1">
      <alignment vertical="center" wrapText="1"/>
      <protection locked="0"/>
    </xf>
    <xf numFmtId="0" fontId="3" fillId="3" borderId="16" xfId="3"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7" xfId="0" applyBorder="1" applyAlignment="1" applyProtection="1">
      <alignment horizontal="center" vertical="center" wrapText="1"/>
    </xf>
    <xf numFmtId="0" fontId="13"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6" borderId="1" xfId="0" applyFont="1" applyFill="1" applyBorder="1" applyAlignment="1" applyProtection="1">
      <alignment horizontal="left" vertical="center" shrinkToFit="1"/>
    </xf>
    <xf numFmtId="0" fontId="4" fillId="6"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3"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35" fillId="3" borderId="1" xfId="0" applyFont="1" applyFill="1" applyBorder="1" applyAlignment="1" applyProtection="1">
      <alignment horizontal="center" vertical="center" wrapText="1"/>
    </xf>
    <xf numFmtId="0" fontId="36"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0" fontId="2" fillId="7"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3" fillId="7"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36" fillId="0" borderId="1" xfId="0" applyFont="1" applyBorder="1" applyProtection="1"/>
    <xf numFmtId="3" fontId="35" fillId="3" borderId="1" xfId="0" applyNumberFormat="1" applyFont="1" applyFill="1" applyBorder="1" applyAlignment="1" applyProtection="1">
      <alignment horizontal="center" vertical="center" wrapText="1"/>
    </xf>
    <xf numFmtId="3" fontId="38" fillId="0" borderId="1" xfId="0" applyNumberFormat="1" applyFont="1" applyBorder="1" applyAlignment="1" applyProtection="1">
      <alignment horizontal="center" vertical="center" wrapText="1"/>
    </xf>
    <xf numFmtId="0" fontId="32" fillId="0" borderId="0" xfId="0" applyFont="1" applyAlignment="1">
      <alignment horizontal="left" vertical="top" wrapText="1"/>
    </xf>
    <xf numFmtId="0" fontId="2" fillId="0" borderId="0" xfId="0" applyFont="1" applyAlignment="1">
      <alignment horizontal="left" vertical="top"/>
    </xf>
    <xf numFmtId="167" fontId="42" fillId="0" borderId="22" xfId="0" applyNumberFormat="1" applyFont="1" applyBorder="1" applyAlignment="1">
      <alignment horizontal="center"/>
    </xf>
    <xf numFmtId="167" fontId="42" fillId="0" borderId="26" xfId="0" quotePrefix="1" applyNumberFormat="1" applyFont="1" applyBorder="1" applyAlignment="1">
      <alignment horizontal="right"/>
    </xf>
  </cellXfs>
  <cellStyles count="8">
    <cellStyle name="Comma" xfId="4" builtinId="3"/>
    <cellStyle name="Hyperlink 2" xfId="2" xr:uid="{00000000-0005-0000-0000-000000000000}"/>
    <cellStyle name="Normal" xfId="0" builtinId="0"/>
    <cellStyle name="Normal 14" xfId="7" xr:uid="{7AED44DD-6A3F-4F8A-9C49-6AE7B4F8D879}"/>
    <cellStyle name="Normal 2" xfId="3" xr:uid="{00000000-0005-0000-0000-000002000000}"/>
    <cellStyle name="Normal 6" xfId="6" xr:uid="{9FF82E62-D43C-4833-8AC6-D7DF5FB32B5C}"/>
    <cellStyle name="Normal_TFI-KI 2" xfId="5" xr:uid="{500CA9CC-60DC-4524-B18D-C618B29C4132}"/>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20" connectionId="0">
    <xmlCellPr id="1" xr6:uid="{00000000-0010-0000-A300-000001000000}" uniqueName="P1072605">
      <xmlPr mapId="2" xpath="/GFI-IZD-KI/ISD-KI_1000339/P1072605" xmlDataType="decimal"/>
    </xmlCellPr>
  </singleXmlCell>
  <singleXmlCell id="165" xr6:uid="{00000000-000C-0000-FFFF-FFFFA4000000}" r="I20" connectionId="0">
    <xmlCellPr id="1" xr6:uid="{00000000-0010-0000-A400-000001000000}" uniqueName="P1072606">
      <xmlPr mapId="2" xpath="/GFI-IZD-KI/ISD-KI_1000339/P1072606" xmlDataType="decimal"/>
    </xmlCellPr>
  </singleXmlCell>
  <singleXmlCell id="166" xr6:uid="{00000000-000C-0000-FFFF-FFFFA5000000}" r="H21" connectionId="0">
    <xmlCellPr id="1" xr6:uid="{00000000-0010-0000-A500-000001000000}" uniqueName="P1072607">
      <xmlPr mapId="2" xpath="/GFI-IZD-KI/ISD-KI_1000339/P1072607" xmlDataType="decimal"/>
    </xmlCellPr>
  </singleXmlCell>
  <singleXmlCell id="167" xr6:uid="{00000000-000C-0000-FFFF-FFFFA6000000}" r="I21" connectionId="0">
    <xmlCellPr id="1" xr6:uid="{00000000-0010-0000-A600-000001000000}" uniqueName="P1072608">
      <xmlPr mapId="2" xpath="/GFI-IZD-KI/ISD-KI_1000339/P1072608" xmlDataType="decimal"/>
    </xmlCellPr>
  </singleXmlCell>
  <singleXmlCell id="168" xr6:uid="{00000000-000C-0000-FFFF-FFFFA7000000}" r="H22" connectionId="0">
    <xmlCellPr id="1" xr6:uid="{00000000-0010-0000-A700-000001000000}" uniqueName="P1072609">
      <xmlPr mapId="2" xpath="/GFI-IZD-KI/ISD-KI_1000339/P1072609" xmlDataType="decimal"/>
    </xmlCellPr>
  </singleXmlCell>
  <singleXmlCell id="169" xr6:uid="{00000000-000C-0000-FFFF-FFFFA8000000}" r="I22" connectionId="0">
    <xmlCellPr id="1" xr6:uid="{00000000-0010-0000-A800-000001000000}" uniqueName="P1072610">
      <xmlPr mapId="2" xpath="/GFI-IZD-KI/ISD-KI_1000339/P1072610" xmlDataType="decimal"/>
    </xmlCellPr>
  </singleXmlCell>
  <singleXmlCell id="170" xr6:uid="{00000000-000C-0000-FFFF-FFFFA9000000}" r="H23" connectionId="0">
    <xmlCellPr id="1" xr6:uid="{00000000-0010-0000-A900-000001000000}" uniqueName="P1072611">
      <xmlPr mapId="2" xpath="/GFI-IZD-KI/ISD-KI_1000339/P1072611" xmlDataType="decimal"/>
    </xmlCellPr>
  </singleXmlCell>
  <singleXmlCell id="171" xr6:uid="{00000000-000C-0000-FFFF-FFFFAA000000}" r="I23" connectionId="0">
    <xmlCellPr id="1" xr6:uid="{00000000-0010-0000-AA00-000001000000}" uniqueName="P1072612">
      <xmlPr mapId="2" xpath="/GFI-IZD-KI/ISD-KI_1000339/P1072612" xmlDataType="decimal"/>
    </xmlCellPr>
  </singleXmlCell>
  <singleXmlCell id="172" xr6:uid="{00000000-000C-0000-FFFF-FFFFAB000000}" r="H24" connectionId="0">
    <xmlCellPr id="1" xr6:uid="{00000000-0010-0000-AB00-000001000000}" uniqueName="P1072613">
      <xmlPr mapId="2" xpath="/GFI-IZD-KI/ISD-KI_1000339/P1072613" xmlDataType="decimal"/>
    </xmlCellPr>
  </singleXmlCell>
  <singleXmlCell id="173" xr6:uid="{00000000-000C-0000-FFFF-FFFFAC000000}" r="I24" connectionId="0">
    <xmlCellPr id="1" xr6:uid="{00000000-0010-0000-AC00-000001000000}" uniqueName="P1072614">
      <xmlPr mapId="2" xpath="/GFI-IZD-KI/ISD-KI_1000339/P1072614" xmlDataType="decimal"/>
    </xmlCellPr>
  </singleXmlCell>
  <singleXmlCell id="174" xr6:uid="{00000000-000C-0000-FFFF-FFFFAD000000}" r="H25" connectionId="0">
    <xmlCellPr id="1" xr6:uid="{00000000-0010-0000-AD00-000001000000}" uniqueName="P1121612">
      <xmlPr mapId="2" xpath="/GFI-IZD-KI/ISD-KI_1000339/P1121612" xmlDataType="decimal"/>
    </xmlCellPr>
  </singleXmlCell>
  <singleXmlCell id="175" xr6:uid="{00000000-000C-0000-FFFF-FFFFAE000000}" r="I25" connectionId="0">
    <xmlCellPr id="1" xr6:uid="{00000000-0010-0000-AE00-000001000000}" uniqueName="P1121613">
      <xmlPr mapId="2" xpath="/GFI-IZD-KI/ISD-KI_1000339/P1121613" xmlDataType="decimal"/>
    </xmlCellPr>
  </singleXmlCell>
  <singleXmlCell id="176" xr6:uid="{00000000-000C-0000-FFFF-FFFFAF000000}" r="H26" connectionId="0">
    <xmlCellPr id="1" xr6:uid="{00000000-0010-0000-AF00-000001000000}" uniqueName="P1072615">
      <xmlPr mapId="2" xpath="/GFI-IZD-KI/ISD-KI_1000339/P1072615" xmlDataType="decimal"/>
    </xmlCellPr>
  </singleXmlCell>
  <singleXmlCell id="177" xr6:uid="{00000000-000C-0000-FFFF-FFFFB0000000}" r="I26" connectionId="0">
    <xmlCellPr id="1" xr6:uid="{00000000-0010-0000-B000-000001000000}" uniqueName="P1072616">
      <xmlPr mapId="2" xpath="/GFI-IZD-KI/ISD-KI_1000339/P1072616" xmlDataType="decimal"/>
    </xmlCellPr>
  </singleXmlCell>
  <singleXmlCell id="178" xr6:uid="{00000000-000C-0000-FFFF-FFFFB1000000}" r="H27" connectionId="0">
    <xmlCellPr id="1" xr6:uid="{00000000-0010-0000-B100-000001000000}" uniqueName="P1072617">
      <xmlPr mapId="2" xpath="/GFI-IZD-KI/ISD-KI_1000339/P1072617" xmlDataType="decimal"/>
    </xmlCellPr>
  </singleXmlCell>
  <singleXmlCell id="179" xr6:uid="{00000000-000C-0000-FFFF-FFFFB2000000}" r="I27" connectionId="0">
    <xmlCellPr id="1" xr6:uid="{00000000-0010-0000-B200-000001000000}" uniqueName="P1072618">
      <xmlPr mapId="2" xpath="/GFI-IZD-KI/ISD-KI_1000339/P1072618" xmlDataType="decimal"/>
    </xmlCellPr>
  </singleXmlCell>
  <singleXmlCell id="180" xr6:uid="{00000000-000C-0000-FFFF-FFFFB3000000}" r="H28" connectionId="0">
    <xmlCellPr id="1" xr6:uid="{00000000-0010-0000-B300-000001000000}" uniqueName="P1072619">
      <xmlPr mapId="2" xpath="/GFI-IZD-KI/ISD-KI_1000339/P1072619" xmlDataType="decimal"/>
    </xmlCellPr>
  </singleXmlCell>
  <singleXmlCell id="181" xr6:uid="{00000000-000C-0000-FFFF-FFFFB4000000}" r="I28" connectionId="0">
    <xmlCellPr id="1" xr6:uid="{00000000-0010-0000-B400-000001000000}" uniqueName="P1072620">
      <xmlPr mapId="2" xpath="/GFI-IZD-KI/ISD-KI_1000339/P1072620" xmlDataType="decimal"/>
    </xmlCellPr>
  </singleXmlCell>
  <singleXmlCell id="182" xr6:uid="{00000000-000C-0000-FFFF-FFFFB5000000}" r="H29" connectionId="0">
    <xmlCellPr id="1" xr6:uid="{00000000-0010-0000-B500-000001000000}" uniqueName="P1072621">
      <xmlPr mapId="2" xpath="/GFI-IZD-KI/ISD-KI_1000339/P1072621" xmlDataType="decimal"/>
    </xmlCellPr>
  </singleXmlCell>
  <singleXmlCell id="183" xr6:uid="{00000000-000C-0000-FFFF-FFFFB6000000}" r="I29" connectionId="0">
    <xmlCellPr id="1" xr6:uid="{00000000-0010-0000-B600-000001000000}" uniqueName="P1072622">
      <xmlPr mapId="2" xpath="/GFI-IZD-KI/ISD-KI_1000339/P1072622" xmlDataType="decimal"/>
    </xmlCellPr>
  </singleXmlCell>
  <singleXmlCell id="184" xr6:uid="{00000000-000C-0000-FFFF-FFFFB7000000}" r="H30" connectionId="0">
    <xmlCellPr id="1" xr6:uid="{00000000-0010-0000-B700-000001000000}" uniqueName="P1072623">
      <xmlPr mapId="2" xpath="/GFI-IZD-KI/ISD-KI_1000339/P1072623" xmlDataType="decimal"/>
    </xmlCellPr>
  </singleXmlCell>
  <singleXmlCell id="185" xr6:uid="{00000000-000C-0000-FFFF-FFFFB8000000}" r="I30" connectionId="0">
    <xmlCellPr id="1" xr6:uid="{00000000-0010-0000-B800-000001000000}" uniqueName="P1072624">
      <xmlPr mapId="2" xpath="/GFI-IZD-KI/ISD-KI_1000339/P1072624" xmlDataType="decimal"/>
    </xmlCellPr>
  </singleXmlCell>
  <singleXmlCell id="186" xr6:uid="{00000000-000C-0000-FFFF-FFFFB9000000}" r="H31" connectionId="0">
    <xmlCellPr id="1" xr6:uid="{00000000-0010-0000-B900-000001000000}" uniqueName="P1072625">
      <xmlPr mapId="2" xpath="/GFI-IZD-KI/ISD-KI_1000339/P1072625" xmlDataType="decimal"/>
    </xmlCellPr>
  </singleXmlCell>
  <singleXmlCell id="187" xr6:uid="{00000000-000C-0000-FFFF-FFFFBA000000}" r="I31" connectionId="0">
    <xmlCellPr id="1" xr6:uid="{00000000-0010-0000-BA00-000001000000}" uniqueName="P1072626">
      <xmlPr mapId="2" xpath="/GFI-IZD-KI/ISD-KI_1000339/P1072626" xmlDataType="decimal"/>
    </xmlCellPr>
  </singleXmlCell>
  <singleXmlCell id="188" xr6:uid="{00000000-000C-0000-FFFF-FFFFBB000000}" r="H32" connectionId="0">
    <xmlCellPr id="1" xr6:uid="{00000000-0010-0000-BB00-000001000000}" uniqueName="P1072627">
      <xmlPr mapId="2" xpath="/GFI-IZD-KI/ISD-KI_1000339/P1072627" xmlDataType="decimal"/>
    </xmlCellPr>
  </singleXmlCell>
  <singleXmlCell id="189" xr6:uid="{00000000-000C-0000-FFFF-FFFFBC000000}" r="I32" connectionId="0">
    <xmlCellPr id="1" xr6:uid="{00000000-0010-0000-BC00-000001000000}" uniqueName="P1072628">
      <xmlPr mapId="2" xpath="/GFI-IZD-KI/ISD-KI_1000339/P1072628" xmlDataType="decimal"/>
    </xmlCellPr>
  </singleXmlCell>
  <singleXmlCell id="190" xr6:uid="{00000000-000C-0000-FFFF-FFFFBD000000}" r="H33" connectionId="0">
    <xmlCellPr id="1" xr6:uid="{00000000-0010-0000-BD00-000001000000}" uniqueName="P1072629">
      <xmlPr mapId="2" xpath="/GFI-IZD-KI/ISD-KI_1000339/P1072629" xmlDataType="decimal"/>
    </xmlCellPr>
  </singleXmlCell>
  <singleXmlCell id="191" xr6:uid="{00000000-000C-0000-FFFF-FFFFBE000000}" r="I33" connectionId="0">
    <xmlCellPr id="1" xr6:uid="{00000000-0010-0000-BE00-000001000000}" uniqueName="P1072630">
      <xmlPr mapId="2" xpath="/GFI-IZD-KI/ISD-KI_1000339/P1072630" xmlDataType="decimal"/>
    </xmlCellPr>
  </singleXmlCell>
  <singleXmlCell id="192" xr6:uid="{00000000-000C-0000-FFFF-FFFFBF000000}" r="H34" connectionId="0">
    <xmlCellPr id="1" xr6:uid="{00000000-0010-0000-BF00-000001000000}" uniqueName="P1072631">
      <xmlPr mapId="2" xpath="/GFI-IZD-KI/ISD-KI_1000339/P1072631" xmlDataType="decimal"/>
    </xmlCellPr>
  </singleXmlCell>
  <singleXmlCell id="193" xr6:uid="{00000000-000C-0000-FFFF-FFFFC0000000}" r="I34" connectionId="0">
    <xmlCellPr id="1" xr6:uid="{00000000-0010-0000-C000-000001000000}" uniqueName="P1072632">
      <xmlPr mapId="2" xpath="/GFI-IZD-KI/ISD-KI_1000339/P1072632" xmlDataType="decimal"/>
    </xmlCellPr>
  </singleXmlCell>
  <singleXmlCell id="194" xr6:uid="{00000000-000C-0000-FFFF-FFFFC1000000}" r="H35" connectionId="0">
    <xmlCellPr id="1" xr6:uid="{00000000-0010-0000-C100-000001000000}" uniqueName="P1072633">
      <xmlPr mapId="2" xpath="/GFI-IZD-KI/ISD-KI_1000339/P1072633" xmlDataType="decimal"/>
    </xmlCellPr>
  </singleXmlCell>
  <singleXmlCell id="195" xr6:uid="{00000000-000C-0000-FFFF-FFFFC2000000}" r="I35" connectionId="0">
    <xmlCellPr id="1" xr6:uid="{00000000-0010-0000-C200-000001000000}" uniqueName="P1072634">
      <xmlPr mapId="2" xpath="/GFI-IZD-KI/ISD-KI_1000339/P1072634" xmlDataType="decimal"/>
    </xmlCellPr>
  </singleXmlCell>
  <singleXmlCell id="196" xr6:uid="{00000000-000C-0000-FFFF-FFFFC3000000}" r="H36" connectionId="0">
    <xmlCellPr id="1" xr6:uid="{00000000-0010-0000-C300-000001000000}" uniqueName="P1072635">
      <xmlPr mapId="2" xpath="/GFI-IZD-KI/ISD-KI_1000339/P1072635" xmlDataType="decimal"/>
    </xmlCellPr>
  </singleXmlCell>
  <singleXmlCell id="197" xr6:uid="{00000000-000C-0000-FFFF-FFFFC4000000}" r="I36" connectionId="0">
    <xmlCellPr id="1" xr6:uid="{00000000-0010-0000-C400-000001000000}" uniqueName="P1072636">
      <xmlPr mapId="2" xpath="/GFI-IZD-KI/ISD-KI_1000339/P1072636" xmlDataType="decimal"/>
    </xmlCellPr>
  </singleXmlCell>
  <singleXmlCell id="198" xr6:uid="{00000000-000C-0000-FFFF-FFFFC5000000}" r="H37" connectionId="0">
    <xmlCellPr id="1" xr6:uid="{00000000-0010-0000-C500-000001000000}" uniqueName="P1072637">
      <xmlPr mapId="2" xpath="/GFI-IZD-KI/ISD-KI_1000339/P1072637" xmlDataType="decimal"/>
    </xmlCellPr>
  </singleXmlCell>
  <singleXmlCell id="199" xr6:uid="{00000000-000C-0000-FFFF-FFFFC6000000}" r="I37" connectionId="0">
    <xmlCellPr id="1" xr6:uid="{00000000-0010-0000-C600-000001000000}" uniqueName="P1072638">
      <xmlPr mapId="2" xpath="/GFI-IZD-KI/ISD-KI_1000339/P1072638" xmlDataType="decimal"/>
    </xmlCellPr>
  </singleXmlCell>
  <singleXmlCell id="200" xr6:uid="{00000000-000C-0000-FFFF-FFFFC7000000}" r="H38" connectionId="0">
    <xmlCellPr id="1" xr6:uid="{00000000-0010-0000-C700-000001000000}" uniqueName="P1072639">
      <xmlPr mapId="2" xpath="/GFI-IZD-KI/ISD-KI_1000339/P1072639" xmlDataType="decimal"/>
    </xmlCellPr>
  </singleXmlCell>
  <singleXmlCell id="201" xr6:uid="{00000000-000C-0000-FFFF-FFFFC8000000}" r="I38" connectionId="0">
    <xmlCellPr id="1" xr6:uid="{00000000-0010-0000-C800-000001000000}" uniqueName="P1072640">
      <xmlPr mapId="2" xpath="/GFI-IZD-KI/ISD-KI_1000339/P1072640" xmlDataType="decimal"/>
    </xmlCellPr>
  </singleXmlCell>
  <singleXmlCell id="202" xr6:uid="{00000000-000C-0000-FFFF-FFFFC9000000}" r="H39" connectionId="0">
    <xmlCellPr id="1" xr6:uid="{00000000-0010-0000-C900-000001000000}" uniqueName="P1072641">
      <xmlPr mapId="2" xpath="/GFI-IZD-KI/ISD-KI_1000339/P1072641" xmlDataType="decimal"/>
    </xmlCellPr>
  </singleXmlCell>
  <singleXmlCell id="203" xr6:uid="{00000000-000C-0000-FFFF-FFFFCA000000}" r="I39" connectionId="0">
    <xmlCellPr id="1" xr6:uid="{00000000-0010-0000-CA00-000001000000}" uniqueName="P1072642">
      <xmlPr mapId="2" xpath="/GFI-IZD-KI/ISD-KI_1000339/P1072642" xmlDataType="decimal"/>
    </xmlCellPr>
  </singleXmlCell>
  <singleXmlCell id="204" xr6:uid="{00000000-000C-0000-FFFF-FFFFCB000000}" r="H40" connectionId="0">
    <xmlCellPr id="1" xr6:uid="{00000000-0010-0000-CB00-000001000000}" uniqueName="P1072643">
      <xmlPr mapId="2" xpath="/GFI-IZD-KI/ISD-KI_1000339/P1072643" xmlDataType="decimal"/>
    </xmlCellPr>
  </singleXmlCell>
  <singleXmlCell id="205" xr6:uid="{00000000-000C-0000-FFFF-FFFFCC000000}" r="I40" connectionId="0">
    <xmlCellPr id="1" xr6:uid="{00000000-0010-0000-CC00-000001000000}" uniqueName="P1072644">
      <xmlPr mapId="2" xpath="/GFI-IZD-KI/ISD-KI_1000339/P1072644" xmlDataType="decimal"/>
    </xmlCellPr>
  </singleXmlCell>
  <singleXmlCell id="206" xr6:uid="{00000000-000C-0000-FFFF-FFFFCD000000}" r="H41" connectionId="0">
    <xmlCellPr id="1" xr6:uid="{00000000-0010-0000-CD00-000001000000}" uniqueName="P1072645">
      <xmlPr mapId="2" xpath="/GFI-IZD-KI/ISD-KI_1000339/P1072645" xmlDataType="decimal"/>
    </xmlCellPr>
  </singleXmlCell>
  <singleXmlCell id="207" xr6:uid="{00000000-000C-0000-FFFF-FFFFCE000000}" r="I41" connectionId="0">
    <xmlCellPr id="1" xr6:uid="{00000000-0010-0000-CE00-000001000000}" uniqueName="P1072646">
      <xmlPr mapId="2" xpath="/GFI-IZD-KI/ISD-KI_1000339/P1072646" xmlDataType="decimal"/>
    </xmlCellPr>
  </singleXmlCell>
  <singleXmlCell id="208" xr6:uid="{00000000-000C-0000-FFFF-FFFFCF000000}" r="H42" connectionId="0">
    <xmlCellPr id="1" xr6:uid="{00000000-0010-0000-CF00-000001000000}" uniqueName="P1072647">
      <xmlPr mapId="2" xpath="/GFI-IZD-KI/ISD-KI_1000339/P1072647" xmlDataType="decimal"/>
    </xmlCellPr>
  </singleXmlCell>
  <singleXmlCell id="209" xr6:uid="{00000000-000C-0000-FFFF-FFFFD0000000}" r="I42" connectionId="0">
    <xmlCellPr id="1" xr6:uid="{00000000-0010-0000-D000-000001000000}" uniqueName="P1072648">
      <xmlPr mapId="2" xpath="/GFI-IZD-KI/ISD-KI_1000339/P1072648" xmlDataType="decimal"/>
    </xmlCellPr>
  </singleXmlCell>
  <singleXmlCell id="210" xr6:uid="{00000000-000C-0000-FFFF-FFFFD1000000}" r="H43" connectionId="0">
    <xmlCellPr id="1" xr6:uid="{00000000-0010-0000-D100-000001000000}" uniqueName="P1072649">
      <xmlPr mapId="2" xpath="/GFI-IZD-KI/ISD-KI_1000339/P1072649" xmlDataType="decimal"/>
    </xmlCellPr>
  </singleXmlCell>
  <singleXmlCell id="211" xr6:uid="{00000000-000C-0000-FFFF-FFFFD2000000}" r="I43" connectionId="0">
    <xmlCellPr id="1" xr6:uid="{00000000-0010-0000-D200-000001000000}" uniqueName="P1072650">
      <xmlPr mapId="2" xpath="/GFI-IZD-KI/ISD-KI_1000339/P1072650" xmlDataType="decimal"/>
    </xmlCellPr>
  </singleXmlCell>
  <singleXmlCell id="212" xr6:uid="{00000000-000C-0000-FFFF-FFFFD3000000}" r="H45" connectionId="0">
    <xmlCellPr id="1" xr6:uid="{00000000-0010-0000-D300-000001000000}" uniqueName="P1072651">
      <xmlPr mapId="2" xpath="/GFI-IZD-KI/ISD-KI_1000339/P1072651" xmlDataType="decimal"/>
    </xmlCellPr>
  </singleXmlCell>
  <singleXmlCell id="213" xr6:uid="{00000000-000C-0000-FFFF-FFFFD4000000}" r="I45" connectionId="0">
    <xmlCellPr id="1" xr6:uid="{00000000-0010-0000-D400-000001000000}" uniqueName="P1072652">
      <xmlPr mapId="2" xpath="/GFI-IZD-KI/ISD-KI_1000339/P1072652" xmlDataType="decimal"/>
    </xmlCellPr>
  </singleXmlCell>
  <singleXmlCell id="214" xr6:uid="{00000000-000C-0000-FFFF-FFFFD5000000}" r="H46" connectionId="0">
    <xmlCellPr id="1" xr6:uid="{00000000-0010-0000-D500-000001000000}" uniqueName="P1072653">
      <xmlPr mapId="2" xpath="/GFI-IZD-KI/ISD-KI_1000339/P1072653" xmlDataType="decimal"/>
    </xmlCellPr>
  </singleXmlCell>
  <singleXmlCell id="215" xr6:uid="{00000000-000C-0000-FFFF-FFFFD6000000}" r="I46" connectionId="0">
    <xmlCellPr id="1" xr6:uid="{00000000-0010-0000-D600-000001000000}" uniqueName="P1072654">
      <xmlPr mapId="2" xpath="/GFI-IZD-KI/ISD-KI_1000339/P1072654" xmlDataType="decimal"/>
    </xmlCellPr>
  </singleXmlCell>
  <singleXmlCell id="216" xr6:uid="{00000000-000C-0000-FFFF-FFFFD7000000}" r="H47" connectionId="0">
    <xmlCellPr id="1" xr6:uid="{00000000-0010-0000-D700-000001000000}" uniqueName="P1072655">
      <xmlPr mapId="2" xpath="/GFI-IZD-KI/ISD-KI_1000339/P1072655" xmlDataType="decimal"/>
    </xmlCellPr>
  </singleXmlCell>
  <singleXmlCell id="217" xr6:uid="{00000000-000C-0000-FFFF-FFFFD8000000}" r="I47" connectionId="0">
    <xmlCellPr id="1" xr6:uid="{00000000-0010-0000-D800-000001000000}" uniqueName="P1072656">
      <xmlPr mapId="2" xpath="/GFI-IZD-KI/ISD-KI_1000339/P1072656" xmlDataType="decimal"/>
    </xmlCellPr>
  </singleXmlCell>
  <singleXmlCell id="218" xr6:uid="{00000000-000C-0000-FFFF-FFFFD9000000}" r="H48" connectionId="0">
    <xmlCellPr id="1" xr6:uid="{00000000-0010-0000-D900-000001000000}" uniqueName="P1072657">
      <xmlPr mapId="2" xpath="/GFI-IZD-KI/ISD-KI_1000339/P1072657" xmlDataType="decimal"/>
    </xmlCellPr>
  </singleXmlCell>
  <singleXmlCell id="219" xr6:uid="{00000000-000C-0000-FFFF-FFFFDA000000}" r="I48" connectionId="0">
    <xmlCellPr id="1" xr6:uid="{00000000-0010-0000-DA00-000001000000}" uniqueName="P1072658">
      <xmlPr mapId="2" xpath="/GFI-IZD-KI/ISD-KI_1000339/P1072658" xmlDataType="decimal"/>
    </xmlCellPr>
  </singleXmlCell>
  <singleXmlCell id="220" xr6:uid="{00000000-000C-0000-FFFF-FFFFDB000000}" r="H49" connectionId="0">
    <xmlCellPr id="1" xr6:uid="{00000000-0010-0000-DB00-000001000000}" uniqueName="P1072659">
      <xmlPr mapId="2" xpath="/GFI-IZD-KI/ISD-KI_1000339/P1072659" xmlDataType="decimal"/>
    </xmlCellPr>
  </singleXmlCell>
  <singleXmlCell id="221" xr6:uid="{00000000-000C-0000-FFFF-FFFFDC000000}" r="I49" connectionId="0">
    <xmlCellPr id="1" xr6:uid="{00000000-0010-0000-DC00-000001000000}" uniqueName="P1072660">
      <xmlPr mapId="2" xpath="/GFI-IZD-KI/ISD-KI_1000339/P1072660" xmlDataType="decimal"/>
    </xmlCellPr>
  </singleXmlCell>
  <singleXmlCell id="222" xr6:uid="{00000000-000C-0000-FFFF-FFFFDD000000}" r="H50" connectionId="0">
    <xmlCellPr id="1" xr6:uid="{00000000-0010-0000-DD00-000001000000}" uniqueName="P1072661">
      <xmlPr mapId="2" xpath="/GFI-IZD-KI/ISD-KI_1000339/P1072661" xmlDataType="decimal"/>
    </xmlCellPr>
  </singleXmlCell>
  <singleXmlCell id="223" xr6:uid="{00000000-000C-0000-FFFF-FFFFDE000000}" r="I50" connectionId="0">
    <xmlCellPr id="1" xr6:uid="{00000000-0010-0000-DE00-000001000000}" uniqueName="P1072662">
      <xmlPr mapId="2" xpath="/GFI-IZD-KI/ISD-KI_1000339/P1072662" xmlDataType="decimal"/>
    </xmlCellPr>
  </singleXmlCell>
  <singleXmlCell id="224" xr6:uid="{00000000-000C-0000-FFFF-FFFFDF000000}" r="H51" connectionId="0">
    <xmlCellPr id="1" xr6:uid="{00000000-0010-0000-DF00-000001000000}" uniqueName="P1072663">
      <xmlPr mapId="2" xpath="/GFI-IZD-KI/ISD-KI_1000339/P1072663" xmlDataType="decimal"/>
    </xmlCellPr>
  </singleXmlCell>
  <singleXmlCell id="225" xr6:uid="{00000000-000C-0000-FFFF-FFFFE0000000}" r="I51" connectionId="0">
    <xmlCellPr id="1" xr6:uid="{00000000-0010-0000-E000-000001000000}" uniqueName="P1072664">
      <xmlPr mapId="2" xpath="/GFI-IZD-KI/ISD-KI_1000339/P1072664" xmlDataType="decimal"/>
    </xmlCellPr>
  </singleXmlCell>
  <singleXmlCell id="226" xr6:uid="{00000000-000C-0000-FFFF-FFFFE1000000}" r="H52" connectionId="0">
    <xmlCellPr id="1" xr6:uid="{00000000-0010-0000-E100-000001000000}" uniqueName="P1072665">
      <xmlPr mapId="2" xpath="/GFI-IZD-KI/ISD-KI_1000339/P1072665" xmlDataType="decimal"/>
    </xmlCellPr>
  </singleXmlCell>
  <singleXmlCell id="227" xr6:uid="{00000000-000C-0000-FFFF-FFFFE2000000}" r="I52" connectionId="0">
    <xmlCellPr id="1" xr6:uid="{00000000-0010-0000-E200-000001000000}" uniqueName="P1072666">
      <xmlPr mapId="2" xpath="/GFI-IZD-KI/ISD-KI_1000339/P1072666" xmlDataType="decimal"/>
    </xmlCellPr>
  </singleXmlCell>
  <singleXmlCell id="228" xr6:uid="{00000000-000C-0000-FFFF-FFFFE3000000}" r="H53" connectionId="0">
    <xmlCellPr id="1" xr6:uid="{00000000-0010-0000-E300-000001000000}" uniqueName="P1072667">
      <xmlPr mapId="2" xpath="/GFI-IZD-KI/ISD-KI_1000339/P1072667" xmlDataType="decimal"/>
    </xmlCellPr>
  </singleXmlCell>
  <singleXmlCell id="229" xr6:uid="{00000000-000C-0000-FFFF-FFFFE4000000}" r="I53" connectionId="0">
    <xmlCellPr id="1" xr6:uid="{00000000-0010-0000-E400-000001000000}" uniqueName="P1072668">
      <xmlPr mapId="2" xpath="/GFI-IZD-KI/ISD-KI_1000339/P1072668" xmlDataType="decimal"/>
    </xmlCellPr>
  </singleXmlCell>
  <singleXmlCell id="230" xr6:uid="{00000000-000C-0000-FFFF-FFFFE5000000}" r="H54" connectionId="0">
    <xmlCellPr id="1" xr6:uid="{00000000-0010-0000-E500-000001000000}" uniqueName="P1072669">
      <xmlPr mapId="2" xpath="/GFI-IZD-KI/ISD-KI_1000339/P1072669" xmlDataType="decimal"/>
    </xmlCellPr>
  </singleXmlCell>
  <singleXmlCell id="231" xr6:uid="{00000000-000C-0000-FFFF-FFFFE6000000}" r="I54" connectionId="0">
    <xmlCellPr id="1" xr6:uid="{00000000-0010-0000-E600-000001000000}" uniqueName="P1072670">
      <xmlPr mapId="2" xpath="/GFI-IZD-KI/ISD-KI_1000339/P1072670" xmlDataType="decimal"/>
    </xmlCellPr>
  </singleXmlCell>
  <singleXmlCell id="232" xr6:uid="{00000000-000C-0000-FFFF-FFFFE7000000}" r="H55" connectionId="0">
    <xmlCellPr id="1" xr6:uid="{00000000-0010-0000-E700-000001000000}" uniqueName="P1072671">
      <xmlPr mapId="2" xpath="/GFI-IZD-KI/ISD-KI_1000339/P1072671" xmlDataType="decimal"/>
    </xmlCellPr>
  </singleXmlCell>
  <singleXmlCell id="233" xr6:uid="{00000000-000C-0000-FFFF-FFFFE8000000}" r="I55" connectionId="0">
    <xmlCellPr id="1" xr6:uid="{00000000-0010-0000-E800-000001000000}" uniqueName="P1072672">
      <xmlPr mapId="2" xpath="/GFI-IZD-KI/ISD-KI_1000339/P1072672" xmlDataType="decimal"/>
    </xmlCellPr>
  </singleXmlCell>
  <singleXmlCell id="234" xr6:uid="{00000000-000C-0000-FFFF-FFFFE9000000}" r="H56" connectionId="0">
    <xmlCellPr id="1" xr6:uid="{00000000-0010-0000-E900-000001000000}" uniqueName="P1072673">
      <xmlPr mapId="2" xpath="/GFI-IZD-KI/ISD-KI_1000339/P1072673" xmlDataType="decimal"/>
    </xmlCellPr>
  </singleXmlCell>
  <singleXmlCell id="235" xr6:uid="{00000000-000C-0000-FFFF-FFFFEA000000}" r="I56" connectionId="0">
    <xmlCellPr id="1" xr6:uid="{00000000-0010-0000-EA00-000001000000}" uniqueName="P1072674">
      <xmlPr mapId="2" xpath="/GFI-IZD-KI/ISD-KI_1000339/P1072674" xmlDataType="decimal"/>
    </xmlCellPr>
  </singleXmlCell>
  <singleXmlCell id="236" xr6:uid="{00000000-000C-0000-FFFF-FFFFEB000000}" r="H57" connectionId="0">
    <xmlCellPr id="1" xr6:uid="{00000000-0010-0000-EB00-000001000000}" uniqueName="P1072675">
      <xmlPr mapId="2" xpath="/GFI-IZD-KI/ISD-KI_1000339/P1072675" xmlDataType="decimal"/>
    </xmlCellPr>
  </singleXmlCell>
  <singleXmlCell id="237" xr6:uid="{00000000-000C-0000-FFFF-FFFFEC000000}" r="I57" connectionId="0">
    <xmlCellPr id="1" xr6:uid="{00000000-0010-0000-EC00-000001000000}" uniqueName="P1072676">
      <xmlPr mapId="2" xpath="/GFI-IZD-KI/ISD-KI_1000339/P1072676" xmlDataType="decimal"/>
    </xmlCellPr>
  </singleXmlCell>
  <singleXmlCell id="238" xr6:uid="{00000000-000C-0000-FFFF-FFFFED000000}" r="H58" connectionId="0">
    <xmlCellPr id="1" xr6:uid="{00000000-0010-0000-ED00-000001000000}" uniqueName="P1072677">
      <xmlPr mapId="2" xpath="/GFI-IZD-KI/ISD-KI_1000339/P1072677" xmlDataType="decimal"/>
    </xmlCellPr>
  </singleXmlCell>
  <singleXmlCell id="239" xr6:uid="{00000000-000C-0000-FFFF-FFFFEE000000}" r="I58" connectionId="0">
    <xmlCellPr id="1" xr6:uid="{00000000-0010-0000-EE00-000001000000}" uniqueName="P1072678">
      <xmlPr mapId="2" xpath="/GFI-IZD-KI/ISD-KI_1000339/P1072678" xmlDataType="decimal"/>
    </xmlCellPr>
  </singleXmlCell>
  <singleXmlCell id="240" xr6:uid="{00000000-000C-0000-FFFF-FFFFEF000000}" r="H59" connectionId="0">
    <xmlCellPr id="1" xr6:uid="{00000000-0010-0000-EF00-000001000000}" uniqueName="P1072679">
      <xmlPr mapId="2" xpath="/GFI-IZD-KI/ISD-KI_1000339/P1072679" xmlDataType="decimal"/>
    </xmlCellPr>
  </singleXmlCell>
  <singleXmlCell id="241" xr6:uid="{00000000-000C-0000-FFFF-FFFFF0000000}" r="I59" connectionId="0">
    <xmlCellPr id="1" xr6:uid="{00000000-0010-0000-F000-000001000000}" uniqueName="P1072680">
      <xmlPr mapId="2" xpath="/GFI-IZD-KI/ISD-KI_1000339/P1072680" xmlDataType="decimal"/>
    </xmlCellPr>
  </singleXmlCell>
  <singleXmlCell id="242" xr6:uid="{00000000-000C-0000-FFFF-FFFFF1000000}" r="H60" connectionId="0">
    <xmlCellPr id="1" xr6:uid="{00000000-0010-0000-F100-000001000000}" uniqueName="P1072681">
      <xmlPr mapId="2" xpath="/GFI-IZD-KI/ISD-KI_1000339/P1072681" xmlDataType="decimal"/>
    </xmlCellPr>
  </singleXmlCell>
  <singleXmlCell id="243" xr6:uid="{00000000-000C-0000-FFFF-FFFFF2000000}" r="I60" connectionId="0">
    <xmlCellPr id="1" xr6:uid="{00000000-0010-0000-F200-000001000000}" uniqueName="P1072682">
      <xmlPr mapId="2" xpath="/GFI-IZD-KI/ISD-KI_1000339/P1072682" xmlDataType="decimal"/>
    </xmlCellPr>
  </singleXmlCell>
  <singleXmlCell id="244" xr6:uid="{00000000-000C-0000-FFFF-FFFFF3000000}" r="H61" connectionId="0">
    <xmlCellPr id="1" xr6:uid="{00000000-0010-0000-F300-000001000000}" uniqueName="P1072683">
      <xmlPr mapId="2" xpath="/GFI-IZD-KI/ISD-KI_1000339/P1072683" xmlDataType="decimal"/>
    </xmlCellPr>
  </singleXmlCell>
  <singleXmlCell id="245" xr6:uid="{00000000-000C-0000-FFFF-FFFFF4000000}" r="I61" connectionId="0">
    <xmlCellPr id="1" xr6:uid="{00000000-0010-0000-F400-000001000000}" uniqueName="P1072684">
      <xmlPr mapId="2" xpath="/GFI-IZD-KI/ISD-KI_1000339/P1072684" xmlDataType="decimal"/>
    </xmlCellPr>
  </singleXmlCell>
  <singleXmlCell id="246" xr6:uid="{00000000-000C-0000-FFFF-FFFFF5000000}" r="H62" connectionId="0">
    <xmlCellPr id="1" xr6:uid="{00000000-0010-0000-F500-000001000000}" uniqueName="P1072685">
      <xmlPr mapId="2" xpath="/GFI-IZD-KI/ISD-KI_1000339/P1072685" xmlDataType="decimal"/>
    </xmlCellPr>
  </singleXmlCell>
  <singleXmlCell id="247" xr6:uid="{00000000-000C-0000-FFFF-FFFFF6000000}" r="I62" connectionId="0">
    <xmlCellPr id="1" xr6:uid="{00000000-0010-0000-F600-000001000000}" uniqueName="P1072686">
      <xmlPr mapId="2" xpath="/GFI-IZD-KI/ISD-KI_1000339/P1072686" xmlDataType="decimal"/>
    </xmlCellPr>
  </singleXmlCell>
  <singleXmlCell id="248" xr6:uid="{00000000-000C-0000-FFFF-FFFFF7000000}" r="H63" connectionId="0">
    <xmlCellPr id="1" xr6:uid="{00000000-0010-0000-F700-000001000000}" uniqueName="P1072687">
      <xmlPr mapId="2" xpath="/GFI-IZD-KI/ISD-KI_1000339/P1072687" xmlDataType="decimal"/>
    </xmlCellPr>
  </singleXmlCell>
  <singleXmlCell id="249" xr6:uid="{00000000-000C-0000-FFFF-FFFFF8000000}" r="I63" connectionId="0">
    <xmlCellPr id="1" xr6:uid="{00000000-0010-0000-F800-000001000000}" uniqueName="P1072688">
      <xmlPr mapId="2" xpath="/GFI-IZD-KI/ISD-KI_1000339/P1072688" xmlDataType="decimal"/>
    </xmlCellPr>
  </singleXmlCell>
  <singleXmlCell id="250" xr6:uid="{00000000-000C-0000-FFFF-FFFFF9000000}" r="H64" connectionId="0">
    <xmlCellPr id="1" xr6:uid="{00000000-0010-0000-F900-000001000000}" uniqueName="P1072689">
      <xmlPr mapId="2" xpath="/GFI-IZD-KI/ISD-KI_1000339/P1072689" xmlDataType="decimal"/>
    </xmlCellPr>
  </singleXmlCell>
  <singleXmlCell id="251" xr6:uid="{00000000-000C-0000-FFFF-FFFFFA000000}" r="I64" connectionId="0">
    <xmlCellPr id="1" xr6:uid="{00000000-0010-0000-FA00-000001000000}" uniqueName="P1072690">
      <xmlPr mapId="2" xpath="/GFI-IZD-KI/ISD-KI_1000339/P1072690" xmlDataType="decimal"/>
    </xmlCellPr>
  </singleXmlCell>
  <singleXmlCell id="252" xr6:uid="{00000000-000C-0000-FFFF-FFFFFB000000}" r="H65" connectionId="0">
    <xmlCellPr id="1" xr6:uid="{00000000-0010-0000-FB00-000001000000}" uniqueName="P1072691">
      <xmlPr mapId="2" xpath="/GFI-IZD-KI/ISD-KI_1000339/P1072691" xmlDataType="decimal"/>
    </xmlCellPr>
  </singleXmlCell>
  <singleXmlCell id="253" xr6:uid="{00000000-000C-0000-FFFF-FFFFFC000000}" r="I65" connectionId="0">
    <xmlCellPr id="1" xr6:uid="{00000000-0010-0000-FC00-000001000000}" uniqueName="P1072692">
      <xmlPr mapId="2" xpath="/GFI-IZD-KI/ISD-KI_1000339/P1072692" xmlDataType="decimal"/>
    </xmlCellPr>
  </singleXmlCell>
  <singleXmlCell id="254" xr6:uid="{00000000-000C-0000-FFFF-FFFFFD000000}" r="H66" connectionId="0">
    <xmlCellPr id="1" xr6:uid="{00000000-0010-0000-FD00-000001000000}" uniqueName="P1072693">
      <xmlPr mapId="2" xpath="/GFI-IZD-KI/ISD-KI_1000339/P1072693" xmlDataType="decimal"/>
    </xmlCellPr>
  </singleXmlCell>
  <singleXmlCell id="255" xr6:uid="{00000000-000C-0000-FFFF-FFFFFE000000}" r="I66" connectionId="0">
    <xmlCellPr id="1" xr6:uid="{00000000-0010-0000-FE00-000001000000}" uniqueName="P1072694">
      <xmlPr mapId="2" xpath="/GFI-IZD-KI/ISD-KI_1000339/P1072694" xmlDataType="decimal"/>
    </xmlCellPr>
  </singleXmlCell>
  <singleXmlCell id="256" xr6:uid="{00000000-000C-0000-FFFF-FFFFFF000000}" r="H67" connectionId="0">
    <xmlCellPr id="1" xr6:uid="{00000000-0010-0000-FF00-000001000000}" uniqueName="P1072695">
      <xmlPr mapId="2" xpath="/GFI-IZD-KI/ISD-KI_1000339/P1072695" xmlDataType="decimal"/>
    </xmlCellPr>
  </singleXmlCell>
  <singleXmlCell id="257" xr6:uid="{00000000-000C-0000-FFFF-FFFF00010000}" r="I67" connectionId="0">
    <xmlCellPr id="1" xr6:uid="{00000000-0010-0000-0001-000001000000}" uniqueName="P1072696">
      <xmlPr mapId="2" xpath="/GFI-IZD-KI/ISD-KI_1000339/P1072696" xmlDataType="decimal"/>
    </xmlCellPr>
  </singleXmlCell>
  <singleXmlCell id="258" xr6:uid="{00000000-000C-0000-FFFF-FFFF01010000}" r="H68" connectionId="0">
    <xmlCellPr id="1" xr6:uid="{00000000-0010-0000-0101-000001000000}" uniqueName="P1072697">
      <xmlPr mapId="2" xpath="/GFI-IZD-KI/ISD-KI_1000339/P1072697" xmlDataType="decimal"/>
    </xmlCellPr>
  </singleXmlCell>
  <singleXmlCell id="259" xr6:uid="{00000000-000C-0000-FFFF-FFFF02010000}" r="I68" connectionId="0">
    <xmlCellPr id="1" xr6:uid="{00000000-0010-0000-0201-000001000000}" uniqueName="P1072698">
      <xmlPr mapId="2" xpath="/GFI-IZD-KI/ISD-KI_1000339/P1072698" xmlDataType="decimal"/>
    </xmlCellPr>
  </singleXmlCell>
  <singleXmlCell id="260" xr6:uid="{00000000-000C-0000-FFFF-FFFF03010000}" r="H69" connectionId="0">
    <xmlCellPr id="1" xr6:uid="{00000000-0010-0000-0301-000001000000}" uniqueName="P1072699">
      <xmlPr mapId="2" xpath="/GFI-IZD-KI/ISD-KI_1000339/P1072699" xmlDataType="decimal"/>
    </xmlCellPr>
  </singleXmlCell>
  <singleXmlCell id="261" xr6:uid="{00000000-000C-0000-FFFF-FFFF04010000}" r="I69" connectionId="0">
    <xmlCellPr id="1" xr6:uid="{00000000-0010-0000-0401-000001000000}" uniqueName="P1072700">
      <xmlPr mapId="2" xpath="/GFI-IZD-KI/ISD-KI_1000339/P1072700" xmlDataType="decimal"/>
    </xmlCellPr>
  </singleXmlCell>
  <singleXmlCell id="262" xr6:uid="{00000000-000C-0000-FFFF-FFFF05010000}" r="H70" connectionId="0">
    <xmlCellPr id="1" xr6:uid="{00000000-0010-0000-0501-000001000000}" uniqueName="P1072701">
      <xmlPr mapId="2" xpath="/GFI-IZD-KI/ISD-KI_1000339/P1072701" xmlDataType="decimal"/>
    </xmlCellPr>
  </singleXmlCell>
  <singleXmlCell id="263" xr6:uid="{00000000-000C-0000-FFFF-FFFF06010000}" r="I70"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SingleCells" Target="../tables/tableSingleCells3.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XFD1048576"/>
    </sheetView>
  </sheetViews>
  <sheetFormatPr defaultRowHeight="12.5" x14ac:dyDescent="0.25"/>
  <cols>
    <col min="7" max="7" width="9.7265625" customWidth="1"/>
    <col min="9" max="9" width="14.453125" customWidth="1"/>
  </cols>
  <sheetData>
    <row r="1" spans="1:10" ht="15.5" x14ac:dyDescent="0.3">
      <c r="A1" s="251"/>
      <c r="B1" s="252"/>
      <c r="C1" s="252"/>
      <c r="D1" s="17"/>
      <c r="E1" s="17"/>
      <c r="F1" s="17"/>
      <c r="G1" s="17"/>
      <c r="H1" s="17"/>
      <c r="I1" s="17"/>
      <c r="J1" s="18"/>
    </row>
    <row r="2" spans="1:10" ht="14.5" customHeight="1" x14ac:dyDescent="0.25">
      <c r="A2" s="253" t="s">
        <v>0</v>
      </c>
      <c r="B2" s="254"/>
      <c r="C2" s="254"/>
      <c r="D2" s="254"/>
      <c r="E2" s="254"/>
      <c r="F2" s="254"/>
      <c r="G2" s="254"/>
      <c r="H2" s="254"/>
      <c r="I2" s="254"/>
      <c r="J2" s="255"/>
    </row>
    <row r="3" spans="1:10" ht="14" x14ac:dyDescent="0.25">
      <c r="A3" s="67"/>
      <c r="B3" s="68"/>
      <c r="C3" s="68"/>
      <c r="D3" s="68"/>
      <c r="E3" s="68"/>
      <c r="F3" s="68"/>
      <c r="G3" s="68"/>
      <c r="H3" s="68"/>
      <c r="I3" s="68"/>
      <c r="J3" s="69"/>
    </row>
    <row r="4" spans="1:10" ht="33.65" customHeight="1" x14ac:dyDescent="0.25">
      <c r="A4" s="256" t="s">
        <v>1</v>
      </c>
      <c r="B4" s="257"/>
      <c r="C4" s="257"/>
      <c r="D4" s="257"/>
      <c r="E4" s="258">
        <v>44197</v>
      </c>
      <c r="F4" s="259"/>
      <c r="G4" s="60" t="s">
        <v>2</v>
      </c>
      <c r="H4" s="258">
        <v>44561</v>
      </c>
      <c r="I4" s="259"/>
      <c r="J4" s="19"/>
    </row>
    <row r="5" spans="1:10" s="72" customFormat="1" ht="10.15" customHeight="1" x14ac:dyDescent="0.35">
      <c r="A5" s="260"/>
      <c r="B5" s="261"/>
      <c r="C5" s="261"/>
      <c r="D5" s="261"/>
      <c r="E5" s="261"/>
      <c r="F5" s="261"/>
      <c r="G5" s="261"/>
      <c r="H5" s="261"/>
      <c r="I5" s="261"/>
      <c r="J5" s="262"/>
    </row>
    <row r="6" spans="1:10" ht="20.5" customHeight="1" x14ac:dyDescent="0.25">
      <c r="A6" s="70"/>
      <c r="B6" s="73" t="s">
        <v>3</v>
      </c>
      <c r="C6" s="71"/>
      <c r="D6" s="71"/>
      <c r="E6" s="84">
        <v>2021</v>
      </c>
      <c r="F6" s="74"/>
      <c r="G6" s="60"/>
      <c r="H6" s="74"/>
      <c r="I6" s="74"/>
      <c r="J6" s="28"/>
    </row>
    <row r="7" spans="1:10" s="76" customFormat="1" ht="10.9" customHeight="1" x14ac:dyDescent="0.25">
      <c r="A7" s="70"/>
      <c r="B7" s="71"/>
      <c r="C7" s="71"/>
      <c r="D7" s="71"/>
      <c r="E7" s="75"/>
      <c r="F7" s="75"/>
      <c r="G7" s="60"/>
      <c r="H7" s="75"/>
      <c r="I7" s="75"/>
      <c r="J7" s="28"/>
    </row>
    <row r="8" spans="1:10" ht="37.9" customHeight="1" x14ac:dyDescent="0.25">
      <c r="A8" s="264" t="s">
        <v>4</v>
      </c>
      <c r="B8" s="265"/>
      <c r="C8" s="265"/>
      <c r="D8" s="265"/>
      <c r="E8" s="265"/>
      <c r="F8" s="265"/>
      <c r="G8" s="265"/>
      <c r="H8" s="265"/>
      <c r="I8" s="265"/>
      <c r="J8" s="20"/>
    </row>
    <row r="9" spans="1:10" ht="14" x14ac:dyDescent="0.3">
      <c r="A9" s="21"/>
      <c r="B9" s="55"/>
      <c r="C9" s="55"/>
      <c r="D9" s="55"/>
      <c r="E9" s="263"/>
      <c r="F9" s="263"/>
      <c r="G9" s="201"/>
      <c r="H9" s="201"/>
      <c r="I9" s="63"/>
      <c r="J9" s="64"/>
    </row>
    <row r="10" spans="1:10" ht="25.9" customHeight="1" x14ac:dyDescent="0.3">
      <c r="A10" s="230" t="s">
        <v>5</v>
      </c>
      <c r="B10" s="231"/>
      <c r="C10" s="248" t="s">
        <v>284</v>
      </c>
      <c r="D10" s="243"/>
      <c r="E10" s="66"/>
      <c r="F10" s="266" t="s">
        <v>6</v>
      </c>
      <c r="G10" s="267"/>
      <c r="H10" s="228" t="s">
        <v>288</v>
      </c>
      <c r="I10" s="229"/>
      <c r="J10" s="22"/>
    </row>
    <row r="11" spans="1:10" ht="15.65" customHeight="1" x14ac:dyDescent="0.3">
      <c r="A11" s="21"/>
      <c r="B11" s="55"/>
      <c r="C11" s="55"/>
      <c r="D11" s="55"/>
      <c r="E11" s="250"/>
      <c r="F11" s="250"/>
      <c r="G11" s="250"/>
      <c r="H11" s="250"/>
      <c r="I11" s="65"/>
      <c r="J11" s="22"/>
    </row>
    <row r="12" spans="1:10" ht="21" customHeight="1" x14ac:dyDescent="0.3">
      <c r="A12" s="202" t="s">
        <v>7</v>
      </c>
      <c r="B12" s="231"/>
      <c r="C12" s="248" t="s">
        <v>285</v>
      </c>
      <c r="D12" s="243"/>
      <c r="E12" s="249"/>
      <c r="F12" s="250"/>
      <c r="G12" s="250"/>
      <c r="H12" s="250"/>
      <c r="I12" s="65"/>
      <c r="J12" s="22"/>
    </row>
    <row r="13" spans="1:10" ht="10.9" customHeight="1" x14ac:dyDescent="0.3">
      <c r="A13" s="66"/>
      <c r="B13" s="65"/>
      <c r="C13" s="55"/>
      <c r="D13" s="55"/>
      <c r="E13" s="201"/>
      <c r="F13" s="201"/>
      <c r="G13" s="201"/>
      <c r="H13" s="201"/>
      <c r="I13" s="55"/>
      <c r="J13" s="23"/>
    </row>
    <row r="14" spans="1:10" ht="22.9" customHeight="1" x14ac:dyDescent="0.25">
      <c r="A14" s="202" t="s">
        <v>8</v>
      </c>
      <c r="B14" s="241"/>
      <c r="C14" s="242" t="s">
        <v>286</v>
      </c>
      <c r="D14" s="243"/>
      <c r="E14" s="247"/>
      <c r="F14" s="238"/>
      <c r="G14" s="56" t="s">
        <v>9</v>
      </c>
      <c r="H14" s="228" t="s">
        <v>289</v>
      </c>
      <c r="I14" s="229"/>
      <c r="J14" s="62"/>
    </row>
    <row r="15" spans="1:10" ht="14.5" customHeight="1" x14ac:dyDescent="0.3">
      <c r="A15" s="66"/>
      <c r="B15" s="65"/>
      <c r="C15" s="55"/>
      <c r="D15" s="55"/>
      <c r="E15" s="201"/>
      <c r="F15" s="201"/>
      <c r="G15" s="201"/>
      <c r="H15" s="201"/>
      <c r="I15" s="55"/>
      <c r="J15" s="23"/>
    </row>
    <row r="16" spans="1:10" ht="13.15" customHeight="1" x14ac:dyDescent="0.25">
      <c r="A16" s="202" t="s">
        <v>10</v>
      </c>
      <c r="B16" s="241"/>
      <c r="C16" s="242" t="s">
        <v>287</v>
      </c>
      <c r="D16" s="243"/>
      <c r="E16" s="61"/>
      <c r="F16" s="61"/>
      <c r="G16" s="61"/>
      <c r="H16" s="61"/>
      <c r="I16" s="61"/>
      <c r="J16" s="62"/>
    </row>
    <row r="17" spans="1:10" ht="14.5" customHeight="1" x14ac:dyDescent="0.25">
      <c r="A17" s="244"/>
      <c r="B17" s="245"/>
      <c r="C17" s="245"/>
      <c r="D17" s="245"/>
      <c r="E17" s="245"/>
      <c r="F17" s="245"/>
      <c r="G17" s="245"/>
      <c r="H17" s="245"/>
      <c r="I17" s="245"/>
      <c r="J17" s="246"/>
    </row>
    <row r="18" spans="1:10" x14ac:dyDescent="0.25">
      <c r="A18" s="230" t="s">
        <v>11</v>
      </c>
      <c r="B18" s="231"/>
      <c r="C18" s="219" t="s">
        <v>290</v>
      </c>
      <c r="D18" s="220"/>
      <c r="E18" s="220"/>
      <c r="F18" s="220"/>
      <c r="G18" s="220"/>
      <c r="H18" s="220"/>
      <c r="I18" s="220"/>
      <c r="J18" s="221"/>
    </row>
    <row r="19" spans="1:10" ht="14" x14ac:dyDescent="0.3">
      <c r="A19" s="21"/>
      <c r="B19" s="55"/>
      <c r="C19" s="57"/>
      <c r="D19" s="55"/>
      <c r="E19" s="201"/>
      <c r="F19" s="201"/>
      <c r="G19" s="201"/>
      <c r="H19" s="201"/>
      <c r="I19" s="55"/>
      <c r="J19" s="23"/>
    </row>
    <row r="20" spans="1:10" ht="14" x14ac:dyDescent="0.3">
      <c r="A20" s="230" t="s">
        <v>12</v>
      </c>
      <c r="B20" s="231"/>
      <c r="C20" s="228">
        <v>10000</v>
      </c>
      <c r="D20" s="229"/>
      <c r="E20" s="201"/>
      <c r="F20" s="201"/>
      <c r="G20" s="219" t="s">
        <v>291</v>
      </c>
      <c r="H20" s="220"/>
      <c r="I20" s="220"/>
      <c r="J20" s="221"/>
    </row>
    <row r="21" spans="1:10" ht="14" x14ac:dyDescent="0.3">
      <c r="A21" s="21"/>
      <c r="B21" s="55"/>
      <c r="C21" s="55"/>
      <c r="D21" s="55"/>
      <c r="E21" s="201"/>
      <c r="F21" s="201"/>
      <c r="G21" s="201"/>
      <c r="H21" s="201"/>
      <c r="I21" s="55"/>
      <c r="J21" s="23"/>
    </row>
    <row r="22" spans="1:10" x14ac:dyDescent="0.25">
      <c r="A22" s="230" t="s">
        <v>13</v>
      </c>
      <c r="B22" s="231"/>
      <c r="C22" s="219" t="s">
        <v>292</v>
      </c>
      <c r="D22" s="220"/>
      <c r="E22" s="220"/>
      <c r="F22" s="220"/>
      <c r="G22" s="220"/>
      <c r="H22" s="220"/>
      <c r="I22" s="220"/>
      <c r="J22" s="221"/>
    </row>
    <row r="23" spans="1:10" ht="14" x14ac:dyDescent="0.3">
      <c r="A23" s="21"/>
      <c r="B23" s="55"/>
      <c r="C23" s="55"/>
      <c r="D23" s="55"/>
      <c r="E23" s="201"/>
      <c r="F23" s="201"/>
      <c r="G23" s="201"/>
      <c r="H23" s="201"/>
      <c r="I23" s="55"/>
      <c r="J23" s="23"/>
    </row>
    <row r="24" spans="1:10" ht="14" x14ac:dyDescent="0.3">
      <c r="A24" s="230" t="s">
        <v>14</v>
      </c>
      <c r="B24" s="231"/>
      <c r="C24" s="232" t="s">
        <v>293</v>
      </c>
      <c r="D24" s="233"/>
      <c r="E24" s="233"/>
      <c r="F24" s="233"/>
      <c r="G24" s="233"/>
      <c r="H24" s="233"/>
      <c r="I24" s="233"/>
      <c r="J24" s="234"/>
    </row>
    <row r="25" spans="1:10" ht="14" x14ac:dyDescent="0.3">
      <c r="A25" s="21"/>
      <c r="B25" s="55"/>
      <c r="C25" s="57"/>
      <c r="D25" s="55"/>
      <c r="E25" s="201"/>
      <c r="F25" s="201"/>
      <c r="G25" s="201"/>
      <c r="H25" s="201"/>
      <c r="I25" s="55"/>
      <c r="J25" s="23"/>
    </row>
    <row r="26" spans="1:10" ht="14" x14ac:dyDescent="0.3">
      <c r="A26" s="230" t="s">
        <v>15</v>
      </c>
      <c r="B26" s="231"/>
      <c r="C26" s="232" t="s">
        <v>294</v>
      </c>
      <c r="D26" s="233"/>
      <c r="E26" s="233"/>
      <c r="F26" s="233"/>
      <c r="G26" s="233"/>
      <c r="H26" s="233"/>
      <c r="I26" s="233"/>
      <c r="J26" s="234"/>
    </row>
    <row r="27" spans="1:10" ht="13.9" customHeight="1" x14ac:dyDescent="0.3">
      <c r="A27" s="21"/>
      <c r="B27" s="55"/>
      <c r="C27" s="57"/>
      <c r="D27" s="55"/>
      <c r="E27" s="201"/>
      <c r="F27" s="201"/>
      <c r="G27" s="201"/>
      <c r="H27" s="201"/>
      <c r="I27" s="55"/>
      <c r="J27" s="23"/>
    </row>
    <row r="28" spans="1:10" ht="22.9" customHeight="1" x14ac:dyDescent="0.25">
      <c r="A28" s="202" t="s">
        <v>16</v>
      </c>
      <c r="B28" s="231"/>
      <c r="C28" s="32">
        <v>1289</v>
      </c>
      <c r="D28" s="24"/>
      <c r="E28" s="209"/>
      <c r="F28" s="209"/>
      <c r="G28" s="209"/>
      <c r="H28" s="209"/>
      <c r="I28" s="235"/>
      <c r="J28" s="236"/>
    </row>
    <row r="29" spans="1:10" ht="14" x14ac:dyDescent="0.3">
      <c r="A29" s="21"/>
      <c r="B29" s="55"/>
      <c r="C29" s="55"/>
      <c r="D29" s="55"/>
      <c r="E29" s="201"/>
      <c r="F29" s="201"/>
      <c r="G29" s="201"/>
      <c r="H29" s="201"/>
      <c r="I29" s="55"/>
      <c r="J29" s="23"/>
    </row>
    <row r="30" spans="1:10" ht="14.5" x14ac:dyDescent="0.3">
      <c r="A30" s="230" t="s">
        <v>17</v>
      </c>
      <c r="B30" s="231"/>
      <c r="C30" s="85" t="s">
        <v>19</v>
      </c>
      <c r="D30" s="237" t="s">
        <v>18</v>
      </c>
      <c r="E30" s="213"/>
      <c r="F30" s="213"/>
      <c r="G30" s="213"/>
      <c r="H30" s="77" t="s">
        <v>19</v>
      </c>
      <c r="I30" s="78" t="s">
        <v>20</v>
      </c>
      <c r="J30" s="79"/>
    </row>
    <row r="31" spans="1:10" ht="13" x14ac:dyDescent="0.25">
      <c r="A31" s="230"/>
      <c r="B31" s="231"/>
      <c r="C31" s="25"/>
      <c r="D31" s="60"/>
      <c r="E31" s="238"/>
      <c r="F31" s="238"/>
      <c r="G31" s="238"/>
      <c r="H31" s="238"/>
      <c r="I31" s="239"/>
      <c r="J31" s="240"/>
    </row>
    <row r="32" spans="1:10" ht="13" x14ac:dyDescent="0.25">
      <c r="A32" s="230" t="s">
        <v>21</v>
      </c>
      <c r="B32" s="231"/>
      <c r="C32" s="32" t="s">
        <v>24</v>
      </c>
      <c r="D32" s="237" t="s">
        <v>22</v>
      </c>
      <c r="E32" s="213"/>
      <c r="F32" s="213"/>
      <c r="G32" s="213"/>
      <c r="H32" s="80" t="s">
        <v>23</v>
      </c>
      <c r="I32" s="81" t="s">
        <v>24</v>
      </c>
      <c r="J32" s="82"/>
    </row>
    <row r="33" spans="1:10" ht="14" x14ac:dyDescent="0.3">
      <c r="A33" s="21"/>
      <c r="B33" s="55"/>
      <c r="C33" s="55"/>
      <c r="D33" s="55"/>
      <c r="E33" s="201"/>
      <c r="F33" s="201"/>
      <c r="G33" s="201"/>
      <c r="H33" s="201"/>
      <c r="I33" s="55"/>
      <c r="J33" s="23"/>
    </row>
    <row r="34" spans="1:10" x14ac:dyDescent="0.25">
      <c r="A34" s="237" t="s">
        <v>25</v>
      </c>
      <c r="B34" s="213"/>
      <c r="C34" s="213"/>
      <c r="D34" s="213"/>
      <c r="E34" s="213" t="s">
        <v>26</v>
      </c>
      <c r="F34" s="213"/>
      <c r="G34" s="213"/>
      <c r="H34" s="213"/>
      <c r="I34" s="213"/>
      <c r="J34" s="26" t="s">
        <v>27</v>
      </c>
    </row>
    <row r="35" spans="1:10" ht="14" x14ac:dyDescent="0.3">
      <c r="A35" s="21"/>
      <c r="B35" s="55"/>
      <c r="C35" s="55"/>
      <c r="D35" s="55"/>
      <c r="E35" s="201"/>
      <c r="F35" s="201"/>
      <c r="G35" s="201"/>
      <c r="H35" s="201"/>
      <c r="I35" s="55"/>
      <c r="J35" s="64"/>
    </row>
    <row r="36" spans="1:10" x14ac:dyDescent="0.25">
      <c r="A36" s="215"/>
      <c r="B36" s="216"/>
      <c r="C36" s="216"/>
      <c r="D36" s="216"/>
      <c r="E36" s="215"/>
      <c r="F36" s="216"/>
      <c r="G36" s="216"/>
      <c r="H36" s="216"/>
      <c r="I36" s="217"/>
      <c r="J36" s="58"/>
    </row>
    <row r="37" spans="1:10" ht="14" x14ac:dyDescent="0.3">
      <c r="A37" s="21"/>
      <c r="B37" s="55"/>
      <c r="C37" s="57"/>
      <c r="D37" s="218"/>
      <c r="E37" s="218"/>
      <c r="F37" s="218"/>
      <c r="G37" s="218"/>
      <c r="H37" s="218"/>
      <c r="I37" s="218"/>
      <c r="J37" s="23"/>
    </row>
    <row r="38" spans="1:10" x14ac:dyDescent="0.25">
      <c r="A38" s="215"/>
      <c r="B38" s="216"/>
      <c r="C38" s="216"/>
      <c r="D38" s="217"/>
      <c r="E38" s="215"/>
      <c r="F38" s="216"/>
      <c r="G38" s="216"/>
      <c r="H38" s="216"/>
      <c r="I38" s="217"/>
      <c r="J38" s="32"/>
    </row>
    <row r="39" spans="1:10" ht="14" x14ac:dyDescent="0.3">
      <c r="A39" s="21"/>
      <c r="B39" s="55"/>
      <c r="C39" s="57"/>
      <c r="D39" s="59"/>
      <c r="E39" s="218"/>
      <c r="F39" s="218"/>
      <c r="G39" s="218"/>
      <c r="H39" s="218"/>
      <c r="I39" s="65"/>
      <c r="J39" s="23"/>
    </row>
    <row r="40" spans="1:10" x14ac:dyDescent="0.25">
      <c r="A40" s="215"/>
      <c r="B40" s="216"/>
      <c r="C40" s="216"/>
      <c r="D40" s="217"/>
      <c r="E40" s="215"/>
      <c r="F40" s="216"/>
      <c r="G40" s="216"/>
      <c r="H40" s="216"/>
      <c r="I40" s="217"/>
      <c r="J40" s="32"/>
    </row>
    <row r="41" spans="1:10" ht="14" x14ac:dyDescent="0.3">
      <c r="A41" s="21"/>
      <c r="B41" s="55"/>
      <c r="C41" s="57"/>
      <c r="D41" s="59"/>
      <c r="E41" s="218"/>
      <c r="F41" s="218"/>
      <c r="G41" s="218"/>
      <c r="H41" s="218"/>
      <c r="I41" s="65"/>
      <c r="J41" s="23"/>
    </row>
    <row r="42" spans="1:10" x14ac:dyDescent="0.25">
      <c r="A42" s="215"/>
      <c r="B42" s="216"/>
      <c r="C42" s="216"/>
      <c r="D42" s="217"/>
      <c r="E42" s="215"/>
      <c r="F42" s="216"/>
      <c r="G42" s="216"/>
      <c r="H42" s="216"/>
      <c r="I42" s="217"/>
      <c r="J42" s="32"/>
    </row>
    <row r="43" spans="1:10" ht="14" x14ac:dyDescent="0.3">
      <c r="A43" s="27"/>
      <c r="B43" s="57"/>
      <c r="C43" s="223"/>
      <c r="D43" s="223"/>
      <c r="E43" s="201"/>
      <c r="F43" s="201"/>
      <c r="G43" s="223"/>
      <c r="H43" s="223"/>
      <c r="I43" s="223"/>
      <c r="J43" s="23"/>
    </row>
    <row r="44" spans="1:10" x14ac:dyDescent="0.25">
      <c r="A44" s="215"/>
      <c r="B44" s="216"/>
      <c r="C44" s="216"/>
      <c r="D44" s="217"/>
      <c r="E44" s="215"/>
      <c r="F44" s="216"/>
      <c r="G44" s="216"/>
      <c r="H44" s="216"/>
      <c r="I44" s="217"/>
      <c r="J44" s="32"/>
    </row>
    <row r="45" spans="1:10" ht="14" x14ac:dyDescent="0.3">
      <c r="A45" s="27"/>
      <c r="B45" s="57"/>
      <c r="C45" s="57"/>
      <c r="D45" s="55"/>
      <c r="E45" s="222"/>
      <c r="F45" s="222"/>
      <c r="G45" s="223"/>
      <c r="H45" s="223"/>
      <c r="I45" s="55"/>
      <c r="J45" s="23"/>
    </row>
    <row r="46" spans="1:10" x14ac:dyDescent="0.25">
      <c r="A46" s="215"/>
      <c r="B46" s="216"/>
      <c r="C46" s="216"/>
      <c r="D46" s="217"/>
      <c r="E46" s="215"/>
      <c r="F46" s="216"/>
      <c r="G46" s="216"/>
      <c r="H46" s="216"/>
      <c r="I46" s="217"/>
      <c r="J46" s="32"/>
    </row>
    <row r="47" spans="1:10" ht="14" x14ac:dyDescent="0.3">
      <c r="A47" s="27"/>
      <c r="B47" s="57"/>
      <c r="C47" s="57"/>
      <c r="D47" s="55"/>
      <c r="E47" s="201"/>
      <c r="F47" s="201"/>
      <c r="G47" s="223"/>
      <c r="H47" s="223"/>
      <c r="I47" s="55"/>
      <c r="J47" s="83" t="s">
        <v>28</v>
      </c>
    </row>
    <row r="48" spans="1:10" ht="14" x14ac:dyDescent="0.3">
      <c r="A48" s="27"/>
      <c r="B48" s="57"/>
      <c r="C48" s="57"/>
      <c r="D48" s="55"/>
      <c r="E48" s="201"/>
      <c r="F48" s="201"/>
      <c r="G48" s="223"/>
      <c r="H48" s="223"/>
      <c r="I48" s="55"/>
      <c r="J48" s="83" t="s">
        <v>29</v>
      </c>
    </row>
    <row r="49" spans="1:10" ht="23.25" customHeight="1" x14ac:dyDescent="0.25">
      <c r="A49" s="226" t="s">
        <v>30</v>
      </c>
      <c r="B49" s="227"/>
      <c r="C49" s="228" t="s">
        <v>29</v>
      </c>
      <c r="D49" s="229"/>
      <c r="E49" s="224" t="s">
        <v>31</v>
      </c>
      <c r="F49" s="225"/>
      <c r="G49" s="219"/>
      <c r="H49" s="220"/>
      <c r="I49" s="220"/>
      <c r="J49" s="221"/>
    </row>
    <row r="50" spans="1:10" ht="14" x14ac:dyDescent="0.3">
      <c r="A50" s="27"/>
      <c r="B50" s="57"/>
      <c r="C50" s="223"/>
      <c r="D50" s="223"/>
      <c r="E50" s="201"/>
      <c r="F50" s="201"/>
      <c r="G50" s="207" t="s">
        <v>32</v>
      </c>
      <c r="H50" s="207"/>
      <c r="I50" s="207"/>
      <c r="J50" s="28"/>
    </row>
    <row r="51" spans="1:10" ht="13.9" customHeight="1" x14ac:dyDescent="0.25">
      <c r="A51" s="202" t="s">
        <v>33</v>
      </c>
      <c r="B51" s="203"/>
      <c r="C51" s="219" t="s">
        <v>295</v>
      </c>
      <c r="D51" s="220"/>
      <c r="E51" s="220"/>
      <c r="F51" s="220"/>
      <c r="G51" s="220"/>
      <c r="H51" s="220"/>
      <c r="I51" s="220"/>
      <c r="J51" s="221"/>
    </row>
    <row r="52" spans="1:10" ht="14" x14ac:dyDescent="0.3">
      <c r="A52" s="21"/>
      <c r="B52" s="55"/>
      <c r="C52" s="209" t="s">
        <v>34</v>
      </c>
      <c r="D52" s="209"/>
      <c r="E52" s="209"/>
      <c r="F52" s="209"/>
      <c r="G52" s="209"/>
      <c r="H52" s="209"/>
      <c r="I52" s="209"/>
      <c r="J52" s="23"/>
    </row>
    <row r="53" spans="1:10" ht="14" x14ac:dyDescent="0.3">
      <c r="A53" s="202" t="s">
        <v>35</v>
      </c>
      <c r="B53" s="203"/>
      <c r="C53" s="210" t="s">
        <v>296</v>
      </c>
      <c r="D53" s="211"/>
      <c r="E53" s="212"/>
      <c r="F53" s="201"/>
      <c r="G53" s="201"/>
      <c r="H53" s="213"/>
      <c r="I53" s="213"/>
      <c r="J53" s="214"/>
    </row>
    <row r="54" spans="1:10" ht="14" x14ac:dyDescent="0.3">
      <c r="A54" s="21"/>
      <c r="B54" s="55"/>
      <c r="C54" s="57"/>
      <c r="D54" s="55"/>
      <c r="E54" s="201"/>
      <c r="F54" s="201"/>
      <c r="G54" s="201"/>
      <c r="H54" s="201"/>
      <c r="I54" s="55"/>
      <c r="J54" s="23"/>
    </row>
    <row r="55" spans="1:10" ht="14.5" customHeight="1" x14ac:dyDescent="0.25">
      <c r="A55" s="202" t="s">
        <v>14</v>
      </c>
      <c r="B55" s="203"/>
      <c r="C55" s="204" t="s">
        <v>297</v>
      </c>
      <c r="D55" s="205"/>
      <c r="E55" s="205"/>
      <c r="F55" s="205"/>
      <c r="G55" s="205"/>
      <c r="H55" s="205"/>
      <c r="I55" s="205"/>
      <c r="J55" s="206"/>
    </row>
    <row r="56" spans="1:10" ht="14" x14ac:dyDescent="0.3">
      <c r="A56" s="21"/>
      <c r="B56" s="55"/>
      <c r="C56" s="55"/>
      <c r="D56" s="55"/>
      <c r="E56" s="201"/>
      <c r="F56" s="201"/>
      <c r="G56" s="201"/>
      <c r="H56" s="201"/>
      <c r="I56" s="55"/>
      <c r="J56" s="23"/>
    </row>
    <row r="57" spans="1:10" ht="14" x14ac:dyDescent="0.25">
      <c r="A57" s="202" t="s">
        <v>36</v>
      </c>
      <c r="B57" s="203"/>
      <c r="C57" s="204" t="s">
        <v>298</v>
      </c>
      <c r="D57" s="205"/>
      <c r="E57" s="205"/>
      <c r="F57" s="205"/>
      <c r="G57" s="205"/>
      <c r="H57" s="205"/>
      <c r="I57" s="205"/>
      <c r="J57" s="206"/>
    </row>
    <row r="58" spans="1:10" ht="14.5" customHeight="1" x14ac:dyDescent="0.3">
      <c r="A58" s="21"/>
      <c r="B58" s="55"/>
      <c r="C58" s="207" t="s">
        <v>37</v>
      </c>
      <c r="D58" s="207"/>
      <c r="E58" s="207"/>
      <c r="F58" s="207"/>
      <c r="G58" s="55"/>
      <c r="H58" s="55"/>
      <c r="I58" s="55"/>
      <c r="J58" s="23"/>
    </row>
    <row r="59" spans="1:10" ht="14" x14ac:dyDescent="0.25">
      <c r="A59" s="202" t="s">
        <v>38</v>
      </c>
      <c r="B59" s="203"/>
      <c r="C59" s="204" t="s">
        <v>299</v>
      </c>
      <c r="D59" s="205"/>
      <c r="E59" s="205"/>
      <c r="F59" s="205"/>
      <c r="G59" s="205"/>
      <c r="H59" s="205"/>
      <c r="I59" s="205"/>
      <c r="J59" s="206"/>
    </row>
    <row r="60" spans="1:10" ht="14.5" customHeight="1" x14ac:dyDescent="0.25">
      <c r="A60" s="29"/>
      <c r="B60" s="30"/>
      <c r="C60" s="208" t="s">
        <v>39</v>
      </c>
      <c r="D60" s="208"/>
      <c r="E60" s="208"/>
      <c r="F60" s="208"/>
      <c r="G60" s="208"/>
      <c r="H60" s="30"/>
      <c r="I60" s="30"/>
      <c r="J60" s="31"/>
    </row>
    <row r="67" ht="27" customHeight="1" x14ac:dyDescent="0.25"/>
    <row r="71" ht="38.5" customHeight="1" x14ac:dyDescent="0.25"/>
  </sheetData>
  <sheetProtection algorithmName="SHA-512" hashValue="pGkM+5GlF2qlGj06+PTqkxMHClQHZEf7wCv39/Y9TOVf2A+4c2o9OuY0k6jWH0CDNCkPB33GBFfFtC/SGxEJGg==" saltValue="uW4ELrBRNmUUFvzmhvtJvA=="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60" zoomScale="110" zoomScaleNormal="100" workbookViewId="0">
      <selection activeCell="I65" sqref="I65:I78"/>
    </sheetView>
  </sheetViews>
  <sheetFormatPr defaultColWidth="8.81640625" defaultRowHeight="12.5" x14ac:dyDescent="0.25"/>
  <cols>
    <col min="1" max="5" width="8.81640625" style="13"/>
    <col min="6" max="6" width="14.81640625" style="13" customWidth="1"/>
    <col min="7" max="7" width="8.81640625" style="13"/>
    <col min="8" max="8" width="9.81640625" style="33" customWidth="1"/>
    <col min="9" max="9" width="10.26953125" style="33" customWidth="1"/>
    <col min="10" max="16384" width="8.81640625" style="13"/>
  </cols>
  <sheetData>
    <row r="1" spans="1:9" x14ac:dyDescent="0.25">
      <c r="A1" s="277" t="s">
        <v>40</v>
      </c>
      <c r="B1" s="278"/>
      <c r="C1" s="278"/>
      <c r="D1" s="278"/>
      <c r="E1" s="278"/>
      <c r="F1" s="278"/>
      <c r="G1" s="278"/>
      <c r="H1" s="278"/>
    </row>
    <row r="2" spans="1:9" x14ac:dyDescent="0.25">
      <c r="A2" s="279" t="s">
        <v>300</v>
      </c>
      <c r="B2" s="280"/>
      <c r="C2" s="280"/>
      <c r="D2" s="280"/>
      <c r="E2" s="280"/>
      <c r="F2" s="280"/>
      <c r="G2" s="280"/>
      <c r="H2" s="280"/>
    </row>
    <row r="3" spans="1:9" x14ac:dyDescent="0.25">
      <c r="A3" s="290" t="s">
        <v>41</v>
      </c>
      <c r="B3" s="291"/>
      <c r="C3" s="291"/>
      <c r="D3" s="291"/>
      <c r="E3" s="291"/>
      <c r="F3" s="291"/>
      <c r="G3" s="291"/>
      <c r="H3" s="291"/>
      <c r="I3" s="292"/>
    </row>
    <row r="4" spans="1:9" x14ac:dyDescent="0.25">
      <c r="A4" s="287" t="s">
        <v>301</v>
      </c>
      <c r="B4" s="288"/>
      <c r="C4" s="288"/>
      <c r="D4" s="288"/>
      <c r="E4" s="288"/>
      <c r="F4" s="288"/>
      <c r="G4" s="288"/>
      <c r="H4" s="288"/>
      <c r="I4" s="289"/>
    </row>
    <row r="5" spans="1:9" ht="53" thickBot="1" x14ac:dyDescent="0.3">
      <c r="A5" s="284" t="s">
        <v>42</v>
      </c>
      <c r="B5" s="285"/>
      <c r="C5" s="285"/>
      <c r="D5" s="285"/>
      <c r="E5" s="285"/>
      <c r="F5" s="286"/>
      <c r="G5" s="14" t="s">
        <v>43</v>
      </c>
      <c r="H5" s="34" t="s">
        <v>44</v>
      </c>
      <c r="I5" s="35" t="s">
        <v>45</v>
      </c>
    </row>
    <row r="6" spans="1:9" x14ac:dyDescent="0.25">
      <c r="A6" s="281">
        <v>1</v>
      </c>
      <c r="B6" s="282"/>
      <c r="C6" s="282"/>
      <c r="D6" s="282"/>
      <c r="E6" s="282"/>
      <c r="F6" s="283"/>
      <c r="G6" s="15">
        <v>2</v>
      </c>
      <c r="H6" s="16">
        <v>3</v>
      </c>
      <c r="I6" s="16">
        <v>4</v>
      </c>
    </row>
    <row r="7" spans="1:9" x14ac:dyDescent="0.25">
      <c r="A7" s="270"/>
      <c r="B7" s="270"/>
      <c r="C7" s="270"/>
      <c r="D7" s="270"/>
      <c r="E7" s="270"/>
      <c r="F7" s="270"/>
      <c r="G7" s="270"/>
      <c r="H7" s="270"/>
      <c r="I7" s="271"/>
    </row>
    <row r="8" spans="1:9" x14ac:dyDescent="0.25">
      <c r="A8" s="272" t="s">
        <v>46</v>
      </c>
      <c r="B8" s="273"/>
      <c r="C8" s="273"/>
      <c r="D8" s="273"/>
      <c r="E8" s="273"/>
      <c r="F8" s="273"/>
      <c r="G8" s="273"/>
      <c r="H8" s="273"/>
      <c r="I8" s="273"/>
    </row>
    <row r="9" spans="1:9" ht="28.5" customHeight="1" x14ac:dyDescent="0.25">
      <c r="A9" s="274" t="s">
        <v>47</v>
      </c>
      <c r="B9" s="274"/>
      <c r="C9" s="274"/>
      <c r="D9" s="274"/>
      <c r="E9" s="274"/>
      <c r="F9" s="274"/>
      <c r="G9" s="7">
        <v>1</v>
      </c>
      <c r="H9" s="46">
        <f>H10+H11+H12</f>
        <v>3662460152</v>
      </c>
      <c r="I9" s="46">
        <f>I10+I11+I12</f>
        <v>6177602131</v>
      </c>
    </row>
    <row r="10" spans="1:9" x14ac:dyDescent="0.25">
      <c r="A10" s="275" t="s">
        <v>48</v>
      </c>
      <c r="B10" s="275"/>
      <c r="C10" s="275"/>
      <c r="D10" s="275"/>
      <c r="E10" s="275"/>
      <c r="F10" s="275"/>
      <c r="G10" s="6">
        <v>2</v>
      </c>
      <c r="H10" s="94">
        <v>900072987</v>
      </c>
      <c r="I10" s="95">
        <v>1422548361</v>
      </c>
    </row>
    <row r="11" spans="1:9" x14ac:dyDescent="0.25">
      <c r="A11" s="275" t="s">
        <v>232</v>
      </c>
      <c r="B11" s="275"/>
      <c r="C11" s="275"/>
      <c r="D11" s="275"/>
      <c r="E11" s="275"/>
      <c r="F11" s="275"/>
      <c r="G11" s="6">
        <v>3</v>
      </c>
      <c r="H11" s="94">
        <v>2224401393</v>
      </c>
      <c r="I11" s="95">
        <v>4339757848</v>
      </c>
    </row>
    <row r="12" spans="1:9" x14ac:dyDescent="0.25">
      <c r="A12" s="268" t="s">
        <v>212</v>
      </c>
      <c r="B12" s="268"/>
      <c r="C12" s="268"/>
      <c r="D12" s="268"/>
      <c r="E12" s="268"/>
      <c r="F12" s="268"/>
      <c r="G12" s="6">
        <v>4</v>
      </c>
      <c r="H12" s="94">
        <v>537985772</v>
      </c>
      <c r="I12" s="95">
        <v>415295922</v>
      </c>
    </row>
    <row r="13" spans="1:9" x14ac:dyDescent="0.25">
      <c r="A13" s="276" t="s">
        <v>49</v>
      </c>
      <c r="B13" s="276"/>
      <c r="C13" s="276"/>
      <c r="D13" s="276"/>
      <c r="E13" s="276"/>
      <c r="F13" s="276"/>
      <c r="G13" s="7">
        <v>5</v>
      </c>
      <c r="H13" s="46">
        <f>H14+H15+H16+H17</f>
        <v>719257423</v>
      </c>
      <c r="I13" s="46">
        <f>I14+I15+I16+I17</f>
        <v>616670614</v>
      </c>
    </row>
    <row r="14" spans="1:9" x14ac:dyDescent="0.25">
      <c r="A14" s="269" t="s">
        <v>50</v>
      </c>
      <c r="B14" s="269"/>
      <c r="C14" s="269"/>
      <c r="D14" s="269"/>
      <c r="E14" s="269"/>
      <c r="F14" s="269"/>
      <c r="G14" s="6">
        <v>6</v>
      </c>
      <c r="H14" s="94">
        <v>0</v>
      </c>
      <c r="I14" s="95">
        <v>0</v>
      </c>
    </row>
    <row r="15" spans="1:9" x14ac:dyDescent="0.25">
      <c r="A15" s="269" t="s">
        <v>51</v>
      </c>
      <c r="B15" s="269"/>
      <c r="C15" s="269"/>
      <c r="D15" s="269"/>
      <c r="E15" s="269"/>
      <c r="F15" s="269"/>
      <c r="G15" s="6">
        <v>7</v>
      </c>
      <c r="H15" s="94">
        <v>95340654</v>
      </c>
      <c r="I15" s="95">
        <v>105639274</v>
      </c>
    </row>
    <row r="16" spans="1:9" x14ac:dyDescent="0.25">
      <c r="A16" s="269" t="s">
        <v>52</v>
      </c>
      <c r="B16" s="269"/>
      <c r="C16" s="269"/>
      <c r="D16" s="269"/>
      <c r="E16" s="269"/>
      <c r="F16" s="269"/>
      <c r="G16" s="6">
        <v>8</v>
      </c>
      <c r="H16" s="94">
        <v>623916769</v>
      </c>
      <c r="I16" s="95">
        <v>511031340</v>
      </c>
    </row>
    <row r="17" spans="1:9" x14ac:dyDescent="0.25">
      <c r="A17" s="269" t="s">
        <v>53</v>
      </c>
      <c r="B17" s="269"/>
      <c r="C17" s="269"/>
      <c r="D17" s="269"/>
      <c r="E17" s="269"/>
      <c r="F17" s="269"/>
      <c r="G17" s="6">
        <v>9</v>
      </c>
      <c r="H17" s="94">
        <v>0</v>
      </c>
      <c r="I17" s="95">
        <v>0</v>
      </c>
    </row>
    <row r="18" spans="1:9" ht="25.9" customHeight="1" x14ac:dyDescent="0.25">
      <c r="A18" s="276" t="s">
        <v>54</v>
      </c>
      <c r="B18" s="276"/>
      <c r="C18" s="276"/>
      <c r="D18" s="276"/>
      <c r="E18" s="276"/>
      <c r="F18" s="276"/>
      <c r="G18" s="7">
        <v>10</v>
      </c>
      <c r="H18" s="46">
        <f>H19+H20+H21</f>
        <v>38865901</v>
      </c>
      <c r="I18" s="46">
        <f>I19+I20+I21</f>
        <v>9316729</v>
      </c>
    </row>
    <row r="19" spans="1:9" x14ac:dyDescent="0.25">
      <c r="A19" s="269" t="s">
        <v>51</v>
      </c>
      <c r="B19" s="269"/>
      <c r="C19" s="269"/>
      <c r="D19" s="269"/>
      <c r="E19" s="269"/>
      <c r="F19" s="269"/>
      <c r="G19" s="6">
        <v>11</v>
      </c>
      <c r="H19" s="94">
        <v>20000000</v>
      </c>
      <c r="I19" s="95">
        <v>0</v>
      </c>
    </row>
    <row r="20" spans="1:9" x14ac:dyDescent="0.25">
      <c r="A20" s="269" t="s">
        <v>52</v>
      </c>
      <c r="B20" s="269"/>
      <c r="C20" s="269"/>
      <c r="D20" s="269"/>
      <c r="E20" s="269"/>
      <c r="F20" s="269"/>
      <c r="G20" s="6">
        <v>12</v>
      </c>
      <c r="H20" s="94">
        <v>0</v>
      </c>
      <c r="I20" s="95">
        <v>0</v>
      </c>
    </row>
    <row r="21" spans="1:9" x14ac:dyDescent="0.25">
      <c r="A21" s="269" t="s">
        <v>53</v>
      </c>
      <c r="B21" s="269"/>
      <c r="C21" s="269"/>
      <c r="D21" s="269"/>
      <c r="E21" s="269"/>
      <c r="F21" s="269"/>
      <c r="G21" s="6">
        <v>13</v>
      </c>
      <c r="H21" s="94">
        <v>18865901</v>
      </c>
      <c r="I21" s="95">
        <v>9316729</v>
      </c>
    </row>
    <row r="22" spans="1:9" x14ac:dyDescent="0.25">
      <c r="A22" s="276" t="s">
        <v>55</v>
      </c>
      <c r="B22" s="276"/>
      <c r="C22" s="276"/>
      <c r="D22" s="276"/>
      <c r="E22" s="276"/>
      <c r="F22" s="276"/>
      <c r="G22" s="7">
        <v>14</v>
      </c>
      <c r="H22" s="46">
        <f>H23+H24</f>
        <v>0</v>
      </c>
      <c r="I22" s="46">
        <f>I23+I24</f>
        <v>0</v>
      </c>
    </row>
    <row r="23" spans="1:9" x14ac:dyDescent="0.25">
      <c r="A23" s="269" t="s">
        <v>52</v>
      </c>
      <c r="B23" s="269"/>
      <c r="C23" s="269"/>
      <c r="D23" s="269"/>
      <c r="E23" s="269"/>
      <c r="F23" s="269"/>
      <c r="G23" s="6">
        <v>15</v>
      </c>
      <c r="H23" s="95">
        <v>0</v>
      </c>
      <c r="I23" s="95">
        <v>0</v>
      </c>
    </row>
    <row r="24" spans="1:9" x14ac:dyDescent="0.25">
      <c r="A24" s="269" t="s">
        <v>53</v>
      </c>
      <c r="B24" s="269"/>
      <c r="C24" s="269"/>
      <c r="D24" s="269"/>
      <c r="E24" s="269"/>
      <c r="F24" s="269"/>
      <c r="G24" s="6">
        <v>16</v>
      </c>
      <c r="H24" s="95">
        <v>0</v>
      </c>
      <c r="I24" s="95">
        <v>0</v>
      </c>
    </row>
    <row r="25" spans="1:9" ht="25.9" customHeight="1" x14ac:dyDescent="0.25">
      <c r="A25" s="276" t="s">
        <v>56</v>
      </c>
      <c r="B25" s="276"/>
      <c r="C25" s="276"/>
      <c r="D25" s="276"/>
      <c r="E25" s="276"/>
      <c r="F25" s="276"/>
      <c r="G25" s="7">
        <v>17</v>
      </c>
      <c r="H25" s="46">
        <f>H26+H27+H28</f>
        <v>4158015469</v>
      </c>
      <c r="I25" s="46">
        <f>I26+I27+I28</f>
        <v>4601319906</v>
      </c>
    </row>
    <row r="26" spans="1:9" x14ac:dyDescent="0.25">
      <c r="A26" s="269" t="s">
        <v>51</v>
      </c>
      <c r="B26" s="269"/>
      <c r="C26" s="269"/>
      <c r="D26" s="269"/>
      <c r="E26" s="269"/>
      <c r="F26" s="269"/>
      <c r="G26" s="6">
        <v>18</v>
      </c>
      <c r="H26" s="94">
        <v>49027711</v>
      </c>
      <c r="I26" s="95">
        <v>48896784</v>
      </c>
    </row>
    <row r="27" spans="1:9" x14ac:dyDescent="0.25">
      <c r="A27" s="269" t="s">
        <v>52</v>
      </c>
      <c r="B27" s="269"/>
      <c r="C27" s="269"/>
      <c r="D27" s="269"/>
      <c r="E27" s="269"/>
      <c r="F27" s="269"/>
      <c r="G27" s="6">
        <v>19</v>
      </c>
      <c r="H27" s="94">
        <v>4108987758</v>
      </c>
      <c r="I27" s="95">
        <v>4552423122</v>
      </c>
    </row>
    <row r="28" spans="1:9" x14ac:dyDescent="0.25">
      <c r="A28" s="269" t="s">
        <v>53</v>
      </c>
      <c r="B28" s="269"/>
      <c r="C28" s="269"/>
      <c r="D28" s="269"/>
      <c r="E28" s="269"/>
      <c r="F28" s="269"/>
      <c r="G28" s="6">
        <v>20</v>
      </c>
      <c r="H28" s="94">
        <v>0</v>
      </c>
      <c r="I28" s="95">
        <v>0</v>
      </c>
    </row>
    <row r="29" spans="1:9" x14ac:dyDescent="0.25">
      <c r="A29" s="276" t="s">
        <v>57</v>
      </c>
      <c r="B29" s="276"/>
      <c r="C29" s="276"/>
      <c r="D29" s="276"/>
      <c r="E29" s="276"/>
      <c r="F29" s="276"/>
      <c r="G29" s="7">
        <v>21</v>
      </c>
      <c r="H29" s="46">
        <f>H30+H31</f>
        <v>16413935375</v>
      </c>
      <c r="I29" s="46">
        <f>I30+I31</f>
        <v>15955565325</v>
      </c>
    </row>
    <row r="30" spans="1:9" x14ac:dyDescent="0.25">
      <c r="A30" s="269" t="s">
        <v>52</v>
      </c>
      <c r="B30" s="269"/>
      <c r="C30" s="269"/>
      <c r="D30" s="269"/>
      <c r="E30" s="269"/>
      <c r="F30" s="269"/>
      <c r="G30" s="6">
        <v>22</v>
      </c>
      <c r="H30" s="94">
        <v>1978784</v>
      </c>
      <c r="I30" s="95">
        <v>454371</v>
      </c>
    </row>
    <row r="31" spans="1:9" x14ac:dyDescent="0.25">
      <c r="A31" s="269" t="s">
        <v>53</v>
      </c>
      <c r="B31" s="269"/>
      <c r="C31" s="269"/>
      <c r="D31" s="269"/>
      <c r="E31" s="269"/>
      <c r="F31" s="269"/>
      <c r="G31" s="6">
        <v>23</v>
      </c>
      <c r="H31" s="94">
        <v>16411956591</v>
      </c>
      <c r="I31" s="95">
        <v>15955110954</v>
      </c>
    </row>
    <row r="32" spans="1:9" x14ac:dyDescent="0.25">
      <c r="A32" s="269" t="s">
        <v>58</v>
      </c>
      <c r="B32" s="269"/>
      <c r="C32" s="269"/>
      <c r="D32" s="269"/>
      <c r="E32" s="269"/>
      <c r="F32" s="269"/>
      <c r="G32" s="6">
        <v>24</v>
      </c>
      <c r="H32" s="94">
        <v>0</v>
      </c>
      <c r="I32" s="95">
        <v>0</v>
      </c>
    </row>
    <row r="33" spans="1:9" ht="28.9" customHeight="1" x14ac:dyDescent="0.25">
      <c r="A33" s="269" t="s">
        <v>59</v>
      </c>
      <c r="B33" s="269"/>
      <c r="C33" s="269"/>
      <c r="D33" s="269"/>
      <c r="E33" s="269"/>
      <c r="F33" s="269"/>
      <c r="G33" s="6">
        <v>25</v>
      </c>
      <c r="H33" s="94">
        <v>0</v>
      </c>
      <c r="I33" s="95">
        <v>0</v>
      </c>
    </row>
    <row r="34" spans="1:9" x14ac:dyDescent="0.25">
      <c r="A34" s="269" t="s">
        <v>60</v>
      </c>
      <c r="B34" s="269"/>
      <c r="C34" s="269"/>
      <c r="D34" s="269"/>
      <c r="E34" s="269"/>
      <c r="F34" s="269"/>
      <c r="G34" s="6">
        <v>26</v>
      </c>
      <c r="H34" s="94">
        <v>9760843</v>
      </c>
      <c r="I34" s="95">
        <v>9760843</v>
      </c>
    </row>
    <row r="35" spans="1:9" x14ac:dyDescent="0.25">
      <c r="A35" s="269" t="s">
        <v>61</v>
      </c>
      <c r="B35" s="269"/>
      <c r="C35" s="269"/>
      <c r="D35" s="269"/>
      <c r="E35" s="269"/>
      <c r="F35" s="269"/>
      <c r="G35" s="6">
        <v>27</v>
      </c>
      <c r="H35" s="94">
        <v>326523749</v>
      </c>
      <c r="I35" s="95">
        <v>310680257</v>
      </c>
    </row>
    <row r="36" spans="1:9" x14ac:dyDescent="0.25">
      <c r="A36" s="269" t="s">
        <v>62</v>
      </c>
      <c r="B36" s="269"/>
      <c r="C36" s="269"/>
      <c r="D36" s="269"/>
      <c r="E36" s="269"/>
      <c r="F36" s="269"/>
      <c r="G36" s="6">
        <v>28</v>
      </c>
      <c r="H36" s="94">
        <v>91038847</v>
      </c>
      <c r="I36" s="95">
        <v>93319300</v>
      </c>
    </row>
    <row r="37" spans="1:9" x14ac:dyDescent="0.25">
      <c r="A37" s="269" t="s">
        <v>63</v>
      </c>
      <c r="B37" s="269"/>
      <c r="C37" s="269"/>
      <c r="D37" s="269"/>
      <c r="E37" s="269"/>
      <c r="F37" s="269"/>
      <c r="G37" s="6">
        <v>29</v>
      </c>
      <c r="H37" s="94">
        <v>2797956</v>
      </c>
      <c r="I37" s="95">
        <v>642640</v>
      </c>
    </row>
    <row r="38" spans="1:9" x14ac:dyDescent="0.25">
      <c r="A38" s="269" t="s">
        <v>64</v>
      </c>
      <c r="B38" s="269"/>
      <c r="C38" s="269"/>
      <c r="D38" s="269"/>
      <c r="E38" s="269"/>
      <c r="F38" s="269"/>
      <c r="G38" s="6">
        <v>30</v>
      </c>
      <c r="H38" s="94">
        <v>40321775</v>
      </c>
      <c r="I38" s="95">
        <v>51761294</v>
      </c>
    </row>
    <row r="39" spans="1:9" ht="27.65" customHeight="1" x14ac:dyDescent="0.25">
      <c r="A39" s="269" t="s">
        <v>65</v>
      </c>
      <c r="B39" s="269"/>
      <c r="C39" s="269"/>
      <c r="D39" s="269"/>
      <c r="E39" s="269"/>
      <c r="F39" s="269"/>
      <c r="G39" s="6">
        <v>31</v>
      </c>
      <c r="H39" s="94">
        <v>0</v>
      </c>
      <c r="I39" s="95">
        <v>9200000</v>
      </c>
    </row>
    <row r="40" spans="1:9" x14ac:dyDescent="0.25">
      <c r="A40" s="295" t="s">
        <v>66</v>
      </c>
      <c r="B40" s="295"/>
      <c r="C40" s="295"/>
      <c r="D40" s="295"/>
      <c r="E40" s="295"/>
      <c r="F40" s="295"/>
      <c r="G40" s="7">
        <v>32</v>
      </c>
      <c r="H40" s="45">
        <f>H9+H13+H18+H22+H25+H29+H32+H33+H34+H35+H36+H37+H38+H39</f>
        <v>25462977490</v>
      </c>
      <c r="I40" s="45">
        <f>I9+I13+I18+I22+I25+I29+I32+I33+I34+I35+I36+I37+I38+I39</f>
        <v>27835839039</v>
      </c>
    </row>
    <row r="41" spans="1:9" x14ac:dyDescent="0.25">
      <c r="A41" s="272" t="s">
        <v>67</v>
      </c>
      <c r="B41" s="273"/>
      <c r="C41" s="273"/>
      <c r="D41" s="273"/>
      <c r="E41" s="273"/>
      <c r="F41" s="273"/>
      <c r="G41" s="273"/>
      <c r="H41" s="273"/>
      <c r="I41" s="273"/>
    </row>
    <row r="42" spans="1:9" x14ac:dyDescent="0.25">
      <c r="A42" s="276" t="s">
        <v>68</v>
      </c>
      <c r="B42" s="294"/>
      <c r="C42" s="294"/>
      <c r="D42" s="294"/>
      <c r="E42" s="294"/>
      <c r="F42" s="294"/>
      <c r="G42" s="7">
        <v>33</v>
      </c>
      <c r="H42" s="46">
        <f>H43+H44+H45+H46+H47</f>
        <v>21172</v>
      </c>
      <c r="I42" s="46">
        <f>I43+I44+I45+I46+I47</f>
        <v>0</v>
      </c>
    </row>
    <row r="43" spans="1:9" x14ac:dyDescent="0.25">
      <c r="A43" s="269" t="s">
        <v>69</v>
      </c>
      <c r="B43" s="269"/>
      <c r="C43" s="269"/>
      <c r="D43" s="269"/>
      <c r="E43" s="269"/>
      <c r="F43" s="269"/>
      <c r="G43" s="6">
        <v>34</v>
      </c>
      <c r="H43" s="94">
        <v>21172</v>
      </c>
      <c r="I43" s="95">
        <v>0</v>
      </c>
    </row>
    <row r="44" spans="1:9" x14ac:dyDescent="0.25">
      <c r="A44" s="269" t="s">
        <v>70</v>
      </c>
      <c r="B44" s="269"/>
      <c r="C44" s="269"/>
      <c r="D44" s="269"/>
      <c r="E44" s="269"/>
      <c r="F44" s="269"/>
      <c r="G44" s="6">
        <v>35</v>
      </c>
      <c r="H44" s="94">
        <v>0</v>
      </c>
      <c r="I44" s="95">
        <v>0</v>
      </c>
    </row>
    <row r="45" spans="1:9" x14ac:dyDescent="0.25">
      <c r="A45" s="269" t="s">
        <v>71</v>
      </c>
      <c r="B45" s="269"/>
      <c r="C45" s="269"/>
      <c r="D45" s="269"/>
      <c r="E45" s="269"/>
      <c r="F45" s="269"/>
      <c r="G45" s="6">
        <v>36</v>
      </c>
      <c r="H45" s="94">
        <v>0</v>
      </c>
      <c r="I45" s="95">
        <v>0</v>
      </c>
    </row>
    <row r="46" spans="1:9" x14ac:dyDescent="0.25">
      <c r="A46" s="269" t="s">
        <v>72</v>
      </c>
      <c r="B46" s="269"/>
      <c r="C46" s="269"/>
      <c r="D46" s="269"/>
      <c r="E46" s="269"/>
      <c r="F46" s="269"/>
      <c r="G46" s="6">
        <v>37</v>
      </c>
      <c r="H46" s="94">
        <v>0</v>
      </c>
      <c r="I46" s="95">
        <v>0</v>
      </c>
    </row>
    <row r="47" spans="1:9" x14ac:dyDescent="0.25">
      <c r="A47" s="269" t="s">
        <v>73</v>
      </c>
      <c r="B47" s="269"/>
      <c r="C47" s="269"/>
      <c r="D47" s="269"/>
      <c r="E47" s="269"/>
      <c r="F47" s="269"/>
      <c r="G47" s="6">
        <v>38</v>
      </c>
      <c r="H47" s="94">
        <v>0</v>
      </c>
      <c r="I47" s="95">
        <v>0</v>
      </c>
    </row>
    <row r="48" spans="1:9" ht="27.65" customHeight="1" x14ac:dyDescent="0.25">
      <c r="A48" s="276" t="s">
        <v>74</v>
      </c>
      <c r="B48" s="294"/>
      <c r="C48" s="294"/>
      <c r="D48" s="294"/>
      <c r="E48" s="294"/>
      <c r="F48" s="294"/>
      <c r="G48" s="7">
        <v>39</v>
      </c>
      <c r="H48" s="46">
        <f>H49+H50+H51</f>
        <v>0</v>
      </c>
      <c r="I48" s="46">
        <f>I49+I50+I51</f>
        <v>0</v>
      </c>
    </row>
    <row r="49" spans="1:9" x14ac:dyDescent="0.25">
      <c r="A49" s="269" t="s">
        <v>71</v>
      </c>
      <c r="B49" s="269"/>
      <c r="C49" s="269"/>
      <c r="D49" s="269"/>
      <c r="E49" s="269"/>
      <c r="F49" s="269"/>
      <c r="G49" s="6">
        <v>40</v>
      </c>
      <c r="H49" s="94">
        <v>0</v>
      </c>
      <c r="I49" s="95">
        <v>0</v>
      </c>
    </row>
    <row r="50" spans="1:9" x14ac:dyDescent="0.25">
      <c r="A50" s="269" t="s">
        <v>72</v>
      </c>
      <c r="B50" s="269"/>
      <c r="C50" s="269"/>
      <c r="D50" s="269"/>
      <c r="E50" s="269"/>
      <c r="F50" s="269"/>
      <c r="G50" s="6">
        <v>41</v>
      </c>
      <c r="H50" s="94">
        <v>0</v>
      </c>
      <c r="I50" s="95">
        <v>0</v>
      </c>
    </row>
    <row r="51" spans="1:9" x14ac:dyDescent="0.25">
      <c r="A51" s="269" t="s">
        <v>73</v>
      </c>
      <c r="B51" s="269"/>
      <c r="C51" s="269"/>
      <c r="D51" s="269"/>
      <c r="E51" s="269"/>
      <c r="F51" s="269"/>
      <c r="G51" s="6">
        <v>42</v>
      </c>
      <c r="H51" s="94">
        <v>0</v>
      </c>
      <c r="I51" s="95">
        <v>0</v>
      </c>
    </row>
    <row r="52" spans="1:9" x14ac:dyDescent="0.25">
      <c r="A52" s="276" t="s">
        <v>75</v>
      </c>
      <c r="B52" s="294"/>
      <c r="C52" s="294"/>
      <c r="D52" s="294"/>
      <c r="E52" s="294"/>
      <c r="F52" s="294"/>
      <c r="G52" s="7">
        <v>43</v>
      </c>
      <c r="H52" s="46">
        <f>H53+H54+H55</f>
        <v>22688405792</v>
      </c>
      <c r="I52" s="46">
        <f>I53+I54+I55</f>
        <v>24851379590</v>
      </c>
    </row>
    <row r="53" spans="1:9" x14ac:dyDescent="0.25">
      <c r="A53" s="269" t="s">
        <v>71</v>
      </c>
      <c r="B53" s="269"/>
      <c r="C53" s="269"/>
      <c r="D53" s="269"/>
      <c r="E53" s="269"/>
      <c r="F53" s="269"/>
      <c r="G53" s="6">
        <v>44</v>
      </c>
      <c r="H53" s="94">
        <v>22569135023</v>
      </c>
      <c r="I53" s="94">
        <v>24756955639</v>
      </c>
    </row>
    <row r="54" spans="1:9" x14ac:dyDescent="0.25">
      <c r="A54" s="269" t="s">
        <v>72</v>
      </c>
      <c r="B54" s="269"/>
      <c r="C54" s="269"/>
      <c r="D54" s="269"/>
      <c r="E54" s="269"/>
      <c r="F54" s="269"/>
      <c r="G54" s="6">
        <v>45</v>
      </c>
      <c r="H54" s="94">
        <v>0</v>
      </c>
      <c r="I54" s="94">
        <v>0</v>
      </c>
    </row>
    <row r="55" spans="1:9" x14ac:dyDescent="0.25">
      <c r="A55" s="269" t="s">
        <v>73</v>
      </c>
      <c r="B55" s="269"/>
      <c r="C55" s="269"/>
      <c r="D55" s="269"/>
      <c r="E55" s="269"/>
      <c r="F55" s="269"/>
      <c r="G55" s="6">
        <v>46</v>
      </c>
      <c r="H55" s="94">
        <v>119270769</v>
      </c>
      <c r="I55" s="94">
        <v>94423951</v>
      </c>
    </row>
    <row r="56" spans="1:9" x14ac:dyDescent="0.25">
      <c r="A56" s="269" t="s">
        <v>76</v>
      </c>
      <c r="B56" s="269"/>
      <c r="C56" s="269"/>
      <c r="D56" s="269"/>
      <c r="E56" s="269"/>
      <c r="F56" s="269"/>
      <c r="G56" s="6">
        <v>47</v>
      </c>
      <c r="H56" s="94">
        <v>0</v>
      </c>
      <c r="I56" s="94">
        <v>0</v>
      </c>
    </row>
    <row r="57" spans="1:9" ht="24" customHeight="1" x14ac:dyDescent="0.25">
      <c r="A57" s="293" t="s">
        <v>77</v>
      </c>
      <c r="B57" s="293"/>
      <c r="C57" s="293"/>
      <c r="D57" s="293"/>
      <c r="E57" s="293"/>
      <c r="F57" s="293"/>
      <c r="G57" s="6">
        <v>48</v>
      </c>
      <c r="H57" s="94">
        <v>0</v>
      </c>
      <c r="I57" s="94">
        <v>0</v>
      </c>
    </row>
    <row r="58" spans="1:9" x14ac:dyDescent="0.25">
      <c r="A58" s="293" t="s">
        <v>78</v>
      </c>
      <c r="B58" s="293"/>
      <c r="C58" s="293"/>
      <c r="D58" s="293"/>
      <c r="E58" s="293"/>
      <c r="F58" s="293"/>
      <c r="G58" s="6">
        <v>49</v>
      </c>
      <c r="H58" s="94">
        <v>125688739</v>
      </c>
      <c r="I58" s="94">
        <v>89416940</v>
      </c>
    </row>
    <row r="59" spans="1:9" x14ac:dyDescent="0.25">
      <c r="A59" s="293" t="s">
        <v>79</v>
      </c>
      <c r="B59" s="269"/>
      <c r="C59" s="269"/>
      <c r="D59" s="269"/>
      <c r="E59" s="269"/>
      <c r="F59" s="269"/>
      <c r="G59" s="6">
        <v>50</v>
      </c>
      <c r="H59" s="94">
        <v>25697310</v>
      </c>
      <c r="I59" s="94">
        <v>64392779</v>
      </c>
    </row>
    <row r="60" spans="1:9" x14ac:dyDescent="0.25">
      <c r="A60" s="293" t="s">
        <v>80</v>
      </c>
      <c r="B60" s="293"/>
      <c r="C60" s="293"/>
      <c r="D60" s="293"/>
      <c r="E60" s="293"/>
      <c r="F60" s="293"/>
      <c r="G60" s="6">
        <v>51</v>
      </c>
      <c r="H60" s="94">
        <v>0</v>
      </c>
      <c r="I60" s="94">
        <v>0</v>
      </c>
    </row>
    <row r="61" spans="1:9" x14ac:dyDescent="0.25">
      <c r="A61" s="293" t="s">
        <v>81</v>
      </c>
      <c r="B61" s="293"/>
      <c r="C61" s="293"/>
      <c r="D61" s="293"/>
      <c r="E61" s="293"/>
      <c r="F61" s="293"/>
      <c r="G61" s="6">
        <v>52</v>
      </c>
      <c r="H61" s="94">
        <v>150060287</v>
      </c>
      <c r="I61" s="94">
        <v>180219880</v>
      </c>
    </row>
    <row r="62" spans="1:9" ht="31.15" customHeight="1" x14ac:dyDescent="0.25">
      <c r="A62" s="293" t="s">
        <v>82</v>
      </c>
      <c r="B62" s="293"/>
      <c r="C62" s="293"/>
      <c r="D62" s="293"/>
      <c r="E62" s="293"/>
      <c r="F62" s="293"/>
      <c r="G62" s="6">
        <v>53</v>
      </c>
      <c r="H62" s="94">
        <v>0</v>
      </c>
      <c r="I62" s="94">
        <v>0</v>
      </c>
    </row>
    <row r="63" spans="1:9" x14ac:dyDescent="0.25">
      <c r="A63" s="295" t="s">
        <v>83</v>
      </c>
      <c r="B63" s="296"/>
      <c r="C63" s="296"/>
      <c r="D63" s="296"/>
      <c r="E63" s="296"/>
      <c r="F63" s="296"/>
      <c r="G63" s="7">
        <v>54</v>
      </c>
      <c r="H63" s="45">
        <f>H42+H48+H52+H56+H57+H58+H59+H60+H61+H62</f>
        <v>22989873300</v>
      </c>
      <c r="I63" s="45">
        <f>I42+I48+I52+I56+I57+I58+I59+I60+I61+I62</f>
        <v>25185409189</v>
      </c>
    </row>
    <row r="64" spans="1:9" x14ac:dyDescent="0.25">
      <c r="A64" s="297" t="s">
        <v>84</v>
      </c>
      <c r="B64" s="298"/>
      <c r="C64" s="298"/>
      <c r="D64" s="298"/>
      <c r="E64" s="298"/>
      <c r="F64" s="298"/>
      <c r="G64" s="298"/>
      <c r="H64" s="298"/>
      <c r="I64" s="298"/>
    </row>
    <row r="65" spans="1:9" x14ac:dyDescent="0.25">
      <c r="A65" s="269" t="s">
        <v>233</v>
      </c>
      <c r="B65" s="269"/>
      <c r="C65" s="269"/>
      <c r="D65" s="269"/>
      <c r="E65" s="269"/>
      <c r="F65" s="269"/>
      <c r="G65" s="6">
        <v>55</v>
      </c>
      <c r="H65" s="95">
        <v>1214775000</v>
      </c>
      <c r="I65" s="95">
        <v>1214775000</v>
      </c>
    </row>
    <row r="66" spans="1:9" x14ac:dyDescent="0.25">
      <c r="A66" s="269" t="s">
        <v>85</v>
      </c>
      <c r="B66" s="269"/>
      <c r="C66" s="269"/>
      <c r="D66" s="269"/>
      <c r="E66" s="269"/>
      <c r="F66" s="269"/>
      <c r="G66" s="6">
        <v>56</v>
      </c>
      <c r="H66" s="95">
        <v>0</v>
      </c>
      <c r="I66" s="95">
        <v>0</v>
      </c>
    </row>
    <row r="67" spans="1:9" x14ac:dyDescent="0.25">
      <c r="A67" s="269" t="s">
        <v>227</v>
      </c>
      <c r="B67" s="269"/>
      <c r="C67" s="269"/>
      <c r="D67" s="269"/>
      <c r="E67" s="269"/>
      <c r="F67" s="269"/>
      <c r="G67" s="6">
        <v>57</v>
      </c>
      <c r="H67" s="95">
        <v>0</v>
      </c>
      <c r="I67" s="95">
        <v>0</v>
      </c>
    </row>
    <row r="68" spans="1:9" x14ac:dyDescent="0.25">
      <c r="A68" s="269" t="s">
        <v>228</v>
      </c>
      <c r="B68" s="269"/>
      <c r="C68" s="269"/>
      <c r="D68" s="269"/>
      <c r="E68" s="269"/>
      <c r="F68" s="269"/>
      <c r="G68" s="6">
        <v>58</v>
      </c>
      <c r="H68" s="95">
        <v>0</v>
      </c>
      <c r="I68" s="95">
        <v>0</v>
      </c>
    </row>
    <row r="69" spans="1:9" x14ac:dyDescent="0.25">
      <c r="A69" s="269" t="s">
        <v>86</v>
      </c>
      <c r="B69" s="269"/>
      <c r="C69" s="269"/>
      <c r="D69" s="269"/>
      <c r="E69" s="269"/>
      <c r="F69" s="269"/>
      <c r="G69" s="6">
        <v>59</v>
      </c>
      <c r="H69" s="95">
        <v>264974555</v>
      </c>
      <c r="I69" s="95">
        <v>240193702</v>
      </c>
    </row>
    <row r="70" spans="1:9" x14ac:dyDescent="0.25">
      <c r="A70" s="269" t="s">
        <v>87</v>
      </c>
      <c r="B70" s="269"/>
      <c r="C70" s="269"/>
      <c r="D70" s="269"/>
      <c r="E70" s="269"/>
      <c r="F70" s="269"/>
      <c r="G70" s="6">
        <v>60</v>
      </c>
      <c r="H70" s="95">
        <v>200321464</v>
      </c>
      <c r="I70" s="95">
        <v>291352537</v>
      </c>
    </row>
    <row r="71" spans="1:9" x14ac:dyDescent="0.25">
      <c r="A71" s="269" t="s">
        <v>88</v>
      </c>
      <c r="B71" s="269"/>
      <c r="C71" s="269"/>
      <c r="D71" s="269"/>
      <c r="E71" s="269"/>
      <c r="F71" s="269"/>
      <c r="G71" s="6">
        <v>61</v>
      </c>
      <c r="H71" s="95">
        <v>0</v>
      </c>
      <c r="I71" s="95">
        <v>0</v>
      </c>
    </row>
    <row r="72" spans="1:9" x14ac:dyDescent="0.25">
      <c r="A72" s="269" t="s">
        <v>89</v>
      </c>
      <c r="B72" s="269"/>
      <c r="C72" s="269"/>
      <c r="D72" s="269"/>
      <c r="E72" s="269"/>
      <c r="F72" s="269"/>
      <c r="G72" s="6">
        <v>62</v>
      </c>
      <c r="H72" s="95">
        <v>611448026</v>
      </c>
      <c r="I72" s="95">
        <v>702479098</v>
      </c>
    </row>
    <row r="73" spans="1:9" x14ac:dyDescent="0.25">
      <c r="A73" s="269" t="s">
        <v>90</v>
      </c>
      <c r="B73" s="269"/>
      <c r="C73" s="269"/>
      <c r="D73" s="269"/>
      <c r="E73" s="269"/>
      <c r="F73" s="269"/>
      <c r="G73" s="6">
        <v>63</v>
      </c>
      <c r="H73" s="95">
        <v>-477000</v>
      </c>
      <c r="I73" s="95">
        <v>-477000</v>
      </c>
    </row>
    <row r="74" spans="1:9" x14ac:dyDescent="0.25">
      <c r="A74" s="269" t="s">
        <v>91</v>
      </c>
      <c r="B74" s="269"/>
      <c r="C74" s="269"/>
      <c r="D74" s="269"/>
      <c r="E74" s="269"/>
      <c r="F74" s="269"/>
      <c r="G74" s="6">
        <v>64</v>
      </c>
      <c r="H74" s="95">
        <v>182062145</v>
      </c>
      <c r="I74" s="95">
        <v>202106513</v>
      </c>
    </row>
    <row r="75" spans="1:9" x14ac:dyDescent="0.25">
      <c r="A75" s="269" t="s">
        <v>92</v>
      </c>
      <c r="B75" s="269"/>
      <c r="C75" s="269"/>
      <c r="D75" s="269"/>
      <c r="E75" s="269"/>
      <c r="F75" s="269"/>
      <c r="G75" s="6">
        <v>65</v>
      </c>
      <c r="H75" s="95">
        <v>0</v>
      </c>
      <c r="I75" s="95">
        <v>0</v>
      </c>
    </row>
    <row r="76" spans="1:9" x14ac:dyDescent="0.25">
      <c r="A76" s="269" t="s">
        <v>93</v>
      </c>
      <c r="B76" s="269"/>
      <c r="C76" s="269"/>
      <c r="D76" s="269"/>
      <c r="E76" s="269"/>
      <c r="F76" s="269"/>
      <c r="G76" s="6">
        <v>66</v>
      </c>
      <c r="H76" s="95">
        <v>0</v>
      </c>
      <c r="I76" s="95">
        <v>0</v>
      </c>
    </row>
    <row r="77" spans="1:9" x14ac:dyDescent="0.25">
      <c r="A77" s="295" t="s">
        <v>94</v>
      </c>
      <c r="B77" s="295"/>
      <c r="C77" s="295"/>
      <c r="D77" s="295"/>
      <c r="E77" s="295"/>
      <c r="F77" s="295"/>
      <c r="G77" s="7">
        <v>67</v>
      </c>
      <c r="H77" s="45">
        <f>H65+H66+H67+H68+H69+H70+H71+H72+H73+H74+H75+H76</f>
        <v>2473104190</v>
      </c>
      <c r="I77" s="45">
        <f>I65+I66+I67+I68+I69+I70+I71+I72+I73+I74+I75+I76</f>
        <v>2650429850</v>
      </c>
    </row>
    <row r="78" spans="1:9" x14ac:dyDescent="0.25">
      <c r="A78" s="295" t="s">
        <v>95</v>
      </c>
      <c r="B78" s="296"/>
      <c r="C78" s="296"/>
      <c r="D78" s="296"/>
      <c r="E78" s="296"/>
      <c r="F78" s="296"/>
      <c r="G78" s="7">
        <v>68</v>
      </c>
      <c r="H78" s="45">
        <f>H63+H77</f>
        <v>25462977490</v>
      </c>
      <c r="I78" s="45">
        <f>I63+I77</f>
        <v>27835839039</v>
      </c>
    </row>
  </sheetData>
  <sheetProtection algorithmName="SHA-512" hashValue="pmQlPq3DJ60hy2MyaYaaZxAwPQj7AD9YRYYVNmMWpEyu9h2o5WvlPZ4T8MMtgekympabIjx4xb2wSu52Y6Ytdg==" saltValue="Qjhghh640n4Qbq1AwtDmlQ=="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Invalid entry" error="You can enter only whole numbers (positive or negative) or a zero." sqref="H69:I69" xr:uid="{00000000-0002-0000-0100-000005000000}">
      <formula1>9999999999</formula1>
    </dataValidation>
    <dataValidation type="whole" operator="notEqual" allowBlank="1" showInputMessage="1" showErrorMessage="1" errorTitle="Invalid entry" error="You can enter only whole numbers." sqref="H66:I67 H70:I78" xr:uid="{00000000-0002-0000-0100-000006000000}">
      <formula1>9999999999</formula1>
    </dataValidation>
    <dataValidation type="whole" operator="greaterThanOrEqual" allowBlank="1" showInputMessage="1" showErrorMessage="1" errorTitle="Invalid entry" error="You can enter only positive whole numbers or a zero."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54" workbookViewId="0">
      <selection activeCell="I45" sqref="I45:I70"/>
    </sheetView>
  </sheetViews>
  <sheetFormatPr defaultRowHeight="12.5" x14ac:dyDescent="0.25"/>
  <cols>
    <col min="1" max="7" width="8.81640625" style="11"/>
    <col min="8" max="8" width="11.7265625" style="36" customWidth="1"/>
    <col min="9" max="9" width="14.54296875" style="36" customWidth="1"/>
    <col min="10" max="10" width="23.1796875" style="11" customWidth="1"/>
    <col min="11" max="260" width="8.81640625" style="11"/>
    <col min="261" max="261" width="9.81640625" style="11" bestFit="1" customWidth="1"/>
    <col min="262" max="262" width="11.7265625" style="11" bestFit="1" customWidth="1"/>
    <col min="263" max="516" width="8.81640625" style="11"/>
    <col min="517" max="517" width="9.81640625" style="11" bestFit="1" customWidth="1"/>
    <col min="518" max="518" width="11.7265625" style="11" bestFit="1" customWidth="1"/>
    <col min="519" max="772" width="8.81640625" style="11"/>
    <col min="773" max="773" width="9.81640625" style="11" bestFit="1" customWidth="1"/>
    <col min="774" max="774" width="11.7265625" style="11" bestFit="1" customWidth="1"/>
    <col min="775" max="1028" width="8.81640625" style="11"/>
    <col min="1029" max="1029" width="9.81640625" style="11" bestFit="1" customWidth="1"/>
    <col min="1030" max="1030" width="11.7265625" style="11" bestFit="1" customWidth="1"/>
    <col min="1031" max="1284" width="8.81640625" style="11"/>
    <col min="1285" max="1285" width="9.81640625" style="11" bestFit="1" customWidth="1"/>
    <col min="1286" max="1286" width="11.7265625" style="11" bestFit="1" customWidth="1"/>
    <col min="1287" max="1540" width="8.81640625" style="11"/>
    <col min="1541" max="1541" width="9.81640625" style="11" bestFit="1" customWidth="1"/>
    <col min="1542" max="1542" width="11.7265625" style="11" bestFit="1" customWidth="1"/>
    <col min="1543" max="1796" width="8.81640625" style="11"/>
    <col min="1797" max="1797" width="9.81640625" style="11" bestFit="1" customWidth="1"/>
    <col min="1798" max="1798" width="11.7265625" style="11" bestFit="1" customWidth="1"/>
    <col min="1799" max="2052" width="8.81640625" style="11"/>
    <col min="2053" max="2053" width="9.81640625" style="11" bestFit="1" customWidth="1"/>
    <col min="2054" max="2054" width="11.7265625" style="11" bestFit="1" customWidth="1"/>
    <col min="2055" max="2308" width="8.81640625" style="11"/>
    <col min="2309" max="2309" width="9.81640625" style="11" bestFit="1" customWidth="1"/>
    <col min="2310" max="2310" width="11.7265625" style="11" bestFit="1" customWidth="1"/>
    <col min="2311" max="2564" width="8.81640625" style="11"/>
    <col min="2565" max="2565" width="9.81640625" style="11" bestFit="1" customWidth="1"/>
    <col min="2566" max="2566" width="11.7265625" style="11" bestFit="1" customWidth="1"/>
    <col min="2567" max="2820" width="8.81640625" style="11"/>
    <col min="2821" max="2821" width="9.81640625" style="11" bestFit="1" customWidth="1"/>
    <col min="2822" max="2822" width="11.7265625" style="11" bestFit="1" customWidth="1"/>
    <col min="2823" max="3076" width="8.81640625" style="11"/>
    <col min="3077" max="3077" width="9.81640625" style="11" bestFit="1" customWidth="1"/>
    <col min="3078" max="3078" width="11.7265625" style="11" bestFit="1" customWidth="1"/>
    <col min="3079" max="3332" width="8.81640625" style="11"/>
    <col min="3333" max="3333" width="9.81640625" style="11" bestFit="1" customWidth="1"/>
    <col min="3334" max="3334" width="11.7265625" style="11" bestFit="1" customWidth="1"/>
    <col min="3335" max="3588" width="8.81640625" style="11"/>
    <col min="3589" max="3589" width="9.81640625" style="11" bestFit="1" customWidth="1"/>
    <col min="3590" max="3590" width="11.7265625" style="11" bestFit="1" customWidth="1"/>
    <col min="3591" max="3844" width="8.81640625" style="11"/>
    <col min="3845" max="3845" width="9.81640625" style="11" bestFit="1" customWidth="1"/>
    <col min="3846" max="3846" width="11.7265625" style="11" bestFit="1" customWidth="1"/>
    <col min="3847" max="4100" width="8.81640625" style="11"/>
    <col min="4101" max="4101" width="9.81640625" style="11" bestFit="1" customWidth="1"/>
    <col min="4102" max="4102" width="11.7265625" style="11" bestFit="1" customWidth="1"/>
    <col min="4103" max="4356" width="8.81640625" style="11"/>
    <col min="4357" max="4357" width="9.81640625" style="11" bestFit="1" customWidth="1"/>
    <col min="4358" max="4358" width="11.7265625" style="11" bestFit="1" customWidth="1"/>
    <col min="4359" max="4612" width="8.81640625" style="11"/>
    <col min="4613" max="4613" width="9.81640625" style="11" bestFit="1" customWidth="1"/>
    <col min="4614" max="4614" width="11.7265625" style="11" bestFit="1" customWidth="1"/>
    <col min="4615" max="4868" width="8.81640625" style="11"/>
    <col min="4869" max="4869" width="9.81640625" style="11" bestFit="1" customWidth="1"/>
    <col min="4870" max="4870" width="11.7265625" style="11" bestFit="1" customWidth="1"/>
    <col min="4871" max="5124" width="8.81640625" style="11"/>
    <col min="5125" max="5125" width="9.81640625" style="11" bestFit="1" customWidth="1"/>
    <col min="5126" max="5126" width="11.7265625" style="11" bestFit="1" customWidth="1"/>
    <col min="5127" max="5380" width="8.81640625" style="11"/>
    <col min="5381" max="5381" width="9.81640625" style="11" bestFit="1" customWidth="1"/>
    <col min="5382" max="5382" width="11.7265625" style="11" bestFit="1" customWidth="1"/>
    <col min="5383" max="5636" width="8.81640625" style="11"/>
    <col min="5637" max="5637" width="9.81640625" style="11" bestFit="1" customWidth="1"/>
    <col min="5638" max="5638" width="11.7265625" style="11" bestFit="1" customWidth="1"/>
    <col min="5639" max="5892" width="8.81640625" style="11"/>
    <col min="5893" max="5893" width="9.81640625" style="11" bestFit="1" customWidth="1"/>
    <col min="5894" max="5894" width="11.7265625" style="11" bestFit="1" customWidth="1"/>
    <col min="5895" max="6148" width="8.81640625" style="11"/>
    <col min="6149" max="6149" width="9.81640625" style="11" bestFit="1" customWidth="1"/>
    <col min="6150" max="6150" width="11.7265625" style="11" bestFit="1" customWidth="1"/>
    <col min="6151" max="6404" width="8.81640625" style="11"/>
    <col min="6405" max="6405" width="9.81640625" style="11" bestFit="1" customWidth="1"/>
    <col min="6406" max="6406" width="11.7265625" style="11" bestFit="1" customWidth="1"/>
    <col min="6407" max="6660" width="8.81640625" style="11"/>
    <col min="6661" max="6661" width="9.81640625" style="11" bestFit="1" customWidth="1"/>
    <col min="6662" max="6662" width="11.7265625" style="11" bestFit="1" customWidth="1"/>
    <col min="6663" max="6916" width="8.81640625" style="11"/>
    <col min="6917" max="6917" width="9.81640625" style="11" bestFit="1" customWidth="1"/>
    <col min="6918" max="6918" width="11.7265625" style="11" bestFit="1" customWidth="1"/>
    <col min="6919" max="7172" width="8.81640625" style="11"/>
    <col min="7173" max="7173" width="9.81640625" style="11" bestFit="1" customWidth="1"/>
    <col min="7174" max="7174" width="11.7265625" style="11" bestFit="1" customWidth="1"/>
    <col min="7175" max="7428" width="8.81640625" style="11"/>
    <col min="7429" max="7429" width="9.81640625" style="11" bestFit="1" customWidth="1"/>
    <col min="7430" max="7430" width="11.7265625" style="11" bestFit="1" customWidth="1"/>
    <col min="7431" max="7684" width="8.81640625" style="11"/>
    <col min="7685" max="7685" width="9.81640625" style="11" bestFit="1" customWidth="1"/>
    <col min="7686" max="7686" width="11.7265625" style="11" bestFit="1" customWidth="1"/>
    <col min="7687" max="7940" width="8.81640625" style="11"/>
    <col min="7941" max="7941" width="9.81640625" style="11" bestFit="1" customWidth="1"/>
    <col min="7942" max="7942" width="11.7265625" style="11" bestFit="1" customWidth="1"/>
    <col min="7943" max="8196" width="8.81640625" style="11"/>
    <col min="8197" max="8197" width="9.81640625" style="11" bestFit="1" customWidth="1"/>
    <col min="8198" max="8198" width="11.7265625" style="11" bestFit="1" customWidth="1"/>
    <col min="8199" max="8452" width="8.81640625" style="11"/>
    <col min="8453" max="8453" width="9.81640625" style="11" bestFit="1" customWidth="1"/>
    <col min="8454" max="8454" width="11.7265625" style="11" bestFit="1" customWidth="1"/>
    <col min="8455" max="8708" width="8.81640625" style="11"/>
    <col min="8709" max="8709" width="9.81640625" style="11" bestFit="1" customWidth="1"/>
    <col min="8710" max="8710" width="11.7265625" style="11" bestFit="1" customWidth="1"/>
    <col min="8711" max="8964" width="8.81640625" style="11"/>
    <col min="8965" max="8965" width="9.81640625" style="11" bestFit="1" customWidth="1"/>
    <col min="8966" max="8966" width="11.7265625" style="11" bestFit="1" customWidth="1"/>
    <col min="8967" max="9220" width="8.81640625" style="11"/>
    <col min="9221" max="9221" width="9.81640625" style="11" bestFit="1" customWidth="1"/>
    <col min="9222" max="9222" width="11.7265625" style="11" bestFit="1" customWidth="1"/>
    <col min="9223" max="9476" width="8.81640625" style="11"/>
    <col min="9477" max="9477" width="9.81640625" style="11" bestFit="1" customWidth="1"/>
    <col min="9478" max="9478" width="11.7265625" style="11" bestFit="1" customWidth="1"/>
    <col min="9479" max="9732" width="8.81640625" style="11"/>
    <col min="9733" max="9733" width="9.81640625" style="11" bestFit="1" customWidth="1"/>
    <col min="9734" max="9734" width="11.7265625" style="11" bestFit="1" customWidth="1"/>
    <col min="9735" max="9988" width="8.81640625" style="11"/>
    <col min="9989" max="9989" width="9.81640625" style="11" bestFit="1" customWidth="1"/>
    <col min="9990" max="9990" width="11.7265625" style="11" bestFit="1" customWidth="1"/>
    <col min="9991" max="10244" width="8.81640625" style="11"/>
    <col min="10245" max="10245" width="9.81640625" style="11" bestFit="1" customWidth="1"/>
    <col min="10246" max="10246" width="11.7265625" style="11" bestFit="1" customWidth="1"/>
    <col min="10247" max="10500" width="8.81640625" style="11"/>
    <col min="10501" max="10501" width="9.81640625" style="11" bestFit="1" customWidth="1"/>
    <col min="10502" max="10502" width="11.7265625" style="11" bestFit="1" customWidth="1"/>
    <col min="10503" max="10756" width="8.81640625" style="11"/>
    <col min="10757" max="10757" width="9.81640625" style="11" bestFit="1" customWidth="1"/>
    <col min="10758" max="10758" width="11.7265625" style="11" bestFit="1" customWidth="1"/>
    <col min="10759" max="11012" width="8.81640625" style="11"/>
    <col min="11013" max="11013" width="9.81640625" style="11" bestFit="1" customWidth="1"/>
    <col min="11014" max="11014" width="11.7265625" style="11" bestFit="1" customWidth="1"/>
    <col min="11015" max="11268" width="8.81640625" style="11"/>
    <col min="11269" max="11269" width="9.81640625" style="11" bestFit="1" customWidth="1"/>
    <col min="11270" max="11270" width="11.7265625" style="11" bestFit="1" customWidth="1"/>
    <col min="11271" max="11524" width="8.81640625" style="11"/>
    <col min="11525" max="11525" width="9.81640625" style="11" bestFit="1" customWidth="1"/>
    <col min="11526" max="11526" width="11.7265625" style="11" bestFit="1" customWidth="1"/>
    <col min="11527" max="11780" width="8.81640625" style="11"/>
    <col min="11781" max="11781" width="9.81640625" style="11" bestFit="1" customWidth="1"/>
    <col min="11782" max="11782" width="11.7265625" style="11" bestFit="1" customWidth="1"/>
    <col min="11783" max="12036" width="8.81640625" style="11"/>
    <col min="12037" max="12037" width="9.81640625" style="11" bestFit="1" customWidth="1"/>
    <col min="12038" max="12038" width="11.7265625" style="11" bestFit="1" customWidth="1"/>
    <col min="12039" max="12292" width="8.81640625" style="11"/>
    <col min="12293" max="12293" width="9.81640625" style="11" bestFit="1" customWidth="1"/>
    <col min="12294" max="12294" width="11.7265625" style="11" bestFit="1" customWidth="1"/>
    <col min="12295" max="12548" width="8.81640625" style="11"/>
    <col min="12549" max="12549" width="9.81640625" style="11" bestFit="1" customWidth="1"/>
    <col min="12550" max="12550" width="11.7265625" style="11" bestFit="1" customWidth="1"/>
    <col min="12551" max="12804" width="8.81640625" style="11"/>
    <col min="12805" max="12805" width="9.81640625" style="11" bestFit="1" customWidth="1"/>
    <col min="12806" max="12806" width="11.7265625" style="11" bestFit="1" customWidth="1"/>
    <col min="12807" max="13060" width="8.81640625" style="11"/>
    <col min="13061" max="13061" width="9.81640625" style="11" bestFit="1" customWidth="1"/>
    <col min="13062" max="13062" width="11.7265625" style="11" bestFit="1" customWidth="1"/>
    <col min="13063" max="13316" width="8.81640625" style="11"/>
    <col min="13317" max="13317" width="9.81640625" style="11" bestFit="1" customWidth="1"/>
    <col min="13318" max="13318" width="11.7265625" style="11" bestFit="1" customWidth="1"/>
    <col min="13319" max="13572" width="8.81640625" style="11"/>
    <col min="13573" max="13573" width="9.81640625" style="11" bestFit="1" customWidth="1"/>
    <col min="13574" max="13574" width="11.7265625" style="11" bestFit="1" customWidth="1"/>
    <col min="13575" max="13828" width="8.81640625" style="11"/>
    <col min="13829" max="13829" width="9.81640625" style="11" bestFit="1" customWidth="1"/>
    <col min="13830" max="13830" width="11.7265625" style="11" bestFit="1" customWidth="1"/>
    <col min="13831" max="14084" width="8.81640625" style="11"/>
    <col min="14085" max="14085" width="9.81640625" style="11" bestFit="1" customWidth="1"/>
    <col min="14086" max="14086" width="11.7265625" style="11" bestFit="1" customWidth="1"/>
    <col min="14087" max="14340" width="8.81640625" style="11"/>
    <col min="14341" max="14341" width="9.81640625" style="11" bestFit="1" customWidth="1"/>
    <col min="14342" max="14342" width="11.7265625" style="11" bestFit="1" customWidth="1"/>
    <col min="14343" max="14596" width="8.81640625" style="11"/>
    <col min="14597" max="14597" width="9.81640625" style="11" bestFit="1" customWidth="1"/>
    <col min="14598" max="14598" width="11.7265625" style="11" bestFit="1" customWidth="1"/>
    <col min="14599" max="14852" width="8.81640625" style="11"/>
    <col min="14853" max="14853" width="9.81640625" style="11" bestFit="1" customWidth="1"/>
    <col min="14854" max="14854" width="11.7265625" style="11" bestFit="1" customWidth="1"/>
    <col min="14855" max="15108" width="8.81640625" style="11"/>
    <col min="15109" max="15109" width="9.81640625" style="11" bestFit="1" customWidth="1"/>
    <col min="15110" max="15110" width="11.7265625" style="11" bestFit="1" customWidth="1"/>
    <col min="15111" max="15364" width="8.81640625" style="11"/>
    <col min="15365" max="15365" width="9.81640625" style="11" bestFit="1" customWidth="1"/>
    <col min="15366" max="15366" width="11.7265625" style="11" bestFit="1" customWidth="1"/>
    <col min="15367" max="15620" width="8.81640625" style="11"/>
    <col min="15621" max="15621" width="9.81640625" style="11" bestFit="1" customWidth="1"/>
    <col min="15622" max="15622" width="11.7265625" style="11" bestFit="1" customWidth="1"/>
    <col min="15623" max="15876" width="8.81640625" style="11"/>
    <col min="15877" max="15877" width="9.81640625" style="11" bestFit="1" customWidth="1"/>
    <col min="15878" max="15878" width="11.7265625" style="11" bestFit="1" customWidth="1"/>
    <col min="15879" max="16132" width="8.81640625" style="11"/>
    <col min="16133" max="16133" width="9.81640625" style="11" bestFit="1" customWidth="1"/>
    <col min="16134" max="16134" width="11.7265625" style="11" bestFit="1" customWidth="1"/>
    <col min="16135" max="16384" width="8.81640625" style="11"/>
  </cols>
  <sheetData>
    <row r="1" spans="1:9" x14ac:dyDescent="0.25">
      <c r="A1" s="305" t="s">
        <v>202</v>
      </c>
      <c r="B1" s="278"/>
      <c r="C1" s="278"/>
      <c r="D1" s="278"/>
      <c r="E1" s="278"/>
      <c r="F1" s="278"/>
      <c r="G1" s="278"/>
      <c r="H1" s="278"/>
    </row>
    <row r="2" spans="1:9" x14ac:dyDescent="0.25">
      <c r="A2" s="306" t="s">
        <v>302</v>
      </c>
      <c r="B2" s="280"/>
      <c r="C2" s="280"/>
      <c r="D2" s="280"/>
      <c r="E2" s="280"/>
      <c r="F2" s="280"/>
      <c r="G2" s="280"/>
      <c r="H2" s="280"/>
    </row>
    <row r="3" spans="1:9" x14ac:dyDescent="0.25">
      <c r="A3" s="307" t="s">
        <v>203</v>
      </c>
      <c r="B3" s="292"/>
      <c r="C3" s="292"/>
      <c r="D3" s="292"/>
      <c r="E3" s="292"/>
      <c r="F3" s="292"/>
      <c r="G3" s="292"/>
      <c r="H3" s="292"/>
      <c r="I3" s="292"/>
    </row>
    <row r="4" spans="1:9" x14ac:dyDescent="0.25">
      <c r="A4" s="308" t="s">
        <v>301</v>
      </c>
      <c r="B4" s="289"/>
      <c r="C4" s="289"/>
      <c r="D4" s="289"/>
      <c r="E4" s="289"/>
      <c r="F4" s="289"/>
      <c r="G4" s="289"/>
      <c r="H4" s="289"/>
      <c r="I4" s="289"/>
    </row>
    <row r="5" spans="1:9" ht="31.5" x14ac:dyDescent="0.25">
      <c r="A5" s="309" t="s">
        <v>204</v>
      </c>
      <c r="B5" s="310"/>
      <c r="C5" s="310"/>
      <c r="D5" s="310"/>
      <c r="E5" s="310"/>
      <c r="F5" s="311"/>
      <c r="G5" s="86" t="s">
        <v>205</v>
      </c>
      <c r="H5" s="87" t="s">
        <v>206</v>
      </c>
      <c r="I5" s="88" t="s">
        <v>207</v>
      </c>
    </row>
    <row r="6" spans="1:9" x14ac:dyDescent="0.25">
      <c r="A6" s="312">
        <v>1</v>
      </c>
      <c r="B6" s="313"/>
      <c r="C6" s="313"/>
      <c r="D6" s="313"/>
      <c r="E6" s="313"/>
      <c r="F6" s="313"/>
      <c r="G6" s="48">
        <v>2</v>
      </c>
      <c r="H6" s="12">
        <v>3</v>
      </c>
      <c r="I6" s="12">
        <v>4</v>
      </c>
    </row>
    <row r="7" spans="1:9" x14ac:dyDescent="0.25">
      <c r="A7" s="301" t="s">
        <v>208</v>
      </c>
      <c r="B7" s="301"/>
      <c r="C7" s="301"/>
      <c r="D7" s="301"/>
      <c r="E7" s="301"/>
      <c r="F7" s="301"/>
      <c r="G7" s="6">
        <v>1</v>
      </c>
      <c r="H7" s="96">
        <v>588918099</v>
      </c>
      <c r="I7" s="96">
        <v>560475074</v>
      </c>
    </row>
    <row r="8" spans="1:9" x14ac:dyDescent="0.25">
      <c r="A8" s="301" t="s">
        <v>234</v>
      </c>
      <c r="B8" s="301"/>
      <c r="C8" s="301"/>
      <c r="D8" s="301"/>
      <c r="E8" s="301"/>
      <c r="F8" s="301"/>
      <c r="G8" s="6">
        <v>2</v>
      </c>
      <c r="H8" s="96">
        <v>51583346</v>
      </c>
      <c r="I8" s="96">
        <v>36363820</v>
      </c>
    </row>
    <row r="9" spans="1:9" x14ac:dyDescent="0.25">
      <c r="A9" s="301" t="s">
        <v>235</v>
      </c>
      <c r="B9" s="301"/>
      <c r="C9" s="301"/>
      <c r="D9" s="301"/>
      <c r="E9" s="301"/>
      <c r="F9" s="301"/>
      <c r="G9" s="6">
        <v>3</v>
      </c>
      <c r="H9" s="96">
        <v>0</v>
      </c>
      <c r="I9" s="96">
        <v>0</v>
      </c>
    </row>
    <row r="10" spans="1:9" x14ac:dyDescent="0.25">
      <c r="A10" s="301" t="s">
        <v>236</v>
      </c>
      <c r="B10" s="301"/>
      <c r="C10" s="301"/>
      <c r="D10" s="301"/>
      <c r="E10" s="301"/>
      <c r="F10" s="301"/>
      <c r="G10" s="6">
        <v>4</v>
      </c>
      <c r="H10" s="96">
        <v>3292513</v>
      </c>
      <c r="I10" s="96">
        <v>2043665</v>
      </c>
    </row>
    <row r="11" spans="1:9" x14ac:dyDescent="0.25">
      <c r="A11" s="301" t="s">
        <v>237</v>
      </c>
      <c r="B11" s="301"/>
      <c r="C11" s="301"/>
      <c r="D11" s="301"/>
      <c r="E11" s="301"/>
      <c r="F11" s="301"/>
      <c r="G11" s="6">
        <v>5</v>
      </c>
      <c r="H11" s="96">
        <v>450155698</v>
      </c>
      <c r="I11" s="96">
        <v>482976369</v>
      </c>
    </row>
    <row r="12" spans="1:9" ht="12.65" customHeight="1" x14ac:dyDescent="0.25">
      <c r="A12" s="301" t="s">
        <v>238</v>
      </c>
      <c r="B12" s="301"/>
      <c r="C12" s="301"/>
      <c r="D12" s="301"/>
      <c r="E12" s="301"/>
      <c r="F12" s="301"/>
      <c r="G12" s="6">
        <v>6</v>
      </c>
      <c r="H12" s="96">
        <v>273888635</v>
      </c>
      <c r="I12" s="96">
        <v>290099614</v>
      </c>
    </row>
    <row r="13" spans="1:9" ht="35.5" customHeight="1" x14ac:dyDescent="0.25">
      <c r="A13" s="301" t="s">
        <v>213</v>
      </c>
      <c r="B13" s="301"/>
      <c r="C13" s="301"/>
      <c r="D13" s="301"/>
      <c r="E13" s="301"/>
      <c r="F13" s="301"/>
      <c r="G13" s="6">
        <v>7</v>
      </c>
      <c r="H13" s="96">
        <v>35035565</v>
      </c>
      <c r="I13" s="96">
        <v>671529</v>
      </c>
    </row>
    <row r="14" spans="1:9" ht="28.9" customHeight="1" x14ac:dyDescent="0.25">
      <c r="A14" s="301" t="s">
        <v>239</v>
      </c>
      <c r="B14" s="301"/>
      <c r="C14" s="301"/>
      <c r="D14" s="301"/>
      <c r="E14" s="301"/>
      <c r="F14" s="301"/>
      <c r="G14" s="6">
        <v>8</v>
      </c>
      <c r="H14" s="96">
        <v>47068263</v>
      </c>
      <c r="I14" s="96">
        <v>59962657</v>
      </c>
    </row>
    <row r="15" spans="1:9" ht="28.9" customHeight="1" x14ac:dyDescent="0.25">
      <c r="A15" s="301" t="s">
        <v>240</v>
      </c>
      <c r="B15" s="301"/>
      <c r="C15" s="301"/>
      <c r="D15" s="301"/>
      <c r="E15" s="301"/>
      <c r="F15" s="301"/>
      <c r="G15" s="6">
        <v>9</v>
      </c>
      <c r="H15" s="96">
        <v>-571077</v>
      </c>
      <c r="I15" s="96">
        <v>30491412</v>
      </c>
    </row>
    <row r="16" spans="1:9" ht="28.9" customHeight="1" x14ac:dyDescent="0.25">
      <c r="A16" s="301" t="s">
        <v>241</v>
      </c>
      <c r="B16" s="301"/>
      <c r="C16" s="301"/>
      <c r="D16" s="301"/>
      <c r="E16" s="301"/>
      <c r="F16" s="301"/>
      <c r="G16" s="6">
        <v>10</v>
      </c>
      <c r="H16" s="96">
        <v>0</v>
      </c>
      <c r="I16" s="96">
        <v>0</v>
      </c>
    </row>
    <row r="17" spans="1:9" x14ac:dyDescent="0.25">
      <c r="A17" s="301" t="s">
        <v>242</v>
      </c>
      <c r="B17" s="301"/>
      <c r="C17" s="301"/>
      <c r="D17" s="301"/>
      <c r="E17" s="301"/>
      <c r="F17" s="301"/>
      <c r="G17" s="6">
        <v>11</v>
      </c>
      <c r="H17" s="96">
        <v>0</v>
      </c>
      <c r="I17" s="96">
        <v>0</v>
      </c>
    </row>
    <row r="18" spans="1:9" x14ac:dyDescent="0.25">
      <c r="A18" s="301" t="s">
        <v>243</v>
      </c>
      <c r="B18" s="301"/>
      <c r="C18" s="301"/>
      <c r="D18" s="301"/>
      <c r="E18" s="301"/>
      <c r="F18" s="301"/>
      <c r="G18" s="6">
        <v>12</v>
      </c>
      <c r="H18" s="96">
        <v>-8624819</v>
      </c>
      <c r="I18" s="96">
        <v>-7592753</v>
      </c>
    </row>
    <row r="19" spans="1:9" ht="26.25" customHeight="1" x14ac:dyDescent="0.25">
      <c r="A19" s="301" t="s">
        <v>215</v>
      </c>
      <c r="B19" s="301"/>
      <c r="C19" s="301"/>
      <c r="D19" s="301"/>
      <c r="E19" s="301"/>
      <c r="F19" s="301"/>
      <c r="G19" s="6">
        <v>13</v>
      </c>
      <c r="H19" s="96">
        <v>0</v>
      </c>
      <c r="I19" s="96">
        <v>0</v>
      </c>
    </row>
    <row r="20" spans="1:9" x14ac:dyDescent="0.25">
      <c r="A20" s="301" t="s">
        <v>244</v>
      </c>
      <c r="B20" s="301"/>
      <c r="C20" s="301"/>
      <c r="D20" s="301"/>
      <c r="E20" s="301"/>
      <c r="F20" s="301"/>
      <c r="G20" s="6">
        <v>14</v>
      </c>
      <c r="H20" s="96">
        <v>0</v>
      </c>
      <c r="I20" s="96">
        <v>0</v>
      </c>
    </row>
    <row r="21" spans="1:9" x14ac:dyDescent="0.25">
      <c r="A21" s="301" t="s">
        <v>245</v>
      </c>
      <c r="B21" s="301"/>
      <c r="C21" s="301"/>
      <c r="D21" s="301"/>
      <c r="E21" s="301"/>
      <c r="F21" s="301"/>
      <c r="G21" s="6">
        <v>15</v>
      </c>
      <c r="H21" s="96">
        <v>10448879</v>
      </c>
      <c r="I21" s="96">
        <v>18529530</v>
      </c>
    </row>
    <row r="22" spans="1:9" x14ac:dyDescent="0.25">
      <c r="A22" s="301" t="s">
        <v>246</v>
      </c>
      <c r="B22" s="301"/>
      <c r="C22" s="301"/>
      <c r="D22" s="301"/>
      <c r="E22" s="301"/>
      <c r="F22" s="301"/>
      <c r="G22" s="6">
        <v>16</v>
      </c>
      <c r="H22" s="96">
        <v>13223239</v>
      </c>
      <c r="I22" s="96">
        <v>19815032</v>
      </c>
    </row>
    <row r="23" spans="1:9" ht="25.15" customHeight="1" x14ac:dyDescent="0.25">
      <c r="A23" s="295" t="s">
        <v>247</v>
      </c>
      <c r="B23" s="295"/>
      <c r="C23" s="295"/>
      <c r="D23" s="295"/>
      <c r="E23" s="295"/>
      <c r="F23" s="295"/>
      <c r="G23" s="7">
        <v>17</v>
      </c>
      <c r="H23" s="89">
        <f>H7-H8-H9+H10+H11-H12+H13+H14+H15+H16+H17+H18+H20+H21-H22+H19</f>
        <v>787027901</v>
      </c>
      <c r="I23" s="89">
        <f>I7-I8-I9+I10+I11-I12+I13+I14+I15+I16+I17+I18+I20+I21-I22+I19</f>
        <v>801279017</v>
      </c>
    </row>
    <row r="24" spans="1:9" x14ac:dyDescent="0.25">
      <c r="A24" s="301" t="s">
        <v>248</v>
      </c>
      <c r="B24" s="301"/>
      <c r="C24" s="301"/>
      <c r="D24" s="301"/>
      <c r="E24" s="301"/>
      <c r="F24" s="301"/>
      <c r="G24" s="6">
        <v>18</v>
      </c>
      <c r="H24" s="96">
        <v>381956776.30000001</v>
      </c>
      <c r="I24" s="96">
        <v>408674319</v>
      </c>
    </row>
    <row r="25" spans="1:9" ht="26.25" customHeight="1" x14ac:dyDescent="0.25">
      <c r="A25" s="301" t="s">
        <v>209</v>
      </c>
      <c r="B25" s="301"/>
      <c r="C25" s="301"/>
      <c r="D25" s="301"/>
      <c r="E25" s="301"/>
      <c r="F25" s="301"/>
      <c r="G25" s="6">
        <v>19</v>
      </c>
      <c r="H25" s="96">
        <v>42002367</v>
      </c>
      <c r="I25" s="96">
        <v>13916357</v>
      </c>
    </row>
    <row r="26" spans="1:9" x14ac:dyDescent="0.25">
      <c r="A26" s="301" t="s">
        <v>249</v>
      </c>
      <c r="B26" s="301"/>
      <c r="C26" s="301"/>
      <c r="D26" s="301"/>
      <c r="E26" s="301"/>
      <c r="F26" s="301"/>
      <c r="G26" s="6">
        <v>20</v>
      </c>
      <c r="H26" s="96">
        <v>75816110</v>
      </c>
      <c r="I26" s="96">
        <v>67020386</v>
      </c>
    </row>
    <row r="27" spans="1:9" x14ac:dyDescent="0.25">
      <c r="A27" s="301" t="s">
        <v>250</v>
      </c>
      <c r="B27" s="301"/>
      <c r="C27" s="301"/>
      <c r="D27" s="301"/>
      <c r="E27" s="301"/>
      <c r="F27" s="301"/>
      <c r="G27" s="6">
        <v>21</v>
      </c>
      <c r="H27" s="96">
        <v>-3386347</v>
      </c>
      <c r="I27" s="96">
        <v>-4328639</v>
      </c>
    </row>
    <row r="28" spans="1:9" x14ac:dyDescent="0.25">
      <c r="A28" s="301" t="s">
        <v>251</v>
      </c>
      <c r="B28" s="301"/>
      <c r="C28" s="301"/>
      <c r="D28" s="301"/>
      <c r="E28" s="301"/>
      <c r="F28" s="301"/>
      <c r="G28" s="6">
        <v>22</v>
      </c>
      <c r="H28" s="96">
        <v>-61671217</v>
      </c>
      <c r="I28" s="96">
        <v>306219</v>
      </c>
    </row>
    <row r="29" spans="1:9" ht="26.5" customHeight="1" x14ac:dyDescent="0.25">
      <c r="A29" s="301" t="s">
        <v>252</v>
      </c>
      <c r="B29" s="301"/>
      <c r="C29" s="301"/>
      <c r="D29" s="301"/>
      <c r="E29" s="301"/>
      <c r="F29" s="301"/>
      <c r="G29" s="6">
        <v>23</v>
      </c>
      <c r="H29" s="96">
        <v>109876155</v>
      </c>
      <c r="I29" s="96">
        <v>63262189</v>
      </c>
    </row>
    <row r="30" spans="1:9" ht="26.5" customHeight="1" x14ac:dyDescent="0.25">
      <c r="A30" s="301" t="s">
        <v>214</v>
      </c>
      <c r="B30" s="301"/>
      <c r="C30" s="301"/>
      <c r="D30" s="301"/>
      <c r="E30" s="301"/>
      <c r="F30" s="301"/>
      <c r="G30" s="6">
        <v>24</v>
      </c>
      <c r="H30" s="96">
        <v>0</v>
      </c>
      <c r="I30" s="96">
        <v>0</v>
      </c>
    </row>
    <row r="31" spans="1:9" ht="26.5" customHeight="1" x14ac:dyDescent="0.25">
      <c r="A31" s="301" t="s">
        <v>253</v>
      </c>
      <c r="B31" s="301"/>
      <c r="C31" s="301"/>
      <c r="D31" s="301"/>
      <c r="E31" s="301"/>
      <c r="F31" s="301"/>
      <c r="G31" s="6">
        <v>25</v>
      </c>
      <c r="H31" s="96">
        <v>8711610</v>
      </c>
      <c r="I31" s="96">
        <v>-1903399</v>
      </c>
    </row>
    <row r="32" spans="1:9" ht="14.5" customHeight="1" x14ac:dyDescent="0.25">
      <c r="A32" s="301" t="s">
        <v>254</v>
      </c>
      <c r="B32" s="301"/>
      <c r="C32" s="301"/>
      <c r="D32" s="301"/>
      <c r="E32" s="301"/>
      <c r="F32" s="301"/>
      <c r="G32" s="6">
        <v>26</v>
      </c>
      <c r="H32" s="96">
        <v>0</v>
      </c>
      <c r="I32" s="96">
        <v>0</v>
      </c>
    </row>
    <row r="33" spans="1:10" ht="21" customHeight="1" x14ac:dyDescent="0.25">
      <c r="A33" s="301" t="s">
        <v>255</v>
      </c>
      <c r="B33" s="301"/>
      <c r="C33" s="301"/>
      <c r="D33" s="301"/>
      <c r="E33" s="301"/>
      <c r="F33" s="301"/>
      <c r="G33" s="6">
        <v>27</v>
      </c>
      <c r="H33" s="96">
        <v>0</v>
      </c>
      <c r="I33" s="96">
        <v>0</v>
      </c>
    </row>
    <row r="34" spans="1:10" ht="21" customHeight="1" x14ac:dyDescent="0.25">
      <c r="A34" s="301" t="s">
        <v>256</v>
      </c>
      <c r="B34" s="301"/>
      <c r="C34" s="301"/>
      <c r="D34" s="301"/>
      <c r="E34" s="301"/>
      <c r="F34" s="301"/>
      <c r="G34" s="6">
        <v>28</v>
      </c>
      <c r="H34" s="96">
        <v>0</v>
      </c>
      <c r="I34" s="96">
        <v>0</v>
      </c>
    </row>
    <row r="35" spans="1:10" ht="21" customHeight="1" x14ac:dyDescent="0.25">
      <c r="A35" s="296" t="s">
        <v>257</v>
      </c>
      <c r="B35" s="296"/>
      <c r="C35" s="296"/>
      <c r="D35" s="296"/>
      <c r="E35" s="296"/>
      <c r="F35" s="296"/>
      <c r="G35" s="7">
        <v>29</v>
      </c>
      <c r="H35" s="89">
        <f>H23-H24+H27-H26-H28-H29-H30-H31+H32+H33+H34-H25</f>
        <v>226949752.69999999</v>
      </c>
      <c r="I35" s="89">
        <f>I23-I24+I27-I26-I28-I29-I30-I31+I32+I33+I34-I25</f>
        <v>245674307</v>
      </c>
    </row>
    <row r="36" spans="1:10" ht="21" customHeight="1" x14ac:dyDescent="0.25">
      <c r="A36" s="301" t="s">
        <v>258</v>
      </c>
      <c r="B36" s="301"/>
      <c r="C36" s="301"/>
      <c r="D36" s="301"/>
      <c r="E36" s="301"/>
      <c r="F36" s="301"/>
      <c r="G36" s="6">
        <v>30</v>
      </c>
      <c r="H36" s="96">
        <v>44887608</v>
      </c>
      <c r="I36" s="96">
        <v>43567794</v>
      </c>
    </row>
    <row r="37" spans="1:10" ht="21" customHeight="1" x14ac:dyDescent="0.25">
      <c r="A37" s="296" t="s">
        <v>216</v>
      </c>
      <c r="B37" s="296"/>
      <c r="C37" s="296"/>
      <c r="D37" s="296"/>
      <c r="E37" s="296"/>
      <c r="F37" s="296"/>
      <c r="G37" s="7">
        <v>31</v>
      </c>
      <c r="H37" s="89">
        <f>H35-H36</f>
        <v>182062144.69999999</v>
      </c>
      <c r="I37" s="89">
        <f>I35-I36</f>
        <v>202106513</v>
      </c>
    </row>
    <row r="38" spans="1:10" ht="21" customHeight="1" x14ac:dyDescent="0.25">
      <c r="A38" s="296" t="s">
        <v>259</v>
      </c>
      <c r="B38" s="296"/>
      <c r="C38" s="296"/>
      <c r="D38" s="296"/>
      <c r="E38" s="296"/>
      <c r="F38" s="296"/>
      <c r="G38" s="7">
        <v>32</v>
      </c>
      <c r="H38" s="89">
        <f>H39-H40</f>
        <v>0</v>
      </c>
      <c r="I38" s="89">
        <f>I39-I40</f>
        <v>0</v>
      </c>
    </row>
    <row r="39" spans="1:10" x14ac:dyDescent="0.25">
      <c r="A39" s="301" t="s">
        <v>260</v>
      </c>
      <c r="B39" s="301"/>
      <c r="C39" s="301"/>
      <c r="D39" s="301"/>
      <c r="E39" s="301"/>
      <c r="F39" s="301"/>
      <c r="G39" s="6">
        <v>33</v>
      </c>
      <c r="H39" s="96">
        <v>0</v>
      </c>
      <c r="I39" s="96">
        <v>0</v>
      </c>
    </row>
    <row r="40" spans="1:10" ht="22.9" customHeight="1" x14ac:dyDescent="0.25">
      <c r="A40" s="301" t="s">
        <v>261</v>
      </c>
      <c r="B40" s="301"/>
      <c r="C40" s="301"/>
      <c r="D40" s="301"/>
      <c r="E40" s="301"/>
      <c r="F40" s="301"/>
      <c r="G40" s="6">
        <v>34</v>
      </c>
      <c r="H40" s="96">
        <v>0</v>
      </c>
      <c r="I40" s="96">
        <v>0</v>
      </c>
    </row>
    <row r="41" spans="1:10" x14ac:dyDescent="0.25">
      <c r="A41" s="296" t="s">
        <v>217</v>
      </c>
      <c r="B41" s="296"/>
      <c r="C41" s="296"/>
      <c r="D41" s="296"/>
      <c r="E41" s="296"/>
      <c r="F41" s="296"/>
      <c r="G41" s="7">
        <v>35</v>
      </c>
      <c r="H41" s="89">
        <f>H37+H38</f>
        <v>182062144.69999999</v>
      </c>
      <c r="I41" s="89">
        <f>I37+I38</f>
        <v>202106513</v>
      </c>
    </row>
    <row r="42" spans="1:10" x14ac:dyDescent="0.25">
      <c r="A42" s="301" t="s">
        <v>262</v>
      </c>
      <c r="B42" s="301"/>
      <c r="C42" s="301"/>
      <c r="D42" s="301"/>
      <c r="E42" s="301"/>
      <c r="F42" s="301"/>
      <c r="G42" s="6">
        <v>36</v>
      </c>
      <c r="H42" s="96">
        <v>0</v>
      </c>
      <c r="I42" s="96">
        <v>0</v>
      </c>
    </row>
    <row r="43" spans="1:10" x14ac:dyDescent="0.25">
      <c r="A43" s="301" t="s">
        <v>210</v>
      </c>
      <c r="B43" s="301"/>
      <c r="C43" s="301"/>
      <c r="D43" s="301"/>
      <c r="E43" s="301"/>
      <c r="F43" s="301"/>
      <c r="G43" s="6">
        <v>37</v>
      </c>
      <c r="H43" s="96">
        <v>182062144.69999999</v>
      </c>
      <c r="I43" s="96">
        <v>202106513</v>
      </c>
    </row>
    <row r="44" spans="1:10" x14ac:dyDescent="0.25">
      <c r="A44" s="302" t="s">
        <v>211</v>
      </c>
      <c r="B44" s="303"/>
      <c r="C44" s="303"/>
      <c r="D44" s="303"/>
      <c r="E44" s="303"/>
      <c r="F44" s="303"/>
      <c r="G44" s="304"/>
      <c r="H44" s="304"/>
      <c r="I44" s="304"/>
      <c r="J44" s="4"/>
    </row>
    <row r="45" spans="1:10" x14ac:dyDescent="0.25">
      <c r="A45" s="299" t="s">
        <v>263</v>
      </c>
      <c r="B45" s="299"/>
      <c r="C45" s="299"/>
      <c r="D45" s="299"/>
      <c r="E45" s="299"/>
      <c r="F45" s="299"/>
      <c r="G45" s="6">
        <v>38</v>
      </c>
      <c r="H45" s="90">
        <f>H41</f>
        <v>182062144.69999999</v>
      </c>
      <c r="I45" s="90">
        <f>I41</f>
        <v>202106513</v>
      </c>
    </row>
    <row r="46" spans="1:10" x14ac:dyDescent="0.25">
      <c r="A46" s="295" t="s">
        <v>218</v>
      </c>
      <c r="B46" s="295"/>
      <c r="C46" s="295"/>
      <c r="D46" s="295"/>
      <c r="E46" s="295"/>
      <c r="F46" s="295"/>
      <c r="G46" s="7">
        <v>39</v>
      </c>
      <c r="H46" s="89">
        <f>H47+H59</f>
        <v>-82538216</v>
      </c>
      <c r="I46" s="89">
        <f>I47+I59</f>
        <v>-24780853</v>
      </c>
    </row>
    <row r="47" spans="1:10" ht="21.65" customHeight="1" x14ac:dyDescent="0.25">
      <c r="A47" s="276" t="s">
        <v>219</v>
      </c>
      <c r="B47" s="276"/>
      <c r="C47" s="276"/>
      <c r="D47" s="276"/>
      <c r="E47" s="276"/>
      <c r="F47" s="276"/>
      <c r="G47" s="7">
        <v>40</v>
      </c>
      <c r="H47" s="89">
        <f>SUM(H48:H54)+H57+H58</f>
        <v>-4199151</v>
      </c>
      <c r="I47" s="89">
        <f>SUM(I48:I54)+I57+I58</f>
        <v>1831095</v>
      </c>
    </row>
    <row r="48" spans="1:10" x14ac:dyDescent="0.25">
      <c r="A48" s="300" t="s">
        <v>264</v>
      </c>
      <c r="B48" s="300"/>
      <c r="C48" s="300"/>
      <c r="D48" s="300"/>
      <c r="E48" s="300"/>
      <c r="F48" s="300"/>
      <c r="G48" s="6">
        <v>41</v>
      </c>
      <c r="H48" s="96">
        <v>-7533354</v>
      </c>
      <c r="I48" s="96">
        <v>6411028</v>
      </c>
    </row>
    <row r="49" spans="1:9" x14ac:dyDescent="0.25">
      <c r="A49" s="300" t="s">
        <v>265</v>
      </c>
      <c r="B49" s="300"/>
      <c r="C49" s="300"/>
      <c r="D49" s="300"/>
      <c r="E49" s="300"/>
      <c r="F49" s="300"/>
      <c r="G49" s="6">
        <v>42</v>
      </c>
      <c r="H49" s="96">
        <v>0</v>
      </c>
      <c r="I49" s="96">
        <v>0</v>
      </c>
    </row>
    <row r="50" spans="1:9" ht="23.5" customHeight="1" x14ac:dyDescent="0.25">
      <c r="A50" s="300" t="s">
        <v>266</v>
      </c>
      <c r="B50" s="300"/>
      <c r="C50" s="300"/>
      <c r="D50" s="300"/>
      <c r="E50" s="300"/>
      <c r="F50" s="300"/>
      <c r="G50" s="6">
        <v>43</v>
      </c>
      <c r="H50" s="96">
        <v>1825625</v>
      </c>
      <c r="I50" s="96">
        <v>-2968225</v>
      </c>
    </row>
    <row r="51" spans="1:9" x14ac:dyDescent="0.25">
      <c r="A51" s="300" t="s">
        <v>267</v>
      </c>
      <c r="B51" s="300"/>
      <c r="C51" s="300"/>
      <c r="D51" s="300"/>
      <c r="E51" s="300"/>
      <c r="F51" s="300"/>
      <c r="G51" s="6">
        <v>44</v>
      </c>
      <c r="H51" s="96">
        <v>0</v>
      </c>
      <c r="I51" s="96">
        <v>0</v>
      </c>
    </row>
    <row r="52" spans="1:9" ht="21" customHeight="1" x14ac:dyDescent="0.25">
      <c r="A52" s="300" t="s">
        <v>268</v>
      </c>
      <c r="B52" s="300"/>
      <c r="C52" s="300"/>
      <c r="D52" s="300"/>
      <c r="E52" s="300"/>
      <c r="F52" s="300"/>
      <c r="G52" s="6">
        <v>45</v>
      </c>
      <c r="H52" s="96">
        <v>0</v>
      </c>
      <c r="I52" s="96">
        <v>0</v>
      </c>
    </row>
    <row r="53" spans="1:9" ht="27.65" customHeight="1" x14ac:dyDescent="0.25">
      <c r="A53" s="300" t="s">
        <v>269</v>
      </c>
      <c r="B53" s="300"/>
      <c r="C53" s="300"/>
      <c r="D53" s="300"/>
      <c r="E53" s="300"/>
      <c r="F53" s="300"/>
      <c r="G53" s="6">
        <v>46</v>
      </c>
      <c r="H53" s="96">
        <v>0</v>
      </c>
      <c r="I53" s="96">
        <v>0</v>
      </c>
    </row>
    <row r="54" spans="1:9" x14ac:dyDescent="0.25">
      <c r="A54" s="269" t="s">
        <v>270</v>
      </c>
      <c r="B54" s="269"/>
      <c r="C54" s="269"/>
      <c r="D54" s="269"/>
      <c r="E54" s="269"/>
      <c r="F54" s="269"/>
      <c r="G54" s="6">
        <v>47</v>
      </c>
      <c r="H54" s="96">
        <v>0</v>
      </c>
      <c r="I54" s="96">
        <v>0</v>
      </c>
    </row>
    <row r="55" spans="1:9" ht="12.75" customHeight="1" x14ac:dyDescent="0.25">
      <c r="A55" s="269" t="s">
        <v>271</v>
      </c>
      <c r="B55" s="269"/>
      <c r="C55" s="269"/>
      <c r="D55" s="269"/>
      <c r="E55" s="269"/>
      <c r="F55" s="269"/>
      <c r="G55" s="6">
        <v>48</v>
      </c>
      <c r="H55" s="96">
        <v>0</v>
      </c>
      <c r="I55" s="96">
        <v>0</v>
      </c>
    </row>
    <row r="56" spans="1:9" ht="12.75" customHeight="1" x14ac:dyDescent="0.25">
      <c r="A56" s="269" t="s">
        <v>272</v>
      </c>
      <c r="B56" s="269"/>
      <c r="C56" s="269"/>
      <c r="D56" s="269"/>
      <c r="E56" s="269"/>
      <c r="F56" s="269"/>
      <c r="G56" s="6">
        <v>49</v>
      </c>
      <c r="H56" s="96">
        <v>0</v>
      </c>
      <c r="I56" s="96">
        <v>0</v>
      </c>
    </row>
    <row r="57" spans="1:9" ht="33.75" customHeight="1" x14ac:dyDescent="0.25">
      <c r="A57" s="269" t="s">
        <v>273</v>
      </c>
      <c r="B57" s="269"/>
      <c r="C57" s="269"/>
      <c r="D57" s="269"/>
      <c r="E57" s="269"/>
      <c r="F57" s="269"/>
      <c r="G57" s="6">
        <v>50</v>
      </c>
      <c r="H57" s="96">
        <v>0</v>
      </c>
      <c r="I57" s="96">
        <v>0</v>
      </c>
    </row>
    <row r="58" spans="1:9" ht="12" customHeight="1" x14ac:dyDescent="0.25">
      <c r="A58" s="269" t="s">
        <v>274</v>
      </c>
      <c r="B58" s="269"/>
      <c r="C58" s="269"/>
      <c r="D58" s="269"/>
      <c r="E58" s="269"/>
      <c r="F58" s="269"/>
      <c r="G58" s="6">
        <v>51</v>
      </c>
      <c r="H58" s="96">
        <v>1508578</v>
      </c>
      <c r="I58" s="96">
        <v>-1611708</v>
      </c>
    </row>
    <row r="59" spans="1:9" ht="25.15" customHeight="1" x14ac:dyDescent="0.25">
      <c r="A59" s="276" t="s">
        <v>220</v>
      </c>
      <c r="B59" s="276"/>
      <c r="C59" s="276"/>
      <c r="D59" s="276"/>
      <c r="E59" s="276"/>
      <c r="F59" s="276"/>
      <c r="G59" s="7">
        <v>52</v>
      </c>
      <c r="H59" s="89">
        <f>SUM(H60:H67)</f>
        <v>-78339065</v>
      </c>
      <c r="I59" s="89">
        <f>SUM(I60:I67)</f>
        <v>-26611948</v>
      </c>
    </row>
    <row r="60" spans="1:9" ht="12.75" customHeight="1" x14ac:dyDescent="0.25">
      <c r="A60" s="269" t="s">
        <v>275</v>
      </c>
      <c r="B60" s="269"/>
      <c r="C60" s="269"/>
      <c r="D60" s="269"/>
      <c r="E60" s="269"/>
      <c r="F60" s="269"/>
      <c r="G60" s="6">
        <v>53</v>
      </c>
      <c r="H60" s="96">
        <v>0</v>
      </c>
      <c r="I60" s="96">
        <v>0</v>
      </c>
    </row>
    <row r="61" spans="1:9" ht="12.75" customHeight="1" x14ac:dyDescent="0.25">
      <c r="A61" s="269" t="s">
        <v>221</v>
      </c>
      <c r="B61" s="269"/>
      <c r="C61" s="269"/>
      <c r="D61" s="269"/>
      <c r="E61" s="269"/>
      <c r="F61" s="269"/>
      <c r="G61" s="6">
        <v>54</v>
      </c>
      <c r="H61" s="96">
        <v>0</v>
      </c>
      <c r="I61" s="96">
        <v>0</v>
      </c>
    </row>
    <row r="62" spans="1:9" ht="12.75" customHeight="1" x14ac:dyDescent="0.25">
      <c r="A62" s="269" t="s">
        <v>222</v>
      </c>
      <c r="B62" s="269"/>
      <c r="C62" s="269"/>
      <c r="D62" s="269"/>
      <c r="E62" s="269"/>
      <c r="F62" s="269"/>
      <c r="G62" s="6">
        <v>55</v>
      </c>
      <c r="H62" s="96">
        <v>0</v>
      </c>
      <c r="I62" s="96">
        <v>0</v>
      </c>
    </row>
    <row r="63" spans="1:9" ht="12.75" customHeight="1" x14ac:dyDescent="0.25">
      <c r="A63" s="269" t="s">
        <v>276</v>
      </c>
      <c r="B63" s="269"/>
      <c r="C63" s="269"/>
      <c r="D63" s="269"/>
      <c r="E63" s="269"/>
      <c r="F63" s="269"/>
      <c r="G63" s="6">
        <v>56</v>
      </c>
      <c r="H63" s="96">
        <v>0</v>
      </c>
      <c r="I63" s="96">
        <v>0</v>
      </c>
    </row>
    <row r="64" spans="1:9" ht="12.75" customHeight="1" x14ac:dyDescent="0.25">
      <c r="A64" s="269" t="s">
        <v>277</v>
      </c>
      <c r="B64" s="269"/>
      <c r="C64" s="269"/>
      <c r="D64" s="269"/>
      <c r="E64" s="269"/>
      <c r="F64" s="269"/>
      <c r="G64" s="6">
        <v>57</v>
      </c>
      <c r="H64" s="96">
        <v>-95463311</v>
      </c>
      <c r="I64" s="96">
        <v>-32525728</v>
      </c>
    </row>
    <row r="65" spans="1:9" ht="12.75" customHeight="1" x14ac:dyDescent="0.25">
      <c r="A65" s="269" t="s">
        <v>267</v>
      </c>
      <c r="B65" s="269"/>
      <c r="C65" s="269"/>
      <c r="D65" s="269"/>
      <c r="E65" s="269"/>
      <c r="F65" s="269"/>
      <c r="G65" s="6">
        <v>58</v>
      </c>
      <c r="H65" s="96">
        <v>0</v>
      </c>
      <c r="I65" s="96">
        <v>0</v>
      </c>
    </row>
    <row r="66" spans="1:9" ht="21.65" customHeight="1" x14ac:dyDescent="0.25">
      <c r="A66" s="269" t="s">
        <v>278</v>
      </c>
      <c r="B66" s="269"/>
      <c r="C66" s="269"/>
      <c r="D66" s="269"/>
      <c r="E66" s="269"/>
      <c r="F66" s="269"/>
      <c r="G66" s="6">
        <v>59</v>
      </c>
      <c r="H66" s="96">
        <v>0</v>
      </c>
      <c r="I66" s="96">
        <v>0</v>
      </c>
    </row>
    <row r="67" spans="1:9" ht="22.9" customHeight="1" x14ac:dyDescent="0.25">
      <c r="A67" s="269" t="s">
        <v>279</v>
      </c>
      <c r="B67" s="269"/>
      <c r="C67" s="269"/>
      <c r="D67" s="269"/>
      <c r="E67" s="269"/>
      <c r="F67" s="269"/>
      <c r="G67" s="6">
        <v>60</v>
      </c>
      <c r="H67" s="96">
        <v>17124246</v>
      </c>
      <c r="I67" s="96">
        <v>5913780</v>
      </c>
    </row>
    <row r="68" spans="1:9" ht="23.25" customHeight="1" x14ac:dyDescent="0.25">
      <c r="A68" s="276" t="s">
        <v>223</v>
      </c>
      <c r="B68" s="276"/>
      <c r="C68" s="276"/>
      <c r="D68" s="276"/>
      <c r="E68" s="276"/>
      <c r="F68" s="276"/>
      <c r="G68" s="7">
        <v>61</v>
      </c>
      <c r="H68" s="91">
        <f>H45+H46</f>
        <v>99523928.699999988</v>
      </c>
      <c r="I68" s="91">
        <f>I45+I46</f>
        <v>177325660</v>
      </c>
    </row>
    <row r="69" spans="1:9" ht="12.75" customHeight="1" x14ac:dyDescent="0.25">
      <c r="A69" s="293" t="s">
        <v>280</v>
      </c>
      <c r="B69" s="293"/>
      <c r="C69" s="293"/>
      <c r="D69" s="293"/>
      <c r="E69" s="293"/>
      <c r="F69" s="293"/>
      <c r="G69" s="6">
        <v>62</v>
      </c>
      <c r="H69" s="96">
        <v>0</v>
      </c>
      <c r="I69" s="96">
        <v>0</v>
      </c>
    </row>
    <row r="70" spans="1:9" x14ac:dyDescent="0.25">
      <c r="A70" s="299" t="s">
        <v>281</v>
      </c>
      <c r="B70" s="299"/>
      <c r="C70" s="299"/>
      <c r="D70" s="299"/>
      <c r="E70" s="299"/>
      <c r="F70" s="299"/>
      <c r="G70" s="6">
        <v>63</v>
      </c>
      <c r="H70" s="96">
        <v>99523928.699999988</v>
      </c>
      <c r="I70" s="96">
        <v>177325660</v>
      </c>
    </row>
  </sheetData>
  <sheetProtection algorithmName="SHA-512" hashValue="j5ieJsQHihUFXIM7HqrjCyhGVtFFdcKPcYVjG4x784JZKXY5fB3QcugB2ka6RWSaH21YnNukbOyFaGWTyPG7Cg==" saltValue="vqKc+oKYrnM2mTD6YAhfoA==" spinCount="100000" sheet="1" objects="1" scenarios="1"/>
  <mergeCells count="70">
    <mergeCell ref="A12:F12"/>
    <mergeCell ref="A1:H1"/>
    <mergeCell ref="A2:H2"/>
    <mergeCell ref="A3:I3"/>
    <mergeCell ref="A4:I4"/>
    <mergeCell ref="A5:F5"/>
    <mergeCell ref="A6:F6"/>
    <mergeCell ref="A7:F7"/>
    <mergeCell ref="A8:F8"/>
    <mergeCell ref="A9:F9"/>
    <mergeCell ref="A10:F10"/>
    <mergeCell ref="A11:F11"/>
    <mergeCell ref="A25:F25"/>
    <mergeCell ref="A13:F13"/>
    <mergeCell ref="A14:F14"/>
    <mergeCell ref="A15:F15"/>
    <mergeCell ref="A16:F16"/>
    <mergeCell ref="A17:F17"/>
    <mergeCell ref="A18:F18"/>
    <mergeCell ref="A20:F20"/>
    <mergeCell ref="A21:F21"/>
    <mergeCell ref="A22:F22"/>
    <mergeCell ref="A23:F23"/>
    <mergeCell ref="A24:F24"/>
    <mergeCell ref="A19:F19"/>
    <mergeCell ref="A37:F37"/>
    <mergeCell ref="A26:F26"/>
    <mergeCell ref="A27:F27"/>
    <mergeCell ref="A28:F28"/>
    <mergeCell ref="A29:F29"/>
    <mergeCell ref="A30:F30"/>
    <mergeCell ref="A31:F31"/>
    <mergeCell ref="A32:F32"/>
    <mergeCell ref="A33:F33"/>
    <mergeCell ref="A34:F34"/>
    <mergeCell ref="A35:F35"/>
    <mergeCell ref="A36:F36"/>
    <mergeCell ref="A49:F49"/>
    <mergeCell ref="A38:F38"/>
    <mergeCell ref="A39:F39"/>
    <mergeCell ref="A40:F40"/>
    <mergeCell ref="A41:F41"/>
    <mergeCell ref="A42:F42"/>
    <mergeCell ref="A43:F43"/>
    <mergeCell ref="A44:I44"/>
    <mergeCell ref="A45:F45"/>
    <mergeCell ref="A46:F46"/>
    <mergeCell ref="A47:F47"/>
    <mergeCell ref="A48:F48"/>
    <mergeCell ref="A61:F61"/>
    <mergeCell ref="A50:F50"/>
    <mergeCell ref="A51:F51"/>
    <mergeCell ref="A52:F52"/>
    <mergeCell ref="A53:F53"/>
    <mergeCell ref="A54:F54"/>
    <mergeCell ref="A55:F55"/>
    <mergeCell ref="A56:F56"/>
    <mergeCell ref="A57:F57"/>
    <mergeCell ref="A58:F58"/>
    <mergeCell ref="A59:F59"/>
    <mergeCell ref="A60:F60"/>
    <mergeCell ref="A68:F68"/>
    <mergeCell ref="A69:F69"/>
    <mergeCell ref="A70:F70"/>
    <mergeCell ref="A62:F62"/>
    <mergeCell ref="A63:F63"/>
    <mergeCell ref="A64:F64"/>
    <mergeCell ref="A65:F65"/>
    <mergeCell ref="A66:F66"/>
    <mergeCell ref="A67:F67"/>
  </mergeCells>
  <dataValidations count="7">
    <dataValidation operator="greaterThanOrEqual" allowBlank="1" showInputMessage="1" showErrorMessage="1" errorTitle="Invalid entry" error="You can enter only positive whole numbers or a zero." sqref="H42:I43" xr:uid="{00000000-0002-0000-0200-000000000000}"/>
    <dataValidation type="whole" operator="greaterThanOrEqual" allowBlank="1" showInputMessage="1" showErrorMessage="1" errorTitle="Invalid entry" error="You can enter only positive whole numbers or a zero." sqref="H21:I22 H33:H41 I32:I41" xr:uid="{00000000-0002-0000-0200-000001000000}">
      <formula1>0</formula1>
    </dataValidation>
    <dataValidation type="whole" operator="notEqual" allowBlank="1" showInputMessage="1" showErrorMessage="1" errorTitle="Invalid entry" error="You can enter only whole numbers." sqref="H9:I9 H45:I70 H12:I20 H28:H32 I28:I31 H23:I23" xr:uid="{00000000-0002-0000-0200-000002000000}">
      <formula1>999999999</formula1>
    </dataValidation>
    <dataValidation type="whole" operator="greaterThanOrEqual" allowBlank="1" showInputMessage="1" showErrorMessage="1" errorTitle="Invalid entry" error="You can enter only positive whole numbers or a zero" sqref="H10:I11 H7:I8 H24:I27" xr:uid="{00000000-0002-0000-0200-000003000000}">
      <formula1>0</formula1>
    </dataValidation>
    <dataValidation type="whole" operator="notEqual" allowBlank="1" showInputMessage="1" showErrorMessage="1" errorTitle="Incorrect entry" error="You can enter only whole numbers."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4000000}">
      <formula1>999999999999</formula1>
    </dataValidation>
    <dataValidation type="whole" operator="notEqual" allowBlank="1" showInputMessage="1" showErrorMessage="1" errorTitle="Incorrect entry" error="You can enter only positive or negative whole numbers."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5000000}">
      <formula1>999999999999</formula1>
    </dataValidation>
    <dataValidation type="whole" operator="greaterThanOrEqual" allowBlank="1" showInputMessage="1" showErrorMessage="1" errorTitle="Incorrect entry" error="You can enter only positive whole numbers."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600000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8" zoomScale="110" zoomScaleNormal="100" workbookViewId="0">
      <selection activeCell="I53" sqref="I53:I63"/>
    </sheetView>
  </sheetViews>
  <sheetFormatPr defaultRowHeight="12.5" x14ac:dyDescent="0.25"/>
  <cols>
    <col min="1" max="7" width="9.1796875" style="11"/>
    <col min="8" max="8" width="9.81640625" style="36" customWidth="1"/>
    <col min="9" max="9" width="12" style="36" customWidth="1"/>
    <col min="10" max="10" width="10.26953125" style="11" bestFit="1" customWidth="1"/>
    <col min="11" max="11" width="12.26953125" style="11" bestFit="1" customWidth="1"/>
    <col min="12" max="262" width="9.1796875" style="11"/>
    <col min="263" max="264" width="9.81640625" style="11" bestFit="1" customWidth="1"/>
    <col min="265" max="265" width="12" style="11" bestFit="1" customWidth="1"/>
    <col min="266" max="266" width="10.26953125" style="11" bestFit="1" customWidth="1"/>
    <col min="267" max="267" width="12.26953125" style="11" bestFit="1" customWidth="1"/>
    <col min="268" max="518" width="9.1796875" style="11"/>
    <col min="519" max="520" width="9.81640625" style="11" bestFit="1" customWidth="1"/>
    <col min="521" max="521" width="12" style="11" bestFit="1" customWidth="1"/>
    <col min="522" max="522" width="10.26953125" style="11" bestFit="1" customWidth="1"/>
    <col min="523" max="523" width="12.26953125" style="11" bestFit="1" customWidth="1"/>
    <col min="524" max="774" width="9.1796875" style="11"/>
    <col min="775" max="776" width="9.81640625" style="11" bestFit="1" customWidth="1"/>
    <col min="777" max="777" width="12" style="11" bestFit="1" customWidth="1"/>
    <col min="778" max="778" width="10.26953125" style="11" bestFit="1" customWidth="1"/>
    <col min="779" max="779" width="12.26953125" style="11" bestFit="1" customWidth="1"/>
    <col min="780" max="1030" width="9.1796875" style="11"/>
    <col min="1031" max="1032" width="9.81640625" style="11" bestFit="1" customWidth="1"/>
    <col min="1033" max="1033" width="12" style="11" bestFit="1" customWidth="1"/>
    <col min="1034" max="1034" width="10.26953125" style="11" bestFit="1" customWidth="1"/>
    <col min="1035" max="1035" width="12.26953125" style="11" bestFit="1" customWidth="1"/>
    <col min="1036" max="1286" width="9.1796875" style="11"/>
    <col min="1287" max="1288" width="9.81640625" style="11" bestFit="1" customWidth="1"/>
    <col min="1289" max="1289" width="12" style="11" bestFit="1" customWidth="1"/>
    <col min="1290" max="1290" width="10.26953125" style="11" bestFit="1" customWidth="1"/>
    <col min="1291" max="1291" width="12.26953125" style="11" bestFit="1" customWidth="1"/>
    <col min="1292" max="1542" width="9.1796875" style="11"/>
    <col min="1543" max="1544" width="9.81640625" style="11" bestFit="1" customWidth="1"/>
    <col min="1545" max="1545" width="12" style="11" bestFit="1" customWidth="1"/>
    <col min="1546" max="1546" width="10.26953125" style="11" bestFit="1" customWidth="1"/>
    <col min="1547" max="1547" width="12.26953125" style="11" bestFit="1" customWidth="1"/>
    <col min="1548" max="1798" width="9.1796875" style="11"/>
    <col min="1799" max="1800" width="9.81640625" style="11" bestFit="1" customWidth="1"/>
    <col min="1801" max="1801" width="12" style="11" bestFit="1" customWidth="1"/>
    <col min="1802" max="1802" width="10.26953125" style="11" bestFit="1" customWidth="1"/>
    <col min="1803" max="1803" width="12.26953125" style="11" bestFit="1" customWidth="1"/>
    <col min="1804" max="2054" width="9.1796875" style="11"/>
    <col min="2055" max="2056" width="9.81640625" style="11" bestFit="1" customWidth="1"/>
    <col min="2057" max="2057" width="12" style="11" bestFit="1" customWidth="1"/>
    <col min="2058" max="2058" width="10.26953125" style="11" bestFit="1" customWidth="1"/>
    <col min="2059" max="2059" width="12.26953125" style="11" bestFit="1" customWidth="1"/>
    <col min="2060" max="2310" width="9.1796875" style="11"/>
    <col min="2311" max="2312" width="9.81640625" style="11" bestFit="1" customWidth="1"/>
    <col min="2313" max="2313" width="12" style="11" bestFit="1" customWidth="1"/>
    <col min="2314" max="2314" width="10.26953125" style="11" bestFit="1" customWidth="1"/>
    <col min="2315" max="2315" width="12.26953125" style="11" bestFit="1" customWidth="1"/>
    <col min="2316" max="2566" width="9.1796875" style="11"/>
    <col min="2567" max="2568" width="9.81640625" style="11" bestFit="1" customWidth="1"/>
    <col min="2569" max="2569" width="12" style="11" bestFit="1" customWidth="1"/>
    <col min="2570" max="2570" width="10.26953125" style="11" bestFit="1" customWidth="1"/>
    <col min="2571" max="2571" width="12.26953125" style="11" bestFit="1" customWidth="1"/>
    <col min="2572" max="2822" width="9.1796875" style="11"/>
    <col min="2823" max="2824" width="9.81640625" style="11" bestFit="1" customWidth="1"/>
    <col min="2825" max="2825" width="12" style="11" bestFit="1" customWidth="1"/>
    <col min="2826" max="2826" width="10.26953125" style="11" bestFit="1" customWidth="1"/>
    <col min="2827" max="2827" width="12.26953125" style="11" bestFit="1" customWidth="1"/>
    <col min="2828" max="3078" width="9.1796875" style="11"/>
    <col min="3079" max="3080" width="9.81640625" style="11" bestFit="1" customWidth="1"/>
    <col min="3081" max="3081" width="12" style="11" bestFit="1" customWidth="1"/>
    <col min="3082" max="3082" width="10.26953125" style="11" bestFit="1" customWidth="1"/>
    <col min="3083" max="3083" width="12.26953125" style="11" bestFit="1" customWidth="1"/>
    <col min="3084" max="3334" width="9.1796875" style="11"/>
    <col min="3335" max="3336" width="9.81640625" style="11" bestFit="1" customWidth="1"/>
    <col min="3337" max="3337" width="12" style="11" bestFit="1" customWidth="1"/>
    <col min="3338" max="3338" width="10.26953125" style="11" bestFit="1" customWidth="1"/>
    <col min="3339" max="3339" width="12.26953125" style="11" bestFit="1" customWidth="1"/>
    <col min="3340" max="3590" width="9.1796875" style="11"/>
    <col min="3591" max="3592" width="9.81640625" style="11" bestFit="1" customWidth="1"/>
    <col min="3593" max="3593" width="12" style="11" bestFit="1" customWidth="1"/>
    <col min="3594" max="3594" width="10.26953125" style="11" bestFit="1" customWidth="1"/>
    <col min="3595" max="3595" width="12.26953125" style="11" bestFit="1" customWidth="1"/>
    <col min="3596" max="3846" width="9.1796875" style="11"/>
    <col min="3847" max="3848" width="9.81640625" style="11" bestFit="1" customWidth="1"/>
    <col min="3849" max="3849" width="12" style="11" bestFit="1" customWidth="1"/>
    <col min="3850" max="3850" width="10.26953125" style="11" bestFit="1" customWidth="1"/>
    <col min="3851" max="3851" width="12.26953125" style="11" bestFit="1" customWidth="1"/>
    <col min="3852" max="4102" width="9.1796875" style="11"/>
    <col min="4103" max="4104" width="9.81640625" style="11" bestFit="1" customWidth="1"/>
    <col min="4105" max="4105" width="12" style="11" bestFit="1" customWidth="1"/>
    <col min="4106" max="4106" width="10.26953125" style="11" bestFit="1" customWidth="1"/>
    <col min="4107" max="4107" width="12.26953125" style="11" bestFit="1" customWidth="1"/>
    <col min="4108" max="4358" width="9.1796875" style="11"/>
    <col min="4359" max="4360" width="9.81640625" style="11" bestFit="1" customWidth="1"/>
    <col min="4361" max="4361" width="12" style="11" bestFit="1" customWidth="1"/>
    <col min="4362" max="4362" width="10.26953125" style="11" bestFit="1" customWidth="1"/>
    <col min="4363" max="4363" width="12.26953125" style="11" bestFit="1" customWidth="1"/>
    <col min="4364" max="4614" width="9.1796875" style="11"/>
    <col min="4615" max="4616" width="9.81640625" style="11" bestFit="1" customWidth="1"/>
    <col min="4617" max="4617" width="12" style="11" bestFit="1" customWidth="1"/>
    <col min="4618" max="4618" width="10.26953125" style="11" bestFit="1" customWidth="1"/>
    <col min="4619" max="4619" width="12.26953125" style="11" bestFit="1" customWidth="1"/>
    <col min="4620" max="4870" width="9.1796875" style="11"/>
    <col min="4871" max="4872" width="9.81640625" style="11" bestFit="1" customWidth="1"/>
    <col min="4873" max="4873" width="12" style="11" bestFit="1" customWidth="1"/>
    <col min="4874" max="4874" width="10.26953125" style="11" bestFit="1" customWidth="1"/>
    <col min="4875" max="4875" width="12.26953125" style="11" bestFit="1" customWidth="1"/>
    <col min="4876" max="5126" width="9.1796875" style="11"/>
    <col min="5127" max="5128" width="9.81640625" style="11" bestFit="1" customWidth="1"/>
    <col min="5129" max="5129" width="12" style="11" bestFit="1" customWidth="1"/>
    <col min="5130" max="5130" width="10.26953125" style="11" bestFit="1" customWidth="1"/>
    <col min="5131" max="5131" width="12.26953125" style="11" bestFit="1" customWidth="1"/>
    <col min="5132" max="5382" width="9.1796875" style="11"/>
    <col min="5383" max="5384" width="9.81640625" style="11" bestFit="1" customWidth="1"/>
    <col min="5385" max="5385" width="12" style="11" bestFit="1" customWidth="1"/>
    <col min="5386" max="5386" width="10.26953125" style="11" bestFit="1" customWidth="1"/>
    <col min="5387" max="5387" width="12.26953125" style="11" bestFit="1" customWidth="1"/>
    <col min="5388" max="5638" width="9.1796875" style="11"/>
    <col min="5639" max="5640" width="9.81640625" style="11" bestFit="1" customWidth="1"/>
    <col min="5641" max="5641" width="12" style="11" bestFit="1" customWidth="1"/>
    <col min="5642" max="5642" width="10.26953125" style="11" bestFit="1" customWidth="1"/>
    <col min="5643" max="5643" width="12.26953125" style="11" bestFit="1" customWidth="1"/>
    <col min="5644" max="5894" width="9.1796875" style="11"/>
    <col min="5895" max="5896" width="9.81640625" style="11" bestFit="1" customWidth="1"/>
    <col min="5897" max="5897" width="12" style="11" bestFit="1" customWidth="1"/>
    <col min="5898" max="5898" width="10.26953125" style="11" bestFit="1" customWidth="1"/>
    <col min="5899" max="5899" width="12.26953125" style="11" bestFit="1" customWidth="1"/>
    <col min="5900" max="6150" width="9.1796875" style="11"/>
    <col min="6151" max="6152" width="9.81640625" style="11" bestFit="1" customWidth="1"/>
    <col min="6153" max="6153" width="12" style="11" bestFit="1" customWidth="1"/>
    <col min="6154" max="6154" width="10.26953125" style="11" bestFit="1" customWidth="1"/>
    <col min="6155" max="6155" width="12.26953125" style="11" bestFit="1" customWidth="1"/>
    <col min="6156" max="6406" width="9.1796875" style="11"/>
    <col min="6407" max="6408" width="9.81640625" style="11" bestFit="1" customWidth="1"/>
    <col min="6409" max="6409" width="12" style="11" bestFit="1" customWidth="1"/>
    <col min="6410" max="6410" width="10.26953125" style="11" bestFit="1" customWidth="1"/>
    <col min="6411" max="6411" width="12.26953125" style="11" bestFit="1" customWidth="1"/>
    <col min="6412" max="6662" width="9.1796875" style="11"/>
    <col min="6663" max="6664" width="9.81640625" style="11" bestFit="1" customWidth="1"/>
    <col min="6665" max="6665" width="12" style="11" bestFit="1" customWidth="1"/>
    <col min="6666" max="6666" width="10.26953125" style="11" bestFit="1" customWidth="1"/>
    <col min="6667" max="6667" width="12.26953125" style="11" bestFit="1" customWidth="1"/>
    <col min="6668" max="6918" width="9.1796875" style="11"/>
    <col min="6919" max="6920" width="9.81640625" style="11" bestFit="1" customWidth="1"/>
    <col min="6921" max="6921" width="12" style="11" bestFit="1" customWidth="1"/>
    <col min="6922" max="6922" width="10.26953125" style="11" bestFit="1" customWidth="1"/>
    <col min="6923" max="6923" width="12.26953125" style="11" bestFit="1" customWidth="1"/>
    <col min="6924" max="7174" width="9.1796875" style="11"/>
    <col min="7175" max="7176" width="9.81640625" style="11" bestFit="1" customWidth="1"/>
    <col min="7177" max="7177" width="12" style="11" bestFit="1" customWidth="1"/>
    <col min="7178" max="7178" width="10.26953125" style="11" bestFit="1" customWidth="1"/>
    <col min="7179" max="7179" width="12.26953125" style="11" bestFit="1" customWidth="1"/>
    <col min="7180" max="7430" width="9.1796875" style="11"/>
    <col min="7431" max="7432" width="9.81640625" style="11" bestFit="1" customWidth="1"/>
    <col min="7433" max="7433" width="12" style="11" bestFit="1" customWidth="1"/>
    <col min="7434" max="7434" width="10.26953125" style="11" bestFit="1" customWidth="1"/>
    <col min="7435" max="7435" width="12.26953125" style="11" bestFit="1" customWidth="1"/>
    <col min="7436" max="7686" width="9.1796875" style="11"/>
    <col min="7687" max="7688" width="9.81640625" style="11" bestFit="1" customWidth="1"/>
    <col min="7689" max="7689" width="12" style="11" bestFit="1" customWidth="1"/>
    <col min="7690" max="7690" width="10.26953125" style="11" bestFit="1" customWidth="1"/>
    <col min="7691" max="7691" width="12.26953125" style="11" bestFit="1" customWidth="1"/>
    <col min="7692" max="7942" width="9.1796875" style="11"/>
    <col min="7943" max="7944" width="9.81640625" style="11" bestFit="1" customWidth="1"/>
    <col min="7945" max="7945" width="12" style="11" bestFit="1" customWidth="1"/>
    <col min="7946" max="7946" width="10.26953125" style="11" bestFit="1" customWidth="1"/>
    <col min="7947" max="7947" width="12.26953125" style="11" bestFit="1" customWidth="1"/>
    <col min="7948" max="8198" width="9.1796875" style="11"/>
    <col min="8199" max="8200" width="9.81640625" style="11" bestFit="1" customWidth="1"/>
    <col min="8201" max="8201" width="12" style="11" bestFit="1" customWidth="1"/>
    <col min="8202" max="8202" width="10.26953125" style="11" bestFit="1" customWidth="1"/>
    <col min="8203" max="8203" width="12.26953125" style="11" bestFit="1" customWidth="1"/>
    <col min="8204" max="8454" width="9.1796875" style="11"/>
    <col min="8455" max="8456" width="9.81640625" style="11" bestFit="1" customWidth="1"/>
    <col min="8457" max="8457" width="12" style="11" bestFit="1" customWidth="1"/>
    <col min="8458" max="8458" width="10.26953125" style="11" bestFit="1" customWidth="1"/>
    <col min="8459" max="8459" width="12.26953125" style="11" bestFit="1" customWidth="1"/>
    <col min="8460" max="8710" width="9.1796875" style="11"/>
    <col min="8711" max="8712" width="9.81640625" style="11" bestFit="1" customWidth="1"/>
    <col min="8713" max="8713" width="12" style="11" bestFit="1" customWidth="1"/>
    <col min="8714" max="8714" width="10.26953125" style="11" bestFit="1" customWidth="1"/>
    <col min="8715" max="8715" width="12.26953125" style="11" bestFit="1" customWidth="1"/>
    <col min="8716" max="8966" width="9.1796875" style="11"/>
    <col min="8967" max="8968" width="9.81640625" style="11" bestFit="1" customWidth="1"/>
    <col min="8969" max="8969" width="12" style="11" bestFit="1" customWidth="1"/>
    <col min="8970" max="8970" width="10.26953125" style="11" bestFit="1" customWidth="1"/>
    <col min="8971" max="8971" width="12.26953125" style="11" bestFit="1" customWidth="1"/>
    <col min="8972" max="9222" width="9.1796875" style="11"/>
    <col min="9223" max="9224" width="9.81640625" style="11" bestFit="1" customWidth="1"/>
    <col min="9225" max="9225" width="12" style="11" bestFit="1" customWidth="1"/>
    <col min="9226" max="9226" width="10.26953125" style="11" bestFit="1" customWidth="1"/>
    <col min="9227" max="9227" width="12.26953125" style="11" bestFit="1" customWidth="1"/>
    <col min="9228" max="9478" width="9.1796875" style="11"/>
    <col min="9479" max="9480" width="9.81640625" style="11" bestFit="1" customWidth="1"/>
    <col min="9481" max="9481" width="12" style="11" bestFit="1" customWidth="1"/>
    <col min="9482" max="9482" width="10.26953125" style="11" bestFit="1" customWidth="1"/>
    <col min="9483" max="9483" width="12.26953125" style="11" bestFit="1" customWidth="1"/>
    <col min="9484" max="9734" width="9.1796875" style="11"/>
    <col min="9735" max="9736" width="9.81640625" style="11" bestFit="1" customWidth="1"/>
    <col min="9737" max="9737" width="12" style="11" bestFit="1" customWidth="1"/>
    <col min="9738" max="9738" width="10.26953125" style="11" bestFit="1" customWidth="1"/>
    <col min="9739" max="9739" width="12.26953125" style="11" bestFit="1" customWidth="1"/>
    <col min="9740" max="9990" width="9.1796875" style="11"/>
    <col min="9991" max="9992" width="9.81640625" style="11" bestFit="1" customWidth="1"/>
    <col min="9993" max="9993" width="12" style="11" bestFit="1" customWidth="1"/>
    <col min="9994" max="9994" width="10.26953125" style="11" bestFit="1" customWidth="1"/>
    <col min="9995" max="9995" width="12.26953125" style="11" bestFit="1" customWidth="1"/>
    <col min="9996" max="10246" width="9.1796875" style="11"/>
    <col min="10247" max="10248" width="9.81640625" style="11" bestFit="1" customWidth="1"/>
    <col min="10249" max="10249" width="12" style="11" bestFit="1" customWidth="1"/>
    <col min="10250" max="10250" width="10.26953125" style="11" bestFit="1" customWidth="1"/>
    <col min="10251" max="10251" width="12.26953125" style="11" bestFit="1" customWidth="1"/>
    <col min="10252" max="10502" width="9.1796875" style="11"/>
    <col min="10503" max="10504" width="9.81640625" style="11" bestFit="1" customWidth="1"/>
    <col min="10505" max="10505" width="12" style="11" bestFit="1" customWidth="1"/>
    <col min="10506" max="10506" width="10.26953125" style="11" bestFit="1" customWidth="1"/>
    <col min="10507" max="10507" width="12.26953125" style="11" bestFit="1" customWidth="1"/>
    <col min="10508" max="10758" width="9.1796875" style="11"/>
    <col min="10759" max="10760" width="9.81640625" style="11" bestFit="1" customWidth="1"/>
    <col min="10761" max="10761" width="12" style="11" bestFit="1" customWidth="1"/>
    <col min="10762" max="10762" width="10.26953125" style="11" bestFit="1" customWidth="1"/>
    <col min="10763" max="10763" width="12.26953125" style="11" bestFit="1" customWidth="1"/>
    <col min="10764" max="11014" width="9.1796875" style="11"/>
    <col min="11015" max="11016" width="9.81640625" style="11" bestFit="1" customWidth="1"/>
    <col min="11017" max="11017" width="12" style="11" bestFit="1" customWidth="1"/>
    <col min="11018" max="11018" width="10.26953125" style="11" bestFit="1" customWidth="1"/>
    <col min="11019" max="11019" width="12.26953125" style="11" bestFit="1" customWidth="1"/>
    <col min="11020" max="11270" width="9.1796875" style="11"/>
    <col min="11271" max="11272" width="9.81640625" style="11" bestFit="1" customWidth="1"/>
    <col min="11273" max="11273" width="12" style="11" bestFit="1" customWidth="1"/>
    <col min="11274" max="11274" width="10.26953125" style="11" bestFit="1" customWidth="1"/>
    <col min="11275" max="11275" width="12.26953125" style="11" bestFit="1" customWidth="1"/>
    <col min="11276" max="11526" width="9.1796875" style="11"/>
    <col min="11527" max="11528" width="9.81640625" style="11" bestFit="1" customWidth="1"/>
    <col min="11529" max="11529" width="12" style="11" bestFit="1" customWidth="1"/>
    <col min="11530" max="11530" width="10.26953125" style="11" bestFit="1" customWidth="1"/>
    <col min="11531" max="11531" width="12.26953125" style="11" bestFit="1" customWidth="1"/>
    <col min="11532" max="11782" width="9.1796875" style="11"/>
    <col min="11783" max="11784" width="9.81640625" style="11" bestFit="1" customWidth="1"/>
    <col min="11785" max="11785" width="12" style="11" bestFit="1" customWidth="1"/>
    <col min="11786" max="11786" width="10.26953125" style="11" bestFit="1" customWidth="1"/>
    <col min="11787" max="11787" width="12.26953125" style="11" bestFit="1" customWidth="1"/>
    <col min="11788" max="12038" width="9.1796875" style="11"/>
    <col min="12039" max="12040" width="9.81640625" style="11" bestFit="1" customWidth="1"/>
    <col min="12041" max="12041" width="12" style="11" bestFit="1" customWidth="1"/>
    <col min="12042" max="12042" width="10.26953125" style="11" bestFit="1" customWidth="1"/>
    <col min="12043" max="12043" width="12.26953125" style="11" bestFit="1" customWidth="1"/>
    <col min="12044" max="12294" width="9.1796875" style="11"/>
    <col min="12295" max="12296" width="9.81640625" style="11" bestFit="1" customWidth="1"/>
    <col min="12297" max="12297" width="12" style="11" bestFit="1" customWidth="1"/>
    <col min="12298" max="12298" width="10.26953125" style="11" bestFit="1" customWidth="1"/>
    <col min="12299" max="12299" width="12.26953125" style="11" bestFit="1" customWidth="1"/>
    <col min="12300" max="12550" width="9.1796875" style="11"/>
    <col min="12551" max="12552" width="9.81640625" style="11" bestFit="1" customWidth="1"/>
    <col min="12553" max="12553" width="12" style="11" bestFit="1" customWidth="1"/>
    <col min="12554" max="12554" width="10.26953125" style="11" bestFit="1" customWidth="1"/>
    <col min="12555" max="12555" width="12.26953125" style="11" bestFit="1" customWidth="1"/>
    <col min="12556" max="12806" width="9.1796875" style="11"/>
    <col min="12807" max="12808" width="9.81640625" style="11" bestFit="1" customWidth="1"/>
    <col min="12809" max="12809" width="12" style="11" bestFit="1" customWidth="1"/>
    <col min="12810" max="12810" width="10.26953125" style="11" bestFit="1" customWidth="1"/>
    <col min="12811" max="12811" width="12.26953125" style="11" bestFit="1" customWidth="1"/>
    <col min="12812" max="13062" width="9.1796875" style="11"/>
    <col min="13063" max="13064" width="9.81640625" style="11" bestFit="1" customWidth="1"/>
    <col min="13065" max="13065" width="12" style="11" bestFit="1" customWidth="1"/>
    <col min="13066" max="13066" width="10.26953125" style="11" bestFit="1" customWidth="1"/>
    <col min="13067" max="13067" width="12.26953125" style="11" bestFit="1" customWidth="1"/>
    <col min="13068" max="13318" width="9.1796875" style="11"/>
    <col min="13319" max="13320" width="9.81640625" style="11" bestFit="1" customWidth="1"/>
    <col min="13321" max="13321" width="12" style="11" bestFit="1" customWidth="1"/>
    <col min="13322" max="13322" width="10.26953125" style="11" bestFit="1" customWidth="1"/>
    <col min="13323" max="13323" width="12.26953125" style="11" bestFit="1" customWidth="1"/>
    <col min="13324" max="13574" width="9.1796875" style="11"/>
    <col min="13575" max="13576" width="9.81640625" style="11" bestFit="1" customWidth="1"/>
    <col min="13577" max="13577" width="12" style="11" bestFit="1" customWidth="1"/>
    <col min="13578" max="13578" width="10.26953125" style="11" bestFit="1" customWidth="1"/>
    <col min="13579" max="13579" width="12.26953125" style="11" bestFit="1" customWidth="1"/>
    <col min="13580" max="13830" width="9.1796875" style="11"/>
    <col min="13831" max="13832" width="9.81640625" style="11" bestFit="1" customWidth="1"/>
    <col min="13833" max="13833" width="12" style="11" bestFit="1" customWidth="1"/>
    <col min="13834" max="13834" width="10.26953125" style="11" bestFit="1" customWidth="1"/>
    <col min="13835" max="13835" width="12.26953125" style="11" bestFit="1" customWidth="1"/>
    <col min="13836" max="14086" width="9.1796875" style="11"/>
    <col min="14087" max="14088" width="9.81640625" style="11" bestFit="1" customWidth="1"/>
    <col min="14089" max="14089" width="12" style="11" bestFit="1" customWidth="1"/>
    <col min="14090" max="14090" width="10.26953125" style="11" bestFit="1" customWidth="1"/>
    <col min="14091" max="14091" width="12.26953125" style="11" bestFit="1" customWidth="1"/>
    <col min="14092" max="14342" width="9.1796875" style="11"/>
    <col min="14343" max="14344" width="9.81640625" style="11" bestFit="1" customWidth="1"/>
    <col min="14345" max="14345" width="12" style="11" bestFit="1" customWidth="1"/>
    <col min="14346" max="14346" width="10.26953125" style="11" bestFit="1" customWidth="1"/>
    <col min="14347" max="14347" width="12.26953125" style="11" bestFit="1" customWidth="1"/>
    <col min="14348" max="14598" width="9.1796875" style="11"/>
    <col min="14599" max="14600" width="9.81640625" style="11" bestFit="1" customWidth="1"/>
    <col min="14601" max="14601" width="12" style="11" bestFit="1" customWidth="1"/>
    <col min="14602" max="14602" width="10.26953125" style="11" bestFit="1" customWidth="1"/>
    <col min="14603" max="14603" width="12.26953125" style="11" bestFit="1" customWidth="1"/>
    <col min="14604" max="14854" width="9.1796875" style="11"/>
    <col min="14855" max="14856" width="9.81640625" style="11" bestFit="1" customWidth="1"/>
    <col min="14857" max="14857" width="12" style="11" bestFit="1" customWidth="1"/>
    <col min="14858" max="14858" width="10.26953125" style="11" bestFit="1" customWidth="1"/>
    <col min="14859" max="14859" width="12.26953125" style="11" bestFit="1" customWidth="1"/>
    <col min="14860" max="15110" width="9.1796875" style="11"/>
    <col min="15111" max="15112" width="9.81640625" style="11" bestFit="1" customWidth="1"/>
    <col min="15113" max="15113" width="12" style="11" bestFit="1" customWidth="1"/>
    <col min="15114" max="15114" width="10.26953125" style="11" bestFit="1" customWidth="1"/>
    <col min="15115" max="15115" width="12.26953125" style="11" bestFit="1" customWidth="1"/>
    <col min="15116" max="15366" width="9.1796875" style="11"/>
    <col min="15367" max="15368" width="9.81640625" style="11" bestFit="1" customWidth="1"/>
    <col min="15369" max="15369" width="12" style="11" bestFit="1" customWidth="1"/>
    <col min="15370" max="15370" width="10.26953125" style="11" bestFit="1" customWidth="1"/>
    <col min="15371" max="15371" width="12.26953125" style="11" bestFit="1" customWidth="1"/>
    <col min="15372" max="15622" width="9.1796875" style="11"/>
    <col min="15623" max="15624" width="9.81640625" style="11" bestFit="1" customWidth="1"/>
    <col min="15625" max="15625" width="12" style="11" bestFit="1" customWidth="1"/>
    <col min="15626" max="15626" width="10.26953125" style="11" bestFit="1" customWidth="1"/>
    <col min="15627" max="15627" width="12.26953125" style="11" bestFit="1" customWidth="1"/>
    <col min="15628" max="15878" width="9.1796875" style="11"/>
    <col min="15879" max="15880" width="9.81640625" style="11" bestFit="1" customWidth="1"/>
    <col min="15881" max="15881" width="12" style="11" bestFit="1" customWidth="1"/>
    <col min="15882" max="15882" width="10.26953125" style="11" bestFit="1" customWidth="1"/>
    <col min="15883" max="15883" width="12.26953125" style="11" bestFit="1" customWidth="1"/>
    <col min="15884" max="16134" width="9.1796875" style="11"/>
    <col min="16135" max="16136" width="9.81640625" style="11" bestFit="1" customWidth="1"/>
    <col min="16137" max="16137" width="12" style="11" bestFit="1" customWidth="1"/>
    <col min="16138" max="16138" width="10.26953125" style="11" bestFit="1" customWidth="1"/>
    <col min="16139" max="16139" width="12.26953125" style="11" bestFit="1" customWidth="1"/>
    <col min="16140" max="16384" width="9.1796875" style="11"/>
  </cols>
  <sheetData>
    <row r="1" spans="1:9" ht="12.75" customHeight="1" x14ac:dyDescent="0.25">
      <c r="A1" s="305" t="s">
        <v>99</v>
      </c>
      <c r="B1" s="320"/>
      <c r="C1" s="320"/>
      <c r="D1" s="320"/>
      <c r="E1" s="320"/>
      <c r="F1" s="320"/>
      <c r="G1" s="320"/>
      <c r="H1" s="320"/>
    </row>
    <row r="2" spans="1:9" ht="12.75" customHeight="1" x14ac:dyDescent="0.25">
      <c r="A2" s="306" t="s">
        <v>302</v>
      </c>
      <c r="B2" s="280"/>
      <c r="C2" s="280"/>
      <c r="D2" s="280"/>
      <c r="E2" s="280"/>
      <c r="F2" s="280"/>
      <c r="G2" s="280"/>
      <c r="H2" s="280"/>
    </row>
    <row r="3" spans="1:9" x14ac:dyDescent="0.25">
      <c r="A3" s="323" t="s">
        <v>41</v>
      </c>
      <c r="B3" s="324"/>
      <c r="C3" s="324"/>
      <c r="D3" s="324"/>
      <c r="E3" s="324"/>
      <c r="F3" s="324"/>
      <c r="G3" s="324"/>
      <c r="H3" s="324"/>
      <c r="I3" s="292"/>
    </row>
    <row r="4" spans="1:9" ht="12.5" customHeight="1" x14ac:dyDescent="0.25">
      <c r="A4" s="308" t="s">
        <v>301</v>
      </c>
      <c r="B4" s="289"/>
      <c r="C4" s="289"/>
      <c r="D4" s="289"/>
      <c r="E4" s="289"/>
      <c r="F4" s="289"/>
      <c r="G4" s="289"/>
      <c r="H4" s="289"/>
      <c r="I4" s="289"/>
    </row>
    <row r="5" spans="1:9" ht="42" x14ac:dyDescent="0.25">
      <c r="A5" s="321" t="s">
        <v>42</v>
      </c>
      <c r="B5" s="322"/>
      <c r="C5" s="322"/>
      <c r="D5" s="322"/>
      <c r="E5" s="322"/>
      <c r="F5" s="322"/>
      <c r="G5" s="50" t="s">
        <v>96</v>
      </c>
      <c r="H5" s="12" t="s">
        <v>97</v>
      </c>
      <c r="I5" s="51" t="s">
        <v>100</v>
      </c>
    </row>
    <row r="6" spans="1:9" x14ac:dyDescent="0.25">
      <c r="A6" s="325">
        <v>1</v>
      </c>
      <c r="B6" s="322"/>
      <c r="C6" s="322"/>
      <c r="D6" s="322"/>
      <c r="E6" s="322"/>
      <c r="F6" s="322"/>
      <c r="G6" s="48">
        <v>2</v>
      </c>
      <c r="H6" s="12" t="s">
        <v>101</v>
      </c>
      <c r="I6" s="12" t="s">
        <v>102</v>
      </c>
    </row>
    <row r="7" spans="1:9" x14ac:dyDescent="0.25">
      <c r="A7" s="316" t="s">
        <v>103</v>
      </c>
      <c r="B7" s="317"/>
      <c r="C7" s="317"/>
      <c r="D7" s="317"/>
      <c r="E7" s="317"/>
      <c r="F7" s="317"/>
      <c r="G7" s="317"/>
      <c r="H7" s="317"/>
      <c r="I7" s="317"/>
    </row>
    <row r="8" spans="1:9" x14ac:dyDescent="0.25">
      <c r="A8" s="314" t="s">
        <v>104</v>
      </c>
      <c r="B8" s="314"/>
      <c r="C8" s="314"/>
      <c r="D8" s="314"/>
      <c r="E8" s="314"/>
      <c r="F8" s="314"/>
      <c r="G8" s="6">
        <v>1</v>
      </c>
      <c r="H8" s="52">
        <v>0</v>
      </c>
      <c r="I8" s="52">
        <v>0</v>
      </c>
    </row>
    <row r="9" spans="1:9" x14ac:dyDescent="0.25">
      <c r="A9" s="314" t="s">
        <v>105</v>
      </c>
      <c r="B9" s="314"/>
      <c r="C9" s="314"/>
      <c r="D9" s="314"/>
      <c r="E9" s="314"/>
      <c r="F9" s="314"/>
      <c r="G9" s="6">
        <v>2</v>
      </c>
      <c r="H9" s="52">
        <v>0</v>
      </c>
      <c r="I9" s="52">
        <v>0</v>
      </c>
    </row>
    <row r="10" spans="1:9" x14ac:dyDescent="0.25">
      <c r="A10" s="314" t="s">
        <v>106</v>
      </c>
      <c r="B10" s="314"/>
      <c r="C10" s="314"/>
      <c r="D10" s="314"/>
      <c r="E10" s="314"/>
      <c r="F10" s="314"/>
      <c r="G10" s="6">
        <v>3</v>
      </c>
      <c r="H10" s="52">
        <v>0</v>
      </c>
      <c r="I10" s="52">
        <v>0</v>
      </c>
    </row>
    <row r="11" spans="1:9" x14ac:dyDescent="0.25">
      <c r="A11" s="314" t="s">
        <v>107</v>
      </c>
      <c r="B11" s="314"/>
      <c r="C11" s="314"/>
      <c r="D11" s="314"/>
      <c r="E11" s="314"/>
      <c r="F11" s="314"/>
      <c r="G11" s="6">
        <v>4</v>
      </c>
      <c r="H11" s="52">
        <v>0</v>
      </c>
      <c r="I11" s="52">
        <v>0</v>
      </c>
    </row>
    <row r="12" spans="1:9" x14ac:dyDescent="0.25">
      <c r="A12" s="314" t="s">
        <v>108</v>
      </c>
      <c r="B12" s="314"/>
      <c r="C12" s="314"/>
      <c r="D12" s="314"/>
      <c r="E12" s="314"/>
      <c r="F12" s="314"/>
      <c r="G12" s="6">
        <v>5</v>
      </c>
      <c r="H12" s="52">
        <v>0</v>
      </c>
      <c r="I12" s="52">
        <v>0</v>
      </c>
    </row>
    <row r="13" spans="1:9" ht="22.5" customHeight="1" x14ac:dyDescent="0.25">
      <c r="A13" s="314" t="s">
        <v>109</v>
      </c>
      <c r="B13" s="314"/>
      <c r="C13" s="314"/>
      <c r="D13" s="314"/>
      <c r="E13" s="314"/>
      <c r="F13" s="314"/>
      <c r="G13" s="6">
        <v>6</v>
      </c>
      <c r="H13" s="52">
        <v>0</v>
      </c>
      <c r="I13" s="52">
        <v>0</v>
      </c>
    </row>
    <row r="14" spans="1:9" x14ac:dyDescent="0.25">
      <c r="A14" s="314" t="s">
        <v>110</v>
      </c>
      <c r="B14" s="314"/>
      <c r="C14" s="314"/>
      <c r="D14" s="314"/>
      <c r="E14" s="314"/>
      <c r="F14" s="314"/>
      <c r="G14" s="6">
        <v>7</v>
      </c>
      <c r="H14" s="52">
        <v>0</v>
      </c>
      <c r="I14" s="52">
        <v>0</v>
      </c>
    </row>
    <row r="15" spans="1:9" x14ac:dyDescent="0.25">
      <c r="A15" s="314" t="s">
        <v>111</v>
      </c>
      <c r="B15" s="314"/>
      <c r="C15" s="314"/>
      <c r="D15" s="314"/>
      <c r="E15" s="314"/>
      <c r="F15" s="314"/>
      <c r="G15" s="6">
        <v>8</v>
      </c>
      <c r="H15" s="52">
        <v>0</v>
      </c>
      <c r="I15" s="52">
        <v>0</v>
      </c>
    </row>
    <row r="16" spans="1:9" x14ac:dyDescent="0.25">
      <c r="A16" s="316" t="s">
        <v>112</v>
      </c>
      <c r="B16" s="317"/>
      <c r="C16" s="317"/>
      <c r="D16" s="317"/>
      <c r="E16" s="317"/>
      <c r="F16" s="317"/>
      <c r="G16" s="317"/>
      <c r="H16" s="317"/>
      <c r="I16" s="317"/>
    </row>
    <row r="17" spans="1:9" x14ac:dyDescent="0.25">
      <c r="A17" s="314" t="s">
        <v>113</v>
      </c>
      <c r="B17" s="314"/>
      <c r="C17" s="314"/>
      <c r="D17" s="314"/>
      <c r="E17" s="314"/>
      <c r="F17" s="314"/>
      <c r="G17" s="6">
        <v>9</v>
      </c>
      <c r="H17" s="95">
        <v>227124253</v>
      </c>
      <c r="I17" s="95">
        <v>245674307</v>
      </c>
    </row>
    <row r="18" spans="1:9" x14ac:dyDescent="0.25">
      <c r="A18" s="314" t="s">
        <v>114</v>
      </c>
      <c r="B18" s="314"/>
      <c r="C18" s="314"/>
      <c r="D18" s="314"/>
      <c r="E18" s="314"/>
      <c r="F18" s="314"/>
      <c r="G18" s="6"/>
      <c r="H18" s="95">
        <v>0</v>
      </c>
      <c r="I18" s="95">
        <v>0</v>
      </c>
    </row>
    <row r="19" spans="1:9" x14ac:dyDescent="0.25">
      <c r="A19" s="314" t="s">
        <v>115</v>
      </c>
      <c r="B19" s="314"/>
      <c r="C19" s="314"/>
      <c r="D19" s="314"/>
      <c r="E19" s="314"/>
      <c r="F19" s="314"/>
      <c r="G19" s="6">
        <v>10</v>
      </c>
      <c r="H19" s="95">
        <v>174933719</v>
      </c>
      <c r="I19" s="95">
        <v>67897047</v>
      </c>
    </row>
    <row r="20" spans="1:9" x14ac:dyDescent="0.25">
      <c r="A20" s="314" t="s">
        <v>116</v>
      </c>
      <c r="B20" s="314"/>
      <c r="C20" s="314"/>
      <c r="D20" s="314"/>
      <c r="E20" s="314"/>
      <c r="F20" s="314"/>
      <c r="G20" s="6">
        <v>11</v>
      </c>
      <c r="H20" s="95">
        <v>74952898</v>
      </c>
      <c r="I20" s="95">
        <v>67020386</v>
      </c>
    </row>
    <row r="21" spans="1:9" ht="23.25" customHeight="1" x14ac:dyDescent="0.25">
      <c r="A21" s="314" t="s">
        <v>117</v>
      </c>
      <c r="B21" s="314"/>
      <c r="C21" s="314"/>
      <c r="D21" s="314"/>
      <c r="E21" s="314"/>
      <c r="F21" s="314"/>
      <c r="G21" s="6">
        <v>12</v>
      </c>
      <c r="H21" s="95">
        <v>-73479009</v>
      </c>
      <c r="I21" s="95">
        <v>-91125598</v>
      </c>
    </row>
    <row r="22" spans="1:9" x14ac:dyDescent="0.25">
      <c r="A22" s="314" t="s">
        <v>118</v>
      </c>
      <c r="B22" s="314"/>
      <c r="C22" s="314"/>
      <c r="D22" s="314"/>
      <c r="E22" s="314"/>
      <c r="F22" s="314"/>
      <c r="G22" s="6">
        <v>13</v>
      </c>
      <c r="H22" s="95">
        <v>0</v>
      </c>
      <c r="I22" s="95">
        <v>0</v>
      </c>
    </row>
    <row r="23" spans="1:9" x14ac:dyDescent="0.25">
      <c r="A23" s="314" t="s">
        <v>119</v>
      </c>
      <c r="B23" s="314"/>
      <c r="C23" s="314"/>
      <c r="D23" s="314"/>
      <c r="E23" s="314"/>
      <c r="F23" s="314"/>
      <c r="G23" s="6">
        <v>14</v>
      </c>
      <c r="H23" s="95">
        <v>-537334753</v>
      </c>
      <c r="I23" s="95">
        <v>-524111254</v>
      </c>
    </row>
    <row r="24" spans="1:9" x14ac:dyDescent="0.25">
      <c r="A24" s="316" t="s">
        <v>120</v>
      </c>
      <c r="B24" s="317"/>
      <c r="C24" s="317"/>
      <c r="D24" s="317"/>
      <c r="E24" s="317"/>
      <c r="F24" s="317"/>
      <c r="G24" s="317"/>
      <c r="H24" s="317"/>
      <c r="I24" s="317"/>
    </row>
    <row r="25" spans="1:9" x14ac:dyDescent="0.25">
      <c r="A25" s="314" t="s">
        <v>121</v>
      </c>
      <c r="B25" s="314"/>
      <c r="C25" s="314"/>
      <c r="D25" s="314"/>
      <c r="E25" s="314"/>
      <c r="F25" s="314"/>
      <c r="G25" s="6">
        <v>15</v>
      </c>
      <c r="H25" s="95">
        <v>-280916192</v>
      </c>
      <c r="I25" s="97">
        <v>-107284615</v>
      </c>
    </row>
    <row r="26" spans="1:9" x14ac:dyDescent="0.25">
      <c r="A26" s="314" t="s">
        <v>122</v>
      </c>
      <c r="B26" s="314"/>
      <c r="C26" s="314"/>
      <c r="D26" s="314"/>
      <c r="E26" s="314"/>
      <c r="F26" s="314"/>
      <c r="G26" s="6">
        <v>16</v>
      </c>
      <c r="H26" s="95">
        <v>258285873</v>
      </c>
      <c r="I26" s="98">
        <v>0</v>
      </c>
    </row>
    <row r="27" spans="1:9" x14ac:dyDescent="0.25">
      <c r="A27" s="314" t="s">
        <v>123</v>
      </c>
      <c r="B27" s="314"/>
      <c r="C27" s="314"/>
      <c r="D27" s="314"/>
      <c r="E27" s="314"/>
      <c r="F27" s="314"/>
      <c r="G27" s="6">
        <v>17</v>
      </c>
      <c r="H27" s="95">
        <v>-1316301519</v>
      </c>
      <c r="I27" s="98">
        <v>496539424</v>
      </c>
    </row>
    <row r="28" spans="1:9" ht="25.5" customHeight="1" x14ac:dyDescent="0.25">
      <c r="A28" s="314" t="s">
        <v>124</v>
      </c>
      <c r="B28" s="314"/>
      <c r="C28" s="314"/>
      <c r="D28" s="314"/>
      <c r="E28" s="314"/>
      <c r="F28" s="314"/>
      <c r="G28" s="6">
        <v>18</v>
      </c>
      <c r="H28" s="95">
        <v>468611329</v>
      </c>
      <c r="I28" s="98">
        <v>-470130770</v>
      </c>
    </row>
    <row r="29" spans="1:9" ht="23.25" customHeight="1" x14ac:dyDescent="0.25">
      <c r="A29" s="314" t="s">
        <v>125</v>
      </c>
      <c r="B29" s="314"/>
      <c r="C29" s="314"/>
      <c r="D29" s="314"/>
      <c r="E29" s="314"/>
      <c r="F29" s="314"/>
      <c r="G29" s="6">
        <v>19</v>
      </c>
      <c r="H29" s="95">
        <v>-65609242</v>
      </c>
      <c r="I29" s="98">
        <v>171790050</v>
      </c>
    </row>
    <row r="30" spans="1:9" ht="27.75" customHeight="1" x14ac:dyDescent="0.25">
      <c r="A30" s="314" t="s">
        <v>126</v>
      </c>
      <c r="B30" s="314"/>
      <c r="C30" s="314"/>
      <c r="D30" s="314"/>
      <c r="E30" s="314"/>
      <c r="F30" s="314"/>
      <c r="G30" s="6">
        <v>20</v>
      </c>
      <c r="H30" s="95">
        <v>0</v>
      </c>
      <c r="I30" s="98">
        <v>0</v>
      </c>
    </row>
    <row r="31" spans="1:9" ht="27.75" customHeight="1" x14ac:dyDescent="0.25">
      <c r="A31" s="314" t="s">
        <v>127</v>
      </c>
      <c r="B31" s="314"/>
      <c r="C31" s="314"/>
      <c r="D31" s="314"/>
      <c r="E31" s="314"/>
      <c r="F31" s="314"/>
      <c r="G31" s="6">
        <v>21</v>
      </c>
      <c r="H31" s="95">
        <v>0</v>
      </c>
      <c r="I31" s="98">
        <v>50800000</v>
      </c>
    </row>
    <row r="32" spans="1:9" ht="29.25" customHeight="1" x14ac:dyDescent="0.25">
      <c r="A32" s="314" t="s">
        <v>128</v>
      </c>
      <c r="B32" s="314"/>
      <c r="C32" s="314"/>
      <c r="D32" s="314"/>
      <c r="E32" s="314"/>
      <c r="F32" s="314"/>
      <c r="G32" s="6">
        <v>22</v>
      </c>
      <c r="H32" s="95">
        <v>2326911</v>
      </c>
      <c r="I32" s="98">
        <v>1524413</v>
      </c>
    </row>
    <row r="33" spans="1:9" x14ac:dyDescent="0.25">
      <c r="A33" s="314" t="s">
        <v>129</v>
      </c>
      <c r="B33" s="314"/>
      <c r="C33" s="314"/>
      <c r="D33" s="314"/>
      <c r="E33" s="314"/>
      <c r="F33" s="314"/>
      <c r="G33" s="6">
        <v>23</v>
      </c>
      <c r="H33" s="95">
        <v>2682650</v>
      </c>
      <c r="I33" s="98">
        <v>-10258008</v>
      </c>
    </row>
    <row r="34" spans="1:9" x14ac:dyDescent="0.25">
      <c r="A34" s="314" t="s">
        <v>130</v>
      </c>
      <c r="B34" s="314"/>
      <c r="C34" s="314"/>
      <c r="D34" s="314"/>
      <c r="E34" s="314"/>
      <c r="F34" s="314"/>
      <c r="G34" s="6">
        <v>24</v>
      </c>
      <c r="H34" s="95">
        <v>105943541</v>
      </c>
      <c r="I34" s="98">
        <v>-78058830</v>
      </c>
    </row>
    <row r="35" spans="1:9" x14ac:dyDescent="0.25">
      <c r="A35" s="314" t="s">
        <v>131</v>
      </c>
      <c r="B35" s="314"/>
      <c r="C35" s="314"/>
      <c r="D35" s="314"/>
      <c r="E35" s="314"/>
      <c r="F35" s="314"/>
      <c r="G35" s="6">
        <v>25</v>
      </c>
      <c r="H35" s="95">
        <v>1255559114</v>
      </c>
      <c r="I35" s="99">
        <v>914860795</v>
      </c>
    </row>
    <row r="36" spans="1:9" x14ac:dyDescent="0.25">
      <c r="A36" s="314" t="s">
        <v>132</v>
      </c>
      <c r="B36" s="314"/>
      <c r="C36" s="314"/>
      <c r="D36" s="314"/>
      <c r="E36" s="314"/>
      <c r="F36" s="314"/>
      <c r="G36" s="6">
        <v>26</v>
      </c>
      <c r="H36" s="95">
        <v>720175408</v>
      </c>
      <c r="I36" s="99">
        <v>1918206578</v>
      </c>
    </row>
    <row r="37" spans="1:9" x14ac:dyDescent="0.25">
      <c r="A37" s="314" t="s">
        <v>133</v>
      </c>
      <c r="B37" s="314"/>
      <c r="C37" s="314"/>
      <c r="D37" s="314"/>
      <c r="E37" s="314"/>
      <c r="F37" s="314"/>
      <c r="G37" s="6">
        <v>27</v>
      </c>
      <c r="H37" s="95">
        <v>-928046118</v>
      </c>
      <c r="I37" s="99">
        <v>-773984130</v>
      </c>
    </row>
    <row r="38" spans="1:9" x14ac:dyDescent="0.25">
      <c r="A38" s="314" t="s">
        <v>134</v>
      </c>
      <c r="B38" s="314"/>
      <c r="C38" s="314"/>
      <c r="D38" s="314"/>
      <c r="E38" s="314"/>
      <c r="F38" s="314"/>
      <c r="G38" s="6">
        <v>28</v>
      </c>
      <c r="H38" s="95">
        <v>5952655</v>
      </c>
      <c r="I38" s="99">
        <v>-24867990</v>
      </c>
    </row>
    <row r="39" spans="1:9" x14ac:dyDescent="0.25">
      <c r="A39" s="314" t="s">
        <v>135</v>
      </c>
      <c r="B39" s="314"/>
      <c r="C39" s="314"/>
      <c r="D39" s="314"/>
      <c r="E39" s="314"/>
      <c r="F39" s="314"/>
      <c r="G39" s="6">
        <v>29</v>
      </c>
      <c r="H39" s="95">
        <v>862044</v>
      </c>
      <c r="I39" s="99">
        <v>244034990</v>
      </c>
    </row>
    <row r="40" spans="1:9" x14ac:dyDescent="0.25">
      <c r="A40" s="314" t="s">
        <v>136</v>
      </c>
      <c r="B40" s="314"/>
      <c r="C40" s="314"/>
      <c r="D40" s="314"/>
      <c r="E40" s="314"/>
      <c r="F40" s="314"/>
      <c r="G40" s="6">
        <v>30</v>
      </c>
      <c r="H40" s="95">
        <v>588918099</v>
      </c>
      <c r="I40" s="99">
        <v>552108813</v>
      </c>
    </row>
    <row r="41" spans="1:9" x14ac:dyDescent="0.25">
      <c r="A41" s="314" t="s">
        <v>137</v>
      </c>
      <c r="B41" s="314"/>
      <c r="C41" s="314"/>
      <c r="D41" s="314"/>
      <c r="E41" s="314"/>
      <c r="F41" s="314"/>
      <c r="G41" s="6">
        <v>31</v>
      </c>
      <c r="H41" s="95">
        <v>3280842</v>
      </c>
      <c r="I41" s="99">
        <v>2043665</v>
      </c>
    </row>
    <row r="42" spans="1:9" x14ac:dyDescent="0.25">
      <c r="A42" s="314" t="s">
        <v>138</v>
      </c>
      <c r="B42" s="314"/>
      <c r="C42" s="314"/>
      <c r="D42" s="314"/>
      <c r="E42" s="314"/>
      <c r="F42" s="314"/>
      <c r="G42" s="6">
        <v>32</v>
      </c>
      <c r="H42" s="95">
        <v>-51583346</v>
      </c>
      <c r="I42" s="99">
        <v>-36363820</v>
      </c>
    </row>
    <row r="43" spans="1:9" x14ac:dyDescent="0.25">
      <c r="A43" s="314" t="s">
        <v>139</v>
      </c>
      <c r="B43" s="314"/>
      <c r="C43" s="314"/>
      <c r="D43" s="314"/>
      <c r="E43" s="314"/>
      <c r="F43" s="314"/>
      <c r="G43" s="6">
        <v>33</v>
      </c>
      <c r="H43" s="95">
        <v>0</v>
      </c>
      <c r="I43" s="99">
        <v>0</v>
      </c>
    </row>
    <row r="44" spans="1:9" ht="13.5" customHeight="1" x14ac:dyDescent="0.25">
      <c r="A44" s="315" t="s">
        <v>140</v>
      </c>
      <c r="B44" s="315"/>
      <c r="C44" s="315"/>
      <c r="D44" s="315"/>
      <c r="E44" s="315"/>
      <c r="F44" s="315"/>
      <c r="G44" s="6">
        <v>34</v>
      </c>
      <c r="H44" s="53">
        <f>SUM(H25:H43)+SUM(H17:H23)+SUM(H8:H15)</f>
        <v>636339157</v>
      </c>
      <c r="I44" s="53">
        <f>SUM(I25:I43)+SUM(I17:I23)+SUM(I8:I15)</f>
        <v>2616315453</v>
      </c>
    </row>
    <row r="45" spans="1:9" x14ac:dyDescent="0.25">
      <c r="A45" s="316" t="s">
        <v>141</v>
      </c>
      <c r="B45" s="317"/>
      <c r="C45" s="317"/>
      <c r="D45" s="317"/>
      <c r="E45" s="317"/>
      <c r="F45" s="317"/>
      <c r="G45" s="317"/>
      <c r="H45" s="317"/>
      <c r="I45" s="317"/>
    </row>
    <row r="46" spans="1:9" ht="24.75" customHeight="1" x14ac:dyDescent="0.25">
      <c r="A46" s="314" t="s">
        <v>142</v>
      </c>
      <c r="B46" s="314"/>
      <c r="C46" s="314"/>
      <c r="D46" s="314"/>
      <c r="E46" s="314"/>
      <c r="F46" s="314"/>
      <c r="G46" s="6">
        <v>35</v>
      </c>
      <c r="H46" s="95">
        <v>-58989941</v>
      </c>
      <c r="I46" s="97">
        <v>-62657347</v>
      </c>
    </row>
    <row r="47" spans="1:9" ht="26.25" customHeight="1" x14ac:dyDescent="0.25">
      <c r="A47" s="314" t="s">
        <v>143</v>
      </c>
      <c r="B47" s="314"/>
      <c r="C47" s="314"/>
      <c r="D47" s="314"/>
      <c r="E47" s="314"/>
      <c r="F47" s="314"/>
      <c r="G47" s="6">
        <v>36</v>
      </c>
      <c r="H47" s="95">
        <v>0</v>
      </c>
      <c r="I47" s="98">
        <v>0</v>
      </c>
    </row>
    <row r="48" spans="1:9" ht="24" customHeight="1" x14ac:dyDescent="0.25">
      <c r="A48" s="314" t="s">
        <v>144</v>
      </c>
      <c r="B48" s="314"/>
      <c r="C48" s="314"/>
      <c r="D48" s="314"/>
      <c r="E48" s="314"/>
      <c r="F48" s="314"/>
      <c r="G48" s="6">
        <v>37</v>
      </c>
      <c r="H48" s="95">
        <v>0</v>
      </c>
      <c r="I48" s="98">
        <v>0</v>
      </c>
    </row>
    <row r="49" spans="1:9" x14ac:dyDescent="0.25">
      <c r="A49" s="314" t="s">
        <v>145</v>
      </c>
      <c r="B49" s="314"/>
      <c r="C49" s="314"/>
      <c r="D49" s="314"/>
      <c r="E49" s="314"/>
      <c r="F49" s="314"/>
      <c r="G49" s="6">
        <v>38</v>
      </c>
      <c r="H49" s="95">
        <v>2326911</v>
      </c>
      <c r="I49" s="98">
        <v>1524413</v>
      </c>
    </row>
    <row r="50" spans="1:9" x14ac:dyDescent="0.25">
      <c r="A50" s="314" t="s">
        <v>146</v>
      </c>
      <c r="B50" s="314"/>
      <c r="C50" s="314"/>
      <c r="D50" s="314"/>
      <c r="E50" s="314"/>
      <c r="F50" s="314"/>
      <c r="G50" s="6">
        <v>39</v>
      </c>
      <c r="H50" s="95">
        <v>0</v>
      </c>
      <c r="I50" s="99">
        <v>0</v>
      </c>
    </row>
    <row r="51" spans="1:9" x14ac:dyDescent="0.25">
      <c r="A51" s="315" t="s">
        <v>147</v>
      </c>
      <c r="B51" s="315"/>
      <c r="C51" s="315"/>
      <c r="D51" s="315"/>
      <c r="E51" s="315"/>
      <c r="F51" s="315"/>
      <c r="G51" s="6">
        <v>40</v>
      </c>
      <c r="H51" s="53">
        <f>SUM(H46:H50)</f>
        <v>-56663030</v>
      </c>
      <c r="I51" s="53">
        <f>SUM(I46:I50)</f>
        <v>-61132934</v>
      </c>
    </row>
    <row r="52" spans="1:9" x14ac:dyDescent="0.25">
      <c r="A52" s="316" t="s">
        <v>148</v>
      </c>
      <c r="B52" s="317"/>
      <c r="C52" s="317"/>
      <c r="D52" s="317"/>
      <c r="E52" s="317"/>
      <c r="F52" s="317"/>
      <c r="G52" s="317"/>
      <c r="H52" s="317"/>
      <c r="I52" s="317"/>
    </row>
    <row r="53" spans="1:9" ht="23.25" customHeight="1" x14ac:dyDescent="0.25">
      <c r="A53" s="314" t="s">
        <v>149</v>
      </c>
      <c r="B53" s="314"/>
      <c r="C53" s="314"/>
      <c r="D53" s="314"/>
      <c r="E53" s="314"/>
      <c r="F53" s="314"/>
      <c r="G53" s="6">
        <v>41</v>
      </c>
      <c r="H53" s="95">
        <v>475822595</v>
      </c>
      <c r="I53" s="95">
        <v>-44838724</v>
      </c>
    </row>
    <row r="54" spans="1:9" x14ac:dyDescent="0.25">
      <c r="A54" s="314" t="s">
        <v>150</v>
      </c>
      <c r="B54" s="314"/>
      <c r="C54" s="314"/>
      <c r="D54" s="314"/>
      <c r="E54" s="314"/>
      <c r="F54" s="314"/>
      <c r="G54" s="6">
        <v>42</v>
      </c>
      <c r="H54" s="95">
        <v>0</v>
      </c>
      <c r="I54" s="95">
        <v>0</v>
      </c>
    </row>
    <row r="55" spans="1:9" x14ac:dyDescent="0.25">
      <c r="A55" s="319" t="s">
        <v>151</v>
      </c>
      <c r="B55" s="319"/>
      <c r="C55" s="319"/>
      <c r="D55" s="319"/>
      <c r="E55" s="319"/>
      <c r="F55" s="319"/>
      <c r="G55" s="6">
        <v>43</v>
      </c>
      <c r="H55" s="95">
        <v>0</v>
      </c>
      <c r="I55" s="95">
        <v>0</v>
      </c>
    </row>
    <row r="56" spans="1:9" x14ac:dyDescent="0.25">
      <c r="A56" s="319" t="s">
        <v>152</v>
      </c>
      <c r="B56" s="319"/>
      <c r="C56" s="319"/>
      <c r="D56" s="319"/>
      <c r="E56" s="319"/>
      <c r="F56" s="319"/>
      <c r="G56" s="6">
        <v>44</v>
      </c>
      <c r="H56" s="95">
        <v>0</v>
      </c>
      <c r="I56" s="95">
        <v>0</v>
      </c>
    </row>
    <row r="57" spans="1:9" x14ac:dyDescent="0.25">
      <c r="A57" s="314" t="s">
        <v>153</v>
      </c>
      <c r="B57" s="314"/>
      <c r="C57" s="314"/>
      <c r="D57" s="314"/>
      <c r="E57" s="314"/>
      <c r="F57" s="314"/>
      <c r="G57" s="6">
        <v>45</v>
      </c>
      <c r="H57" s="95">
        <v>0</v>
      </c>
      <c r="I57" s="95">
        <v>0</v>
      </c>
    </row>
    <row r="58" spans="1:9" x14ac:dyDescent="0.25">
      <c r="A58" s="314" t="s">
        <v>154</v>
      </c>
      <c r="B58" s="314"/>
      <c r="C58" s="314"/>
      <c r="D58" s="314"/>
      <c r="E58" s="314"/>
      <c r="F58" s="314"/>
      <c r="G58" s="6">
        <v>46</v>
      </c>
      <c r="H58" s="95">
        <v>0</v>
      </c>
      <c r="I58" s="95">
        <v>0</v>
      </c>
    </row>
    <row r="59" spans="1:9" x14ac:dyDescent="0.25">
      <c r="A59" s="315" t="s">
        <v>155</v>
      </c>
      <c r="B59" s="314"/>
      <c r="C59" s="314"/>
      <c r="D59" s="314"/>
      <c r="E59" s="314"/>
      <c r="F59" s="314"/>
      <c r="G59" s="6">
        <v>47</v>
      </c>
      <c r="H59" s="53">
        <f>H53+H54+H55+H56+H57+H58</f>
        <v>475822595</v>
      </c>
      <c r="I59" s="53">
        <f>I53+I54+I55+I56+I57+I58</f>
        <v>-44838724</v>
      </c>
    </row>
    <row r="60" spans="1:9" ht="25.5" customHeight="1" x14ac:dyDescent="0.25">
      <c r="A60" s="315" t="s">
        <v>156</v>
      </c>
      <c r="B60" s="315"/>
      <c r="C60" s="315"/>
      <c r="D60" s="315"/>
      <c r="E60" s="315"/>
      <c r="F60" s="315"/>
      <c r="G60" s="6">
        <v>48</v>
      </c>
      <c r="H60" s="53">
        <f>H44+H51+H59</f>
        <v>1055498722</v>
      </c>
      <c r="I60" s="53">
        <f>I44+I51+I59</f>
        <v>2510343795</v>
      </c>
    </row>
    <row r="61" spans="1:9" x14ac:dyDescent="0.25">
      <c r="A61" s="315" t="s">
        <v>157</v>
      </c>
      <c r="B61" s="314"/>
      <c r="C61" s="314"/>
      <c r="D61" s="314"/>
      <c r="E61" s="314"/>
      <c r="F61" s="314"/>
      <c r="G61" s="6">
        <v>49</v>
      </c>
      <c r="H61" s="54">
        <v>3037318898</v>
      </c>
      <c r="I61" s="100">
        <v>4084192801</v>
      </c>
    </row>
    <row r="62" spans="1:9" x14ac:dyDescent="0.25">
      <c r="A62" s="314" t="s">
        <v>158</v>
      </c>
      <c r="B62" s="314"/>
      <c r="C62" s="314"/>
      <c r="D62" s="314"/>
      <c r="E62" s="314"/>
      <c r="F62" s="314"/>
      <c r="G62" s="6">
        <v>50</v>
      </c>
      <c r="H62" s="54">
        <v>-8624819</v>
      </c>
      <c r="I62" s="54">
        <v>-7592753</v>
      </c>
    </row>
    <row r="63" spans="1:9" x14ac:dyDescent="0.25">
      <c r="A63" s="318" t="s">
        <v>159</v>
      </c>
      <c r="B63" s="319"/>
      <c r="C63" s="319"/>
      <c r="D63" s="319"/>
      <c r="E63" s="319"/>
      <c r="F63" s="319"/>
      <c r="G63" s="6">
        <v>51</v>
      </c>
      <c r="H63" s="53">
        <f>H60+H61+H62</f>
        <v>4084192801</v>
      </c>
      <c r="I63" s="53">
        <f>I60+I61+I62</f>
        <v>6586943843</v>
      </c>
    </row>
  </sheetData>
  <sheetProtection algorithmName="SHA-512" hashValue="MdGULIJof3IKdxOocUlQSUZXQyp/C6OFksOfXXceo+fn1d1QqBLlabHH39TPf9stxoglYMyYzeBlFrK4z0idHg==" saltValue="xB/gVNV+pB/no/9cNOiiH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Invalid entry" error="You can enter only whole numbers."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D14" zoomScale="110" zoomScaleNormal="100" workbookViewId="0">
      <selection activeCell="R6" sqref="R6:R26"/>
    </sheetView>
  </sheetViews>
  <sheetFormatPr defaultRowHeight="12.5" x14ac:dyDescent="0.25"/>
  <cols>
    <col min="1" max="2" width="9.1796875" style="1"/>
    <col min="3" max="3" width="20.81640625" style="1" customWidth="1"/>
    <col min="4" max="4" width="9.1796875" style="1"/>
    <col min="5" max="5" width="9.1796875" style="38" customWidth="1"/>
    <col min="6" max="6" width="10.1796875" style="38" customWidth="1"/>
    <col min="7" max="7" width="9.1796875" style="38" customWidth="1"/>
    <col min="8" max="9" width="9.81640625" style="38" customWidth="1"/>
    <col min="10" max="15" width="9.1796875" style="38" customWidth="1"/>
    <col min="16" max="16" width="10" style="38" customWidth="1"/>
    <col min="17" max="18" width="9.1796875" style="38"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x14ac:dyDescent="0.25">
      <c r="A1" s="337" t="s">
        <v>160</v>
      </c>
      <c r="B1" s="338"/>
      <c r="C1" s="338"/>
      <c r="D1" s="338"/>
      <c r="E1" s="338"/>
      <c r="F1" s="338"/>
      <c r="G1" s="338"/>
      <c r="H1" s="338"/>
      <c r="I1" s="338"/>
      <c r="J1" s="37"/>
      <c r="K1" s="37"/>
      <c r="L1" s="37"/>
      <c r="M1" s="37"/>
      <c r="N1" s="37"/>
      <c r="O1" s="37"/>
    </row>
    <row r="2" spans="1:27" ht="15.5" x14ac:dyDescent="0.25">
      <c r="A2" s="2"/>
      <c r="B2" s="3"/>
      <c r="C2" s="339" t="s">
        <v>161</v>
      </c>
      <c r="D2" s="339"/>
      <c r="E2" s="39" t="s">
        <v>2</v>
      </c>
      <c r="F2" s="49">
        <v>44561</v>
      </c>
      <c r="G2" s="40"/>
      <c r="H2" s="40"/>
      <c r="I2" s="40"/>
      <c r="J2" s="41"/>
      <c r="K2" s="41"/>
      <c r="L2" s="41"/>
      <c r="M2" s="41"/>
      <c r="N2" s="41"/>
      <c r="O2" s="41"/>
      <c r="R2" s="42" t="s">
        <v>41</v>
      </c>
      <c r="AA2" s="4"/>
    </row>
    <row r="3" spans="1:27" ht="13.5" customHeight="1" x14ac:dyDescent="0.25">
      <c r="A3" s="329" t="s">
        <v>229</v>
      </c>
      <c r="B3" s="330"/>
      <c r="C3" s="330"/>
      <c r="D3" s="329" t="s">
        <v>282</v>
      </c>
      <c r="E3" s="341" t="s">
        <v>98</v>
      </c>
      <c r="F3" s="342"/>
      <c r="G3" s="342"/>
      <c r="H3" s="342"/>
      <c r="I3" s="342"/>
      <c r="J3" s="342"/>
      <c r="K3" s="342"/>
      <c r="L3" s="342"/>
      <c r="M3" s="342"/>
      <c r="N3" s="342"/>
      <c r="O3" s="342"/>
      <c r="P3" s="326" t="s">
        <v>162</v>
      </c>
      <c r="Q3" s="335"/>
      <c r="R3" s="326" t="s">
        <v>163</v>
      </c>
    </row>
    <row r="4" spans="1:27" ht="52.5" x14ac:dyDescent="0.25">
      <c r="A4" s="330"/>
      <c r="B4" s="330"/>
      <c r="C4" s="330"/>
      <c r="D4" s="340"/>
      <c r="E4" s="92" t="s">
        <v>84</v>
      </c>
      <c r="F4" s="92" t="s">
        <v>164</v>
      </c>
      <c r="G4" s="92" t="s">
        <v>165</v>
      </c>
      <c r="H4" s="92" t="s">
        <v>230</v>
      </c>
      <c r="I4" s="92" t="s">
        <v>166</v>
      </c>
      <c r="J4" s="93" t="s">
        <v>167</v>
      </c>
      <c r="K4" s="93" t="s">
        <v>168</v>
      </c>
      <c r="L4" s="93" t="s">
        <v>169</v>
      </c>
      <c r="M4" s="93" t="s">
        <v>170</v>
      </c>
      <c r="N4" s="93" t="s">
        <v>171</v>
      </c>
      <c r="O4" s="93" t="s">
        <v>172</v>
      </c>
      <c r="P4" s="43" t="s">
        <v>166</v>
      </c>
      <c r="Q4" s="43" t="s">
        <v>173</v>
      </c>
      <c r="R4" s="326"/>
    </row>
    <row r="5" spans="1:27" x14ac:dyDescent="0.25">
      <c r="A5" s="331">
        <v>1</v>
      </c>
      <c r="B5" s="331"/>
      <c r="C5" s="331"/>
      <c r="D5" s="5">
        <v>2</v>
      </c>
      <c r="E5" s="43" t="s">
        <v>101</v>
      </c>
      <c r="F5" s="44" t="s">
        <v>102</v>
      </c>
      <c r="G5" s="43" t="s">
        <v>174</v>
      </c>
      <c r="H5" s="44" t="s">
        <v>175</v>
      </c>
      <c r="I5" s="43" t="s">
        <v>176</v>
      </c>
      <c r="J5" s="44" t="s">
        <v>177</v>
      </c>
      <c r="K5" s="44" t="s">
        <v>178</v>
      </c>
      <c r="L5" s="44" t="s">
        <v>179</v>
      </c>
      <c r="M5" s="44" t="s">
        <v>180</v>
      </c>
      <c r="N5" s="44" t="s">
        <v>181</v>
      </c>
      <c r="O5" s="44" t="s">
        <v>182</v>
      </c>
      <c r="P5" s="43" t="s">
        <v>183</v>
      </c>
      <c r="Q5" s="43" t="s">
        <v>184</v>
      </c>
      <c r="R5" s="44" t="s">
        <v>185</v>
      </c>
    </row>
    <row r="6" spans="1:27" ht="12.75" customHeight="1" x14ac:dyDescent="0.25">
      <c r="A6" s="332" t="s">
        <v>186</v>
      </c>
      <c r="B6" s="333"/>
      <c r="C6" s="333"/>
      <c r="D6" s="6">
        <v>1</v>
      </c>
      <c r="E6" s="94">
        <v>1214775000</v>
      </c>
      <c r="F6" s="94">
        <v>0</v>
      </c>
      <c r="G6" s="94">
        <v>0</v>
      </c>
      <c r="H6" s="94">
        <v>0</v>
      </c>
      <c r="I6" s="94">
        <v>264974555</v>
      </c>
      <c r="J6" s="94">
        <v>200321464</v>
      </c>
      <c r="K6" s="94">
        <v>0</v>
      </c>
      <c r="L6" s="94">
        <v>611448026</v>
      </c>
      <c r="M6" s="94">
        <v>-477000</v>
      </c>
      <c r="N6" s="94">
        <v>182062145</v>
      </c>
      <c r="O6" s="94">
        <v>0</v>
      </c>
      <c r="P6" s="94">
        <v>0</v>
      </c>
      <c r="Q6" s="94">
        <v>0</v>
      </c>
      <c r="R6" s="45">
        <f>SUM(E6:Q6)</f>
        <v>2473104190</v>
      </c>
    </row>
    <row r="7" spans="1:27" ht="30" customHeight="1" x14ac:dyDescent="0.25">
      <c r="A7" s="327" t="s">
        <v>187</v>
      </c>
      <c r="B7" s="328"/>
      <c r="C7" s="328"/>
      <c r="D7" s="6">
        <v>2</v>
      </c>
      <c r="E7" s="94">
        <v>0</v>
      </c>
      <c r="F7" s="94">
        <v>0</v>
      </c>
      <c r="G7" s="94">
        <v>0</v>
      </c>
      <c r="H7" s="94">
        <v>0</v>
      </c>
      <c r="I7" s="94">
        <v>0</v>
      </c>
      <c r="J7" s="94">
        <v>0</v>
      </c>
      <c r="K7" s="94">
        <v>0</v>
      </c>
      <c r="L7" s="94">
        <v>0</v>
      </c>
      <c r="M7" s="94">
        <v>0</v>
      </c>
      <c r="N7" s="94">
        <v>0</v>
      </c>
      <c r="O7" s="94">
        <v>0</v>
      </c>
      <c r="P7" s="94">
        <v>0</v>
      </c>
      <c r="Q7" s="94">
        <v>0</v>
      </c>
      <c r="R7" s="45">
        <f t="shared" ref="R7:R26" si="0">SUM(E7:Q7)</f>
        <v>0</v>
      </c>
    </row>
    <row r="8" spans="1:27" ht="27" customHeight="1" x14ac:dyDescent="0.25">
      <c r="A8" s="332" t="s">
        <v>188</v>
      </c>
      <c r="B8" s="333"/>
      <c r="C8" s="333"/>
      <c r="D8" s="6">
        <v>3</v>
      </c>
      <c r="E8" s="94">
        <v>0</v>
      </c>
      <c r="F8" s="94">
        <v>0</v>
      </c>
      <c r="G8" s="94">
        <v>0</v>
      </c>
      <c r="H8" s="94">
        <v>0</v>
      </c>
      <c r="I8" s="94">
        <v>0</v>
      </c>
      <c r="J8" s="94">
        <v>0</v>
      </c>
      <c r="K8" s="94">
        <v>0</v>
      </c>
      <c r="L8" s="94">
        <v>0</v>
      </c>
      <c r="M8" s="94">
        <v>0</v>
      </c>
      <c r="N8" s="94">
        <v>0</v>
      </c>
      <c r="O8" s="94">
        <v>0</v>
      </c>
      <c r="P8" s="94">
        <v>0</v>
      </c>
      <c r="Q8" s="94">
        <v>0</v>
      </c>
      <c r="R8" s="45">
        <f t="shared" si="0"/>
        <v>0</v>
      </c>
    </row>
    <row r="9" spans="1:27" ht="18" customHeight="1" x14ac:dyDescent="0.25">
      <c r="A9" s="334" t="s">
        <v>189</v>
      </c>
      <c r="B9" s="334"/>
      <c r="C9" s="334"/>
      <c r="D9" s="7">
        <v>4</v>
      </c>
      <c r="E9" s="46">
        <f>E6+E7+E8</f>
        <v>1214775000</v>
      </c>
      <c r="F9" s="46">
        <f t="shared" ref="F9:Q9" si="1">F6+F7+F8</f>
        <v>0</v>
      </c>
      <c r="G9" s="46">
        <f t="shared" si="1"/>
        <v>0</v>
      </c>
      <c r="H9" s="46">
        <f t="shared" si="1"/>
        <v>0</v>
      </c>
      <c r="I9" s="46">
        <f t="shared" si="1"/>
        <v>264974555</v>
      </c>
      <c r="J9" s="46">
        <f t="shared" si="1"/>
        <v>200321464</v>
      </c>
      <c r="K9" s="46">
        <f t="shared" si="1"/>
        <v>0</v>
      </c>
      <c r="L9" s="46">
        <f t="shared" si="1"/>
        <v>611448026</v>
      </c>
      <c r="M9" s="46">
        <f t="shared" si="1"/>
        <v>-477000</v>
      </c>
      <c r="N9" s="46">
        <f t="shared" si="1"/>
        <v>182062145</v>
      </c>
      <c r="O9" s="46">
        <f t="shared" si="1"/>
        <v>0</v>
      </c>
      <c r="P9" s="46">
        <f t="shared" si="1"/>
        <v>0</v>
      </c>
      <c r="Q9" s="46">
        <f t="shared" si="1"/>
        <v>0</v>
      </c>
      <c r="R9" s="45">
        <f t="shared" si="0"/>
        <v>2473104190</v>
      </c>
    </row>
    <row r="10" spans="1:27" ht="33" customHeight="1" x14ac:dyDescent="0.25">
      <c r="A10" s="327" t="s">
        <v>190</v>
      </c>
      <c r="B10" s="328"/>
      <c r="C10" s="328"/>
      <c r="D10" s="6">
        <v>5</v>
      </c>
      <c r="E10" s="94">
        <v>0</v>
      </c>
      <c r="F10" s="94">
        <v>0</v>
      </c>
      <c r="G10" s="94">
        <v>0</v>
      </c>
      <c r="H10" s="94">
        <v>0</v>
      </c>
      <c r="I10" s="94">
        <v>0</v>
      </c>
      <c r="J10" s="94">
        <v>0</v>
      </c>
      <c r="K10" s="94">
        <v>0</v>
      </c>
      <c r="L10" s="94">
        <v>0</v>
      </c>
      <c r="M10" s="94">
        <v>0</v>
      </c>
      <c r="N10" s="94">
        <v>0</v>
      </c>
      <c r="O10" s="94">
        <v>0</v>
      </c>
      <c r="P10" s="94">
        <v>0</v>
      </c>
      <c r="Q10" s="94">
        <v>0</v>
      </c>
      <c r="R10" s="45">
        <f t="shared" si="0"/>
        <v>0</v>
      </c>
    </row>
    <row r="11" spans="1:27" ht="23.25" customHeight="1" x14ac:dyDescent="0.25">
      <c r="A11" s="327" t="s">
        <v>191</v>
      </c>
      <c r="B11" s="328"/>
      <c r="C11" s="328"/>
      <c r="D11" s="6">
        <v>6</v>
      </c>
      <c r="E11" s="94">
        <v>0</v>
      </c>
      <c r="F11" s="94">
        <v>0</v>
      </c>
      <c r="G11" s="94">
        <v>0</v>
      </c>
      <c r="H11" s="94">
        <v>0</v>
      </c>
      <c r="I11" s="94">
        <v>0</v>
      </c>
      <c r="J11" s="94">
        <v>0</v>
      </c>
      <c r="K11" s="94">
        <v>0</v>
      </c>
      <c r="L11" s="94">
        <v>0</v>
      </c>
      <c r="M11" s="94">
        <v>0</v>
      </c>
      <c r="N11" s="94">
        <v>0</v>
      </c>
      <c r="O11" s="94">
        <v>0</v>
      </c>
      <c r="P11" s="94">
        <v>0</v>
      </c>
      <c r="Q11" s="94">
        <v>0</v>
      </c>
      <c r="R11" s="45">
        <f t="shared" si="0"/>
        <v>0</v>
      </c>
    </row>
    <row r="12" spans="1:27" ht="27" customHeight="1" x14ac:dyDescent="0.25">
      <c r="A12" s="327" t="s">
        <v>192</v>
      </c>
      <c r="B12" s="328"/>
      <c r="C12" s="328"/>
      <c r="D12" s="6">
        <v>7</v>
      </c>
      <c r="E12" s="94">
        <v>0</v>
      </c>
      <c r="F12" s="94">
        <v>0</v>
      </c>
      <c r="G12" s="94">
        <v>0</v>
      </c>
      <c r="H12" s="94">
        <v>0</v>
      </c>
      <c r="I12" s="94">
        <v>0</v>
      </c>
      <c r="J12" s="94">
        <v>0</v>
      </c>
      <c r="K12" s="94">
        <v>0</v>
      </c>
      <c r="L12" s="94">
        <v>0</v>
      </c>
      <c r="M12" s="94">
        <v>0</v>
      </c>
      <c r="N12" s="94">
        <v>0</v>
      </c>
      <c r="O12" s="94">
        <v>0</v>
      </c>
      <c r="P12" s="94">
        <v>0</v>
      </c>
      <c r="Q12" s="94">
        <v>0</v>
      </c>
      <c r="R12" s="45">
        <f t="shared" si="0"/>
        <v>0</v>
      </c>
    </row>
    <row r="13" spans="1:27" ht="24.75" customHeight="1" x14ac:dyDescent="0.25">
      <c r="A13" s="332" t="s">
        <v>193</v>
      </c>
      <c r="B13" s="333"/>
      <c r="C13" s="333"/>
      <c r="D13" s="6">
        <v>8</v>
      </c>
      <c r="E13" s="94">
        <v>0</v>
      </c>
      <c r="F13" s="94">
        <v>0</v>
      </c>
      <c r="G13" s="94">
        <v>0</v>
      </c>
      <c r="H13" s="94">
        <v>0</v>
      </c>
      <c r="I13" s="94">
        <v>0</v>
      </c>
      <c r="J13" s="94">
        <v>0</v>
      </c>
      <c r="K13" s="94">
        <v>0</v>
      </c>
      <c r="L13" s="94">
        <v>0</v>
      </c>
      <c r="M13" s="94">
        <v>0</v>
      </c>
      <c r="N13" s="94">
        <v>0</v>
      </c>
      <c r="O13" s="94">
        <v>0</v>
      </c>
      <c r="P13" s="94">
        <v>0</v>
      </c>
      <c r="Q13" s="94">
        <v>0</v>
      </c>
      <c r="R13" s="45">
        <f t="shared" si="0"/>
        <v>0</v>
      </c>
    </row>
    <row r="14" spans="1:27" ht="12.75" customHeight="1" x14ac:dyDescent="0.25">
      <c r="A14" s="327" t="s">
        <v>283</v>
      </c>
      <c r="B14" s="328"/>
      <c r="C14" s="328"/>
      <c r="D14" s="6">
        <v>9</v>
      </c>
      <c r="E14" s="94">
        <v>0</v>
      </c>
      <c r="F14" s="94">
        <v>0</v>
      </c>
      <c r="G14" s="94">
        <v>0</v>
      </c>
      <c r="H14" s="94">
        <v>0</v>
      </c>
      <c r="I14" s="94">
        <v>0</v>
      </c>
      <c r="J14" s="94">
        <v>0</v>
      </c>
      <c r="K14" s="94">
        <v>0</v>
      </c>
      <c r="L14" s="94">
        <v>0</v>
      </c>
      <c r="M14" s="94">
        <v>0</v>
      </c>
      <c r="N14" s="94">
        <v>0</v>
      </c>
      <c r="O14" s="94">
        <v>0</v>
      </c>
      <c r="P14" s="94">
        <v>0</v>
      </c>
      <c r="Q14" s="94">
        <v>0</v>
      </c>
      <c r="R14" s="45">
        <f t="shared" si="0"/>
        <v>0</v>
      </c>
    </row>
    <row r="15" spans="1:27" ht="24" customHeight="1" x14ac:dyDescent="0.25">
      <c r="A15" s="332" t="s">
        <v>194</v>
      </c>
      <c r="B15" s="333"/>
      <c r="C15" s="333"/>
      <c r="D15" s="6">
        <v>10</v>
      </c>
      <c r="E15" s="94">
        <v>0</v>
      </c>
      <c r="F15" s="94">
        <v>0</v>
      </c>
      <c r="G15" s="94">
        <v>0</v>
      </c>
      <c r="H15" s="94">
        <v>0</v>
      </c>
      <c r="I15" s="94">
        <v>0</v>
      </c>
      <c r="J15" s="94">
        <v>0</v>
      </c>
      <c r="K15" s="94">
        <v>0</v>
      </c>
      <c r="L15" s="94">
        <v>0</v>
      </c>
      <c r="M15" s="94">
        <v>0</v>
      </c>
      <c r="N15" s="94">
        <v>0</v>
      </c>
      <c r="O15" s="94">
        <v>0</v>
      </c>
      <c r="P15" s="94">
        <v>0</v>
      </c>
      <c r="Q15" s="94">
        <v>0</v>
      </c>
      <c r="R15" s="45">
        <f t="shared" si="0"/>
        <v>0</v>
      </c>
    </row>
    <row r="16" spans="1:27" ht="12.75" customHeight="1" x14ac:dyDescent="0.25">
      <c r="A16" s="327" t="s">
        <v>195</v>
      </c>
      <c r="B16" s="328"/>
      <c r="C16" s="328"/>
      <c r="D16" s="6">
        <v>11</v>
      </c>
      <c r="E16" s="94">
        <v>0</v>
      </c>
      <c r="F16" s="94">
        <v>0</v>
      </c>
      <c r="G16" s="94">
        <v>0</v>
      </c>
      <c r="H16" s="94">
        <v>0</v>
      </c>
      <c r="I16" s="94">
        <v>0</v>
      </c>
      <c r="J16" s="94">
        <v>0</v>
      </c>
      <c r="K16" s="94">
        <v>0</v>
      </c>
      <c r="L16" s="94">
        <v>0</v>
      </c>
      <c r="M16" s="94">
        <v>0</v>
      </c>
      <c r="N16" s="94">
        <v>0</v>
      </c>
      <c r="O16" s="94">
        <v>0</v>
      </c>
      <c r="P16" s="94">
        <v>0</v>
      </c>
      <c r="Q16" s="94">
        <v>0</v>
      </c>
      <c r="R16" s="45">
        <f t="shared" si="0"/>
        <v>0</v>
      </c>
    </row>
    <row r="17" spans="1:18" ht="12.75" customHeight="1" x14ac:dyDescent="0.25">
      <c r="A17" s="327" t="s">
        <v>224</v>
      </c>
      <c r="B17" s="328"/>
      <c r="C17" s="328"/>
      <c r="D17" s="6">
        <v>12</v>
      </c>
      <c r="E17" s="94">
        <v>0</v>
      </c>
      <c r="F17" s="94">
        <v>0</v>
      </c>
      <c r="G17" s="94">
        <v>0</v>
      </c>
      <c r="H17" s="94">
        <v>0</v>
      </c>
      <c r="I17" s="94">
        <v>0</v>
      </c>
      <c r="J17" s="94">
        <v>0</v>
      </c>
      <c r="K17" s="94">
        <v>0</v>
      </c>
      <c r="L17" s="94">
        <v>0</v>
      </c>
      <c r="M17" s="94">
        <v>0</v>
      </c>
      <c r="N17" s="94">
        <v>0</v>
      </c>
      <c r="O17" s="94">
        <v>0</v>
      </c>
      <c r="P17" s="94">
        <v>0</v>
      </c>
      <c r="Q17" s="94">
        <v>0</v>
      </c>
      <c r="R17" s="45">
        <f t="shared" si="0"/>
        <v>0</v>
      </c>
    </row>
    <row r="18" spans="1:18" ht="12.75" customHeight="1" x14ac:dyDescent="0.25">
      <c r="A18" s="327" t="s">
        <v>196</v>
      </c>
      <c r="B18" s="328"/>
      <c r="C18" s="328"/>
      <c r="D18" s="6">
        <v>13</v>
      </c>
      <c r="E18" s="94">
        <v>0</v>
      </c>
      <c r="F18" s="94">
        <v>0</v>
      </c>
      <c r="G18" s="94">
        <v>0</v>
      </c>
      <c r="H18" s="94">
        <v>0</v>
      </c>
      <c r="I18" s="94">
        <v>0</v>
      </c>
      <c r="J18" s="94">
        <v>0</v>
      </c>
      <c r="K18" s="94">
        <v>0</v>
      </c>
      <c r="L18" s="94">
        <v>0</v>
      </c>
      <c r="M18" s="94">
        <v>0</v>
      </c>
      <c r="N18" s="94">
        <v>0</v>
      </c>
      <c r="O18" s="94">
        <v>0</v>
      </c>
      <c r="P18" s="94">
        <v>0</v>
      </c>
      <c r="Q18" s="94">
        <v>0</v>
      </c>
      <c r="R18" s="45">
        <f t="shared" si="0"/>
        <v>0</v>
      </c>
    </row>
    <row r="19" spans="1:18" ht="24" customHeight="1" x14ac:dyDescent="0.25">
      <c r="A19" s="327" t="s">
        <v>197</v>
      </c>
      <c r="B19" s="328"/>
      <c r="C19" s="328"/>
      <c r="D19" s="6">
        <v>14</v>
      </c>
      <c r="E19" s="94">
        <v>0</v>
      </c>
      <c r="F19" s="94">
        <v>0</v>
      </c>
      <c r="G19" s="94">
        <v>0</v>
      </c>
      <c r="H19" s="94">
        <v>0</v>
      </c>
      <c r="I19" s="94">
        <v>0</v>
      </c>
      <c r="J19" s="94">
        <v>0</v>
      </c>
      <c r="K19" s="94">
        <v>0</v>
      </c>
      <c r="L19" s="94">
        <v>0</v>
      </c>
      <c r="M19" s="94">
        <v>0</v>
      </c>
      <c r="N19" s="94">
        <v>0</v>
      </c>
      <c r="O19" s="94">
        <v>0</v>
      </c>
      <c r="P19" s="94">
        <v>0</v>
      </c>
      <c r="Q19" s="94">
        <v>0</v>
      </c>
      <c r="R19" s="45">
        <f t="shared" si="0"/>
        <v>0</v>
      </c>
    </row>
    <row r="20" spans="1:18" ht="24" customHeight="1" x14ac:dyDescent="0.25">
      <c r="A20" s="327" t="s">
        <v>198</v>
      </c>
      <c r="B20" s="328"/>
      <c r="C20" s="328"/>
      <c r="D20" s="6">
        <v>15</v>
      </c>
      <c r="E20" s="94">
        <v>0</v>
      </c>
      <c r="F20" s="94">
        <v>0</v>
      </c>
      <c r="G20" s="94">
        <v>0</v>
      </c>
      <c r="H20" s="94">
        <v>0</v>
      </c>
      <c r="I20" s="94">
        <v>0</v>
      </c>
      <c r="J20" s="94">
        <v>0</v>
      </c>
      <c r="K20" s="94">
        <v>0</v>
      </c>
      <c r="L20" s="94">
        <v>0</v>
      </c>
      <c r="M20" s="94">
        <v>0</v>
      </c>
      <c r="N20" s="94">
        <v>0</v>
      </c>
      <c r="O20" s="94">
        <v>0</v>
      </c>
      <c r="P20" s="94">
        <v>0</v>
      </c>
      <c r="Q20" s="94">
        <v>0</v>
      </c>
      <c r="R20" s="45">
        <f t="shared" si="0"/>
        <v>0</v>
      </c>
    </row>
    <row r="21" spans="1:18" ht="20.25" customHeight="1" x14ac:dyDescent="0.25">
      <c r="A21" s="332" t="s">
        <v>225</v>
      </c>
      <c r="B21" s="333"/>
      <c r="C21" s="333"/>
      <c r="D21" s="6">
        <v>16</v>
      </c>
      <c r="E21" s="94">
        <v>0</v>
      </c>
      <c r="F21" s="94">
        <v>0</v>
      </c>
      <c r="G21" s="94">
        <v>0</v>
      </c>
      <c r="H21" s="94">
        <v>0</v>
      </c>
      <c r="I21" s="94">
        <v>0</v>
      </c>
      <c r="J21" s="94">
        <v>91031073</v>
      </c>
      <c r="K21" s="94">
        <v>0</v>
      </c>
      <c r="L21" s="94">
        <v>91031073</v>
      </c>
      <c r="M21" s="94">
        <v>0</v>
      </c>
      <c r="N21" s="94">
        <v>-182062145</v>
      </c>
      <c r="O21" s="94">
        <v>0</v>
      </c>
      <c r="P21" s="94">
        <v>0</v>
      </c>
      <c r="Q21" s="94">
        <v>0</v>
      </c>
      <c r="R21" s="45">
        <f t="shared" si="0"/>
        <v>1</v>
      </c>
    </row>
    <row r="22" spans="1:18" ht="20.25" customHeight="1" x14ac:dyDescent="0.25">
      <c r="A22" s="332" t="s">
        <v>226</v>
      </c>
      <c r="B22" s="333"/>
      <c r="C22" s="333"/>
      <c r="D22" s="6">
        <v>17</v>
      </c>
      <c r="E22" s="94">
        <v>0</v>
      </c>
      <c r="F22" s="94">
        <v>0</v>
      </c>
      <c r="G22" s="94">
        <v>0</v>
      </c>
      <c r="H22" s="94">
        <v>0</v>
      </c>
      <c r="I22" s="94">
        <v>0</v>
      </c>
      <c r="J22" s="94">
        <v>0</v>
      </c>
      <c r="K22" s="94">
        <v>0</v>
      </c>
      <c r="L22" s="94">
        <v>0</v>
      </c>
      <c r="M22" s="94">
        <v>0</v>
      </c>
      <c r="N22" s="94">
        <v>0</v>
      </c>
      <c r="O22" s="94">
        <v>0</v>
      </c>
      <c r="P22" s="94">
        <v>0</v>
      </c>
      <c r="Q22" s="94">
        <v>0</v>
      </c>
      <c r="R22" s="45">
        <f t="shared" si="0"/>
        <v>0</v>
      </c>
    </row>
    <row r="23" spans="1:18" ht="20.25" customHeight="1" x14ac:dyDescent="0.25">
      <c r="A23" s="332" t="s">
        <v>199</v>
      </c>
      <c r="B23" s="333"/>
      <c r="C23" s="333"/>
      <c r="D23" s="6">
        <v>18</v>
      </c>
      <c r="E23" s="94">
        <v>0</v>
      </c>
      <c r="F23" s="94">
        <v>0</v>
      </c>
      <c r="G23" s="94">
        <v>0</v>
      </c>
      <c r="H23" s="94">
        <v>0</v>
      </c>
      <c r="I23" s="94">
        <v>0</v>
      </c>
      <c r="J23" s="94">
        <v>0</v>
      </c>
      <c r="K23" s="94">
        <v>0</v>
      </c>
      <c r="L23" s="94">
        <v>0</v>
      </c>
      <c r="M23" s="94">
        <v>0</v>
      </c>
      <c r="N23" s="94">
        <v>0</v>
      </c>
      <c r="O23" s="94">
        <v>0</v>
      </c>
      <c r="P23" s="94">
        <v>0</v>
      </c>
      <c r="Q23" s="94">
        <v>0</v>
      </c>
      <c r="R23" s="45">
        <f t="shared" si="0"/>
        <v>0</v>
      </c>
    </row>
    <row r="24" spans="1:18" ht="20.25" customHeight="1" x14ac:dyDescent="0.25">
      <c r="A24" s="332" t="s">
        <v>231</v>
      </c>
      <c r="B24" s="333"/>
      <c r="C24" s="333"/>
      <c r="D24" s="6">
        <v>19</v>
      </c>
      <c r="E24" s="94">
        <v>0</v>
      </c>
      <c r="F24" s="94">
        <v>0</v>
      </c>
      <c r="G24" s="94">
        <v>0</v>
      </c>
      <c r="H24" s="94">
        <v>0</v>
      </c>
      <c r="I24" s="94">
        <v>0</v>
      </c>
      <c r="J24" s="94">
        <v>0</v>
      </c>
      <c r="K24" s="94">
        <v>0</v>
      </c>
      <c r="L24" s="94">
        <v>0</v>
      </c>
      <c r="M24" s="94">
        <v>0</v>
      </c>
      <c r="N24" s="94">
        <v>0</v>
      </c>
      <c r="O24" s="94">
        <v>0</v>
      </c>
      <c r="P24" s="94">
        <v>0</v>
      </c>
      <c r="Q24" s="94">
        <v>0</v>
      </c>
      <c r="R24" s="45">
        <f t="shared" si="0"/>
        <v>0</v>
      </c>
    </row>
    <row r="25" spans="1:18" ht="20.25" customHeight="1" x14ac:dyDescent="0.25">
      <c r="A25" s="332" t="s">
        <v>200</v>
      </c>
      <c r="B25" s="333"/>
      <c r="C25" s="333"/>
      <c r="D25" s="6">
        <v>20</v>
      </c>
      <c r="E25" s="94">
        <v>0</v>
      </c>
      <c r="F25" s="94">
        <v>0</v>
      </c>
      <c r="G25" s="94">
        <v>0</v>
      </c>
      <c r="H25" s="94">
        <v>0</v>
      </c>
      <c r="I25" s="94">
        <v>-24780853</v>
      </c>
      <c r="J25" s="94">
        <v>0</v>
      </c>
      <c r="K25" s="94">
        <v>0</v>
      </c>
      <c r="L25" s="94">
        <v>0</v>
      </c>
      <c r="M25" s="94">
        <v>0</v>
      </c>
      <c r="N25" s="94">
        <v>202106513</v>
      </c>
      <c r="O25" s="94">
        <v>0</v>
      </c>
      <c r="P25" s="94">
        <v>0</v>
      </c>
      <c r="Q25" s="94">
        <v>0</v>
      </c>
      <c r="R25" s="45">
        <f t="shared" si="0"/>
        <v>177325660</v>
      </c>
    </row>
    <row r="26" spans="1:18" ht="21" customHeight="1" x14ac:dyDescent="0.25">
      <c r="A26" s="336" t="s">
        <v>201</v>
      </c>
      <c r="B26" s="336"/>
      <c r="C26" s="336"/>
      <c r="D26" s="7">
        <v>21</v>
      </c>
      <c r="E26" s="45">
        <f>SUM(E9:E25)</f>
        <v>1214775000</v>
      </c>
      <c r="F26" s="45">
        <f t="shared" ref="F26:Q26" si="2">SUM(F9:F25)</f>
        <v>0</v>
      </c>
      <c r="G26" s="45">
        <f t="shared" si="2"/>
        <v>0</v>
      </c>
      <c r="H26" s="45">
        <f t="shared" si="2"/>
        <v>0</v>
      </c>
      <c r="I26" s="45">
        <f t="shared" si="2"/>
        <v>240193702</v>
      </c>
      <c r="J26" s="45">
        <f t="shared" si="2"/>
        <v>291352537</v>
      </c>
      <c r="K26" s="45">
        <f t="shared" si="2"/>
        <v>0</v>
      </c>
      <c r="L26" s="45">
        <f t="shared" si="2"/>
        <v>702479099</v>
      </c>
      <c r="M26" s="45">
        <f t="shared" si="2"/>
        <v>-477000</v>
      </c>
      <c r="N26" s="45">
        <f t="shared" si="2"/>
        <v>202106513</v>
      </c>
      <c r="O26" s="45">
        <f t="shared" si="2"/>
        <v>0</v>
      </c>
      <c r="P26" s="45">
        <f t="shared" si="2"/>
        <v>0</v>
      </c>
      <c r="Q26" s="45">
        <f t="shared" si="2"/>
        <v>0</v>
      </c>
      <c r="R26" s="45">
        <f t="shared" si="0"/>
        <v>2650429851</v>
      </c>
    </row>
    <row r="27" spans="1:18" ht="21" customHeight="1" x14ac:dyDescent="0.25">
      <c r="A27" s="8"/>
      <c r="B27" s="9"/>
      <c r="C27" s="9"/>
      <c r="D27" s="10"/>
      <c r="E27" s="47"/>
      <c r="F27" s="47"/>
      <c r="G27" s="47"/>
      <c r="H27" s="47"/>
      <c r="I27" s="47"/>
      <c r="J27" s="47"/>
      <c r="K27" s="47"/>
      <c r="L27" s="47"/>
      <c r="M27" s="47"/>
      <c r="N27" s="47"/>
      <c r="O27" s="47"/>
      <c r="P27" s="47"/>
      <c r="Q27" s="47"/>
      <c r="R27" s="47"/>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7" stopIfTrue="1" operator="lessThan">
      <formula>#REF!</formula>
    </cfRule>
  </conditionalFormatting>
  <conditionalFormatting sqref="E9:R9 R6:R8 E26:R27 R10:R25">
    <cfRule type="cellIs" dxfId="2" priority="5" stopIfTrue="1" operator="notEqual">
      <formula>ROUND(E6,0)</formula>
    </cfRule>
  </conditionalFormatting>
  <conditionalFormatting sqref="E10:Q25">
    <cfRule type="cellIs" dxfId="1" priority="2" stopIfTrue="1" operator="notEqual">
      <formula>ROUND(E10,0)</formula>
    </cfRule>
  </conditionalFormatting>
  <conditionalFormatting sqref="E6:Q8">
    <cfRule type="cellIs" dxfId="0" priority="1" stopIfTrue="1" operator="notEqual">
      <formula>ROUND(E6,0)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Invalid entry" error="You can enter only (positive or negative) whole numbers"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8"/>
  <sheetViews>
    <sheetView tabSelected="1" topLeftCell="A160" zoomScale="62" zoomScaleNormal="62" workbookViewId="0">
      <selection activeCell="K183" sqref="K183"/>
    </sheetView>
  </sheetViews>
  <sheetFormatPr defaultColWidth="9.1796875" defaultRowHeight="12.5" x14ac:dyDescent="0.25"/>
  <cols>
    <col min="1" max="1" width="55" customWidth="1"/>
    <col min="2" max="2" width="24.36328125" customWidth="1"/>
    <col min="3" max="3" width="1.54296875" customWidth="1"/>
    <col min="4" max="4" width="16.7265625" customWidth="1"/>
    <col min="5" max="5" width="2.1796875" customWidth="1"/>
    <col min="6" max="6" width="16.1796875" customWidth="1"/>
    <col min="7" max="7" width="1.54296875" customWidth="1"/>
    <col min="8" max="8" width="16.1796875" customWidth="1"/>
    <col min="9" max="9" width="12" customWidth="1"/>
    <col min="10" max="10" width="13.54296875" bestFit="1" customWidth="1"/>
  </cols>
  <sheetData>
    <row r="1" spans="1:10" ht="17.5" customHeight="1" x14ac:dyDescent="0.25">
      <c r="A1" s="343" t="s">
        <v>303</v>
      </c>
      <c r="B1" s="344"/>
      <c r="C1" s="344"/>
      <c r="D1" s="344"/>
      <c r="E1" s="344"/>
      <c r="F1" s="344"/>
      <c r="G1" s="344"/>
      <c r="H1" s="344"/>
      <c r="I1" s="344"/>
      <c r="J1" s="344"/>
    </row>
    <row r="2" spans="1:10" ht="17.5" customHeight="1" x14ac:dyDescent="0.25">
      <c r="A2" s="344"/>
      <c r="B2" s="344"/>
      <c r="C2" s="344"/>
      <c r="D2" s="344"/>
      <c r="E2" s="344"/>
      <c r="F2" s="344"/>
      <c r="G2" s="344"/>
      <c r="H2" s="344"/>
      <c r="I2" s="344"/>
      <c r="J2" s="344"/>
    </row>
    <row r="3" spans="1:10" ht="17.5" customHeight="1" x14ac:dyDescent="0.25">
      <c r="A3" s="344"/>
      <c r="B3" s="344"/>
      <c r="C3" s="344"/>
      <c r="D3" s="344"/>
      <c r="E3" s="344"/>
      <c r="F3" s="344"/>
      <c r="G3" s="344"/>
      <c r="H3" s="344"/>
      <c r="I3" s="344"/>
      <c r="J3" s="344"/>
    </row>
    <row r="4" spans="1:10" ht="17.5" customHeight="1" x14ac:dyDescent="0.25">
      <c r="A4" s="344"/>
      <c r="B4" s="344"/>
      <c r="C4" s="344"/>
      <c r="D4" s="344"/>
      <c r="E4" s="344"/>
      <c r="F4" s="344"/>
      <c r="G4" s="344"/>
      <c r="H4" s="344"/>
      <c r="I4" s="344"/>
      <c r="J4" s="344"/>
    </row>
    <row r="5" spans="1:10" ht="17.5" customHeight="1" x14ac:dyDescent="0.25">
      <c r="A5" s="344"/>
      <c r="B5" s="344"/>
      <c r="C5" s="344"/>
      <c r="D5" s="344"/>
      <c r="E5" s="344"/>
      <c r="F5" s="344"/>
      <c r="G5" s="344"/>
      <c r="H5" s="344"/>
      <c r="I5" s="344"/>
      <c r="J5" s="344"/>
    </row>
    <row r="6" spans="1:10" ht="17.5" customHeight="1" x14ac:dyDescent="0.25">
      <c r="A6" s="344"/>
      <c r="B6" s="344"/>
      <c r="C6" s="344"/>
      <c r="D6" s="344"/>
      <c r="E6" s="344"/>
      <c r="F6" s="344"/>
      <c r="G6" s="344"/>
      <c r="H6" s="344"/>
      <c r="I6" s="344"/>
      <c r="J6" s="344"/>
    </row>
    <row r="7" spans="1:10" ht="17.5" customHeight="1" x14ac:dyDescent="0.25">
      <c r="A7" s="344"/>
      <c r="B7" s="344"/>
      <c r="C7" s="344"/>
      <c r="D7" s="344"/>
      <c r="E7" s="344"/>
      <c r="F7" s="344"/>
      <c r="G7" s="344"/>
      <c r="H7" s="344"/>
      <c r="I7" s="344"/>
      <c r="J7" s="344"/>
    </row>
    <row r="8" spans="1:10" ht="17.5" customHeight="1" x14ac:dyDescent="0.25">
      <c r="A8" s="344"/>
      <c r="B8" s="344"/>
      <c r="C8" s="344"/>
      <c r="D8" s="344"/>
      <c r="E8" s="344"/>
      <c r="F8" s="344"/>
      <c r="G8" s="344"/>
      <c r="H8" s="344"/>
      <c r="I8" s="344"/>
      <c r="J8" s="344"/>
    </row>
    <row r="9" spans="1:10" ht="17.5" customHeight="1" x14ac:dyDescent="0.25">
      <c r="A9" s="344"/>
      <c r="B9" s="344"/>
      <c r="C9" s="344"/>
      <c r="D9" s="344"/>
      <c r="E9" s="344"/>
      <c r="F9" s="344"/>
      <c r="G9" s="344"/>
      <c r="H9" s="344"/>
      <c r="I9" s="344"/>
      <c r="J9" s="344"/>
    </row>
    <row r="10" spans="1:10" ht="17.5" customHeight="1" x14ac:dyDescent="0.25">
      <c r="A10" s="344"/>
      <c r="B10" s="344"/>
      <c r="C10" s="344"/>
      <c r="D10" s="344"/>
      <c r="E10" s="344"/>
      <c r="F10" s="344"/>
      <c r="G10" s="344"/>
      <c r="H10" s="344"/>
      <c r="I10" s="344"/>
      <c r="J10" s="344"/>
    </row>
    <row r="11" spans="1:10" ht="17.5" customHeight="1" x14ac:dyDescent="0.25">
      <c r="A11" s="344"/>
      <c r="B11" s="344"/>
      <c r="C11" s="344"/>
      <c r="D11" s="344"/>
      <c r="E11" s="344"/>
      <c r="F11" s="344"/>
      <c r="G11" s="344"/>
      <c r="H11" s="344"/>
      <c r="I11" s="344"/>
      <c r="J11" s="344"/>
    </row>
    <row r="12" spans="1:10" ht="17.5" customHeight="1" x14ac:dyDescent="0.25">
      <c r="A12" s="344"/>
      <c r="B12" s="344"/>
      <c r="C12" s="344"/>
      <c r="D12" s="344"/>
      <c r="E12" s="344"/>
      <c r="F12" s="344"/>
      <c r="G12" s="344"/>
      <c r="H12" s="344"/>
      <c r="I12" s="344"/>
      <c r="J12" s="344"/>
    </row>
    <row r="13" spans="1:10" ht="17.5" customHeight="1" x14ac:dyDescent="0.25">
      <c r="A13" s="344"/>
      <c r="B13" s="344"/>
      <c r="C13" s="344"/>
      <c r="D13" s="344"/>
      <c r="E13" s="344"/>
      <c r="F13" s="344"/>
      <c r="G13" s="344"/>
      <c r="H13" s="344"/>
      <c r="I13" s="344"/>
      <c r="J13" s="344"/>
    </row>
    <row r="14" spans="1:10" ht="17.5" customHeight="1" x14ac:dyDescent="0.25">
      <c r="A14" s="344"/>
      <c r="B14" s="344"/>
      <c r="C14" s="344"/>
      <c r="D14" s="344"/>
      <c r="E14" s="344"/>
      <c r="F14" s="344"/>
      <c r="G14" s="344"/>
      <c r="H14" s="344"/>
      <c r="I14" s="344"/>
      <c r="J14" s="344"/>
    </row>
    <row r="15" spans="1:10" ht="17.5" customHeight="1" x14ac:dyDescent="0.25">
      <c r="A15" s="344"/>
      <c r="B15" s="344"/>
      <c r="C15" s="344"/>
      <c r="D15" s="344"/>
      <c r="E15" s="344"/>
      <c r="F15" s="344"/>
      <c r="G15" s="344"/>
      <c r="H15" s="344"/>
      <c r="I15" s="344"/>
      <c r="J15" s="344"/>
    </row>
    <row r="16" spans="1:10" ht="17.5" customHeight="1" x14ac:dyDescent="0.25">
      <c r="A16" s="344"/>
      <c r="B16" s="344"/>
      <c r="C16" s="344"/>
      <c r="D16" s="344"/>
      <c r="E16" s="344"/>
      <c r="F16" s="344"/>
      <c r="G16" s="344"/>
      <c r="H16" s="344"/>
      <c r="I16" s="344"/>
      <c r="J16" s="344"/>
    </row>
    <row r="17" spans="1:10" ht="17.5" customHeight="1" x14ac:dyDescent="0.25">
      <c r="A17" s="344"/>
      <c r="B17" s="344"/>
      <c r="C17" s="344"/>
      <c r="D17" s="344"/>
      <c r="E17" s="344"/>
      <c r="F17" s="344"/>
      <c r="G17" s="344"/>
      <c r="H17" s="344"/>
      <c r="I17" s="344"/>
      <c r="J17" s="344"/>
    </row>
    <row r="18" spans="1:10" ht="17.5" customHeight="1" x14ac:dyDescent="0.25">
      <c r="A18" s="344"/>
      <c r="B18" s="344"/>
      <c r="C18" s="344"/>
      <c r="D18" s="344"/>
      <c r="E18" s="344"/>
      <c r="F18" s="344"/>
      <c r="G18" s="344"/>
      <c r="H18" s="344"/>
      <c r="I18" s="344"/>
      <c r="J18" s="344"/>
    </row>
    <row r="19" spans="1:10" ht="17.5" customHeight="1" x14ac:dyDescent="0.25">
      <c r="A19" s="344"/>
      <c r="B19" s="344"/>
      <c r="C19" s="344"/>
      <c r="D19" s="344"/>
      <c r="E19" s="344"/>
      <c r="F19" s="344"/>
      <c r="G19" s="344"/>
      <c r="H19" s="344"/>
      <c r="I19" s="344"/>
      <c r="J19" s="344"/>
    </row>
    <row r="20" spans="1:10" ht="17.5" customHeight="1" x14ac:dyDescent="0.25">
      <c r="A20" s="344"/>
      <c r="B20" s="344"/>
      <c r="C20" s="344"/>
      <c r="D20" s="344"/>
      <c r="E20" s="344"/>
      <c r="F20" s="344"/>
      <c r="G20" s="344"/>
      <c r="H20" s="344"/>
      <c r="I20" s="344"/>
      <c r="J20" s="344"/>
    </row>
    <row r="21" spans="1:10" ht="17.5" customHeight="1" x14ac:dyDescent="0.25">
      <c r="A21" s="344"/>
      <c r="B21" s="344"/>
      <c r="C21" s="344"/>
      <c r="D21" s="344"/>
      <c r="E21" s="344"/>
      <c r="F21" s="344"/>
      <c r="G21" s="344"/>
      <c r="H21" s="344"/>
      <c r="I21" s="344"/>
      <c r="J21" s="344"/>
    </row>
    <row r="22" spans="1:10" ht="17.5" customHeight="1" x14ac:dyDescent="0.25">
      <c r="A22" s="344"/>
      <c r="B22" s="344"/>
      <c r="C22" s="344"/>
      <c r="D22" s="344"/>
      <c r="E22" s="344"/>
      <c r="F22" s="344"/>
      <c r="G22" s="344"/>
      <c r="H22" s="344"/>
      <c r="I22" s="344"/>
      <c r="J22" s="344"/>
    </row>
    <row r="23" spans="1:10" ht="17.5" customHeight="1" x14ac:dyDescent="0.25">
      <c r="A23" s="344"/>
      <c r="B23" s="344"/>
      <c r="C23" s="344"/>
      <c r="D23" s="344"/>
      <c r="E23" s="344"/>
      <c r="F23" s="344"/>
      <c r="G23" s="344"/>
      <c r="H23" s="344"/>
      <c r="I23" s="344"/>
      <c r="J23" s="344"/>
    </row>
    <row r="24" spans="1:10" ht="17.5" customHeight="1" x14ac:dyDescent="0.25">
      <c r="A24" s="344"/>
      <c r="B24" s="344"/>
      <c r="C24" s="344"/>
      <c r="D24" s="344"/>
      <c r="E24" s="344"/>
      <c r="F24" s="344"/>
      <c r="G24" s="344"/>
      <c r="H24" s="344"/>
      <c r="I24" s="344"/>
      <c r="J24" s="344"/>
    </row>
    <row r="25" spans="1:10" ht="17.5" customHeight="1" x14ac:dyDescent="0.25">
      <c r="A25" s="344"/>
      <c r="B25" s="344"/>
      <c r="C25" s="344"/>
      <c r="D25" s="344"/>
      <c r="E25" s="344"/>
      <c r="F25" s="344"/>
      <c r="G25" s="344"/>
      <c r="H25" s="344"/>
      <c r="I25" s="344"/>
      <c r="J25" s="344"/>
    </row>
    <row r="26" spans="1:10" ht="64.5" customHeight="1" x14ac:dyDescent="0.25">
      <c r="A26" s="344"/>
      <c r="B26" s="344"/>
      <c r="C26" s="344"/>
      <c r="D26" s="344"/>
      <c r="E26" s="344"/>
      <c r="F26" s="344"/>
      <c r="G26" s="344"/>
      <c r="H26" s="344"/>
      <c r="I26" s="344"/>
      <c r="J26" s="344"/>
    </row>
    <row r="27" spans="1:10" ht="103.5" customHeight="1" x14ac:dyDescent="0.25">
      <c r="A27" s="344"/>
      <c r="B27" s="344"/>
      <c r="C27" s="344"/>
      <c r="D27" s="344"/>
      <c r="E27" s="344"/>
      <c r="F27" s="344"/>
      <c r="G27" s="344"/>
      <c r="H27" s="344"/>
      <c r="I27" s="344"/>
      <c r="J27" s="344"/>
    </row>
    <row r="28" spans="1:10" ht="17.5" customHeight="1" x14ac:dyDescent="0.25">
      <c r="A28" s="344"/>
      <c r="B28" s="344"/>
      <c r="C28" s="344"/>
      <c r="D28" s="344"/>
      <c r="E28" s="344"/>
      <c r="F28" s="344"/>
      <c r="G28" s="344"/>
      <c r="H28" s="344"/>
      <c r="I28" s="344"/>
      <c r="J28" s="344"/>
    </row>
    <row r="29" spans="1:10" ht="255.75" customHeight="1" x14ac:dyDescent="0.25">
      <c r="A29" s="344"/>
      <c r="B29" s="344"/>
      <c r="C29" s="344"/>
      <c r="D29" s="344"/>
      <c r="E29" s="344"/>
      <c r="F29" s="344"/>
      <c r="G29" s="344"/>
      <c r="H29" s="344"/>
      <c r="I29" s="344"/>
      <c r="J29" s="344"/>
    </row>
    <row r="30" spans="1:10" ht="243.75" customHeight="1" x14ac:dyDescent="0.25">
      <c r="A30" s="344"/>
      <c r="B30" s="344"/>
      <c r="C30" s="344"/>
      <c r="D30" s="344"/>
      <c r="E30" s="344"/>
      <c r="F30" s="344"/>
      <c r="G30" s="344"/>
      <c r="H30" s="344"/>
      <c r="I30" s="344"/>
      <c r="J30" s="344"/>
    </row>
    <row r="33" spans="1:10" s="102" customFormat="1" ht="11.5" x14ac:dyDescent="0.25">
      <c r="A33" s="101" t="s">
        <v>304</v>
      </c>
      <c r="B33" s="101"/>
      <c r="C33" s="101"/>
      <c r="D33" s="101"/>
      <c r="E33" s="101"/>
      <c r="F33" s="101"/>
      <c r="G33" s="101"/>
      <c r="H33" s="101"/>
    </row>
    <row r="34" spans="1:10" s="102" customFormat="1" ht="11.5" x14ac:dyDescent="0.25">
      <c r="A34" s="103"/>
      <c r="B34" s="104"/>
      <c r="C34" s="104"/>
      <c r="D34" s="104"/>
      <c r="E34" s="104"/>
      <c r="F34" s="104"/>
      <c r="G34" s="104"/>
      <c r="H34" s="104"/>
    </row>
    <row r="35" spans="1:10" s="102" customFormat="1" ht="12" x14ac:dyDescent="0.3">
      <c r="A35" s="105" t="s">
        <v>305</v>
      </c>
      <c r="B35" s="106"/>
      <c r="C35" s="106"/>
      <c r="D35" s="106" t="s">
        <v>41</v>
      </c>
      <c r="E35" s="106"/>
      <c r="F35" s="107"/>
      <c r="G35" s="107"/>
    </row>
    <row r="36" spans="1:10" s="102" customFormat="1" ht="28.5" customHeight="1" x14ac:dyDescent="0.25">
      <c r="A36" s="108" t="s">
        <v>306</v>
      </c>
      <c r="B36" s="109" t="s">
        <v>387</v>
      </c>
      <c r="C36" s="109"/>
      <c r="D36" s="110" t="s">
        <v>390</v>
      </c>
      <c r="E36" s="111"/>
      <c r="F36" s="107"/>
      <c r="G36" s="107"/>
    </row>
    <row r="37" spans="1:10" s="102" customFormat="1" ht="11.5" x14ac:dyDescent="0.25">
      <c r="A37" s="108"/>
      <c r="B37" s="112" t="s">
        <v>307</v>
      </c>
      <c r="C37" s="112"/>
      <c r="D37" s="113" t="s">
        <v>307</v>
      </c>
      <c r="E37" s="113"/>
      <c r="F37" s="107"/>
      <c r="G37" s="107"/>
    </row>
    <row r="38" spans="1:10" s="102" customFormat="1" ht="11.5" x14ac:dyDescent="0.25">
      <c r="A38" s="114" t="s">
        <v>308</v>
      </c>
      <c r="B38" s="165">
        <v>81200505.210000008</v>
      </c>
      <c r="C38" s="154"/>
      <c r="D38" s="153">
        <v>72516025.719999999</v>
      </c>
      <c r="E38" s="115"/>
      <c r="F38" s="107"/>
      <c r="G38" s="107"/>
    </row>
    <row r="39" spans="1:10" s="102" customFormat="1" ht="11.5" x14ac:dyDescent="0.25">
      <c r="A39" s="114" t="s">
        <v>309</v>
      </c>
      <c r="B39" s="165">
        <v>507402687.6699999</v>
      </c>
      <c r="C39" s="154"/>
      <c r="D39" s="153">
        <v>487949749.86999995</v>
      </c>
      <c r="E39" s="115"/>
      <c r="F39" s="107"/>
      <c r="G39" s="107"/>
    </row>
    <row r="40" spans="1:10" s="102" customFormat="1" ht="11.5" x14ac:dyDescent="0.25">
      <c r="A40" s="114" t="s">
        <v>310</v>
      </c>
      <c r="B40" s="165">
        <v>314906.3</v>
      </c>
      <c r="C40" s="154"/>
      <c r="D40" s="153">
        <v>9297.9500000000007</v>
      </c>
      <c r="E40" s="115"/>
      <c r="F40" s="107"/>
      <c r="G40" s="107"/>
    </row>
    <row r="41" spans="1:10" s="102" customFormat="1" ht="11.5" x14ac:dyDescent="0.25">
      <c r="A41" s="114" t="s">
        <v>311</v>
      </c>
      <c r="B41" s="155">
        <v>0</v>
      </c>
      <c r="C41" s="154"/>
      <c r="D41" s="155">
        <v>0</v>
      </c>
      <c r="E41" s="115"/>
      <c r="F41" s="107"/>
      <c r="G41" s="107"/>
    </row>
    <row r="42" spans="1:10" s="102" customFormat="1" ht="12" thickBot="1" x14ac:dyDescent="0.3">
      <c r="A42" s="114" t="s">
        <v>312</v>
      </c>
      <c r="B42" s="192">
        <v>0</v>
      </c>
      <c r="C42" s="157"/>
      <c r="D42" s="156">
        <v>0</v>
      </c>
      <c r="E42" s="116"/>
      <c r="F42" s="107"/>
      <c r="G42" s="107"/>
    </row>
    <row r="43" spans="1:10" s="102" customFormat="1" ht="12" thickBot="1" x14ac:dyDescent="0.3">
      <c r="A43" s="117" t="s">
        <v>163</v>
      </c>
      <c r="B43" s="161">
        <v>588918099.17999983</v>
      </c>
      <c r="C43" s="158"/>
      <c r="D43" s="158">
        <v>560475073.53999996</v>
      </c>
      <c r="E43" s="118"/>
      <c r="F43" s="107"/>
      <c r="G43" s="107"/>
    </row>
    <row r="44" spans="1:10" s="102" customFormat="1" ht="11.5" x14ac:dyDescent="0.25">
      <c r="A44" s="119"/>
      <c r="B44" s="120"/>
      <c r="C44" s="120"/>
      <c r="D44" s="121"/>
      <c r="E44" s="120"/>
      <c r="F44" s="120"/>
      <c r="G44" s="120"/>
      <c r="H44" s="120"/>
      <c r="I44" s="107"/>
      <c r="J44" s="107"/>
    </row>
    <row r="45" spans="1:10" s="102" customFormat="1" ht="12" x14ac:dyDescent="0.3">
      <c r="A45" s="105" t="s">
        <v>313</v>
      </c>
      <c r="B45" s="122"/>
      <c r="C45" s="122"/>
      <c r="D45" s="106" t="s">
        <v>41</v>
      </c>
      <c r="E45" s="122"/>
      <c r="F45" s="107"/>
      <c r="G45" s="107"/>
    </row>
    <row r="46" spans="1:10" s="102" customFormat="1" ht="24" customHeight="1" x14ac:dyDescent="0.25">
      <c r="A46" s="108" t="s">
        <v>314</v>
      </c>
      <c r="B46" s="109" t="s">
        <v>387</v>
      </c>
      <c r="C46" s="109"/>
      <c r="D46" s="110" t="s">
        <v>390</v>
      </c>
      <c r="E46" s="111"/>
      <c r="F46" s="107"/>
      <c r="G46" s="107"/>
    </row>
    <row r="47" spans="1:10" s="102" customFormat="1" ht="11.5" x14ac:dyDescent="0.25">
      <c r="A47" s="108"/>
      <c r="B47" s="112" t="s">
        <v>307</v>
      </c>
      <c r="C47" s="112"/>
      <c r="D47" s="113" t="s">
        <v>307</v>
      </c>
      <c r="E47" s="113"/>
      <c r="F47" s="107"/>
      <c r="G47" s="107"/>
    </row>
    <row r="48" spans="1:10" s="102" customFormat="1" ht="11.5" x14ac:dyDescent="0.25">
      <c r="A48" s="114" t="s">
        <v>308</v>
      </c>
      <c r="B48" s="189">
        <v>0</v>
      </c>
      <c r="C48" s="155"/>
      <c r="D48" s="159">
        <v>123676.38</v>
      </c>
      <c r="E48" s="123"/>
      <c r="F48" s="107"/>
      <c r="G48" s="107"/>
    </row>
    <row r="49" spans="1:9" s="102" customFormat="1" ht="11.5" x14ac:dyDescent="0.25">
      <c r="A49" s="114" t="s">
        <v>309</v>
      </c>
      <c r="B49" s="165">
        <v>2873658.5300000007</v>
      </c>
      <c r="C49" s="154"/>
      <c r="D49" s="153">
        <v>4101083.7000000007</v>
      </c>
      <c r="E49" s="115"/>
      <c r="F49" s="107"/>
      <c r="G49" s="107"/>
    </row>
    <row r="50" spans="1:9" s="102" customFormat="1" ht="11.5" x14ac:dyDescent="0.25">
      <c r="A50" s="114" t="s">
        <v>310</v>
      </c>
      <c r="B50" s="189">
        <v>0</v>
      </c>
      <c r="C50" s="155"/>
      <c r="D50" s="159">
        <v>0</v>
      </c>
      <c r="E50" s="123"/>
      <c r="F50" s="107"/>
      <c r="G50" s="107"/>
    </row>
    <row r="51" spans="1:9" s="102" customFormat="1" ht="11.5" x14ac:dyDescent="0.25">
      <c r="A51" s="114" t="s">
        <v>311</v>
      </c>
      <c r="B51" s="165">
        <v>47526686.019999564</v>
      </c>
      <c r="C51" s="154"/>
      <c r="D51" s="153">
        <v>32077317.179999761</v>
      </c>
      <c r="E51" s="115"/>
      <c r="F51" s="107"/>
      <c r="G51" s="107"/>
    </row>
    <row r="52" spans="1:9" s="102" customFormat="1" ht="12" thickBot="1" x14ac:dyDescent="0.3">
      <c r="A52" s="114" t="s">
        <v>312</v>
      </c>
      <c r="B52" s="190">
        <v>1183000.96</v>
      </c>
      <c r="C52" s="161"/>
      <c r="D52" s="160">
        <v>61742.89</v>
      </c>
      <c r="E52" s="124"/>
      <c r="F52" s="107"/>
      <c r="G52" s="107"/>
    </row>
    <row r="53" spans="1:9" s="102" customFormat="1" ht="12" thickBot="1" x14ac:dyDescent="0.3">
      <c r="A53" s="117" t="s">
        <v>163</v>
      </c>
      <c r="B53" s="163">
        <f>SUM(B48:B52)</f>
        <v>51583345.509999566</v>
      </c>
      <c r="C53" s="162"/>
      <c r="D53" s="162">
        <v>36363820.14999976</v>
      </c>
      <c r="E53" s="125"/>
      <c r="F53" s="107"/>
      <c r="G53" s="107"/>
    </row>
    <row r="54" spans="1:9" s="102" customFormat="1" ht="11.5" x14ac:dyDescent="0.25">
      <c r="A54" s="119"/>
      <c r="B54" s="120"/>
      <c r="C54" s="120"/>
      <c r="D54" s="120"/>
      <c r="E54" s="120"/>
      <c r="F54" s="107"/>
      <c r="G54" s="107"/>
    </row>
    <row r="55" spans="1:9" s="102" customFormat="1" ht="12" x14ac:dyDescent="0.3">
      <c r="A55" s="105" t="s">
        <v>315</v>
      </c>
      <c r="B55" s="122"/>
      <c r="C55" s="122"/>
      <c r="D55" s="106" t="s">
        <v>41</v>
      </c>
      <c r="E55" s="122"/>
      <c r="F55" s="107"/>
      <c r="G55" s="107"/>
    </row>
    <row r="56" spans="1:9" s="102" customFormat="1" ht="24" customHeight="1" x14ac:dyDescent="0.25">
      <c r="A56" s="108" t="s">
        <v>316</v>
      </c>
      <c r="B56" s="109" t="s">
        <v>387</v>
      </c>
      <c r="C56" s="109"/>
      <c r="D56" s="110" t="s">
        <v>390</v>
      </c>
      <c r="E56" s="111"/>
      <c r="F56" s="107"/>
      <c r="G56" s="107"/>
    </row>
    <row r="57" spans="1:9" s="102" customFormat="1" ht="11.5" x14ac:dyDescent="0.25">
      <c r="A57" s="108"/>
      <c r="B57" s="112" t="s">
        <v>307</v>
      </c>
      <c r="C57" s="112"/>
      <c r="D57" s="113" t="s">
        <v>307</v>
      </c>
      <c r="E57" s="113"/>
      <c r="F57" s="107"/>
      <c r="G57" s="107"/>
    </row>
    <row r="58" spans="1:9" s="102" customFormat="1" ht="11.5" x14ac:dyDescent="0.25">
      <c r="A58" s="126" t="s">
        <v>317</v>
      </c>
      <c r="B58" s="165">
        <v>3269734.92</v>
      </c>
      <c r="C58" s="154"/>
      <c r="D58" s="153">
        <v>3023065.6599999997</v>
      </c>
      <c r="E58" s="115"/>
      <c r="F58" s="107"/>
      <c r="G58" s="107"/>
    </row>
    <row r="59" spans="1:9" s="102" customFormat="1" ht="11.5" x14ac:dyDescent="0.25">
      <c r="A59" s="126" t="s">
        <v>318</v>
      </c>
      <c r="B59" s="165">
        <v>44754.25</v>
      </c>
      <c r="C59" s="154"/>
      <c r="D59" s="153">
        <v>35099.53</v>
      </c>
      <c r="E59" s="115"/>
      <c r="F59" s="107"/>
      <c r="G59" s="107"/>
    </row>
    <row r="60" spans="1:9" s="102" customFormat="1" ht="11.5" x14ac:dyDescent="0.25">
      <c r="A60" s="126" t="s">
        <v>319</v>
      </c>
      <c r="B60" s="165">
        <v>3651553.3500000006</v>
      </c>
      <c r="C60" s="154"/>
      <c r="D60" s="153">
        <v>5336081.01</v>
      </c>
      <c r="E60" s="115"/>
      <c r="F60" s="107"/>
      <c r="G60" s="107"/>
    </row>
    <row r="61" spans="1:9" s="102" customFormat="1" ht="11.5" x14ac:dyDescent="0.25">
      <c r="A61" s="126" t="s">
        <v>320</v>
      </c>
      <c r="B61" s="165">
        <v>72553.33</v>
      </c>
      <c r="C61" s="154"/>
      <c r="D61" s="153">
        <v>25465.41</v>
      </c>
      <c r="E61" s="115"/>
      <c r="F61" s="107"/>
      <c r="G61" s="107"/>
    </row>
    <row r="62" spans="1:9" s="102" customFormat="1" ht="12" thickBot="1" x14ac:dyDescent="0.3">
      <c r="A62" s="126" t="s">
        <v>321</v>
      </c>
      <c r="B62" s="190">
        <v>443117102.21000111</v>
      </c>
      <c r="C62" s="161"/>
      <c r="D62" s="160">
        <v>474556657.32999998</v>
      </c>
      <c r="E62" s="124"/>
      <c r="F62" s="107"/>
      <c r="G62" s="107"/>
    </row>
    <row r="63" spans="1:9" s="102" customFormat="1" ht="12" thickBot="1" x14ac:dyDescent="0.3">
      <c r="A63" s="117" t="s">
        <v>322</v>
      </c>
      <c r="B63" s="163">
        <f>SUM(B58:B62)</f>
        <v>450155698.06000113</v>
      </c>
      <c r="C63" s="163"/>
      <c r="D63" s="162">
        <v>482976368.94</v>
      </c>
      <c r="E63" s="125"/>
      <c r="F63" s="107"/>
      <c r="G63" s="107"/>
    </row>
    <row r="64" spans="1:9" s="102" customFormat="1" ht="11.5" x14ac:dyDescent="0.25">
      <c r="A64" s="119"/>
      <c r="B64" s="120"/>
      <c r="C64" s="120"/>
      <c r="D64" s="120"/>
      <c r="E64" s="120"/>
      <c r="F64" s="120"/>
      <c r="G64" s="120"/>
      <c r="H64" s="107"/>
      <c r="I64" s="107"/>
    </row>
    <row r="65" spans="1:7" s="102" customFormat="1" ht="12" x14ac:dyDescent="0.3">
      <c r="A65" s="105" t="s">
        <v>323</v>
      </c>
      <c r="B65" s="122"/>
      <c r="C65" s="122"/>
      <c r="D65" s="106" t="s">
        <v>41</v>
      </c>
      <c r="E65" s="122"/>
      <c r="F65" s="107"/>
      <c r="G65" s="107"/>
    </row>
    <row r="66" spans="1:7" s="102" customFormat="1" ht="24" customHeight="1" x14ac:dyDescent="0.25">
      <c r="A66" s="108" t="s">
        <v>324</v>
      </c>
      <c r="B66" s="109" t="s">
        <v>387</v>
      </c>
      <c r="C66" s="109"/>
      <c r="D66" s="110" t="s">
        <v>390</v>
      </c>
      <c r="E66" s="111"/>
      <c r="F66" s="107"/>
      <c r="G66" s="107"/>
    </row>
    <row r="67" spans="1:7" s="102" customFormat="1" ht="11.5" x14ac:dyDescent="0.25">
      <c r="A67" s="108"/>
      <c r="B67" s="112" t="s">
        <v>307</v>
      </c>
      <c r="C67" s="112"/>
      <c r="D67" s="113" t="s">
        <v>307</v>
      </c>
      <c r="E67" s="113"/>
      <c r="F67" s="107"/>
      <c r="G67" s="107"/>
    </row>
    <row r="68" spans="1:7" s="102" customFormat="1" ht="11.5" x14ac:dyDescent="0.25">
      <c r="A68" s="127" t="s">
        <v>325</v>
      </c>
      <c r="B68" s="165">
        <v>1726623.88</v>
      </c>
      <c r="C68" s="154"/>
      <c r="D68" s="153">
        <v>1936039.7000000002</v>
      </c>
      <c r="E68" s="115"/>
      <c r="F68" s="107"/>
      <c r="G68" s="107"/>
    </row>
    <row r="69" spans="1:7" s="102" customFormat="1" ht="12" thickBot="1" x14ac:dyDescent="0.3">
      <c r="A69" s="127" t="s">
        <v>321</v>
      </c>
      <c r="B69" s="190">
        <v>272162011.12</v>
      </c>
      <c r="C69" s="161"/>
      <c r="D69" s="160">
        <v>288163574.41000003</v>
      </c>
      <c r="E69" s="124"/>
      <c r="F69" s="107"/>
      <c r="G69" s="107"/>
    </row>
    <row r="70" spans="1:7" s="102" customFormat="1" ht="12" thickBot="1" x14ac:dyDescent="0.3">
      <c r="A70" s="117" t="s">
        <v>163</v>
      </c>
      <c r="B70" s="163">
        <v>273888635</v>
      </c>
      <c r="C70" s="162"/>
      <c r="D70" s="162">
        <v>290099614.11000001</v>
      </c>
      <c r="E70" s="125"/>
      <c r="F70" s="107"/>
      <c r="G70" s="107"/>
    </row>
    <row r="71" spans="1:7" s="102" customFormat="1" ht="11.5" x14ac:dyDescent="0.25">
      <c r="A71" s="119" t="s">
        <v>326</v>
      </c>
      <c r="B71" s="120"/>
      <c r="C71" s="120"/>
      <c r="D71" s="120"/>
      <c r="E71" s="120"/>
      <c r="F71" s="107"/>
      <c r="G71" s="107"/>
    </row>
    <row r="72" spans="1:7" s="102" customFormat="1" ht="12" x14ac:dyDescent="0.3">
      <c r="A72" s="105" t="s">
        <v>327</v>
      </c>
      <c r="B72" s="122"/>
      <c r="C72" s="122"/>
      <c r="D72" s="106" t="s">
        <v>41</v>
      </c>
      <c r="E72" s="122"/>
      <c r="F72" s="107"/>
      <c r="G72" s="107"/>
    </row>
    <row r="73" spans="1:7" s="102" customFormat="1" ht="24" customHeight="1" x14ac:dyDescent="0.25">
      <c r="A73" s="108" t="s">
        <v>328</v>
      </c>
      <c r="B73" s="109" t="s">
        <v>387</v>
      </c>
      <c r="C73" s="109"/>
      <c r="D73" s="110" t="s">
        <v>390</v>
      </c>
      <c r="E73" s="111"/>
      <c r="F73" s="107"/>
      <c r="G73" s="107"/>
    </row>
    <row r="74" spans="1:7" s="102" customFormat="1" ht="11.5" x14ac:dyDescent="0.25">
      <c r="A74" s="108"/>
      <c r="B74" s="112" t="s">
        <v>307</v>
      </c>
      <c r="C74" s="112"/>
      <c r="D74" s="113" t="s">
        <v>307</v>
      </c>
      <c r="E74" s="113"/>
      <c r="F74" s="107"/>
      <c r="G74" s="107"/>
    </row>
    <row r="75" spans="1:7" s="102" customFormat="1" ht="11.5" x14ac:dyDescent="0.25">
      <c r="A75" s="128" t="s">
        <v>308</v>
      </c>
      <c r="B75" s="165">
        <v>35035564.600000001</v>
      </c>
      <c r="C75" s="154"/>
      <c r="D75" s="153" t="s">
        <v>389</v>
      </c>
      <c r="E75" s="115"/>
      <c r="F75" s="107"/>
      <c r="G75" s="107"/>
    </row>
    <row r="76" spans="1:7" s="102" customFormat="1" ht="11.5" x14ac:dyDescent="0.25">
      <c r="A76" s="128" t="s">
        <v>309</v>
      </c>
      <c r="B76" s="189">
        <v>0</v>
      </c>
      <c r="C76" s="155"/>
      <c r="D76" s="159" t="s">
        <v>389</v>
      </c>
      <c r="E76" s="123"/>
      <c r="F76" s="107"/>
      <c r="G76" s="107"/>
    </row>
    <row r="77" spans="1:7" s="102" customFormat="1" ht="11.5" x14ac:dyDescent="0.25">
      <c r="A77" s="128" t="s">
        <v>329</v>
      </c>
      <c r="B77" s="189">
        <v>0</v>
      </c>
      <c r="C77" s="155"/>
      <c r="D77" s="159" t="s">
        <v>389</v>
      </c>
      <c r="E77" s="123"/>
      <c r="F77" s="107"/>
      <c r="G77" s="107"/>
    </row>
    <row r="78" spans="1:7" s="102" customFormat="1" ht="11.5" x14ac:dyDescent="0.25">
      <c r="A78" s="128" t="s">
        <v>330</v>
      </c>
      <c r="B78" s="189">
        <v>0</v>
      </c>
      <c r="C78" s="155"/>
      <c r="D78" s="159" t="s">
        <v>389</v>
      </c>
      <c r="E78" s="123"/>
      <c r="F78" s="107"/>
      <c r="G78" s="107"/>
    </row>
    <row r="79" spans="1:7" s="102" customFormat="1" ht="12" thickBot="1" x14ac:dyDescent="0.3">
      <c r="A79" s="128" t="s">
        <v>331</v>
      </c>
      <c r="B79" s="192">
        <v>0</v>
      </c>
      <c r="C79" s="157"/>
      <c r="D79" s="164">
        <v>671529</v>
      </c>
      <c r="E79" s="116"/>
      <c r="F79" s="107"/>
      <c r="G79" s="107"/>
    </row>
    <row r="80" spans="1:7" s="102" customFormat="1" ht="12" thickBot="1" x14ac:dyDescent="0.3">
      <c r="A80" s="129" t="s">
        <v>163</v>
      </c>
      <c r="B80" s="163">
        <v>35035564.600000001</v>
      </c>
      <c r="C80" s="162"/>
      <c r="D80" s="162">
        <v>671529</v>
      </c>
      <c r="E80" s="125"/>
      <c r="F80" s="107"/>
      <c r="G80" s="107"/>
    </row>
    <row r="81" spans="1:8" s="102" customFormat="1" ht="11.5" x14ac:dyDescent="0.25">
      <c r="A81" s="130"/>
      <c r="B81" s="131"/>
      <c r="C81" s="131"/>
      <c r="D81" s="131"/>
      <c r="E81" s="131"/>
      <c r="F81" s="107"/>
      <c r="G81" s="107"/>
      <c r="H81" s="107"/>
    </row>
    <row r="82" spans="1:8" s="102" customFormat="1" ht="12" x14ac:dyDescent="0.3">
      <c r="A82" s="132" t="s">
        <v>332</v>
      </c>
      <c r="B82" s="122"/>
      <c r="C82" s="122"/>
      <c r="D82" s="106" t="s">
        <v>41</v>
      </c>
      <c r="E82" s="122"/>
      <c r="F82" s="107"/>
      <c r="G82" s="107"/>
    </row>
    <row r="83" spans="1:8" s="102" customFormat="1" ht="24" customHeight="1" x14ac:dyDescent="0.25">
      <c r="A83" s="108" t="s">
        <v>333</v>
      </c>
      <c r="B83" s="109" t="s">
        <v>387</v>
      </c>
      <c r="C83" s="109"/>
      <c r="D83" s="110" t="s">
        <v>390</v>
      </c>
      <c r="E83" s="111"/>
      <c r="F83" s="107"/>
      <c r="G83" s="107"/>
    </row>
    <row r="84" spans="1:8" s="102" customFormat="1" ht="11.5" x14ac:dyDescent="0.25">
      <c r="A84" s="108"/>
      <c r="B84" s="112" t="s">
        <v>307</v>
      </c>
      <c r="C84" s="112"/>
      <c r="D84" s="113" t="s">
        <v>307</v>
      </c>
      <c r="E84" s="113"/>
      <c r="F84" s="107"/>
      <c r="G84" s="107"/>
    </row>
    <row r="85" spans="1:8" s="102" customFormat="1" ht="11.5" x14ac:dyDescent="0.25">
      <c r="A85" s="128" t="s">
        <v>334</v>
      </c>
      <c r="B85" s="165">
        <v>-770952.98999999987</v>
      </c>
      <c r="C85" s="165"/>
      <c r="D85" s="153">
        <v>10326550.33</v>
      </c>
      <c r="E85" s="123"/>
      <c r="F85" s="107"/>
      <c r="G85" s="107"/>
    </row>
    <row r="86" spans="1:8" s="102" customFormat="1" ht="11.5" x14ac:dyDescent="0.25">
      <c r="A86" s="128" t="s">
        <v>308</v>
      </c>
      <c r="B86" s="165">
        <v>-7006877.5800000001</v>
      </c>
      <c r="C86" s="154"/>
      <c r="D86" s="153">
        <v>-7400994.7999999998</v>
      </c>
      <c r="E86" s="115"/>
      <c r="F86" s="107"/>
      <c r="G86" s="107"/>
    </row>
    <row r="87" spans="1:8" s="102" customFormat="1" ht="12" thickBot="1" x14ac:dyDescent="0.3">
      <c r="A87" s="128" t="s">
        <v>335</v>
      </c>
      <c r="B87" s="191">
        <v>54846093.589999996</v>
      </c>
      <c r="C87" s="161"/>
      <c r="D87" s="166">
        <v>57037101.399999999</v>
      </c>
      <c r="E87" s="124"/>
      <c r="F87" s="107"/>
      <c r="G87" s="107"/>
    </row>
    <row r="88" spans="1:8" s="102" customFormat="1" ht="12" thickBot="1" x14ac:dyDescent="0.3">
      <c r="A88" s="129" t="s">
        <v>163</v>
      </c>
      <c r="B88" s="171">
        <v>47068263.019999996</v>
      </c>
      <c r="C88" s="163"/>
      <c r="D88" s="167">
        <v>59962656.93</v>
      </c>
      <c r="E88" s="125"/>
      <c r="F88" s="107"/>
      <c r="G88" s="107"/>
    </row>
    <row r="89" spans="1:8" s="102" customFormat="1" ht="11.5" x14ac:dyDescent="0.25">
      <c r="A89" s="130"/>
      <c r="B89" s="131"/>
      <c r="C89" s="131"/>
      <c r="D89" s="131"/>
      <c r="E89" s="131"/>
      <c r="F89" s="107"/>
      <c r="G89" s="107"/>
    </row>
    <row r="90" spans="1:8" s="102" customFormat="1" ht="11.5" x14ac:dyDescent="0.25">
      <c r="A90" s="132" t="s">
        <v>336</v>
      </c>
      <c r="B90" s="122"/>
      <c r="C90" s="122"/>
      <c r="D90" s="122"/>
      <c r="E90" s="122"/>
      <c r="F90" s="107"/>
      <c r="G90" s="107"/>
    </row>
    <row r="91" spans="1:8" s="102" customFormat="1" ht="24.75" customHeight="1" x14ac:dyDescent="0.25">
      <c r="A91" s="108" t="s">
        <v>337</v>
      </c>
      <c r="B91" s="109" t="s">
        <v>387</v>
      </c>
      <c r="C91" s="109"/>
      <c r="D91" s="110" t="s">
        <v>390</v>
      </c>
      <c r="E91" s="111"/>
      <c r="F91" s="107"/>
      <c r="G91" s="107"/>
    </row>
    <row r="92" spans="1:8" s="102" customFormat="1" ht="11.5" x14ac:dyDescent="0.25">
      <c r="A92" s="108"/>
      <c r="B92" s="112" t="s">
        <v>307</v>
      </c>
      <c r="C92" s="112"/>
      <c r="D92" s="113" t="s">
        <v>307</v>
      </c>
      <c r="E92" s="113"/>
      <c r="F92" s="107"/>
      <c r="G92" s="107"/>
    </row>
    <row r="93" spans="1:8" s="102" customFormat="1" ht="11.5" x14ac:dyDescent="0.25">
      <c r="A93" s="114" t="s">
        <v>334</v>
      </c>
      <c r="B93" s="189">
        <v>0</v>
      </c>
      <c r="C93" s="155"/>
      <c r="D93" s="168">
        <v>30800000</v>
      </c>
      <c r="E93" s="123"/>
      <c r="F93" s="107"/>
      <c r="G93" s="107"/>
    </row>
    <row r="94" spans="1:8" s="102" customFormat="1" ht="11.5" x14ac:dyDescent="0.25">
      <c r="A94" s="114" t="s">
        <v>308</v>
      </c>
      <c r="B94" s="189">
        <v>0</v>
      </c>
      <c r="C94" s="169"/>
      <c r="D94" s="168">
        <v>0</v>
      </c>
      <c r="E94" s="123"/>
      <c r="F94" s="107"/>
      <c r="G94" s="107"/>
    </row>
    <row r="95" spans="1:8" s="102" customFormat="1" ht="12" thickBot="1" x14ac:dyDescent="0.3">
      <c r="A95" s="133" t="s">
        <v>309</v>
      </c>
      <c r="B95" s="190">
        <v>-571076.62</v>
      </c>
      <c r="C95" s="170"/>
      <c r="D95" s="166">
        <v>-308587.57000000012</v>
      </c>
      <c r="E95" s="124"/>
      <c r="F95" s="107"/>
      <c r="G95" s="107"/>
    </row>
    <row r="96" spans="1:8" s="102" customFormat="1" ht="12" thickBot="1" x14ac:dyDescent="0.3">
      <c r="A96" s="129" t="s">
        <v>163</v>
      </c>
      <c r="B96" s="163">
        <v>-571076.62</v>
      </c>
      <c r="C96" s="171"/>
      <c r="D96" s="167">
        <v>30491412.43</v>
      </c>
      <c r="E96" s="125"/>
      <c r="F96" s="107"/>
      <c r="G96" s="107"/>
    </row>
    <row r="97" spans="1:8" s="102" customFormat="1" ht="11.5" x14ac:dyDescent="0.25">
      <c r="A97" s="134"/>
      <c r="B97" s="120"/>
      <c r="C97" s="120"/>
      <c r="D97" s="120"/>
      <c r="E97" s="120"/>
      <c r="F97" s="107"/>
      <c r="G97" s="107"/>
    </row>
    <row r="98" spans="1:8" s="102" customFormat="1" ht="12" x14ac:dyDescent="0.3">
      <c r="A98" s="105" t="s">
        <v>338</v>
      </c>
      <c r="B98" s="122"/>
      <c r="C98" s="122"/>
      <c r="D98" s="106" t="s">
        <v>41</v>
      </c>
      <c r="E98" s="122"/>
      <c r="F98" s="107"/>
      <c r="G98" s="107"/>
    </row>
    <row r="99" spans="1:8" s="102" customFormat="1" ht="24.75" customHeight="1" x14ac:dyDescent="0.25">
      <c r="A99" s="108" t="s">
        <v>339</v>
      </c>
      <c r="B99" s="109" t="s">
        <v>387</v>
      </c>
      <c r="C99" s="109"/>
      <c r="D99" s="110" t="s">
        <v>390</v>
      </c>
      <c r="E99" s="111"/>
      <c r="F99" s="107"/>
      <c r="G99" s="107"/>
    </row>
    <row r="100" spans="1:8" s="102" customFormat="1" ht="11.5" x14ac:dyDescent="0.25">
      <c r="A100" s="108"/>
      <c r="B100" s="112" t="s">
        <v>307</v>
      </c>
      <c r="C100" s="112"/>
      <c r="D100" s="113" t="s">
        <v>307</v>
      </c>
      <c r="E100" s="113"/>
      <c r="F100" s="107"/>
      <c r="G100" s="107"/>
    </row>
    <row r="101" spans="1:8" s="102" customFormat="1" ht="11.5" x14ac:dyDescent="0.25">
      <c r="A101" s="135" t="s">
        <v>340</v>
      </c>
      <c r="B101" s="165">
        <v>13223239</v>
      </c>
      <c r="C101" s="172"/>
      <c r="D101" s="153">
        <v>19815032.469999999</v>
      </c>
      <c r="E101" s="115"/>
      <c r="F101" s="107"/>
      <c r="G101" s="107"/>
    </row>
    <row r="102" spans="1:8" s="102" customFormat="1" ht="11.5" x14ac:dyDescent="0.25">
      <c r="A102" s="135" t="s">
        <v>341</v>
      </c>
      <c r="B102" s="165">
        <v>381956775.91999996</v>
      </c>
      <c r="C102" s="172"/>
      <c r="D102" s="153">
        <v>408674318.88</v>
      </c>
      <c r="E102" s="115"/>
      <c r="F102" s="107"/>
      <c r="G102" s="107"/>
    </row>
    <row r="103" spans="1:8" s="102" customFormat="1" ht="11.5" x14ac:dyDescent="0.25">
      <c r="A103" s="114" t="s">
        <v>342</v>
      </c>
      <c r="B103" s="165">
        <v>227865501.63</v>
      </c>
      <c r="C103" s="154"/>
      <c r="D103" s="165">
        <v>243899806.25</v>
      </c>
      <c r="E103" s="115"/>
      <c r="F103" s="107"/>
      <c r="G103" s="107"/>
    </row>
    <row r="104" spans="1:8" s="102" customFormat="1" ht="11.5" x14ac:dyDescent="0.25">
      <c r="A104" s="114" t="s">
        <v>343</v>
      </c>
      <c r="B104" s="165">
        <v>154091274.28999999</v>
      </c>
      <c r="C104" s="154"/>
      <c r="D104" s="165">
        <v>164774512.63</v>
      </c>
      <c r="E104" s="115"/>
      <c r="F104" s="107"/>
      <c r="G104" s="107"/>
    </row>
    <row r="105" spans="1:8" s="102" customFormat="1" ht="23" x14ac:dyDescent="0.25">
      <c r="A105" s="136" t="s">
        <v>344</v>
      </c>
      <c r="B105" s="165">
        <v>42002367.450000003</v>
      </c>
      <c r="C105" s="154"/>
      <c r="D105" s="153">
        <v>13916357.039999999</v>
      </c>
      <c r="E105" s="115"/>
      <c r="F105" s="107"/>
      <c r="G105" s="107"/>
    </row>
    <row r="106" spans="1:8" s="102" customFormat="1" ht="11.5" x14ac:dyDescent="0.25">
      <c r="A106" s="135" t="s">
        <v>345</v>
      </c>
      <c r="B106" s="165">
        <v>75816110.299999997</v>
      </c>
      <c r="C106" s="172"/>
      <c r="D106" s="153">
        <v>67020386.490000002</v>
      </c>
      <c r="E106" s="115"/>
      <c r="F106" s="107"/>
      <c r="G106" s="107"/>
    </row>
    <row r="107" spans="1:8" s="102" customFormat="1" ht="11.5" x14ac:dyDescent="0.25">
      <c r="A107" s="114" t="s">
        <v>346</v>
      </c>
      <c r="B107" s="165">
        <v>43011507.93</v>
      </c>
      <c r="C107" s="154"/>
      <c r="D107" s="165">
        <v>41840836.850000001</v>
      </c>
      <c r="E107" s="115"/>
      <c r="F107" s="107"/>
      <c r="G107" s="107"/>
    </row>
    <row r="108" spans="1:8" s="102" customFormat="1" ht="11.5" x14ac:dyDescent="0.25">
      <c r="A108" s="114" t="s">
        <v>347</v>
      </c>
      <c r="B108" s="155">
        <v>0</v>
      </c>
      <c r="C108" s="154"/>
      <c r="D108" s="155">
        <v>0</v>
      </c>
      <c r="E108" s="115"/>
      <c r="F108" s="107"/>
      <c r="G108" s="107"/>
    </row>
    <row r="109" spans="1:8" s="102" customFormat="1" ht="12" thickBot="1" x14ac:dyDescent="0.3">
      <c r="A109" s="114" t="s">
        <v>348</v>
      </c>
      <c r="B109" s="183">
        <v>32804602.370000001</v>
      </c>
      <c r="C109" s="157"/>
      <c r="D109" s="164">
        <v>25179549.640000001</v>
      </c>
      <c r="E109" s="116"/>
      <c r="F109" s="107"/>
      <c r="G109" s="107"/>
    </row>
    <row r="110" spans="1:8" s="102" customFormat="1" ht="12" thickBot="1" x14ac:dyDescent="0.3">
      <c r="A110" s="117" t="s">
        <v>163</v>
      </c>
      <c r="B110" s="163">
        <v>512998492.66999996</v>
      </c>
      <c r="C110" s="162"/>
      <c r="D110" s="162">
        <v>509426094.88000005</v>
      </c>
      <c r="E110" s="125"/>
      <c r="F110" s="107"/>
      <c r="G110" s="107"/>
    </row>
    <row r="111" spans="1:8" s="102" customFormat="1" ht="11.5" x14ac:dyDescent="0.25">
      <c r="A111" s="119"/>
      <c r="B111" s="131"/>
      <c r="C111" s="120"/>
      <c r="D111" s="120"/>
      <c r="E111" s="120"/>
      <c r="F111" s="120"/>
      <c r="G111" s="107"/>
      <c r="H111" s="107"/>
    </row>
    <row r="112" spans="1:8" s="102" customFormat="1" ht="12" x14ac:dyDescent="0.3">
      <c r="A112" s="105" t="s">
        <v>349</v>
      </c>
      <c r="B112" s="122"/>
      <c r="C112" s="122"/>
      <c r="D112" s="106" t="s">
        <v>41</v>
      </c>
      <c r="E112" s="137"/>
      <c r="F112" s="107"/>
      <c r="G112" s="107"/>
    </row>
    <row r="113" spans="1:7" s="102" customFormat="1" ht="24.75" customHeight="1" x14ac:dyDescent="0.25">
      <c r="A113" s="108" t="s">
        <v>350</v>
      </c>
      <c r="B113" s="109" t="s">
        <v>387</v>
      </c>
      <c r="C113" s="109"/>
      <c r="D113" s="110" t="s">
        <v>390</v>
      </c>
      <c r="E113" s="111"/>
      <c r="F113" s="107"/>
      <c r="G113" s="107"/>
    </row>
    <row r="114" spans="1:7" s="102" customFormat="1" ht="11.5" x14ac:dyDescent="0.25">
      <c r="A114" s="108"/>
      <c r="B114" s="112" t="s">
        <v>307</v>
      </c>
      <c r="C114" s="112"/>
      <c r="D114" s="113" t="s">
        <v>307</v>
      </c>
      <c r="E114" s="113"/>
      <c r="F114" s="107"/>
      <c r="G114" s="107"/>
    </row>
    <row r="115" spans="1:7" s="102" customFormat="1" ht="11.5" x14ac:dyDescent="0.25">
      <c r="A115" s="134" t="s">
        <v>351</v>
      </c>
      <c r="B115" s="184">
        <v>-3386346.62</v>
      </c>
      <c r="C115" s="174"/>
      <c r="D115" s="173">
        <v>-4328638.58</v>
      </c>
      <c r="E115" s="138"/>
      <c r="F115" s="107"/>
      <c r="G115" s="107"/>
    </row>
    <row r="116" spans="1:7" s="102" customFormat="1" ht="11.5" x14ac:dyDescent="0.25">
      <c r="A116" s="127" t="s">
        <v>352</v>
      </c>
      <c r="B116" s="185">
        <v>0</v>
      </c>
      <c r="C116" s="176"/>
      <c r="D116" s="175">
        <v>0</v>
      </c>
      <c r="E116" s="139"/>
      <c r="F116" s="107"/>
      <c r="G116" s="107"/>
    </row>
    <row r="117" spans="1:7" s="102" customFormat="1" ht="11.5" x14ac:dyDescent="0.25">
      <c r="A117" s="127" t="s">
        <v>353</v>
      </c>
      <c r="B117" s="184">
        <v>-3386346.62</v>
      </c>
      <c r="C117" s="177"/>
      <c r="D117" s="173">
        <v>-4328638.58</v>
      </c>
      <c r="E117" s="138"/>
      <c r="F117" s="107"/>
      <c r="G117" s="107"/>
    </row>
    <row r="118" spans="1:7" s="102" customFormat="1" ht="11.5" x14ac:dyDescent="0.25">
      <c r="A118" s="134" t="s">
        <v>251</v>
      </c>
      <c r="B118" s="184">
        <v>-61671217.07</v>
      </c>
      <c r="C118" s="174"/>
      <c r="D118" s="173">
        <v>306218.56</v>
      </c>
      <c r="E118" s="138"/>
      <c r="F118" s="107"/>
      <c r="G118" s="107"/>
    </row>
    <row r="119" spans="1:7" s="102" customFormat="1" ht="11.5" x14ac:dyDescent="0.25">
      <c r="A119" s="127" t="s">
        <v>354</v>
      </c>
      <c r="B119" s="184">
        <v>17214298.559999999</v>
      </c>
      <c r="C119" s="177"/>
      <c r="D119" s="173">
        <v>-16209564.02</v>
      </c>
      <c r="E119" s="138"/>
      <c r="F119" s="107"/>
      <c r="G119" s="107"/>
    </row>
    <row r="120" spans="1:7" s="102" customFormat="1" ht="11.5" x14ac:dyDescent="0.25">
      <c r="A120" s="127" t="s">
        <v>355</v>
      </c>
      <c r="B120" s="184">
        <v>-78885515.629999995</v>
      </c>
      <c r="C120" s="177"/>
      <c r="D120" s="173">
        <v>16515782.58</v>
      </c>
      <c r="E120" s="138"/>
      <c r="F120" s="107"/>
      <c r="G120" s="107"/>
    </row>
    <row r="121" spans="1:7" s="102" customFormat="1" ht="23" x14ac:dyDescent="0.25">
      <c r="A121" s="140" t="s">
        <v>356</v>
      </c>
      <c r="B121" s="184">
        <v>109876155</v>
      </c>
      <c r="C121" s="174"/>
      <c r="D121" s="173">
        <v>63262188.729999997</v>
      </c>
      <c r="E121" s="138"/>
      <c r="F121" s="107"/>
      <c r="G121" s="107"/>
    </row>
    <row r="122" spans="1:7" s="102" customFormat="1" ht="11.5" x14ac:dyDescent="0.25">
      <c r="A122" s="127" t="s">
        <v>357</v>
      </c>
      <c r="B122" s="184">
        <v>577173.87</v>
      </c>
      <c r="C122" s="177"/>
      <c r="D122" s="173">
        <v>6409708.5800000001</v>
      </c>
      <c r="E122" s="138"/>
      <c r="F122" s="107"/>
      <c r="G122" s="107"/>
    </row>
    <row r="123" spans="1:7" s="102" customFormat="1" ht="11.5" x14ac:dyDescent="0.25">
      <c r="A123" s="127" t="s">
        <v>358</v>
      </c>
      <c r="B123" s="184">
        <v>109298981.13</v>
      </c>
      <c r="C123" s="177"/>
      <c r="D123" s="173">
        <v>56852480.149999999</v>
      </c>
      <c r="E123" s="138"/>
      <c r="F123" s="107"/>
      <c r="G123" s="107"/>
    </row>
    <row r="124" spans="1:7" s="102" customFormat="1" ht="23" x14ac:dyDescent="0.25">
      <c r="A124" s="141" t="s">
        <v>359</v>
      </c>
      <c r="B124" s="185">
        <v>0</v>
      </c>
      <c r="C124" s="176"/>
      <c r="D124" s="175">
        <v>0</v>
      </c>
      <c r="E124" s="139"/>
      <c r="F124" s="107"/>
      <c r="G124" s="107"/>
    </row>
    <row r="125" spans="1:7" s="102" customFormat="1" ht="11.5" x14ac:dyDescent="0.25">
      <c r="A125" s="140" t="s">
        <v>360</v>
      </c>
      <c r="B125" s="186">
        <v>8711610</v>
      </c>
      <c r="C125" s="178"/>
      <c r="D125" s="173">
        <v>-1903399.26</v>
      </c>
      <c r="E125" s="139"/>
      <c r="F125" s="107"/>
      <c r="G125" s="107"/>
    </row>
    <row r="126" spans="1:7" s="102" customFormat="1" ht="11.5" x14ac:dyDescent="0.25">
      <c r="A126" s="127" t="s">
        <v>361</v>
      </c>
      <c r="B126" s="186">
        <v>0</v>
      </c>
      <c r="C126" s="179"/>
      <c r="D126" s="173">
        <v>-1791199.26</v>
      </c>
      <c r="E126" s="139"/>
      <c r="F126" s="107"/>
      <c r="G126" s="107"/>
    </row>
    <row r="127" spans="1:7" s="102" customFormat="1" ht="11.5" x14ac:dyDescent="0.25">
      <c r="A127" s="127" t="s">
        <v>362</v>
      </c>
      <c r="B127" s="186">
        <v>8711610</v>
      </c>
      <c r="C127" s="179"/>
      <c r="D127" s="173">
        <v>-112200</v>
      </c>
      <c r="E127" s="139"/>
      <c r="F127" s="107"/>
      <c r="G127" s="107"/>
    </row>
    <row r="128" spans="1:7" s="102" customFormat="1" ht="11.5" x14ac:dyDescent="0.25">
      <c r="A128" s="127" t="s">
        <v>363</v>
      </c>
      <c r="B128" s="185">
        <v>0</v>
      </c>
      <c r="C128" s="179"/>
      <c r="D128" s="175">
        <v>0</v>
      </c>
      <c r="E128" s="139"/>
      <c r="F128" s="107"/>
      <c r="G128" s="107"/>
    </row>
    <row r="129" spans="1:10" s="102" customFormat="1" ht="11.5" x14ac:dyDescent="0.25">
      <c r="A129" s="127" t="s">
        <v>364</v>
      </c>
      <c r="B129" s="185">
        <v>0</v>
      </c>
      <c r="C129" s="179"/>
      <c r="D129" s="175">
        <v>0</v>
      </c>
      <c r="E129" s="139"/>
      <c r="F129" s="107"/>
      <c r="G129" s="107"/>
    </row>
    <row r="130" spans="1:10" s="102" customFormat="1" ht="12" thickBot="1" x14ac:dyDescent="0.3">
      <c r="A130" s="127" t="s">
        <v>365</v>
      </c>
      <c r="B130" s="187">
        <v>0</v>
      </c>
      <c r="C130" s="181"/>
      <c r="D130" s="180">
        <v>0</v>
      </c>
      <c r="E130" s="142"/>
      <c r="F130" s="107"/>
      <c r="G130" s="107"/>
    </row>
    <row r="131" spans="1:10" s="102" customFormat="1" ht="12" thickBot="1" x14ac:dyDescent="0.3">
      <c r="A131" s="117" t="s">
        <v>163</v>
      </c>
      <c r="B131" s="188">
        <v>60302894.549999997</v>
      </c>
      <c r="C131" s="182"/>
      <c r="D131" s="182">
        <v>65993646.609999999</v>
      </c>
      <c r="E131" s="143"/>
      <c r="F131" s="107"/>
      <c r="G131" s="107"/>
    </row>
    <row r="132" spans="1:10" s="102" customFormat="1" ht="11.5" x14ac:dyDescent="0.25">
      <c r="B132" s="107"/>
      <c r="C132" s="107"/>
      <c r="D132" s="107"/>
      <c r="E132" s="107"/>
      <c r="F132" s="107"/>
      <c r="G132" s="107"/>
      <c r="H132" s="107"/>
      <c r="I132" s="107"/>
      <c r="J132" s="107"/>
    </row>
    <row r="133" spans="1:10" s="102" customFormat="1" ht="12" x14ac:dyDescent="0.3">
      <c r="A133" s="105" t="s">
        <v>366</v>
      </c>
      <c r="B133" s="122"/>
      <c r="C133" s="122"/>
      <c r="D133" s="122"/>
      <c r="E133" s="122"/>
      <c r="F133" s="137"/>
      <c r="G133" s="137"/>
      <c r="H133" s="106"/>
      <c r="I133" s="122"/>
      <c r="J133" s="122" t="s">
        <v>41</v>
      </c>
    </row>
    <row r="134" spans="1:10" s="102" customFormat="1" ht="11.5" x14ac:dyDescent="0.25">
      <c r="A134" s="144" t="s">
        <v>367</v>
      </c>
      <c r="B134" s="345" t="s">
        <v>368</v>
      </c>
      <c r="C134" s="345"/>
      <c r="D134" s="345"/>
      <c r="E134" s="345"/>
      <c r="F134" s="345"/>
      <c r="G134" s="145"/>
      <c r="H134" s="345" t="s">
        <v>388</v>
      </c>
      <c r="I134" s="345"/>
      <c r="J134" s="345"/>
    </row>
    <row r="135" spans="1:10" s="102" customFormat="1" ht="11.5" x14ac:dyDescent="0.25">
      <c r="B135" s="146" t="s">
        <v>369</v>
      </c>
      <c r="C135" s="146"/>
      <c r="D135" s="146" t="s">
        <v>370</v>
      </c>
      <c r="E135" s="146"/>
      <c r="F135" s="146" t="s">
        <v>371</v>
      </c>
      <c r="G135" s="147"/>
      <c r="H135" s="146" t="s">
        <v>369</v>
      </c>
      <c r="I135" s="146" t="s">
        <v>370</v>
      </c>
      <c r="J135" s="146" t="s">
        <v>371</v>
      </c>
    </row>
    <row r="136" spans="1:10" s="144" customFormat="1" ht="11.5" x14ac:dyDescent="0.25">
      <c r="A136" s="144" t="s">
        <v>372</v>
      </c>
      <c r="B136" s="148"/>
      <c r="C136" s="148"/>
      <c r="D136" s="148"/>
      <c r="E136" s="148"/>
      <c r="F136" s="148"/>
      <c r="G136" s="148"/>
      <c r="H136" s="148"/>
      <c r="I136" s="148"/>
      <c r="J136" s="148"/>
    </row>
    <row r="137" spans="1:10" s="102" customFormat="1" ht="11.5" x14ac:dyDescent="0.25">
      <c r="A137" s="102" t="s">
        <v>373</v>
      </c>
      <c r="B137" s="193">
        <v>1219156918</v>
      </c>
      <c r="C137" s="193"/>
      <c r="D137" s="193">
        <v>0</v>
      </c>
      <c r="F137" s="193">
        <v>0</v>
      </c>
      <c r="G137" s="193"/>
      <c r="H137" s="193">
        <v>1326441533</v>
      </c>
      <c r="I137" s="193">
        <v>0</v>
      </c>
      <c r="J137" s="193">
        <v>0</v>
      </c>
    </row>
    <row r="138" spans="1:10" s="102" customFormat="1" ht="11.5" x14ac:dyDescent="0.25">
      <c r="A138" s="102" t="s">
        <v>374</v>
      </c>
      <c r="B138" s="193">
        <v>0</v>
      </c>
      <c r="C138" s="193"/>
      <c r="D138" s="193">
        <v>0</v>
      </c>
      <c r="F138" s="193">
        <v>0</v>
      </c>
      <c r="G138" s="193"/>
      <c r="H138" s="193">
        <v>0</v>
      </c>
      <c r="I138" s="193">
        <v>0</v>
      </c>
      <c r="J138" s="193">
        <v>0</v>
      </c>
    </row>
    <row r="139" spans="1:10" s="144" customFormat="1" ht="11.5" x14ac:dyDescent="0.25">
      <c r="A139" s="144" t="s">
        <v>375</v>
      </c>
      <c r="B139" s="194"/>
      <c r="C139" s="194"/>
      <c r="D139" s="194"/>
      <c r="F139" s="194"/>
      <c r="G139" s="194"/>
      <c r="H139" s="194"/>
      <c r="I139" s="194"/>
      <c r="J139" s="194"/>
    </row>
    <row r="140" spans="1:10" s="102" customFormat="1" ht="11.5" x14ac:dyDescent="0.25">
      <c r="A140" s="102" t="s">
        <v>373</v>
      </c>
      <c r="B140" s="193">
        <v>3964782989.4199996</v>
      </c>
      <c r="C140" s="193"/>
      <c r="D140" s="193">
        <v>32372813.369999997</v>
      </c>
      <c r="F140" s="193">
        <v>92659</v>
      </c>
      <c r="G140" s="193"/>
      <c r="H140" s="193">
        <v>3456836667.4300003</v>
      </c>
      <c r="I140" s="193">
        <v>27813409.559999999</v>
      </c>
      <c r="J140" s="193">
        <v>92005.52</v>
      </c>
    </row>
    <row r="141" spans="1:10" s="102" customFormat="1" ht="11.5" x14ac:dyDescent="0.25">
      <c r="A141" s="102" t="s">
        <v>374</v>
      </c>
      <c r="B141" s="195">
        <v>-22581023.77</v>
      </c>
      <c r="C141" s="193"/>
      <c r="D141" s="195">
        <v>-1410896.47</v>
      </c>
      <c r="F141" s="195">
        <v>-92014.22</v>
      </c>
      <c r="G141" s="193"/>
      <c r="H141" s="195">
        <v>-13949306.209999995</v>
      </c>
      <c r="I141" s="195">
        <v>-598812.86000000022</v>
      </c>
      <c r="J141" s="195">
        <v>-92005.52</v>
      </c>
    </row>
    <row r="142" spans="1:10" s="144" customFormat="1" ht="11.5" x14ac:dyDescent="0.25">
      <c r="A142" s="144" t="s">
        <v>376</v>
      </c>
      <c r="B142" s="194"/>
      <c r="C142" s="194"/>
      <c r="D142" s="194"/>
      <c r="F142" s="194"/>
      <c r="G142" s="194"/>
      <c r="H142" s="194"/>
      <c r="I142" s="194"/>
      <c r="J142" s="194"/>
    </row>
    <row r="143" spans="1:10" s="102" customFormat="1" ht="11.5" x14ac:dyDescent="0.25">
      <c r="A143" s="102" t="s">
        <v>373</v>
      </c>
      <c r="B143" s="193">
        <v>57300.14</v>
      </c>
      <c r="C143" s="193"/>
      <c r="D143" s="193">
        <v>0</v>
      </c>
      <c r="F143" s="193">
        <v>0</v>
      </c>
      <c r="G143" s="193"/>
      <c r="H143" s="193">
        <v>117158.26000000002</v>
      </c>
      <c r="I143" s="193">
        <v>0</v>
      </c>
      <c r="J143" s="193">
        <v>0</v>
      </c>
    </row>
    <row r="144" spans="1:10" s="102" customFormat="1" ht="11.5" x14ac:dyDescent="0.25">
      <c r="A144" s="102" t="s">
        <v>374</v>
      </c>
      <c r="B144" s="193">
        <v>26.91</v>
      </c>
      <c r="C144" s="193"/>
      <c r="D144" s="193">
        <v>0</v>
      </c>
      <c r="F144" s="193">
        <v>0</v>
      </c>
      <c r="G144" s="193"/>
      <c r="H144" s="195">
        <v>-0.16</v>
      </c>
      <c r="I144" s="193">
        <v>0</v>
      </c>
      <c r="J144" s="193">
        <v>0</v>
      </c>
    </row>
    <row r="145" spans="1:10" s="102" customFormat="1" ht="11.5" x14ac:dyDescent="0.25">
      <c r="A145" s="102" t="s">
        <v>329</v>
      </c>
      <c r="B145" s="193">
        <v>368996913.38</v>
      </c>
      <c r="C145" s="193"/>
      <c r="D145" s="193">
        <v>0</v>
      </c>
      <c r="F145" s="193">
        <v>0</v>
      </c>
      <c r="G145" s="193"/>
      <c r="H145" s="195">
        <v>278323532</v>
      </c>
      <c r="I145" s="193">
        <v>0</v>
      </c>
      <c r="J145" s="193">
        <v>0</v>
      </c>
    </row>
    <row r="146" spans="1:10" s="102" customFormat="1" ht="11.5" x14ac:dyDescent="0.25">
      <c r="A146" s="102" t="s">
        <v>374</v>
      </c>
      <c r="B146" s="195">
        <v>-544153.59999999998</v>
      </c>
      <c r="C146" s="193"/>
      <c r="D146" s="193">
        <v>0</v>
      </c>
      <c r="F146" s="193">
        <v>0</v>
      </c>
      <c r="G146" s="193"/>
      <c r="H146" s="195">
        <v>-550373.13</v>
      </c>
      <c r="I146" s="193">
        <v>0</v>
      </c>
      <c r="J146" s="193">
        <v>0</v>
      </c>
    </row>
    <row r="147" spans="1:10" s="144" customFormat="1" ht="11.5" x14ac:dyDescent="0.25">
      <c r="A147" s="144" t="s">
        <v>377</v>
      </c>
      <c r="B147" s="194"/>
      <c r="C147" s="194"/>
      <c r="D147" s="194"/>
      <c r="F147" s="194"/>
      <c r="G147" s="194"/>
      <c r="H147" s="195"/>
      <c r="I147" s="194"/>
      <c r="J147" s="194"/>
    </row>
    <row r="148" spans="1:10" s="102" customFormat="1" ht="11.5" x14ac:dyDescent="0.25">
      <c r="A148" s="102" t="s">
        <v>373</v>
      </c>
      <c r="B148" s="193">
        <v>168686297.18000001</v>
      </c>
      <c r="C148" s="193"/>
      <c r="D148" s="193">
        <v>3982.5299999999997</v>
      </c>
      <c r="F148" s="193">
        <v>0</v>
      </c>
      <c r="G148" s="193"/>
      <c r="H148" s="195">
        <v>160489049.85999998</v>
      </c>
      <c r="I148" s="193">
        <v>122.08000000000001</v>
      </c>
      <c r="J148" s="193">
        <v>0</v>
      </c>
    </row>
    <row r="149" spans="1:10" s="102" customFormat="1" ht="11.5" x14ac:dyDescent="0.25">
      <c r="A149" s="102" t="s">
        <v>374</v>
      </c>
      <c r="B149" s="195">
        <v>-584452.56000000006</v>
      </c>
      <c r="C149" s="193"/>
      <c r="D149" s="195">
        <v>-89.759999999999991</v>
      </c>
      <c r="F149" s="193">
        <v>0</v>
      </c>
      <c r="G149" s="193"/>
      <c r="H149" s="195">
        <v>-2059030.7499999995</v>
      </c>
      <c r="I149" s="193">
        <v>0</v>
      </c>
      <c r="J149" s="193">
        <v>0</v>
      </c>
    </row>
    <row r="150" spans="1:10" s="102" customFormat="1" ht="11.5" x14ac:dyDescent="0.25">
      <c r="A150" s="102" t="s">
        <v>329</v>
      </c>
      <c r="B150" s="193">
        <v>11262954.07</v>
      </c>
      <c r="C150" s="193"/>
      <c r="D150" s="193">
        <v>0</v>
      </c>
      <c r="F150" s="193">
        <v>0</v>
      </c>
      <c r="G150" s="193"/>
      <c r="H150" s="195">
        <v>12188548.720000001</v>
      </c>
      <c r="I150" s="193">
        <v>0</v>
      </c>
      <c r="J150" s="193">
        <v>0</v>
      </c>
    </row>
    <row r="151" spans="1:10" s="102" customFormat="1" ht="11.5" x14ac:dyDescent="0.25">
      <c r="A151" s="102" t="s">
        <v>374</v>
      </c>
      <c r="B151" s="195">
        <v>-93941.22</v>
      </c>
      <c r="C151" s="193"/>
      <c r="D151" s="193">
        <v>0</v>
      </c>
      <c r="F151" s="193">
        <v>0</v>
      </c>
      <c r="G151" s="193"/>
      <c r="H151" s="195">
        <v>-298121.09999999998</v>
      </c>
      <c r="I151" s="193">
        <v>0</v>
      </c>
      <c r="J151" s="193">
        <v>0</v>
      </c>
    </row>
    <row r="152" spans="1:10" s="144" customFormat="1" ht="11.5" x14ac:dyDescent="0.25">
      <c r="A152" s="144" t="s">
        <v>378</v>
      </c>
      <c r="B152" s="194"/>
      <c r="C152" s="194"/>
      <c r="D152" s="194"/>
      <c r="F152" s="194"/>
      <c r="G152" s="194"/>
      <c r="H152" s="195"/>
      <c r="I152" s="194"/>
      <c r="J152" s="194"/>
    </row>
    <row r="153" spans="1:10" s="102" customFormat="1" ht="11.5" x14ac:dyDescent="0.25">
      <c r="A153" s="102" t="s">
        <v>373</v>
      </c>
      <c r="B153" s="195">
        <v>2308641060.9799972</v>
      </c>
      <c r="C153" s="193"/>
      <c r="D153" s="195">
        <v>458968686.83000016</v>
      </c>
      <c r="F153" s="195">
        <v>1456435166.1099999</v>
      </c>
      <c r="G153" s="193"/>
      <c r="H153" s="195">
        <v>1661243556.7600026</v>
      </c>
      <c r="I153" s="195">
        <v>836572344.11999989</v>
      </c>
      <c r="J153" s="195">
        <v>1333341814.2099993</v>
      </c>
    </row>
    <row r="154" spans="1:10" s="102" customFormat="1" ht="11.5" x14ac:dyDescent="0.25">
      <c r="A154" s="102" t="s">
        <v>374</v>
      </c>
      <c r="B154" s="195">
        <v>-110692445.59000006</v>
      </c>
      <c r="C154" s="193"/>
      <c r="D154" s="195">
        <v>-57438428.939999968</v>
      </c>
      <c r="F154" s="195">
        <v>-819449246.92999983</v>
      </c>
      <c r="G154" s="193"/>
      <c r="H154" s="195">
        <v>-25858295.540000044</v>
      </c>
      <c r="I154" s="195">
        <v>-66484171.559999913</v>
      </c>
      <c r="J154" s="195">
        <v>-718262605.32999957</v>
      </c>
    </row>
    <row r="155" spans="1:10" s="144" customFormat="1" ht="11.5" x14ac:dyDescent="0.25">
      <c r="A155" s="144" t="s">
        <v>379</v>
      </c>
      <c r="B155" s="196"/>
      <c r="C155" s="194"/>
      <c r="D155" s="196"/>
      <c r="F155" s="196"/>
      <c r="G155" s="194"/>
      <c r="H155" s="196"/>
      <c r="I155" s="196"/>
      <c r="J155" s="196"/>
    </row>
    <row r="156" spans="1:10" s="102" customFormat="1" ht="11.5" x14ac:dyDescent="0.25">
      <c r="A156" s="102" t="s">
        <v>373</v>
      </c>
      <c r="B156" s="195">
        <v>7060672678.2599897</v>
      </c>
      <c r="C156" s="193"/>
      <c r="D156" s="195">
        <v>272846699.03000045</v>
      </c>
      <c r="F156" s="195">
        <v>687755861.030002</v>
      </c>
      <c r="G156" s="193"/>
      <c r="H156" s="195">
        <v>7190592927.6500235</v>
      </c>
      <c r="I156" s="195">
        <v>413935429.56999981</v>
      </c>
      <c r="J156" s="195">
        <v>831400100.13000071</v>
      </c>
    </row>
    <row r="157" spans="1:10" s="102" customFormat="1" ht="12" thickBot="1" x14ac:dyDescent="0.3">
      <c r="A157" s="102" t="s">
        <v>374</v>
      </c>
      <c r="B157" s="197">
        <v>-38493223.589999847</v>
      </c>
      <c r="C157" s="198"/>
      <c r="D157" s="197">
        <v>-21719713.820000026</v>
      </c>
      <c r="F157" s="197">
        <v>-525676784.98000002</v>
      </c>
      <c r="G157" s="193"/>
      <c r="H157" s="197">
        <v>-94214842.159999683</v>
      </c>
      <c r="I157" s="197">
        <v>-41631452.820000045</v>
      </c>
      <c r="J157" s="197">
        <v>-610278227.89999974</v>
      </c>
    </row>
    <row r="158" spans="1:10" s="144" customFormat="1" ht="12" thickBot="1" x14ac:dyDescent="0.3">
      <c r="A158" s="144" t="s">
        <v>163</v>
      </c>
      <c r="B158" s="199">
        <v>14929267898.009987</v>
      </c>
      <c r="C158" s="199"/>
      <c r="D158" s="199">
        <v>683623052.77000058</v>
      </c>
      <c r="F158" s="199">
        <v>799065640.01000214</v>
      </c>
      <c r="G158" s="194"/>
      <c r="H158" s="199">
        <v>13949303004.630026</v>
      </c>
      <c r="I158" s="199">
        <v>1169606867.9499998</v>
      </c>
      <c r="J158" s="199">
        <v>836201081.11000073</v>
      </c>
    </row>
    <row r="159" spans="1:10" s="102" customFormat="1" ht="11.5" x14ac:dyDescent="0.25">
      <c r="B159" s="107"/>
      <c r="C159" s="107"/>
      <c r="D159" s="107"/>
      <c r="E159" s="107"/>
      <c r="F159" s="107"/>
      <c r="G159" s="107"/>
      <c r="H159" s="107"/>
      <c r="I159" s="107"/>
      <c r="J159" s="107"/>
    </row>
    <row r="160" spans="1:10" s="102" customFormat="1" ht="11.5" x14ac:dyDescent="0.25">
      <c r="A160" s="105" t="s">
        <v>380</v>
      </c>
      <c r="B160" s="149"/>
      <c r="C160" s="149"/>
      <c r="D160" s="150"/>
      <c r="E160" s="151"/>
      <c r="F160" s="151"/>
      <c r="G160" s="151"/>
      <c r="H160" s="151"/>
      <c r="I160" s="151"/>
      <c r="J160" s="122" t="s">
        <v>41</v>
      </c>
    </row>
    <row r="161" spans="1:10" s="102" customFormat="1" ht="11.5" x14ac:dyDescent="0.25">
      <c r="A161" s="102" t="s">
        <v>381</v>
      </c>
      <c r="B161" s="346" t="s">
        <v>392</v>
      </c>
      <c r="C161" s="147"/>
      <c r="D161" s="346" t="s">
        <v>391</v>
      </c>
      <c r="E161" s="107"/>
      <c r="F161" s="107"/>
      <c r="G161" s="107"/>
      <c r="H161" s="107"/>
      <c r="I161" s="107"/>
      <c r="J161" s="107"/>
    </row>
    <row r="162" spans="1:10" s="102" customFormat="1" ht="11.5" x14ac:dyDescent="0.25">
      <c r="A162" s="102" t="s">
        <v>372</v>
      </c>
      <c r="B162" s="193">
        <v>0</v>
      </c>
      <c r="C162" s="193"/>
      <c r="D162" s="193">
        <v>0</v>
      </c>
      <c r="E162" s="107"/>
      <c r="F162" s="107"/>
      <c r="G162" s="107"/>
      <c r="H162" s="107"/>
      <c r="I162" s="107"/>
      <c r="J162" s="107"/>
    </row>
    <row r="163" spans="1:10" s="102" customFormat="1" ht="11.5" x14ac:dyDescent="0.25">
      <c r="A163" s="102" t="s">
        <v>382</v>
      </c>
      <c r="B163" s="193">
        <v>0</v>
      </c>
      <c r="C163" s="193"/>
      <c r="D163" s="193">
        <v>0</v>
      </c>
      <c r="E163" s="107"/>
      <c r="F163" s="107"/>
      <c r="G163" s="107"/>
      <c r="H163" s="107"/>
      <c r="I163" s="107"/>
      <c r="J163" s="107"/>
    </row>
    <row r="164" spans="1:10" s="102" customFormat="1" ht="11.5" x14ac:dyDescent="0.25">
      <c r="A164" s="102" t="s">
        <v>383</v>
      </c>
      <c r="B164" s="193">
        <v>0</v>
      </c>
      <c r="C164" s="193"/>
      <c r="D164" s="193">
        <v>0</v>
      </c>
      <c r="E164" s="107"/>
      <c r="F164" s="107"/>
      <c r="G164" s="107"/>
      <c r="H164" s="107"/>
      <c r="I164" s="107"/>
      <c r="J164" s="107"/>
    </row>
    <row r="165" spans="1:10" s="102" customFormat="1" ht="11.5" x14ac:dyDescent="0.25">
      <c r="A165" s="102" t="s">
        <v>377</v>
      </c>
      <c r="B165" s="193">
        <v>0</v>
      </c>
      <c r="C165" s="193"/>
      <c r="D165" s="193">
        <v>0</v>
      </c>
      <c r="E165" s="107"/>
      <c r="F165" s="107"/>
      <c r="G165" s="107"/>
      <c r="H165" s="107"/>
      <c r="I165" s="107"/>
      <c r="J165" s="107"/>
    </row>
    <row r="166" spans="1:10" s="102" customFormat="1" ht="11.5" x14ac:dyDescent="0.25">
      <c r="A166" s="102" t="s">
        <v>378</v>
      </c>
      <c r="B166" s="193">
        <v>5093282.9499999993</v>
      </c>
      <c r="C166" s="193"/>
      <c r="D166" s="193">
        <v>2895155.37</v>
      </c>
      <c r="E166" s="107"/>
      <c r="F166" s="107"/>
      <c r="G166" s="107"/>
      <c r="H166" s="107"/>
      <c r="I166" s="107"/>
      <c r="J166" s="107"/>
    </row>
    <row r="167" spans="1:10" s="102" customFormat="1" ht="12" thickBot="1" x14ac:dyDescent="0.3">
      <c r="A167" s="102" t="s">
        <v>384</v>
      </c>
      <c r="B167" s="198">
        <v>13772618.189999998</v>
      </c>
      <c r="C167" s="193"/>
      <c r="D167" s="198">
        <v>6421573.54</v>
      </c>
      <c r="E167" s="107"/>
      <c r="F167" s="107"/>
      <c r="G167" s="107"/>
      <c r="H167" s="107"/>
      <c r="I167" s="107"/>
      <c r="J167" s="107"/>
    </row>
    <row r="168" spans="1:10" s="102" customFormat="1" ht="12" thickBot="1" x14ac:dyDescent="0.3">
      <c r="A168" s="144" t="s">
        <v>163</v>
      </c>
      <c r="B168" s="200">
        <v>18865901.139999997</v>
      </c>
      <c r="C168" s="194"/>
      <c r="D168" s="200">
        <v>9316728.9100000001</v>
      </c>
      <c r="E168" s="107"/>
      <c r="F168" s="107"/>
      <c r="G168" s="107"/>
      <c r="H168" s="107"/>
      <c r="I168" s="107"/>
      <c r="J168" s="107"/>
    </row>
    <row r="169" spans="1:10" s="102" customFormat="1" ht="11.5" x14ac:dyDescent="0.25">
      <c r="B169" s="107"/>
      <c r="C169" s="107"/>
      <c r="D169" s="107"/>
      <c r="E169" s="107"/>
      <c r="F169" s="107"/>
      <c r="G169" s="107"/>
      <c r="H169" s="107"/>
      <c r="I169" s="107"/>
      <c r="J169" s="107"/>
    </row>
    <row r="170" spans="1:10" s="102" customFormat="1" ht="11.5" x14ac:dyDescent="0.25">
      <c r="A170" s="152" t="s">
        <v>385</v>
      </c>
      <c r="B170" s="151"/>
      <c r="C170" s="151"/>
      <c r="D170" s="151"/>
      <c r="E170" s="151"/>
      <c r="F170" s="151"/>
      <c r="G170" s="151"/>
      <c r="H170" s="151"/>
      <c r="I170" s="151"/>
      <c r="J170" s="122" t="s">
        <v>41</v>
      </c>
    </row>
    <row r="171" spans="1:10" s="102" customFormat="1" ht="11.5" x14ac:dyDescent="0.25">
      <c r="A171" s="102" t="s">
        <v>386</v>
      </c>
      <c r="B171" s="346" t="s">
        <v>392</v>
      </c>
      <c r="C171" s="147"/>
      <c r="D171" s="346" t="s">
        <v>391</v>
      </c>
      <c r="E171" s="107"/>
      <c r="F171" s="107"/>
      <c r="G171" s="107"/>
      <c r="H171" s="107"/>
      <c r="I171" s="107"/>
      <c r="J171" s="107"/>
    </row>
    <row r="172" spans="1:10" s="102" customFormat="1" ht="11.5" x14ac:dyDescent="0.25">
      <c r="A172" s="102" t="s">
        <v>375</v>
      </c>
      <c r="B172" s="193">
        <v>400000000</v>
      </c>
      <c r="C172" s="193"/>
      <c r="D172" s="193">
        <v>401789616.39999998</v>
      </c>
      <c r="E172" s="107"/>
      <c r="F172" s="107"/>
      <c r="G172" s="107"/>
      <c r="H172" s="107"/>
      <c r="I172" s="107"/>
      <c r="J172" s="107"/>
    </row>
    <row r="173" spans="1:10" s="102" customFormat="1" ht="11.5" x14ac:dyDescent="0.25">
      <c r="A173" s="102" t="s">
        <v>382</v>
      </c>
      <c r="B173" s="193">
        <v>5325746428.4499931</v>
      </c>
      <c r="C173" s="193"/>
      <c r="D173" s="193">
        <v>6575113951.0499945</v>
      </c>
      <c r="E173" s="107"/>
      <c r="F173" s="107"/>
      <c r="G173" s="107"/>
      <c r="H173" s="107"/>
      <c r="I173" s="107"/>
      <c r="J173" s="107"/>
    </row>
    <row r="174" spans="1:10" s="102" customFormat="1" ht="11.5" x14ac:dyDescent="0.25">
      <c r="A174" s="102" t="s">
        <v>383</v>
      </c>
      <c r="B174" s="193">
        <v>209013088.14999998</v>
      </c>
      <c r="C174" s="193"/>
      <c r="D174" s="193">
        <v>103484949.58</v>
      </c>
      <c r="E174" s="107"/>
      <c r="F174" s="107"/>
      <c r="G174" s="107"/>
      <c r="H174" s="107"/>
      <c r="I174" s="107"/>
      <c r="J174" s="107"/>
    </row>
    <row r="175" spans="1:10" s="102" customFormat="1" ht="11.5" x14ac:dyDescent="0.25">
      <c r="A175" s="102" t="s">
        <v>377</v>
      </c>
      <c r="B175" s="193">
        <v>1397035135.3699992</v>
      </c>
      <c r="C175" s="193"/>
      <c r="D175" s="193">
        <v>1472818859.9899983</v>
      </c>
      <c r="E175" s="107"/>
      <c r="F175" s="107"/>
      <c r="G175" s="107"/>
      <c r="H175" s="107"/>
      <c r="I175" s="107"/>
      <c r="J175" s="107"/>
    </row>
    <row r="176" spans="1:10" s="102" customFormat="1" ht="11.5" x14ac:dyDescent="0.25">
      <c r="A176" s="102" t="s">
        <v>378</v>
      </c>
      <c r="B176" s="193">
        <v>3162990952.8100033</v>
      </c>
      <c r="C176" s="193"/>
      <c r="D176" s="193">
        <v>3602215242.5101261</v>
      </c>
      <c r="E176" s="107"/>
      <c r="F176" s="107"/>
      <c r="G176" s="107"/>
      <c r="H176" s="107"/>
      <c r="I176" s="107"/>
      <c r="J176" s="107"/>
    </row>
    <row r="177" spans="1:10" s="102" customFormat="1" ht="12" thickBot="1" x14ac:dyDescent="0.3">
      <c r="A177" s="102" t="s">
        <v>384</v>
      </c>
      <c r="B177" s="198">
        <v>12074349418.620081</v>
      </c>
      <c r="C177" s="193"/>
      <c r="D177" s="198">
        <v>12601533019.01988</v>
      </c>
      <c r="E177" s="107"/>
      <c r="F177" s="107"/>
      <c r="G177" s="107"/>
      <c r="H177" s="107"/>
      <c r="I177" s="107"/>
      <c r="J177" s="107"/>
    </row>
    <row r="178" spans="1:10" s="102" customFormat="1" ht="12" thickBot="1" x14ac:dyDescent="0.3">
      <c r="A178" s="144" t="s">
        <v>163</v>
      </c>
      <c r="B178" s="199">
        <v>22569135023.400078</v>
      </c>
      <c r="C178" s="194"/>
      <c r="D178" s="199">
        <v>24756955638.549999</v>
      </c>
      <c r="E178" s="107"/>
      <c r="F178" s="107"/>
      <c r="G178" s="107"/>
      <c r="H178" s="107"/>
      <c r="I178" s="107"/>
      <c r="J178" s="107"/>
    </row>
  </sheetData>
  <mergeCells count="3">
    <mergeCell ref="A1:J30"/>
    <mergeCell ref="B134:F134"/>
    <mergeCell ref="H134:J13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F8F6907-A6AA-4A70-A122-44E20F3C1FBE}">
          <x14:formula1>
            <xm:f>'\\Srzg-itd134\rpa$\SUF_svi\TFI KI\TFI-KI 2020 Q1\Konsolidirano\[Konsolidirano_HPB_TFI-KI_Q1 2020.xlsm]Sheet3'!#REF!</xm:f>
          </x14:formula1>
          <xm:sqref>B36:E36</xm:sqref>
        </x14:dataValidation>
        <x14:dataValidation type="list" allowBlank="1" showInputMessage="1" showErrorMessage="1" xr:uid="{DAA94035-0CCE-4B55-8B26-6A9EF3AE59A5}">
          <x14:formula1>
            <xm:f>'P:\SUF_svi\TFI KI\TFI-KI 2020 Q3\Konsolidirano\[Konsolidirane bilješke TF-KI_Q3 2020.xlsx]Input'!#REF!</xm:f>
          </x14:formula1>
          <xm:sqref>B35:C35 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2018-11-30T08:29:05Z</cp:lastPrinted>
  <dcterms:created xsi:type="dcterms:W3CDTF">2008-10-17T11:51:54Z</dcterms:created>
  <dcterms:modified xsi:type="dcterms:W3CDTF">2022-03-29T12:53:28Z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