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5\TFI KI 2025 Q1\Za objavu\Nekonsolidirano\"/>
    </mc:Choice>
  </mc:AlternateContent>
  <xr:revisionPtr revIDLastSave="0" documentId="13_ncr:1_{F7AD02D1-C907-4412-80DA-F9859D4B6862}"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08" yWindow="-108" windowWidth="30936" windowHeight="16776"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3" i="24" l="1"/>
  <c r="B143" i="24" s="1"/>
  <c r="D133" i="24" l="1"/>
  <c r="D143" i="24" s="1"/>
  <c r="F82" i="24"/>
  <c r="F68" i="24"/>
  <c r="F60" i="24"/>
  <c r="F52" i="24"/>
  <c r="F42" i="24"/>
  <c r="F35" i="24"/>
  <c r="F25" i="24"/>
  <c r="F15" i="24"/>
  <c r="B82" i="24"/>
  <c r="B68" i="24"/>
  <c r="B60" i="24"/>
  <c r="B52" i="24"/>
  <c r="B42" i="24"/>
  <c r="B35" i="24"/>
  <c r="B2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2" i="27" l="1"/>
  <c r="H63" i="26"/>
  <c r="H78" i="26" s="1"/>
  <c r="J47" i="27"/>
  <c r="H42" i="27"/>
  <c r="H46" i="27" s="1"/>
  <c r="I42" i="27"/>
  <c r="I46" i="27" s="1"/>
  <c r="K42" i="27"/>
  <c r="K47" i="27"/>
  <c r="I47" i="27"/>
  <c r="H47" i="27"/>
  <c r="I40" i="26"/>
  <c r="H40" i="26"/>
  <c r="I63" i="26"/>
  <c r="I78" i="26" s="1"/>
  <c r="R26" i="29"/>
  <c r="H60" i="28"/>
  <c r="I60" i="28"/>
  <c r="I63" i="28" s="1"/>
  <c r="R9" i="29"/>
  <c r="H63" i="28" l="1"/>
  <c r="J46" i="27"/>
  <c r="J69" i="27" s="1"/>
  <c r="K46" i="27"/>
  <c r="K69" i="27" s="1"/>
  <c r="I69" i="27"/>
  <c r="H69" i="27"/>
</calcChain>
</file>

<file path=xl/sharedStrings.xml><?xml version="1.0" encoding="utf-8"?>
<sst xmlns="http://schemas.openxmlformats.org/spreadsheetml/2006/main" count="527" uniqueCount="392">
  <si>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</si>
  <si>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</si>
  <si>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</si>
  <si>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</si>
  <si>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</si>
  <si>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</si>
  <si>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</si>
  <si>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</si>
  <si>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</si>
  <si>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</si>
  <si>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</si>
  <si>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</si>
  <si>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</si>
  <si>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</si>
  <si>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</si>
  <si>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</si>
  <si>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</si>
  <si>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</si>
  <si>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</si>
  <si>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</si>
  <si>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</si>
  <si>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</si>
  <si>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</si>
  <si>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</si>
  <si>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</si>
  <si>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</si>
  <si>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</si>
  <si>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</si>
  <si>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</si>
  <si>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</si>
  <si>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</si>
  <si>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</si>
  <si>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</si>
  <si>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</si>
  <si>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</si>
  <si>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</si>
  <si>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</si>
  <si>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</si>
  <si>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</si>
  <si>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</si>
  <si>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</si>
  <si>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</si>
  <si>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</si>
  <si>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</si>
  <si>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</si>
  <si>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</si>
  <si>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</si>
  <si>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</si>
  <si>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</si>
  <si>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</si>
  <si>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</si>
  <si>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</si>
  <si>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</si>
  <si>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</si>
  <si>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</si>
  <si>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</si>
  <si>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</si>
  <si>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</si>
  <si>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</si>
  <si>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</si>
  <si>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</si>
  <si>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</si>
  <si>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</si>
  <si>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</si>
  <si>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</si>
  <si>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</si>
  <si>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</si>
  <si>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</si>
  <si>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</si>
  <si>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</si>
  <si>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</si>
  <si>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</si>
  <si>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</si>
  <si>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</si>
  <si>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</si>
  <si>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</si>
  <si>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</si>
  <si>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</si>
  <si>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</si>
  <si>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</si>
  <si>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</si>
  <si>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</si>
  <si>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</si>
  <si>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</si>
  <si>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</si>
  <si>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</si>
  <si>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</si>
  <si>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</si>
  <si>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</si>
  <si>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</si>
  <si>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</si>
  <si>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</si>
  <si>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</si>
  <si>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</si>
  <si>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</si>
  <si>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</si>
  <si>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</si>
  <si>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</si>
  <si>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</si>
  <si>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</si>
  <si>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</si>
  <si>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</si>
  <si>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</si>
  <si>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</si>
  <si>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</si>
  <si>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</si>
  <si>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</si>
  <si>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</si>
  <si>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</si>
  <si>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</si>
  <si>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</si>
  <si>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</si>
  <si>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</si>
  <si>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</si>
  <si>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</si>
  <si>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</si>
  <si>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</si>
  <si>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</si>
  <si>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</si>
  <si>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</si>
  <si>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</si>
  <si>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</si>
  <si>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</si>
  <si>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</si>
  <si>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</si>
  <si>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</si>
  <si>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</si>
  <si>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</si>
  <si>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</si>
  <si>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</si>
  <si>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</si>
  <si>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</si>
  <si>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</si>
  <si>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</si>
  <si>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</si>
  <si>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</si>
  <si>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</si>
  <si>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</si>
  <si>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</si>
  <si>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</si>
  <si>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</si>
  <si>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</si>
  <si>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</si>
  <si>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</si>
  <si>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</si>
  <si>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</si>
  <si>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</si>
  <si>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</si>
  <si>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</si>
  <si>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</si>
  <si>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</si>
  <si>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</si>
  <si>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</si>
  <si>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</si>
  <si>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</si>
  <si>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</si>
  <si>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</si>
  <si>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</si>
  <si>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</si>
  <si>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</si>
  <si>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</si>
  <si>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</si>
  <si>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</si>
  <si>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</si>
  <si>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</si>
  <si>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</si>
  <si>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</si>
  <si>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</si>
  <si>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</si>
  <si>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</si>
  <si>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</si>
  <si>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</si>
  <si>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</si>
  <si>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</si>
  <si>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</si>
  <si>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</si>
  <si>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</si>
  <si>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</si>
  <si>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</si>
  <si>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</si>
  <si>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</si>
  <si>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</si>
  <si>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</si>
  <si>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</si>
  <si>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</si>
  <si>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</si>
  <si>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</si>
  <si>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</si>
  <si>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</si>
  <si>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</si>
  <si>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</si>
  <si>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</si>
  <si>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</si>
  <si>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</si>
  <si>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</si>
  <si>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</si>
  <si>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</si>
  <si>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</si>
  <si>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</si>
  <si>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</si>
  <si>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</si>
  <si>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</si>
  <si>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</si>
  <si>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</si>
  <si>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</si>
  <si>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</si>
  <si>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</si>
  <si>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</si>
  <si>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</si>
  <si>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</si>
  <si>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</si>
  <si>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</si>
  <si>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</si>
  <si>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</si>
  <si>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</si>
  <si>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</si>
  <si>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</si>
  <si>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</si>
  <si>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</si>
  <si>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</si>
  <si>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</si>
  <si>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</si>
  <si>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</si>
  <si>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</si>
  <si>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</si>
  <si>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</si>
  <si>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</si>
  <si>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</si>
  <si>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</si>
  <si>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</si>
  <si>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</si>
  <si>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</si>
  <si>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</si>
  <si>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</si>
  <si>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</si>
  <si>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</si>
  <si>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</si>
  <si>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</si>
  <si>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</si>
  <si>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</si>
  <si>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</si>
  <si>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</si>
  <si>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</si>
  <si>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</si>
  <si>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</si>
  <si>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</si>
  <si>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</si>
  <si>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</si>
  <si>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</si>
  <si>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</si>
  <si>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</si>
  <si>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</si>
  <si>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</si>
  <si>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</si>
  <si>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</si>
  <si>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</si>
  <si>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</si>
  <si>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</si>
  <si>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</si>
  <si>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</si>
  <si>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</si>
  <si>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</si>
  <si>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</si>
  <si>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</si>
  <si>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</si>
  <si>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</si>
  <si>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</si>
  <si>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</si>
  <si>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</si>
  <si>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</si>
  <si>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</si>
  <si>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</si>
  <si>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</si>
  <si>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</si>
  <si>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</si>
  <si>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</si>
  <si>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</si>
  <si>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</si>
  <si>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</si>
  <si>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</si>
  <si>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</si>
  <si>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</si>
  <si>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</si>
  <si>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</si>
  <si>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HRVATSKA</t>
  </si>
  <si>
    <t>080010698</t>
  </si>
  <si>
    <t>87939104217</t>
  </si>
  <si>
    <t>319</t>
  </si>
  <si>
    <t>529900D5G4V6THXC5P79</t>
  </si>
  <si>
    <t>HRVATSKA POŠTANSKA BANKA, dioničko društvo</t>
  </si>
  <si>
    <t>ZAGREB</t>
  </si>
  <si>
    <t>JURIŠIĆEVA ULICA 4</t>
  </si>
  <si>
    <t>hpb@hpb.hr</t>
  </si>
  <si>
    <t>www.hpb.hr</t>
  </si>
  <si>
    <t>014804670</t>
  </si>
  <si>
    <t>Bilješke uz financijske izvještaje</t>
  </si>
  <si>
    <t>1) KAMATNI PRIHODI</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</si>
  <si>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</si>
  <si>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</si>
  <si>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</si>
  <si>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</si>
  <si>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</si>
  <si>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</si>
  <si>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</si>
  <si>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</si>
  <si>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</si>
  <si>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</si>
  <si>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</si>
  <si>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</si>
  <si>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</si>
  <si>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</si>
  <si>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</si>
  <si>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</si>
  <si>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</si>
  <si>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</si>
  <si>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</si>
  <si>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</si>
  <si>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</si>
  <si>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</si>
  <si>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</si>
  <si>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</si>
  <si>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</si>
  <si>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</si>
  <si>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</si>
  <si>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</si>
  <si>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</si>
  <si>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</si>
  <si>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</si>
  <si>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</si>
  <si>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</si>
  <si>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</si>
  <si>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</si>
  <si>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</si>
  <si>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</si>
  <si>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</si>
  <si>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</si>
  <si>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</si>
  <si>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</si>
  <si>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</si>
  <si>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</si>
  <si>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</si>
  <si>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</si>
  <si>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</si>
  <si>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</si>
  <si>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</si>
  <si>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</si>
  <si>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</si>
  <si>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</si>
  <si>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</si>
  <si>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</si>
  <si>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</si>
  <si>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</si>
  <si>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Obvezna pričuva</t>
  </si>
  <si>
    <t>Ispravci vrijednosti</t>
  </si>
  <si>
    <t>Depoziti</t>
  </si>
  <si>
    <t>Opće države</t>
  </si>
  <si>
    <t>Bruto krediti</t>
  </si>
  <si>
    <t>Kreditne institucije</t>
  </si>
  <si>
    <t>Ostala financijska društva</t>
  </si>
  <si>
    <t>Nefinancijska društva</t>
  </si>
  <si>
    <t>Kućanstva</t>
  </si>
  <si>
    <t>AOP 013</t>
  </si>
  <si>
    <t>12) DEPOZITI</t>
  </si>
  <si>
    <t>AOP 044</t>
  </si>
  <si>
    <t>Opća država</t>
  </si>
  <si>
    <t>Obveznik: HRVATSKA POŠTANSKA BANKA, dioničko društvo</t>
  </si>
  <si>
    <t>u EUR</t>
  </si>
  <si>
    <t>5) DOBIT/GUBITAK PO PRESTANKU PRIZNAVANJA FINANCIJSKE IMOVINE I FINANCIJSKIH OBVEZA</t>
  </si>
  <si>
    <t>Tea Bažant</t>
  </si>
  <si>
    <t>tea.bazant@hpb.hr</t>
  </si>
  <si>
    <t>Ostala potraživanja</t>
  </si>
  <si>
    <t>7) DOBICI ILI GUBICI PO FINANCIJSKOJ IMOVINI KOJOM SE NE TRGUJE KOJA SE OBVEZNO MJERI PO FER VRIJEDNOSTI KROZ DOBIT ILI GUBITAK, NETO</t>
  </si>
  <si>
    <t>11) FINANCIJSKA IMOVINA KOJOM SE NE TRGUJE KOJA SE OBVEZNO MJERI PO FER VRIJEDNOSTI KROZ DOBIT ILI GUBITAK</t>
  </si>
  <si>
    <t>Platno prometne naknade</t>
  </si>
  <si>
    <t>Naknade za vođenje tekućih i žiro računa</t>
  </si>
  <si>
    <t>Naknade po kreditnim karticama</t>
  </si>
  <si>
    <t>Naknade po mobilnom i internet bankarstvu</t>
  </si>
  <si>
    <t>Troškovi platno prometnih naknada</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</si>
  <si>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</si>
  <si>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</si>
  <si>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</si>
  <si>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</si>
  <si>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31.12.2024.</t>
  </si>
  <si>
    <t>(Umanjenje vrijednosti ili (-) ukidanje umanjenja vrijednosti po nefinancijskoj imovini) AOP 025</t>
  </si>
  <si>
    <t>UKUPNO (AOP 022 + AOP 023 + AOP 025 - AOP 021)</t>
  </si>
  <si>
    <t>AOP 021 &amp; AOP 022 &amp; AOP 023 &amp; AOP 025</t>
  </si>
  <si>
    <t>1.1.2025.</t>
  </si>
  <si>
    <t>31.03.2025.</t>
  </si>
  <si>
    <t>Prethodno razdoblje 01.01. - 31.03.2024.</t>
  </si>
  <si>
    <t>Tekuće razdoblje 01.01. - 31.03.2025.</t>
  </si>
  <si>
    <t xml:space="preserve">stanje na dan 31.03.2025. </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</si>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</sst>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_-* #,##0_-;\-* #,##0_-;_-* &quot;-&quot;??_-;_-@_-"/>
    <numFmt numFmtId="168"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10"/>
      <name val="Arial"/>
      <family val="2"/>
    </font>
    <font>
      <sz val="9"/>
      <color rgb="FFFF0000"/>
      <name val="Arial"/>
      <family val="2"/>
      <charset val="238"/>
    </font>
    <font>
      <b/>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style="medium">
        <color theme="1" tint="0.249977111117893"/>
      </top>
      <bottom style="medium">
        <color theme="1" tint="0.249977111117893"/>
      </bottom>
      <diagonal/>
    </border>
    <border>
      <left/>
      <right/>
      <top/>
      <bottom style="medium">
        <color theme="1" tint="0.249977111117893"/>
      </bottom>
      <diagonal/>
    </border>
    <border>
      <left/>
      <right/>
      <top style="thin">
        <color theme="1" tint="0.249977111117893"/>
      </top>
      <bottom style="thin">
        <color theme="1" tint="0.249977111117893"/>
      </bottom>
      <diagonal/>
    </border>
  </borders>
  <cellStyleXfs count="14">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8" fillId="0" borderId="0">
      <alignment vertical="top"/>
    </xf>
    <xf numFmtId="0" fontId="3" fillId="0" borderId="0"/>
    <xf numFmtId="0" fontId="3" fillId="0" borderId="0"/>
    <xf numFmtId="0" fontId="1" fillId="0" borderId="0"/>
    <xf numFmtId="43" fontId="3" fillId="0" borderId="0" applyFont="0" applyFill="0" applyBorder="0" applyAlignment="0" applyProtection="0"/>
    <xf numFmtId="0" fontId="37" fillId="0" borderId="0"/>
  </cellStyleXfs>
  <cellXfs count="312">
    <xf numFmtId="0" fontId="0" fillId="0" borderId="0" xfId="0"/>
    <xf numFmtId="3" fontId="7" fillId="0" borderId="0" xfId="1" applyNumberFormat="1" applyFont="1" applyAlignment="1">
      <alignment horizontal="center" vertical="center"/>
    </xf>
    <xf numFmtId="0" fontId="20" fillId="9" borderId="7" xfId="4" applyFont="1" applyFill="1" applyBorder="1"/>
    <xf numFmtId="0" fontId="2" fillId="9" borderId="8" xfId="4" applyFill="1" applyBorder="1"/>
    <xf numFmtId="0" fontId="2" fillId="0" borderId="0" xfId="4"/>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6" fillId="9" borderId="0" xfId="4" applyFont="1" applyFill="1" applyAlignment="1">
      <alignment horizontal="center" vertical="center"/>
    </xf>
    <xf numFmtId="0" fontId="6" fillId="9" borderId="12" xfId="4" applyFont="1" applyFill="1" applyBorder="1" applyAlignment="1">
      <alignment vertical="center"/>
    </xf>
    <xf numFmtId="0" fontId="25" fillId="0" borderId="0" xfId="4" applyFont="1"/>
    <xf numFmtId="0" fontId="5" fillId="9" borderId="9"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10"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1"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10" xfId="4" applyFill="1" applyBorder="1"/>
    <xf numFmtId="0" fontId="23" fillId="9" borderId="9" xfId="4" applyFont="1" applyFill="1" applyBorder="1" applyAlignment="1">
      <alignment wrapText="1"/>
    </xf>
    <xf numFmtId="0" fontId="23" fillId="9" borderId="10" xfId="4" applyFont="1" applyFill="1" applyBorder="1" applyAlignment="1">
      <alignment wrapText="1"/>
    </xf>
    <xf numFmtId="0" fontId="23" fillId="9" borderId="9" xfId="4" applyFont="1" applyFill="1" applyBorder="1"/>
    <xf numFmtId="0" fontId="23" fillId="9" borderId="0" xfId="4" applyFont="1" applyFill="1"/>
    <xf numFmtId="0" fontId="23" fillId="9" borderId="0" xfId="4" applyFont="1" applyFill="1" applyAlignment="1">
      <alignment wrapText="1"/>
    </xf>
    <xf numFmtId="0" fontId="23" fillId="9" borderId="10" xfId="4" applyFont="1" applyFill="1" applyBorder="1"/>
    <xf numFmtId="0" fontId="6" fillId="9" borderId="0" xfId="4" applyFont="1" applyFill="1" applyAlignment="1">
      <alignment horizontal="right" vertical="center" wrapText="1"/>
    </xf>
    <xf numFmtId="0" fontId="24" fillId="9" borderId="10" xfId="4" applyFont="1" applyFill="1" applyBorder="1" applyAlignment="1">
      <alignment vertical="center"/>
    </xf>
    <xf numFmtId="0" fontId="6" fillId="9" borderId="9"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1"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10" xfId="4" applyFont="1" applyFill="1" applyBorder="1" applyAlignment="1">
      <alignment vertical="center"/>
    </xf>
    <xf numFmtId="0" fontId="26" fillId="9" borderId="0" xfId="4" applyFont="1" applyFill="1" applyAlignment="1">
      <alignment vertical="center"/>
    </xf>
    <xf numFmtId="0" fontId="26" fillId="9" borderId="10" xfId="4" applyFont="1" applyFill="1" applyBorder="1" applyAlignment="1">
      <alignment vertical="center"/>
    </xf>
    <xf numFmtId="0" fontId="5" fillId="9" borderId="0" xfId="4" applyFont="1" applyFill="1" applyAlignment="1">
      <alignment horizontal="center" vertical="center"/>
    </xf>
    <xf numFmtId="0" fontId="6" fillId="9" borderId="10"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23" fillId="9" borderId="0" xfId="4" applyFont="1" applyFill="1" applyAlignment="1">
      <alignment vertical="top" wrapText="1"/>
    </xf>
    <xf numFmtId="0" fontId="23" fillId="9" borderId="9" xfId="4" applyFont="1" applyFill="1" applyBorder="1" applyAlignment="1">
      <alignment vertical="top"/>
    </xf>
    <xf numFmtId="0" fontId="26" fillId="9" borderId="10" xfId="4" applyFont="1" applyFill="1" applyBorder="1"/>
    <xf numFmtId="0" fontId="2" fillId="9" borderId="14" xfId="4" applyFill="1" applyBorder="1"/>
    <xf numFmtId="0" fontId="2" fillId="9" borderId="15" xfId="4" applyFill="1" applyBorder="1"/>
    <xf numFmtId="0" fontId="2" fillId="9" borderId="13" xfId="4" applyFill="1" applyBorder="1"/>
    <xf numFmtId="49" fontId="5" fillId="10" borderId="11"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4" xfId="5" applyFont="1" applyFill="1" applyBorder="1" applyAlignment="1">
      <alignment horizontal="center" vertical="center" wrapText="1"/>
    </xf>
    <xf numFmtId="3" fontId="15" fillId="3" borderId="5" xfId="5" applyNumberFormat="1"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0" fontId="15" fillId="3" borderId="3" xfId="5" applyFont="1" applyFill="1" applyBorder="1" applyAlignment="1">
      <alignment horizontal="center" vertical="center"/>
    </xf>
    <xf numFmtId="3" fontId="15" fillId="3" borderId="3"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33" fillId="0" borderId="0" xfId="0" applyFont="1"/>
    <xf numFmtId="0" fontId="34" fillId="15" borderId="0" xfId="0" applyFont="1" applyFill="1" applyAlignment="1">
      <alignment wrapText="1"/>
    </xf>
    <xf numFmtId="0" fontId="33" fillId="0" borderId="0" xfId="8" applyFont="1">
      <alignment vertical="top"/>
    </xf>
    <xf numFmtId="166" fontId="33" fillId="0" borderId="0" xfId="8" applyNumberFormat="1" applyFont="1" applyAlignment="1">
      <alignment horizontal="right"/>
    </xf>
    <xf numFmtId="0" fontId="35" fillId="16" borderId="0" xfId="8" applyFont="1" applyFill="1">
      <alignment vertical="top"/>
    </xf>
    <xf numFmtId="166" fontId="36" fillId="16" borderId="0" xfId="8" applyNumberFormat="1" applyFont="1" applyFill="1" applyAlignment="1">
      <alignment horizontal="right"/>
    </xf>
    <xf numFmtId="0" fontId="35" fillId="0" borderId="0" xfId="9" applyFont="1" applyAlignment="1">
      <alignment horizontal="left" vertical="center"/>
    </xf>
    <xf numFmtId="166" fontId="35" fillId="0" borderId="0" xfId="9" applyNumberFormat="1" applyFont="1" applyAlignment="1">
      <alignment horizontal="right"/>
    </xf>
    <xf numFmtId="166" fontId="35" fillId="0" borderId="18" xfId="9" applyNumberFormat="1" applyFont="1" applyBorder="1" applyAlignment="1">
      <alignment horizontal="right"/>
    </xf>
    <xf numFmtId="166" fontId="35" fillId="0" borderId="18" xfId="9" applyNumberFormat="1" applyFont="1" applyBorder="1" applyAlignment="1">
      <alignment horizontal="right" vertical="center"/>
    </xf>
    <xf numFmtId="0" fontId="33" fillId="0" borderId="0" xfId="9" applyFont="1" applyAlignment="1">
      <alignment vertical="center"/>
    </xf>
    <xf numFmtId="166" fontId="33" fillId="0" borderId="0" xfId="10" applyNumberFormat="1" applyFont="1" applyAlignment="1">
      <alignment horizontal="right" vertical="center"/>
    </xf>
    <xf numFmtId="0" fontId="35" fillId="0" borderId="0" xfId="10" applyFont="1" applyAlignment="1">
      <alignment horizontal="left"/>
    </xf>
    <xf numFmtId="0" fontId="33" fillId="0" borderId="0" xfId="8" applyFont="1" applyAlignment="1"/>
    <xf numFmtId="166" fontId="35" fillId="0" borderId="0" xfId="8" applyNumberFormat="1" applyFont="1" applyAlignment="1">
      <alignment horizontal="right"/>
    </xf>
    <xf numFmtId="166" fontId="33" fillId="16" borderId="0" xfId="8" applyNumberFormat="1" applyFont="1" applyFill="1" applyAlignment="1">
      <alignment horizontal="right"/>
    </xf>
    <xf numFmtId="0" fontId="33" fillId="0" borderId="0" xfId="9" applyFont="1" applyAlignment="1">
      <alignment horizontal="left" vertical="center" wrapText="1"/>
    </xf>
    <xf numFmtId="0" fontId="33" fillId="0" borderId="0" xfId="9" applyFont="1"/>
    <xf numFmtId="0" fontId="33" fillId="0" borderId="0" xfId="9" applyFont="1" applyAlignment="1">
      <alignment horizontal="left" vertical="center"/>
    </xf>
    <xf numFmtId="0" fontId="35" fillId="0" borderId="0" xfId="10" applyFont="1" applyAlignment="1">
      <alignment horizontal="left" vertical="center"/>
    </xf>
    <xf numFmtId="0" fontId="33" fillId="0" borderId="0" xfId="8" applyFont="1" applyAlignment="1">
      <alignment vertical="center"/>
    </xf>
    <xf numFmtId="0" fontId="35" fillId="16" borderId="0" xfId="8" applyFont="1" applyFill="1" applyAlignment="1">
      <alignment vertical="center"/>
    </xf>
    <xf numFmtId="0" fontId="35" fillId="0" borderId="0" xfId="9" applyFont="1"/>
    <xf numFmtId="0" fontId="35" fillId="0" borderId="0" xfId="9" applyFont="1" applyAlignment="1">
      <alignment vertical="center"/>
    </xf>
    <xf numFmtId="166" fontId="33" fillId="0" borderId="0" xfId="0" applyNumberFormat="1" applyFont="1"/>
    <xf numFmtId="167" fontId="33" fillId="0" borderId="0" xfId="0" applyNumberFormat="1" applyFont="1"/>
    <xf numFmtId="166" fontId="35" fillId="16" borderId="0" xfId="8" applyNumberFormat="1" applyFont="1" applyFill="1" applyAlignment="1">
      <alignment horizontal="right"/>
    </xf>
    <xf numFmtId="166" fontId="33" fillId="16" borderId="0" xfId="10" applyNumberFormat="1" applyFont="1" applyFill="1" applyAlignment="1">
      <alignment horizontal="right"/>
    </xf>
    <xf numFmtId="0" fontId="35" fillId="0" borderId="0" xfId="9" applyFont="1" applyAlignment="1">
      <alignment horizontal="left" wrapText="1"/>
    </xf>
    <xf numFmtId="0" fontId="33" fillId="0" borderId="0" xfId="9" applyFont="1" applyAlignment="1">
      <alignment horizontal="left" wrapText="1"/>
    </xf>
    <xf numFmtId="0" fontId="35" fillId="0" borderId="0" xfId="0" applyFont="1"/>
    <xf numFmtId="0" fontId="35" fillId="0" borderId="18" xfId="0" applyFont="1" applyBorder="1" applyAlignment="1">
      <alignment horizontal="right"/>
    </xf>
    <xf numFmtId="0" fontId="35" fillId="0" borderId="0" xfId="0" applyFont="1" applyAlignment="1">
      <alignment horizontal="right"/>
    </xf>
    <xf numFmtId="0" fontId="33" fillId="16" borderId="0" xfId="0" applyFont="1" applyFill="1"/>
    <xf numFmtId="0" fontId="35" fillId="0" borderId="21" xfId="0" applyFont="1" applyBorder="1" applyAlignment="1">
      <alignment horizontal="right"/>
    </xf>
    <xf numFmtId="0" fontId="35" fillId="16" borderId="0" xfId="0" applyFont="1" applyFill="1"/>
    <xf numFmtId="0" fontId="38" fillId="0" borderId="0" xfId="8" applyFont="1" applyAlignment="1"/>
    <xf numFmtId="0" fontId="39" fillId="0" borderId="0" xfId="0" applyFont="1"/>
    <xf numFmtId="168" fontId="35" fillId="0" borderId="0" xfId="12" applyNumberFormat="1" applyFont="1" applyFill="1"/>
    <xf numFmtId="168" fontId="35" fillId="0" borderId="0" xfId="7" applyNumberFormat="1" applyFont="1" applyFill="1"/>
    <xf numFmtId="168" fontId="33" fillId="0" borderId="0" xfId="12" applyNumberFormat="1" applyFont="1" applyFill="1"/>
    <xf numFmtId="168" fontId="33" fillId="0" borderId="0" xfId="7" applyNumberFormat="1" applyFont="1" applyFill="1" applyBorder="1" applyAlignment="1">
      <alignment horizontal="right"/>
    </xf>
    <xf numFmtId="168" fontId="35" fillId="0" borderId="0" xfId="7" applyNumberFormat="1" applyFont="1" applyFill="1" applyBorder="1" applyAlignment="1">
      <alignment horizontal="right"/>
    </xf>
    <xf numFmtId="168" fontId="33" fillId="0" borderId="0" xfId="9" applyNumberFormat="1" applyFont="1" applyAlignment="1" applyProtection="1">
      <alignment horizontal="right" shrinkToFit="1"/>
      <protection locked="0"/>
    </xf>
    <xf numFmtId="168" fontId="39" fillId="0" borderId="0" xfId="12" applyNumberFormat="1" applyFont="1" applyFill="1"/>
    <xf numFmtId="168" fontId="39" fillId="0" borderId="0" xfId="7" applyNumberFormat="1" applyFont="1" applyFill="1" applyBorder="1" applyAlignment="1">
      <alignment horizontal="right"/>
    </xf>
    <xf numFmtId="168" fontId="33" fillId="0" borderId="0" xfId="7" applyNumberFormat="1" applyFont="1" applyFill="1"/>
    <xf numFmtId="168" fontId="35" fillId="0" borderId="19" xfId="12" applyNumberFormat="1" applyFont="1" applyFill="1" applyBorder="1"/>
    <xf numFmtId="168" fontId="35" fillId="0" borderId="19" xfId="7" applyNumberFormat="1" applyFont="1" applyFill="1" applyBorder="1"/>
    <xf numFmtId="168" fontId="35" fillId="0" borderId="0" xfId="9" applyNumberFormat="1" applyFont="1" applyAlignment="1" applyProtection="1">
      <alignment horizontal="right" shrinkToFit="1"/>
      <protection locked="0"/>
    </xf>
    <xf numFmtId="168" fontId="33" fillId="0" borderId="0" xfId="12" applyNumberFormat="1" applyFont="1" applyFill="1" applyBorder="1" applyAlignment="1">
      <alignment horizontal="right" vertical="center"/>
    </xf>
    <xf numFmtId="168" fontId="33" fillId="0" borderId="0" xfId="7" applyNumberFormat="1" applyFont="1" applyFill="1" applyBorder="1" applyAlignment="1" applyProtection="1">
      <alignment horizontal="right" shrinkToFit="1"/>
      <protection locked="0"/>
    </xf>
    <xf numFmtId="168" fontId="39" fillId="0" borderId="0" xfId="12" applyNumberFormat="1" applyFont="1" applyFill="1" applyBorder="1" applyAlignment="1">
      <alignment horizontal="right" vertical="center"/>
    </xf>
    <xf numFmtId="168" fontId="39" fillId="0" borderId="0" xfId="9" applyNumberFormat="1" applyFont="1" applyAlignment="1" applyProtection="1">
      <alignment horizontal="right" shrinkToFit="1"/>
      <protection locked="0"/>
    </xf>
    <xf numFmtId="168" fontId="39" fillId="0" borderId="0" xfId="7" applyNumberFormat="1" applyFont="1" applyFill="1" applyBorder="1" applyAlignment="1" applyProtection="1">
      <alignment horizontal="right" shrinkToFit="1"/>
      <protection locked="0"/>
    </xf>
    <xf numFmtId="168" fontId="35" fillId="0" borderId="19" xfId="10" applyNumberFormat="1" applyFont="1" applyBorder="1" applyAlignment="1">
      <alignment horizontal="right"/>
    </xf>
    <xf numFmtId="168" fontId="35" fillId="0" borderId="0" xfId="10" applyNumberFormat="1" applyFont="1" applyAlignment="1">
      <alignment horizontal="right"/>
    </xf>
    <xf numFmtId="168" fontId="35" fillId="0" borderId="0" xfId="9" applyNumberFormat="1" applyFont="1" applyAlignment="1" applyProtection="1">
      <alignment horizontal="right" vertical="center" shrinkToFit="1"/>
      <protection locked="0"/>
    </xf>
    <xf numFmtId="168" fontId="33" fillId="0" borderId="0" xfId="9" applyNumberFormat="1" applyFont="1" applyAlignment="1" applyProtection="1">
      <alignment horizontal="right" vertical="center" shrinkToFit="1"/>
      <protection locked="0"/>
    </xf>
    <xf numFmtId="168" fontId="33" fillId="0" borderId="20" xfId="12" applyNumberFormat="1" applyFont="1" applyFill="1" applyBorder="1" applyAlignment="1" applyProtection="1">
      <alignment horizontal="right" vertical="center" shrinkToFit="1"/>
      <protection locked="0"/>
    </xf>
    <xf numFmtId="168" fontId="33" fillId="0" borderId="20" xfId="7" applyNumberFormat="1" applyFont="1" applyFill="1" applyBorder="1" applyAlignment="1" applyProtection="1">
      <alignment horizontal="right" vertical="center" shrinkToFit="1"/>
      <protection locked="0"/>
    </xf>
    <xf numFmtId="168" fontId="35" fillId="0" borderId="19" xfId="10" applyNumberFormat="1" applyFont="1" applyBorder="1" applyAlignment="1">
      <alignment horizontal="right" vertical="center"/>
    </xf>
    <xf numFmtId="168" fontId="35" fillId="0" borderId="0" xfId="10" applyNumberFormat="1" applyFont="1" applyAlignment="1">
      <alignment horizontal="right" vertical="center"/>
    </xf>
    <xf numFmtId="168" fontId="33" fillId="0" borderId="0" xfId="7" applyNumberFormat="1" applyFont="1" applyFill="1" applyBorder="1" applyAlignment="1">
      <alignment horizontal="right" vertical="center"/>
    </xf>
    <xf numFmtId="168" fontId="33" fillId="0" borderId="0" xfId="12" applyNumberFormat="1" applyFont="1" applyFill="1" applyBorder="1" applyAlignment="1" applyProtection="1">
      <alignment horizontal="right" vertical="center" shrinkToFit="1"/>
      <protection locked="0"/>
    </xf>
    <xf numFmtId="168" fontId="33" fillId="0" borderId="0" xfId="7" applyNumberFormat="1" applyFont="1" applyFill="1" applyBorder="1" applyAlignment="1" applyProtection="1">
      <alignment horizontal="right" vertical="center" shrinkToFit="1"/>
      <protection locked="0"/>
    </xf>
    <xf numFmtId="168" fontId="35" fillId="0" borderId="19" xfId="7" applyNumberFormat="1" applyFont="1" applyFill="1" applyBorder="1" applyAlignment="1">
      <alignment horizontal="right" vertical="center"/>
    </xf>
    <xf numFmtId="168" fontId="35" fillId="0" borderId="0" xfId="7" applyNumberFormat="1" applyFont="1" applyFill="1" applyBorder="1" applyAlignment="1">
      <alignment horizontal="right" vertical="center"/>
    </xf>
    <xf numFmtId="168" fontId="33" fillId="0" borderId="0" xfId="10" applyNumberFormat="1" applyFont="1" applyAlignment="1">
      <alignment horizontal="right" vertical="center"/>
    </xf>
    <xf numFmtId="168" fontId="33" fillId="0" borderId="0" xfId="0" applyNumberFormat="1" applyFont="1"/>
    <xf numFmtId="0" fontId="19" fillId="9" borderId="6" xfId="4" applyFont="1" applyFill="1" applyBorder="1" applyAlignment="1">
      <alignment vertical="center"/>
    </xf>
    <xf numFmtId="0" fontId="19" fillId="9" borderId="7" xfId="4" applyFont="1" applyFill="1" applyBorder="1" applyAlignment="1">
      <alignment vertical="center"/>
    </xf>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5" fillId="9" borderId="9" xfId="4" applyFont="1" applyFill="1" applyBorder="1" applyAlignment="1">
      <alignment vertical="center" wrapText="1"/>
    </xf>
    <xf numFmtId="0" fontId="5" fillId="9" borderId="0" xfId="4" applyFont="1" applyFill="1" applyAlignment="1">
      <alignment vertical="center" wrapText="1"/>
    </xf>
    <xf numFmtId="14" fontId="5" fillId="10" borderId="2" xfId="4"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4" xfId="4" applyNumberFormat="1" applyFont="1" applyFill="1" applyBorder="1" applyAlignment="1" applyProtection="1">
      <alignment horizontal="center" vertical="center"/>
      <protection locked="0"/>
    </xf>
    <xf numFmtId="0" fontId="5" fillId="0" borderId="9" xfId="4" applyFont="1" applyBorder="1" applyAlignment="1">
      <alignment horizontal="center" vertical="center" wrapText="1"/>
    </xf>
    <xf numFmtId="0" fontId="5" fillId="0" borderId="0" xfId="4" applyFont="1" applyAlignment="1">
      <alignment horizontal="center" vertical="center" wrapText="1"/>
    </xf>
    <xf numFmtId="0" fontId="5" fillId="0" borderId="10" xfId="4" applyFont="1" applyBorder="1" applyAlignment="1">
      <alignment horizontal="center" vertical="center" wrapText="1"/>
    </xf>
    <xf numFmtId="0" fontId="6" fillId="9" borderId="9" xfId="4" applyFont="1" applyFill="1" applyBorder="1" applyAlignment="1">
      <alignment horizontal="right" vertical="center" wrapText="1"/>
    </xf>
    <xf numFmtId="0" fontId="6" fillId="9" borderId="10" xfId="4" applyFont="1" applyFill="1" applyBorder="1" applyAlignment="1">
      <alignment horizontal="right" vertical="center" wrapText="1"/>
    </xf>
    <xf numFmtId="49" fontId="5" fillId="10" borderId="14" xfId="4" applyNumberFormat="1" applyFont="1" applyFill="1" applyBorder="1" applyAlignment="1" applyProtection="1">
      <alignment horizontal="center" vertical="center"/>
      <protection locked="0"/>
    </xf>
    <xf numFmtId="49" fontId="5" fillId="10" borderId="13" xfId="4" applyNumberFormat="1" applyFont="1" applyFill="1" applyBorder="1" applyAlignment="1" applyProtection="1">
      <alignment horizontal="center" vertical="center"/>
      <protection locked="0"/>
    </xf>
    <xf numFmtId="0" fontId="23" fillId="9" borderId="9" xfId="4" applyFont="1" applyFill="1" applyBorder="1" applyAlignment="1">
      <alignment wrapText="1"/>
    </xf>
    <xf numFmtId="0" fontId="23" fillId="9" borderId="0" xfId="4" applyFont="1" applyFill="1" applyAlignment="1">
      <alignment wrapText="1"/>
    </xf>
    <xf numFmtId="0" fontId="23" fillId="9" borderId="0" xfId="4" applyFont="1" applyFill="1"/>
    <xf numFmtId="0" fontId="21" fillId="9" borderId="9"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6" fillId="9" borderId="10" xfId="4" applyFont="1" applyFill="1" applyBorder="1" applyAlignment="1">
      <alignment horizontal="right" vertical="center"/>
    </xf>
    <xf numFmtId="0" fontId="6" fillId="9" borderId="0" xfId="4" applyFont="1" applyFill="1" applyAlignment="1">
      <alignment horizontal="right" vertical="center" wrapText="1"/>
    </xf>
    <xf numFmtId="0" fontId="5" fillId="10" borderId="14" xfId="4" applyFont="1" applyFill="1" applyBorder="1" applyAlignment="1" applyProtection="1">
      <alignment horizontal="center" vertical="center"/>
      <protection locked="0"/>
    </xf>
    <xf numFmtId="0" fontId="5" fillId="10" borderId="13" xfId="4" applyFont="1" applyFill="1" applyBorder="1" applyAlignment="1" applyProtection="1">
      <alignment horizontal="center" vertical="center"/>
      <protection locked="0"/>
    </xf>
    <xf numFmtId="0" fontId="23" fillId="9" borderId="9" xfId="4" applyFont="1" applyFill="1" applyBorder="1" applyAlignment="1">
      <alignment vertical="center" wrapText="1"/>
    </xf>
    <xf numFmtId="0" fontId="23" fillId="9" borderId="0" xfId="4" applyFont="1" applyFill="1" applyAlignment="1">
      <alignment vertical="center" wrapText="1"/>
    </xf>
    <xf numFmtId="0" fontId="6" fillId="9" borderId="0" xfId="4" applyFont="1" applyFill="1" applyAlignment="1">
      <alignment horizontal="right" vertical="center"/>
    </xf>
    <xf numFmtId="0" fontId="5" fillId="10" borderId="14" xfId="4" applyFont="1" applyFill="1" applyBorder="1" applyAlignment="1" applyProtection="1">
      <alignment vertical="center"/>
      <protection locked="0"/>
    </xf>
    <xf numFmtId="0" fontId="5" fillId="10" borderId="15" xfId="4" applyFont="1" applyFill="1" applyBorder="1" applyAlignment="1" applyProtection="1">
      <alignment vertical="center"/>
      <protection locked="0"/>
    </xf>
    <xf numFmtId="0" fontId="5" fillId="10" borderId="13" xfId="4" applyFont="1" applyFill="1" applyBorder="1" applyAlignment="1" applyProtection="1">
      <alignment vertical="center"/>
      <protection locked="0"/>
    </xf>
    <xf numFmtId="0" fontId="24" fillId="9" borderId="9" xfId="4" applyFont="1" applyFill="1" applyBorder="1" applyAlignment="1">
      <alignment vertical="center"/>
    </xf>
    <xf numFmtId="0" fontId="24" fillId="9" borderId="0" xfId="4" applyFont="1" applyFill="1" applyAlignment="1">
      <alignment vertical="center"/>
    </xf>
    <xf numFmtId="0" fontId="6" fillId="9" borderId="9" xfId="4" applyFont="1" applyFill="1" applyBorder="1" applyAlignment="1">
      <alignment horizontal="left" vertical="center" wrapText="1"/>
    </xf>
    <xf numFmtId="0" fontId="6" fillId="9" borderId="0" xfId="4" applyFont="1" applyFill="1" applyAlignment="1">
      <alignment horizontal="left" vertical="center"/>
    </xf>
    <xf numFmtId="0" fontId="6" fillId="9" borderId="0" xfId="4" applyFont="1" applyFill="1" applyAlignment="1">
      <alignment vertical="center"/>
    </xf>
    <xf numFmtId="0" fontId="23" fillId="10" borderId="14" xfId="4" applyFont="1" applyFill="1" applyBorder="1" applyProtection="1">
      <protection locked="0"/>
    </xf>
    <xf numFmtId="0" fontId="23" fillId="10" borderId="15" xfId="4" applyFont="1" applyFill="1" applyBorder="1" applyProtection="1">
      <protection locked="0"/>
    </xf>
    <xf numFmtId="0" fontId="23" fillId="10" borderId="13" xfId="4" applyFont="1" applyFill="1" applyBorder="1" applyProtection="1">
      <protection locked="0"/>
    </xf>
    <xf numFmtId="0" fontId="6" fillId="9" borderId="9" xfId="4" applyFont="1" applyFill="1" applyBorder="1" applyAlignment="1">
      <alignment horizontal="center" vertical="center"/>
    </xf>
    <xf numFmtId="0" fontId="6" fillId="9" borderId="0" xfId="4" applyFont="1" applyFill="1" applyAlignment="1">
      <alignment horizontal="center" vertical="center"/>
    </xf>
    <xf numFmtId="0" fontId="5" fillId="10" borderId="14" xfId="4" applyFont="1" applyFill="1" applyBorder="1" applyAlignment="1" applyProtection="1">
      <alignment horizontal="right" vertical="center"/>
      <protection locked="0"/>
    </xf>
    <xf numFmtId="0" fontId="5" fillId="10" borderId="15" xfId="4" applyFont="1" applyFill="1" applyBorder="1" applyAlignment="1" applyProtection="1">
      <alignment horizontal="right" vertical="center"/>
      <protection locked="0"/>
    </xf>
    <xf numFmtId="0" fontId="5" fillId="10" borderId="13" xfId="4" applyFont="1" applyFill="1" applyBorder="1" applyAlignment="1" applyProtection="1">
      <alignment horizontal="right" vertical="center"/>
      <protection locked="0"/>
    </xf>
    <xf numFmtId="0" fontId="23" fillId="9" borderId="0" xfId="4" applyFont="1" applyFill="1" applyAlignment="1">
      <alignment vertical="top" wrapText="1"/>
    </xf>
    <xf numFmtId="0" fontId="23" fillId="9" borderId="0" xfId="4" applyFont="1" applyFill="1" applyAlignment="1">
      <alignment vertical="top"/>
    </xf>
    <xf numFmtId="0" fontId="23" fillId="9" borderId="0" xfId="4" applyFont="1" applyFill="1" applyProtection="1">
      <protection locked="0"/>
    </xf>
    <xf numFmtId="49" fontId="5" fillId="10" borderId="14" xfId="4" applyNumberFormat="1" applyFont="1" applyFill="1" applyBorder="1" applyAlignment="1" applyProtection="1">
      <alignment vertical="center"/>
      <protection locked="0"/>
    </xf>
    <xf numFmtId="49" fontId="5" fillId="10" borderId="15" xfId="4" applyNumberFormat="1" applyFont="1" applyFill="1" applyBorder="1" applyAlignment="1" applyProtection="1">
      <alignment vertical="center"/>
      <protection locked="0"/>
    </xf>
    <xf numFmtId="49" fontId="5" fillId="10" borderId="13" xfId="4" applyNumberFormat="1" applyFont="1" applyFill="1" applyBorder="1" applyAlignment="1" applyProtection="1">
      <alignment vertical="center"/>
      <protection locked="0"/>
    </xf>
    <xf numFmtId="0" fontId="6" fillId="9" borderId="10" xfId="4" applyFont="1" applyFill="1" applyBorder="1" applyAlignment="1">
      <alignment horizontal="center" vertical="center"/>
    </xf>
    <xf numFmtId="0" fontId="6" fillId="9" borderId="9" xfId="4" applyFont="1" applyFill="1" applyBorder="1" applyAlignment="1">
      <alignment horizontal="left" vertical="center"/>
    </xf>
    <xf numFmtId="0" fontId="6" fillId="9" borderId="0" xfId="4" applyFont="1" applyFill="1" applyAlignment="1">
      <alignment vertical="top"/>
    </xf>
    <xf numFmtId="0" fontId="23" fillId="10" borderId="14" xfId="4" applyFont="1" applyFill="1" applyBorder="1" applyAlignment="1" applyProtection="1">
      <alignment vertical="center"/>
      <protection locked="0"/>
    </xf>
    <xf numFmtId="0" fontId="23" fillId="10" borderId="15" xfId="4" applyFont="1" applyFill="1" applyBorder="1" applyAlignment="1" applyProtection="1">
      <alignment vertical="center"/>
      <protection locked="0"/>
    </xf>
    <xf numFmtId="0" fontId="23" fillId="10" borderId="13" xfId="4" applyFont="1" applyFill="1" applyBorder="1" applyAlignment="1" applyProtection="1">
      <alignment vertical="center"/>
      <protection locked="0"/>
    </xf>
    <xf numFmtId="0" fontId="6" fillId="9" borderId="7" xfId="4" applyFont="1" applyFill="1" applyBorder="1" applyAlignment="1">
      <alignment horizontal="left" vertical="center" wrapText="1"/>
    </xf>
    <xf numFmtId="0" fontId="6" fillId="9" borderId="16" xfId="4"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6" fillId="14" borderId="1" xfId="5" applyNumberFormat="1" applyFont="1" applyFill="1" applyBorder="1" applyAlignment="1">
      <alignment horizontal="left" vertical="center" wrapText="1"/>
    </xf>
    <xf numFmtId="49" fontId="6"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1"/>
    </xf>
    <xf numFmtId="0" fontId="5" fillId="4" borderId="1" xfId="5" applyFont="1" applyFill="1" applyBorder="1" applyAlignment="1">
      <alignment horizontal="left" vertical="center" wrapText="1"/>
    </xf>
    <xf numFmtId="0" fontId="6" fillId="4" borderId="1" xfId="5" applyFont="1" applyFill="1" applyBorder="1" applyAlignment="1">
      <alignment vertical="center"/>
    </xf>
    <xf numFmtId="49" fontId="5" fillId="14" borderId="1" xfId="5" applyNumberFormat="1" applyFont="1" applyFill="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0" fontId="6" fillId="4" borderId="1" xfId="5" applyFont="1" applyFill="1" applyBorder="1" applyAlignment="1">
      <alignment horizontal="left" vertical="center" wrapText="1"/>
    </xf>
    <xf numFmtId="0" fontId="3" fillId="4" borderId="16" xfId="5" applyFill="1" applyBorder="1" applyAlignment="1">
      <alignment horizontal="left" vertical="center" wrapText="1"/>
    </xf>
    <xf numFmtId="0" fontId="3" fillId="0" borderId="16" xfId="5" applyBorder="1"/>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0" fontId="15" fillId="3" borderId="15" xfId="5" applyFont="1" applyFill="1" applyBorder="1" applyAlignment="1">
      <alignment horizontal="center" vertical="center"/>
    </xf>
    <xf numFmtId="0" fontId="3" fillId="0" borderId="15" xfId="5" applyBorder="1" applyAlignment="1">
      <alignment horizontal="center" vertical="center"/>
    </xf>
    <xf numFmtId="0" fontId="3" fillId="0" borderId="1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4" xfId="5" applyFont="1" applyFill="1" applyBorder="1" applyAlignment="1" applyProtection="1">
      <alignment vertical="center" wrapText="1"/>
      <protection locked="0"/>
    </xf>
    <xf numFmtId="0" fontId="3" fillId="0" borderId="15" xfId="5" applyBorder="1" applyAlignment="1" applyProtection="1">
      <alignment vertical="center" wrapText="1"/>
      <protection locked="0"/>
    </xf>
    <xf numFmtId="0" fontId="3" fillId="0" borderId="15" xfId="5" applyBorder="1" applyProtection="1">
      <protection locked="0"/>
    </xf>
    <xf numFmtId="0" fontId="5" fillId="3" borderId="6" xfId="5" applyFont="1" applyFill="1" applyBorder="1" applyAlignment="1">
      <alignment horizontal="center" vertical="center" wrapText="1"/>
    </xf>
    <xf numFmtId="0" fontId="3" fillId="0" borderId="7" xfId="5" applyBorder="1" applyAlignment="1">
      <alignment horizontal="center" vertical="center" wrapText="1"/>
    </xf>
    <xf numFmtId="0" fontId="3" fillId="0" borderId="8" xfId="5"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6" fillId="0" borderId="1" xfId="6" applyNumberFormat="1" applyFont="1" applyBorder="1" applyAlignment="1">
      <alignment horizontal="left" vertical="center" wrapText="1" indent="1"/>
    </xf>
    <xf numFmtId="49" fontId="5"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1"/>
    </xf>
    <xf numFmtId="49" fontId="6" fillId="0" borderId="1" xfId="6" applyNumberFormat="1" applyFont="1" applyBorder="1" applyAlignment="1">
      <alignment horizontal="left" vertical="center" wrapText="1" indent="3"/>
    </xf>
    <xf numFmtId="49" fontId="6" fillId="0" borderId="1" xfId="6"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13" fillId="4" borderId="6"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14" fillId="4" borderId="7" xfId="6" applyFont="1" applyFill="1" applyBorder="1" applyAlignment="1">
      <alignment horizontal="left" vertical="center" wrapText="1"/>
    </xf>
    <xf numFmtId="0" fontId="0" fillId="0" borderId="7" xfId="0" applyBorder="1"/>
    <xf numFmtId="0" fontId="3" fillId="0" borderId="0" xfId="6" applyAlignment="1">
      <alignment horizontal="right" vertical="top" wrapText="1"/>
    </xf>
    <xf numFmtId="0" fontId="3" fillId="0" borderId="0" xfId="6"/>
    <xf numFmtId="0" fontId="0" fillId="0" borderId="0" xfId="0"/>
    <xf numFmtId="0" fontId="7" fillId="5" borderId="14" xfId="6" applyFont="1" applyFill="1" applyBorder="1" applyAlignment="1" applyProtection="1">
      <alignment vertical="center" wrapText="1"/>
      <protection locked="0"/>
    </xf>
    <xf numFmtId="0" fontId="3" fillId="0" borderId="15" xfId="6" applyBorder="1" applyProtection="1">
      <protection locked="0"/>
    </xf>
    <xf numFmtId="0" fontId="0" fillId="0" borderId="15"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lignment horizontal="left"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4" xfId="6" applyFont="1" applyFill="1" applyBorder="1" applyAlignment="1" applyProtection="1">
      <alignment vertical="center" wrapText="1"/>
      <protection locked="0"/>
    </xf>
    <xf numFmtId="0" fontId="3" fillId="0" borderId="15"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15" fillId="0" borderId="1" xfId="6" applyFont="1" applyBorder="1" applyAlignment="1">
      <alignment horizontal="left" vertical="center" wrapText="1"/>
    </xf>
    <xf numFmtId="0" fontId="15" fillId="14" borderId="1" xfId="6" applyFont="1" applyFill="1" applyBorder="1" applyAlignment="1">
      <alignment horizontal="left" vertical="center" wrapText="1"/>
    </xf>
    <xf numFmtId="0" fontId="4" fillId="0" borderId="1" xfId="6" applyFont="1" applyBorder="1" applyAlignment="1">
      <alignment horizontal="left"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3" fontId="3" fillId="0" borderId="1" xfId="6" applyNumberFormat="1" applyBorder="1" applyAlignment="1">
      <alignment horizontal="center"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0" fontId="35" fillId="16" borderId="0" xfId="8" applyFont="1" applyFill="1" applyAlignment="1">
      <alignment horizontal="left" vertical="top" wrapText="1"/>
    </xf>
    <xf numFmtId="0" fontId="35" fillId="16" borderId="0" xfId="8" applyFont="1" applyFill="1" applyAlignment="1">
      <alignment horizontal="left" vertical="center" wrapText="1"/>
    </xf>
    <xf numFmtId="0" fontId="35" fillId="0" borderId="17" xfId="0" applyFont="1" applyBorder="1" applyAlignment="1">
      <alignment horizontal="center"/>
    </xf>
    <xf numFmtId="166" fontId="35" fillId="0" borderId="17" xfId="9" applyNumberFormat="1" applyFont="1" applyBorder="1" applyAlignment="1">
      <alignment horizontal="right"/>
    </xf>
    <xf numFmtId="166" fontId="35" fillId="0" borderId="17" xfId="9" applyNumberFormat="1" applyFont="1" applyBorder="1" applyAlignment="1">
      <alignment horizontal="right" vertical="center"/>
    </xf>
  </cellXfs>
  <cellStyles count="14">
    <cellStyle name="Comma" xfId="7" builtinId="3"/>
    <cellStyle name="Comma 2" xfId="12" xr:uid="{2FB85317-05A5-465D-8617-6CF647991835}"/>
    <cellStyle name="Hyperlink 2" xfId="2" xr:uid="{00000000-0005-0000-0000-000000000000}"/>
    <cellStyle name="Normal" xfId="0" builtinId="0"/>
    <cellStyle name="Normal 14" xfId="10" xr:uid="{D1FBD303-19B4-45D4-B278-3B1C46338B70}"/>
    <cellStyle name="Normal 2" xfId="3" xr:uid="{00000000-0005-0000-0000-000002000000}"/>
    <cellStyle name="Normal 2 2" xfId="6" xr:uid="{00000000-0005-0000-0000-000003000000}"/>
    <cellStyle name="Normal 3" xfId="4" xr:uid="{00000000-0005-0000-0000-000004000000}"/>
    <cellStyle name="Normal 3 2" xfId="11" xr:uid="{B3356AA0-42B1-4569-BE3F-344127C357D1}"/>
    <cellStyle name="Normal 4" xfId="5" xr:uid="{00000000-0005-0000-0000-000005000000}"/>
    <cellStyle name="Normal 5" xfId="13" xr:uid="{392BB8DA-AEEC-4071-879E-62D0845CF51B}"/>
    <cellStyle name="Normal 6" xfId="9" xr:uid="{14B328B9-03A5-4CD2-9793-B3C5F1FEF317}"/>
    <cellStyle name="Normal_TFI-KI 2" xfId="8" xr:uid="{AC9C2C60-AAAA-4337-BAA7-468E60B24EF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opLeftCell="A35" workbookViewId="0">
      <selection activeCell="E39" sqref="E39:I39"/>
    </sheetView>
  </sheetViews>
  <sheetFormatPr defaultColWidth="9.33203125" defaultRowHeight="14.4" x14ac:dyDescent="0.3"/>
  <cols>
    <col min="1" max="1" width="9.33203125" style="4"/>
    <col min="2" max="2" width="10.44140625" style="4" customWidth="1"/>
    <col min="3" max="8" width="9.33203125" style="4"/>
    <col min="9" max="9" width="13.44140625" style="4" customWidth="1"/>
    <col min="10" max="16384" width="9.33203125" style="4"/>
  </cols>
  <sheetData>
    <row r="1" spans="1:10" ht="15.6" x14ac:dyDescent="0.3">
      <c r="A1" s="166" t="s">
        <v>197</v>
      </c>
      <c r="B1" s="167"/>
      <c r="C1" s="167"/>
      <c r="D1" s="2"/>
      <c r="E1" s="2"/>
      <c r="F1" s="2"/>
      <c r="G1" s="2"/>
      <c r="H1" s="2"/>
      <c r="I1" s="2"/>
      <c r="J1" s="3"/>
    </row>
    <row r="2" spans="1:10" ht="14.7" customHeight="1" x14ac:dyDescent="0.3">
      <c r="A2" s="168" t="s">
        <v>213</v>
      </c>
      <c r="B2" s="169"/>
      <c r="C2" s="169"/>
      <c r="D2" s="169"/>
      <c r="E2" s="169"/>
      <c r="F2" s="169"/>
      <c r="G2" s="169"/>
      <c r="H2" s="169"/>
      <c r="I2" s="169"/>
      <c r="J2" s="170"/>
    </row>
    <row r="3" spans="1:10" x14ac:dyDescent="0.3">
      <c r="A3" s="5"/>
      <c r="B3" s="6"/>
      <c r="C3" s="6"/>
      <c r="D3" s="6"/>
      <c r="E3" s="6"/>
      <c r="F3" s="6"/>
      <c r="G3" s="6"/>
      <c r="H3" s="6"/>
      <c r="I3" s="6"/>
      <c r="J3" s="7"/>
    </row>
    <row r="4" spans="1:10" ht="33.6" customHeight="1" x14ac:dyDescent="0.3">
      <c r="A4" s="171" t="s">
        <v>198</v>
      </c>
      <c r="B4" s="172"/>
      <c r="C4" s="172"/>
      <c r="D4" s="172"/>
      <c r="E4" s="173" t="s">
        <v>386</v>
      </c>
      <c r="F4" s="174"/>
      <c r="G4" s="8" t="s">
        <v>0</v>
      </c>
      <c r="H4" s="175" t="s">
        <v>387</v>
      </c>
      <c r="I4" s="174"/>
      <c r="J4" s="9"/>
    </row>
    <row r="5" spans="1:10" s="10" customFormat="1" ht="10.35" customHeight="1" x14ac:dyDescent="0.3">
      <c r="A5" s="176"/>
      <c r="B5" s="177"/>
      <c r="C5" s="177"/>
      <c r="D5" s="177"/>
      <c r="E5" s="177"/>
      <c r="F5" s="177"/>
      <c r="G5" s="177"/>
      <c r="H5" s="177"/>
      <c r="I5" s="177"/>
      <c r="J5" s="178"/>
    </row>
    <row r="6" spans="1:10" ht="20.7" customHeight="1" x14ac:dyDescent="0.3">
      <c r="A6" s="11"/>
      <c r="B6" s="12" t="s">
        <v>218</v>
      </c>
      <c r="C6" s="13"/>
      <c r="D6" s="13"/>
      <c r="E6" s="19">
        <v>2025</v>
      </c>
      <c r="F6" s="14"/>
      <c r="G6" s="8"/>
      <c r="H6" s="14"/>
      <c r="I6" s="15"/>
      <c r="J6" s="16"/>
    </row>
    <row r="7" spans="1:10" s="18" customFormat="1" ht="11.1" customHeight="1" x14ac:dyDescent="0.3">
      <c r="A7" s="11"/>
      <c r="B7" s="13"/>
      <c r="C7" s="13"/>
      <c r="D7" s="13"/>
      <c r="E7" s="17"/>
      <c r="F7" s="17"/>
      <c r="G7" s="8"/>
      <c r="H7" s="14"/>
      <c r="I7" s="15"/>
      <c r="J7" s="16"/>
    </row>
    <row r="8" spans="1:10" ht="20.7" customHeight="1" x14ac:dyDescent="0.3">
      <c r="A8" s="11"/>
      <c r="B8" s="12" t="s">
        <v>219</v>
      </c>
      <c r="C8" s="13"/>
      <c r="D8" s="13"/>
      <c r="E8" s="19">
        <v>1</v>
      </c>
      <c r="F8" s="14"/>
      <c r="G8" s="8"/>
      <c r="H8" s="14"/>
      <c r="I8" s="15"/>
      <c r="J8" s="16"/>
    </row>
    <row r="9" spans="1:10" s="18" customFormat="1" ht="11.1" customHeight="1" x14ac:dyDescent="0.3">
      <c r="A9" s="11"/>
      <c r="B9" s="13"/>
      <c r="C9" s="13"/>
      <c r="D9" s="13"/>
      <c r="E9" s="17"/>
      <c r="F9" s="17"/>
      <c r="G9" s="8"/>
      <c r="H9" s="17"/>
      <c r="I9" s="20"/>
      <c r="J9" s="16"/>
    </row>
    <row r="10" spans="1:10" ht="38.1" customHeight="1" x14ac:dyDescent="0.3">
      <c r="A10" s="186" t="s">
        <v>220</v>
      </c>
      <c r="B10" s="187"/>
      <c r="C10" s="187"/>
      <c r="D10" s="187"/>
      <c r="E10" s="187"/>
      <c r="F10" s="187"/>
      <c r="G10" s="187"/>
      <c r="H10" s="187"/>
      <c r="I10" s="187"/>
      <c r="J10" s="21"/>
    </row>
    <row r="11" spans="1:10" ht="24.6" customHeight="1" x14ac:dyDescent="0.3">
      <c r="A11" s="188" t="s">
        <v>199</v>
      </c>
      <c r="B11" s="189"/>
      <c r="C11" s="181" t="s">
        <v>283</v>
      </c>
      <c r="D11" s="182"/>
      <c r="E11" s="22"/>
      <c r="F11" s="190" t="s">
        <v>221</v>
      </c>
      <c r="G11" s="180"/>
      <c r="H11" s="191" t="s">
        <v>284</v>
      </c>
      <c r="I11" s="192"/>
      <c r="J11" s="23"/>
    </row>
    <row r="12" spans="1:10" ht="14.7" customHeight="1" x14ac:dyDescent="0.3">
      <c r="A12" s="24"/>
      <c r="B12" s="25"/>
      <c r="C12" s="25"/>
      <c r="D12" s="25"/>
      <c r="E12" s="184"/>
      <c r="F12" s="184"/>
      <c r="G12" s="184"/>
      <c r="H12" s="184"/>
      <c r="I12" s="26"/>
      <c r="J12" s="23"/>
    </row>
    <row r="13" spans="1:10" ht="21" customHeight="1" x14ac:dyDescent="0.3">
      <c r="A13" s="179" t="s">
        <v>214</v>
      </c>
      <c r="B13" s="180"/>
      <c r="C13" s="181" t="s">
        <v>285</v>
      </c>
      <c r="D13" s="182"/>
      <c r="E13" s="183"/>
      <c r="F13" s="184"/>
      <c r="G13" s="184"/>
      <c r="H13" s="184"/>
      <c r="I13" s="26"/>
      <c r="J13" s="23"/>
    </row>
    <row r="14" spans="1:10" ht="11.1" customHeight="1" x14ac:dyDescent="0.3">
      <c r="A14" s="22"/>
      <c r="B14" s="26"/>
      <c r="C14" s="25"/>
      <c r="D14" s="25"/>
      <c r="E14" s="185"/>
      <c r="F14" s="185"/>
      <c r="G14" s="185"/>
      <c r="H14" s="185"/>
      <c r="I14" s="25"/>
      <c r="J14" s="27"/>
    </row>
    <row r="15" spans="1:10" ht="23.1" customHeight="1" x14ac:dyDescent="0.3">
      <c r="A15" s="179" t="s">
        <v>200</v>
      </c>
      <c r="B15" s="180"/>
      <c r="C15" s="181" t="s">
        <v>286</v>
      </c>
      <c r="D15" s="182"/>
      <c r="E15" s="199"/>
      <c r="F15" s="200"/>
      <c r="G15" s="28" t="s">
        <v>222</v>
      </c>
      <c r="H15" s="191" t="s">
        <v>288</v>
      </c>
      <c r="I15" s="192"/>
      <c r="J15" s="29"/>
    </row>
    <row r="16" spans="1:10" ht="11.1" customHeight="1" x14ac:dyDescent="0.3">
      <c r="A16" s="22"/>
      <c r="B16" s="26"/>
      <c r="C16" s="25"/>
      <c r="D16" s="25"/>
      <c r="E16" s="185"/>
      <c r="F16" s="185"/>
      <c r="G16" s="185"/>
      <c r="H16" s="185"/>
      <c r="I16" s="25"/>
      <c r="J16" s="27"/>
    </row>
    <row r="17" spans="1:10" ht="23.1" customHeight="1" x14ac:dyDescent="0.3">
      <c r="A17" s="30"/>
      <c r="B17" s="28" t="s">
        <v>223</v>
      </c>
      <c r="C17" s="181" t="s">
        <v>287</v>
      </c>
      <c r="D17" s="182"/>
      <c r="E17" s="31"/>
      <c r="F17" s="31"/>
      <c r="G17" s="31"/>
      <c r="H17" s="31"/>
      <c r="I17" s="31"/>
      <c r="J17" s="29"/>
    </row>
    <row r="18" spans="1:10" x14ac:dyDescent="0.3">
      <c r="A18" s="193"/>
      <c r="B18" s="194"/>
      <c r="C18" s="185"/>
      <c r="D18" s="185"/>
      <c r="E18" s="185"/>
      <c r="F18" s="185"/>
      <c r="G18" s="185"/>
      <c r="H18" s="185"/>
      <c r="I18" s="25"/>
      <c r="J18" s="27"/>
    </row>
    <row r="19" spans="1:10" x14ac:dyDescent="0.3">
      <c r="A19" s="188" t="s">
        <v>201</v>
      </c>
      <c r="B19" s="195"/>
      <c r="C19" s="196" t="s">
        <v>289</v>
      </c>
      <c r="D19" s="197"/>
      <c r="E19" s="197"/>
      <c r="F19" s="197"/>
      <c r="G19" s="197"/>
      <c r="H19" s="197"/>
      <c r="I19" s="197"/>
      <c r="J19" s="198"/>
    </row>
    <row r="20" spans="1:10" x14ac:dyDescent="0.3">
      <c r="A20" s="24"/>
      <c r="B20" s="25"/>
      <c r="C20" s="32"/>
      <c r="D20" s="25"/>
      <c r="E20" s="185"/>
      <c r="F20" s="185"/>
      <c r="G20" s="185"/>
      <c r="H20" s="185"/>
      <c r="I20" s="25"/>
      <c r="J20" s="27"/>
    </row>
    <row r="21" spans="1:10" x14ac:dyDescent="0.3">
      <c r="A21" s="188" t="s">
        <v>202</v>
      </c>
      <c r="B21" s="195"/>
      <c r="C21" s="191">
        <v>10000</v>
      </c>
      <c r="D21" s="192"/>
      <c r="E21" s="185"/>
      <c r="F21" s="185"/>
      <c r="G21" s="196" t="s">
        <v>290</v>
      </c>
      <c r="H21" s="197"/>
      <c r="I21" s="197"/>
      <c r="J21" s="198"/>
    </row>
    <row r="22" spans="1:10" x14ac:dyDescent="0.3">
      <c r="A22" s="24"/>
      <c r="B22" s="25"/>
      <c r="C22" s="25"/>
      <c r="D22" s="25"/>
      <c r="E22" s="185"/>
      <c r="F22" s="185"/>
      <c r="G22" s="185"/>
      <c r="H22" s="185"/>
      <c r="I22" s="25"/>
      <c r="J22" s="27"/>
    </row>
    <row r="23" spans="1:10" x14ac:dyDescent="0.3">
      <c r="A23" s="188" t="s">
        <v>203</v>
      </c>
      <c r="B23" s="195"/>
      <c r="C23" s="196" t="s">
        <v>291</v>
      </c>
      <c r="D23" s="197"/>
      <c r="E23" s="197"/>
      <c r="F23" s="197"/>
      <c r="G23" s="197"/>
      <c r="H23" s="197"/>
      <c r="I23" s="197"/>
      <c r="J23" s="198"/>
    </row>
    <row r="24" spans="1:10" x14ac:dyDescent="0.3">
      <c r="A24" s="24"/>
      <c r="B24" s="25"/>
      <c r="C24" s="25"/>
      <c r="D24" s="25"/>
      <c r="E24" s="185"/>
      <c r="F24" s="185"/>
      <c r="G24" s="185"/>
      <c r="H24" s="185"/>
      <c r="I24" s="25"/>
      <c r="J24" s="27"/>
    </row>
    <row r="25" spans="1:10" x14ac:dyDescent="0.3">
      <c r="A25" s="188" t="s">
        <v>204</v>
      </c>
      <c r="B25" s="195"/>
      <c r="C25" s="204" t="s">
        <v>292</v>
      </c>
      <c r="D25" s="205"/>
      <c r="E25" s="205"/>
      <c r="F25" s="205"/>
      <c r="G25" s="205"/>
      <c r="H25" s="205"/>
      <c r="I25" s="205"/>
      <c r="J25" s="206"/>
    </row>
    <row r="26" spans="1:10" x14ac:dyDescent="0.3">
      <c r="A26" s="24"/>
      <c r="B26" s="25"/>
      <c r="C26" s="32"/>
      <c r="D26" s="25"/>
      <c r="E26" s="185"/>
      <c r="F26" s="185"/>
      <c r="G26" s="185"/>
      <c r="H26" s="185"/>
      <c r="I26" s="25"/>
      <c r="J26" s="27"/>
    </row>
    <row r="27" spans="1:10" x14ac:dyDescent="0.3">
      <c r="A27" s="188" t="s">
        <v>205</v>
      </c>
      <c r="B27" s="195"/>
      <c r="C27" s="204" t="s">
        <v>293</v>
      </c>
      <c r="D27" s="205"/>
      <c r="E27" s="205"/>
      <c r="F27" s="205"/>
      <c r="G27" s="205"/>
      <c r="H27" s="205"/>
      <c r="I27" s="205"/>
      <c r="J27" s="206"/>
    </row>
    <row r="28" spans="1:10" ht="14.1" customHeight="1" x14ac:dyDescent="0.3">
      <c r="A28" s="24"/>
      <c r="B28" s="25"/>
      <c r="C28" s="32"/>
      <c r="D28" s="25"/>
      <c r="E28" s="185"/>
      <c r="F28" s="185"/>
      <c r="G28" s="185"/>
      <c r="H28" s="185"/>
      <c r="I28" s="25"/>
      <c r="J28" s="27"/>
    </row>
    <row r="29" spans="1:10" ht="23.1" customHeight="1" x14ac:dyDescent="0.3">
      <c r="A29" s="201" t="s">
        <v>215</v>
      </c>
      <c r="B29" s="202"/>
      <c r="C29" s="33">
        <v>1711</v>
      </c>
      <c r="D29" s="34"/>
      <c r="E29" s="203"/>
      <c r="F29" s="203"/>
      <c r="G29" s="203"/>
      <c r="H29" s="203"/>
      <c r="I29" s="35"/>
      <c r="J29" s="36"/>
    </row>
    <row r="30" spans="1:10" x14ac:dyDescent="0.3">
      <c r="A30" s="24"/>
      <c r="B30" s="25"/>
      <c r="C30" s="25"/>
      <c r="D30" s="25"/>
      <c r="E30" s="185"/>
      <c r="F30" s="185"/>
      <c r="G30" s="185"/>
      <c r="H30" s="185"/>
      <c r="I30" s="35"/>
      <c r="J30" s="36"/>
    </row>
    <row r="31" spans="1:10" x14ac:dyDescent="0.3">
      <c r="A31" s="188" t="s">
        <v>206</v>
      </c>
      <c r="B31" s="195"/>
      <c r="C31" s="48" t="s">
        <v>225</v>
      </c>
      <c r="D31" s="207" t="s">
        <v>224</v>
      </c>
      <c r="E31" s="208"/>
      <c r="F31" s="208"/>
      <c r="G31" s="208"/>
      <c r="H31" s="25"/>
      <c r="I31" s="37" t="s">
        <v>225</v>
      </c>
      <c r="J31" s="38" t="s">
        <v>226</v>
      </c>
    </row>
    <row r="32" spans="1:10" x14ac:dyDescent="0.3">
      <c r="A32" s="188"/>
      <c r="B32" s="195"/>
      <c r="C32" s="39"/>
      <c r="D32" s="8"/>
      <c r="E32" s="200"/>
      <c r="F32" s="200"/>
      <c r="G32" s="200"/>
      <c r="H32" s="200"/>
      <c r="I32" s="35"/>
      <c r="J32" s="36"/>
    </row>
    <row r="33" spans="1:10" x14ac:dyDescent="0.3">
      <c r="A33" s="188" t="s">
        <v>216</v>
      </c>
      <c r="B33" s="195"/>
      <c r="C33" s="33" t="s">
        <v>228</v>
      </c>
      <c r="D33" s="207" t="s">
        <v>227</v>
      </c>
      <c r="E33" s="208"/>
      <c r="F33" s="208"/>
      <c r="G33" s="208"/>
      <c r="H33" s="31"/>
      <c r="I33" s="37" t="s">
        <v>228</v>
      </c>
      <c r="J33" s="38" t="s">
        <v>229</v>
      </c>
    </row>
    <row r="34" spans="1:10" x14ac:dyDescent="0.3">
      <c r="A34" s="24"/>
      <c r="B34" s="25"/>
      <c r="C34" s="25"/>
      <c r="D34" s="25"/>
      <c r="E34" s="185"/>
      <c r="F34" s="185"/>
      <c r="G34" s="185"/>
      <c r="H34" s="185"/>
      <c r="I34" s="25"/>
      <c r="J34" s="27"/>
    </row>
    <row r="35" spans="1:10" x14ac:dyDescent="0.3">
      <c r="A35" s="207" t="s">
        <v>217</v>
      </c>
      <c r="B35" s="208"/>
      <c r="C35" s="208"/>
      <c r="D35" s="208"/>
      <c r="E35" s="208" t="s">
        <v>207</v>
      </c>
      <c r="F35" s="208"/>
      <c r="G35" s="208"/>
      <c r="H35" s="208"/>
      <c r="I35" s="208"/>
      <c r="J35" s="40" t="s">
        <v>208</v>
      </c>
    </row>
    <row r="36" spans="1:10" x14ac:dyDescent="0.3">
      <c r="A36" s="24"/>
      <c r="B36" s="25"/>
      <c r="C36" s="25"/>
      <c r="D36" s="25"/>
      <c r="E36" s="185"/>
      <c r="F36" s="185"/>
      <c r="G36" s="185"/>
      <c r="H36" s="185"/>
      <c r="I36" s="25"/>
      <c r="J36" s="36"/>
    </row>
    <row r="37" spans="1:10" x14ac:dyDescent="0.3">
      <c r="A37" s="209"/>
      <c r="B37" s="210"/>
      <c r="C37" s="210"/>
      <c r="D37" s="210"/>
      <c r="E37" s="209"/>
      <c r="F37" s="210"/>
      <c r="G37" s="210"/>
      <c r="H37" s="210"/>
      <c r="I37" s="211"/>
      <c r="J37" s="41"/>
    </row>
    <row r="38" spans="1:10" x14ac:dyDescent="0.3">
      <c r="A38" s="24"/>
      <c r="B38" s="25"/>
      <c r="C38" s="32"/>
      <c r="D38" s="212"/>
      <c r="E38" s="212"/>
      <c r="F38" s="212"/>
      <c r="G38" s="212"/>
      <c r="H38" s="212"/>
      <c r="I38" s="212"/>
      <c r="J38" s="27"/>
    </row>
    <row r="39" spans="1:10" x14ac:dyDescent="0.3">
      <c r="A39" s="209"/>
      <c r="B39" s="210"/>
      <c r="C39" s="210"/>
      <c r="D39" s="211"/>
      <c r="E39" s="209"/>
      <c r="F39" s="210"/>
      <c r="G39" s="210"/>
      <c r="H39" s="210"/>
      <c r="I39" s="211"/>
      <c r="J39" s="33"/>
    </row>
    <row r="40" spans="1:10" x14ac:dyDescent="0.3">
      <c r="A40" s="24"/>
      <c r="B40" s="25"/>
      <c r="C40" s="32"/>
      <c r="D40" s="42"/>
      <c r="E40" s="212"/>
      <c r="F40" s="212"/>
      <c r="G40" s="212"/>
      <c r="H40" s="212"/>
      <c r="I40" s="26"/>
      <c r="J40" s="27"/>
    </row>
    <row r="41" spans="1:10" x14ac:dyDescent="0.3">
      <c r="A41" s="209"/>
      <c r="B41" s="210"/>
      <c r="C41" s="210"/>
      <c r="D41" s="211"/>
      <c r="E41" s="209"/>
      <c r="F41" s="210"/>
      <c r="G41" s="210"/>
      <c r="H41" s="210"/>
      <c r="I41" s="211"/>
      <c r="J41" s="33"/>
    </row>
    <row r="42" spans="1:10" x14ac:dyDescent="0.3">
      <c r="A42" s="24"/>
      <c r="B42" s="25"/>
      <c r="C42" s="32"/>
      <c r="D42" s="42"/>
      <c r="E42" s="212"/>
      <c r="F42" s="212"/>
      <c r="G42" s="212"/>
      <c r="H42" s="212"/>
      <c r="I42" s="26"/>
      <c r="J42" s="27"/>
    </row>
    <row r="43" spans="1:10" x14ac:dyDescent="0.3">
      <c r="A43" s="209"/>
      <c r="B43" s="210"/>
      <c r="C43" s="210"/>
      <c r="D43" s="211"/>
      <c r="E43" s="209"/>
      <c r="F43" s="210"/>
      <c r="G43" s="210"/>
      <c r="H43" s="210"/>
      <c r="I43" s="211"/>
      <c r="J43" s="33"/>
    </row>
    <row r="44" spans="1:10" x14ac:dyDescent="0.3">
      <c r="A44" s="43"/>
      <c r="B44" s="32"/>
      <c r="C44" s="213"/>
      <c r="D44" s="213"/>
      <c r="E44" s="185"/>
      <c r="F44" s="185"/>
      <c r="G44" s="213"/>
      <c r="H44" s="213"/>
      <c r="I44" s="213"/>
      <c r="J44" s="27"/>
    </row>
    <row r="45" spans="1:10" x14ac:dyDescent="0.3">
      <c r="A45" s="209"/>
      <c r="B45" s="210"/>
      <c r="C45" s="210"/>
      <c r="D45" s="211"/>
      <c r="E45" s="209"/>
      <c r="F45" s="210"/>
      <c r="G45" s="210"/>
      <c r="H45" s="210"/>
      <c r="I45" s="211"/>
      <c r="J45" s="33"/>
    </row>
    <row r="46" spans="1:10" x14ac:dyDescent="0.3">
      <c r="A46" s="43"/>
      <c r="B46" s="32"/>
      <c r="C46" s="32"/>
      <c r="D46" s="25"/>
      <c r="E46" s="214"/>
      <c r="F46" s="214"/>
      <c r="G46" s="213"/>
      <c r="H46" s="213"/>
      <c r="I46" s="25"/>
      <c r="J46" s="27"/>
    </row>
    <row r="47" spans="1:10" x14ac:dyDescent="0.3">
      <c r="A47" s="209"/>
      <c r="B47" s="210"/>
      <c r="C47" s="210"/>
      <c r="D47" s="211"/>
      <c r="E47" s="209"/>
      <c r="F47" s="210"/>
      <c r="G47" s="210"/>
      <c r="H47" s="210"/>
      <c r="I47" s="211"/>
      <c r="J47" s="33"/>
    </row>
    <row r="48" spans="1:10" x14ac:dyDescent="0.3">
      <c r="A48" s="43"/>
      <c r="B48" s="32"/>
      <c r="C48" s="32"/>
      <c r="D48" s="25"/>
      <c r="E48" s="185"/>
      <c r="F48" s="185"/>
      <c r="G48" s="213"/>
      <c r="H48" s="213"/>
      <c r="I48" s="25"/>
      <c r="J48" s="44" t="s">
        <v>230</v>
      </c>
    </row>
    <row r="49" spans="1:10" x14ac:dyDescent="0.3">
      <c r="A49" s="43"/>
      <c r="B49" s="32"/>
      <c r="C49" s="32"/>
      <c r="D49" s="25"/>
      <c r="E49" s="185"/>
      <c r="F49" s="185"/>
      <c r="G49" s="213"/>
      <c r="H49" s="213"/>
      <c r="I49" s="25"/>
      <c r="J49" s="44" t="s">
        <v>231</v>
      </c>
    </row>
    <row r="50" spans="1:10" ht="14.7" customHeight="1" x14ac:dyDescent="0.3">
      <c r="A50" s="179" t="s">
        <v>209</v>
      </c>
      <c r="B50" s="190"/>
      <c r="C50" s="191" t="s">
        <v>231</v>
      </c>
      <c r="D50" s="192"/>
      <c r="E50" s="219" t="s">
        <v>232</v>
      </c>
      <c r="F50" s="202"/>
      <c r="G50" s="196"/>
      <c r="H50" s="197"/>
      <c r="I50" s="197"/>
      <c r="J50" s="198"/>
    </row>
    <row r="51" spans="1:10" x14ac:dyDescent="0.3">
      <c r="A51" s="43"/>
      <c r="B51" s="32"/>
      <c r="C51" s="213"/>
      <c r="D51" s="213"/>
      <c r="E51" s="185"/>
      <c r="F51" s="185"/>
      <c r="G51" s="220" t="s">
        <v>233</v>
      </c>
      <c r="H51" s="220"/>
      <c r="I51" s="220"/>
      <c r="J51" s="16"/>
    </row>
    <row r="52" spans="1:10" ht="14.1" customHeight="1" x14ac:dyDescent="0.3">
      <c r="A52" s="179" t="s">
        <v>210</v>
      </c>
      <c r="B52" s="190"/>
      <c r="C52" s="196" t="s">
        <v>368</v>
      </c>
      <c r="D52" s="197"/>
      <c r="E52" s="197"/>
      <c r="F52" s="197"/>
      <c r="G52" s="197"/>
      <c r="H52" s="197"/>
      <c r="I52" s="197"/>
      <c r="J52" s="198"/>
    </row>
    <row r="53" spans="1:10" x14ac:dyDescent="0.3">
      <c r="A53" s="24"/>
      <c r="B53" s="25"/>
      <c r="C53" s="203" t="s">
        <v>211</v>
      </c>
      <c r="D53" s="203"/>
      <c r="E53" s="203"/>
      <c r="F53" s="203"/>
      <c r="G53" s="203"/>
      <c r="H53" s="203"/>
      <c r="I53" s="203"/>
      <c r="J53" s="27"/>
    </row>
    <row r="54" spans="1:10" x14ac:dyDescent="0.3">
      <c r="A54" s="179" t="s">
        <v>212</v>
      </c>
      <c r="B54" s="190"/>
      <c r="C54" s="215" t="s">
        <v>294</v>
      </c>
      <c r="D54" s="216"/>
      <c r="E54" s="217"/>
      <c r="F54" s="185"/>
      <c r="G54" s="185"/>
      <c r="H54" s="208"/>
      <c r="I54" s="208"/>
      <c r="J54" s="218"/>
    </row>
    <row r="55" spans="1:10" x14ac:dyDescent="0.3">
      <c r="A55" s="24"/>
      <c r="B55" s="25"/>
      <c r="C55" s="32"/>
      <c r="D55" s="25"/>
      <c r="E55" s="185"/>
      <c r="F55" s="185"/>
      <c r="G55" s="185"/>
      <c r="H55" s="185"/>
      <c r="I55" s="25"/>
      <c r="J55" s="27"/>
    </row>
    <row r="56" spans="1:10" ht="14.7" customHeight="1" x14ac:dyDescent="0.3">
      <c r="A56" s="179" t="s">
        <v>204</v>
      </c>
      <c r="B56" s="190"/>
      <c r="C56" s="221" t="s">
        <v>369</v>
      </c>
      <c r="D56" s="222"/>
      <c r="E56" s="222"/>
      <c r="F56" s="222"/>
      <c r="G56" s="222"/>
      <c r="H56" s="222"/>
      <c r="I56" s="222"/>
      <c r="J56" s="223"/>
    </row>
    <row r="57" spans="1:10" x14ac:dyDescent="0.3">
      <c r="A57" s="24"/>
      <c r="B57" s="25"/>
      <c r="C57" s="25"/>
      <c r="D57" s="25"/>
      <c r="E57" s="185"/>
      <c r="F57" s="185"/>
      <c r="G57" s="185"/>
      <c r="H57" s="185"/>
      <c r="I57" s="25"/>
      <c r="J57" s="27"/>
    </row>
    <row r="58" spans="1:10" x14ac:dyDescent="0.3">
      <c r="A58" s="179" t="s">
        <v>234</v>
      </c>
      <c r="B58" s="190"/>
      <c r="C58" s="221"/>
      <c r="D58" s="222"/>
      <c r="E58" s="222"/>
      <c r="F58" s="222"/>
      <c r="G58" s="222"/>
      <c r="H58" s="222"/>
      <c r="I58" s="222"/>
      <c r="J58" s="223"/>
    </row>
    <row r="59" spans="1:10" ht="14.7" customHeight="1" x14ac:dyDescent="0.3">
      <c r="A59" s="24"/>
      <c r="B59" s="25"/>
      <c r="C59" s="224" t="s">
        <v>235</v>
      </c>
      <c r="D59" s="224"/>
      <c r="E59" s="224"/>
      <c r="F59" s="224"/>
      <c r="G59" s="25"/>
      <c r="H59" s="25"/>
      <c r="I59" s="25"/>
      <c r="J59" s="27"/>
    </row>
    <row r="60" spans="1:10" x14ac:dyDescent="0.3">
      <c r="A60" s="179" t="s">
        <v>236</v>
      </c>
      <c r="B60" s="190"/>
      <c r="C60" s="221"/>
      <c r="D60" s="222"/>
      <c r="E60" s="222"/>
      <c r="F60" s="222"/>
      <c r="G60" s="222"/>
      <c r="H60" s="222"/>
      <c r="I60" s="222"/>
      <c r="J60" s="223"/>
    </row>
    <row r="61" spans="1:10" ht="14.7" customHeight="1" x14ac:dyDescent="0.3">
      <c r="A61" s="45"/>
      <c r="B61" s="46"/>
      <c r="C61" s="225" t="s">
        <v>237</v>
      </c>
      <c r="D61" s="225"/>
      <c r="E61" s="225"/>
      <c r="F61" s="225"/>
      <c r="G61" s="225"/>
      <c r="H61" s="46"/>
      <c r="I61" s="46"/>
      <c r="J61" s="47"/>
    </row>
    <row r="68" ht="27" customHeight="1" x14ac:dyDescent="0.3"/>
    <row r="72" ht="38.700000000000003" customHeight="1" x14ac:dyDescent="0.3"/>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8"/>
  <sheetViews>
    <sheetView view="pageBreakPreview" zoomScaleNormal="100" zoomScaleSheetLayoutView="100" workbookViewId="0">
      <selection activeCell="H65" sqref="H65:I76"/>
    </sheetView>
  </sheetViews>
  <sheetFormatPr defaultColWidth="8.6640625" defaultRowHeight="13.2" x14ac:dyDescent="0.25"/>
  <cols>
    <col min="1" max="5" width="8.6640625" style="53"/>
    <col min="6" max="6" width="16.44140625" style="53" customWidth="1"/>
    <col min="7" max="7" width="8.6640625" style="53"/>
    <col min="8" max="8" width="11.33203125" style="52" customWidth="1"/>
    <col min="9" max="9" width="13.44140625" style="52" customWidth="1"/>
    <col min="10" max="16384" width="8.6640625" style="53"/>
  </cols>
  <sheetData>
    <row r="1" spans="1:9" x14ac:dyDescent="0.25">
      <c r="A1" s="242" t="s">
        <v>1</v>
      </c>
      <c r="B1" s="243"/>
      <c r="C1" s="243"/>
      <c r="D1" s="243"/>
      <c r="E1" s="243"/>
      <c r="F1" s="243"/>
      <c r="G1" s="243"/>
      <c r="H1" s="243"/>
    </row>
    <row r="2" spans="1:9" x14ac:dyDescent="0.25">
      <c r="A2" s="244" t="s">
        <v>390</v>
      </c>
      <c r="B2" s="245"/>
      <c r="C2" s="245"/>
      <c r="D2" s="245"/>
      <c r="E2" s="245"/>
      <c r="F2" s="245"/>
      <c r="G2" s="245"/>
      <c r="H2" s="245"/>
    </row>
    <row r="3" spans="1:9" x14ac:dyDescent="0.25">
      <c r="A3" s="246" t="s">
        <v>282</v>
      </c>
      <c r="B3" s="246"/>
      <c r="C3" s="246"/>
      <c r="D3" s="246"/>
      <c r="E3" s="246"/>
      <c r="F3" s="246"/>
      <c r="G3" s="246"/>
      <c r="H3" s="246"/>
      <c r="I3" s="247"/>
    </row>
    <row r="4" spans="1:9" x14ac:dyDescent="0.25">
      <c r="A4" s="248" t="s">
        <v>365</v>
      </c>
      <c r="B4" s="249"/>
      <c r="C4" s="249"/>
      <c r="D4" s="249"/>
      <c r="E4" s="249"/>
      <c r="F4" s="249"/>
      <c r="G4" s="249"/>
      <c r="H4" s="249"/>
      <c r="I4" s="250"/>
    </row>
    <row r="5" spans="1:9" ht="41.4" thickBot="1" x14ac:dyDescent="0.3">
      <c r="A5" s="251" t="s">
        <v>2</v>
      </c>
      <c r="B5" s="252"/>
      <c r="C5" s="252"/>
      <c r="D5" s="252"/>
      <c r="E5" s="252"/>
      <c r="F5" s="253"/>
      <c r="G5" s="54" t="s">
        <v>3</v>
      </c>
      <c r="H5" s="55" t="s">
        <v>193</v>
      </c>
      <c r="I5" s="56" t="s">
        <v>190</v>
      </c>
    </row>
    <row r="6" spans="1:9" x14ac:dyDescent="0.25">
      <c r="A6" s="239">
        <v>1</v>
      </c>
      <c r="B6" s="240"/>
      <c r="C6" s="240"/>
      <c r="D6" s="240"/>
      <c r="E6" s="240"/>
      <c r="F6" s="241"/>
      <c r="G6" s="57">
        <v>2</v>
      </c>
      <c r="H6" s="58">
        <v>3</v>
      </c>
      <c r="I6" s="58">
        <v>4</v>
      </c>
    </row>
    <row r="7" spans="1:9" x14ac:dyDescent="0.25">
      <c r="A7" s="235"/>
      <c r="B7" s="235"/>
      <c r="C7" s="235"/>
      <c r="D7" s="235"/>
      <c r="E7" s="235"/>
      <c r="F7" s="235"/>
      <c r="G7" s="235"/>
      <c r="H7" s="235"/>
      <c r="I7" s="236"/>
    </row>
    <row r="8" spans="1:9" x14ac:dyDescent="0.25">
      <c r="A8" s="230" t="s">
        <v>11</v>
      </c>
      <c r="B8" s="234"/>
      <c r="C8" s="234"/>
      <c r="D8" s="234"/>
      <c r="E8" s="234"/>
      <c r="F8" s="234"/>
      <c r="G8" s="234"/>
      <c r="H8" s="234"/>
      <c r="I8" s="234"/>
    </row>
    <row r="9" spans="1:9" ht="28.5" customHeight="1" x14ac:dyDescent="0.25">
      <c r="A9" s="237" t="s">
        <v>18</v>
      </c>
      <c r="B9" s="237"/>
      <c r="C9" s="237"/>
      <c r="D9" s="237"/>
      <c r="E9" s="237"/>
      <c r="F9" s="237"/>
      <c r="G9" s="59">
        <v>1</v>
      </c>
      <c r="H9" s="60">
        <f>H10+H11+H12</f>
        <v>3798721069</v>
      </c>
      <c r="I9" s="60">
        <f>I10+I11+I12</f>
        <v>2204738414</v>
      </c>
    </row>
    <row r="10" spans="1:9" x14ac:dyDescent="0.25">
      <c r="A10" s="238" t="s">
        <v>19</v>
      </c>
      <c r="B10" s="238"/>
      <c r="C10" s="238"/>
      <c r="D10" s="238"/>
      <c r="E10" s="238"/>
      <c r="F10" s="238"/>
      <c r="G10" s="61">
        <v>2</v>
      </c>
      <c r="H10" s="62">
        <v>133826421</v>
      </c>
      <c r="I10" s="62">
        <v>113057293</v>
      </c>
    </row>
    <row r="11" spans="1:9" x14ac:dyDescent="0.25">
      <c r="A11" s="238" t="s">
        <v>240</v>
      </c>
      <c r="B11" s="238"/>
      <c r="C11" s="238"/>
      <c r="D11" s="238"/>
      <c r="E11" s="238"/>
      <c r="F11" s="238"/>
      <c r="G11" s="61">
        <v>3</v>
      </c>
      <c r="H11" s="62">
        <v>3654552643</v>
      </c>
      <c r="I11" s="62">
        <v>2077127711</v>
      </c>
    </row>
    <row r="12" spans="1:9" x14ac:dyDescent="0.25">
      <c r="A12" s="228" t="s">
        <v>20</v>
      </c>
      <c r="B12" s="228"/>
      <c r="C12" s="228"/>
      <c r="D12" s="228"/>
      <c r="E12" s="228"/>
      <c r="F12" s="228"/>
      <c r="G12" s="61">
        <v>4</v>
      </c>
      <c r="H12" s="62">
        <v>10342005</v>
      </c>
      <c r="I12" s="62">
        <v>14553410</v>
      </c>
    </row>
    <row r="13" spans="1:9" x14ac:dyDescent="0.25">
      <c r="A13" s="232" t="s">
        <v>21</v>
      </c>
      <c r="B13" s="232"/>
      <c r="C13" s="232"/>
      <c r="D13" s="232"/>
      <c r="E13" s="232"/>
      <c r="F13" s="232"/>
      <c r="G13" s="59">
        <v>5</v>
      </c>
      <c r="H13" s="60">
        <f>H14+H15+H16+H17</f>
        <v>66015020</v>
      </c>
      <c r="I13" s="60">
        <f>I14+I15+I16+I17</f>
        <v>93988733</v>
      </c>
    </row>
    <row r="14" spans="1:9" x14ac:dyDescent="0.25">
      <c r="A14" s="228" t="s">
        <v>22</v>
      </c>
      <c r="B14" s="228"/>
      <c r="C14" s="228"/>
      <c r="D14" s="228"/>
      <c r="E14" s="228"/>
      <c r="F14" s="228"/>
      <c r="G14" s="61">
        <v>6</v>
      </c>
      <c r="H14" s="62">
        <v>0</v>
      </c>
      <c r="I14" s="62">
        <v>50973</v>
      </c>
    </row>
    <row r="15" spans="1:9" x14ac:dyDescent="0.25">
      <c r="A15" s="228" t="s">
        <v>23</v>
      </c>
      <c r="B15" s="228"/>
      <c r="C15" s="228"/>
      <c r="D15" s="228"/>
      <c r="E15" s="228"/>
      <c r="F15" s="228"/>
      <c r="G15" s="61">
        <v>7</v>
      </c>
      <c r="H15" s="62">
        <v>27486733</v>
      </c>
      <c r="I15" s="62">
        <v>27991742</v>
      </c>
    </row>
    <row r="16" spans="1:9" x14ac:dyDescent="0.25">
      <c r="A16" s="228" t="s">
        <v>24</v>
      </c>
      <c r="B16" s="228"/>
      <c r="C16" s="228"/>
      <c r="D16" s="228"/>
      <c r="E16" s="228"/>
      <c r="F16" s="228"/>
      <c r="G16" s="61">
        <v>8</v>
      </c>
      <c r="H16" s="62">
        <v>38528287</v>
      </c>
      <c r="I16" s="62">
        <v>65946018</v>
      </c>
    </row>
    <row r="17" spans="1:9" x14ac:dyDescent="0.25">
      <c r="A17" s="228" t="s">
        <v>25</v>
      </c>
      <c r="B17" s="228"/>
      <c r="C17" s="228"/>
      <c r="D17" s="228"/>
      <c r="E17" s="228"/>
      <c r="F17" s="228"/>
      <c r="G17" s="61">
        <v>9</v>
      </c>
      <c r="H17" s="62">
        <v>0</v>
      </c>
      <c r="I17" s="62">
        <v>0</v>
      </c>
    </row>
    <row r="18" spans="1:9" ht="26.1" customHeight="1" x14ac:dyDescent="0.25">
      <c r="A18" s="232" t="s">
        <v>26</v>
      </c>
      <c r="B18" s="232"/>
      <c r="C18" s="232"/>
      <c r="D18" s="232"/>
      <c r="E18" s="232"/>
      <c r="F18" s="232"/>
      <c r="G18" s="59">
        <v>10</v>
      </c>
      <c r="H18" s="60">
        <f>H19+H20+H21</f>
        <v>498236</v>
      </c>
      <c r="I18" s="60">
        <f>I19+I20+I21</f>
        <v>506879</v>
      </c>
    </row>
    <row r="19" spans="1:9" x14ac:dyDescent="0.25">
      <c r="A19" s="228" t="s">
        <v>23</v>
      </c>
      <c r="B19" s="228"/>
      <c r="C19" s="228"/>
      <c r="D19" s="228"/>
      <c r="E19" s="228"/>
      <c r="F19" s="228"/>
      <c r="G19" s="61">
        <v>11</v>
      </c>
      <c r="H19" s="62">
        <v>0</v>
      </c>
      <c r="I19" s="62">
        <v>0</v>
      </c>
    </row>
    <row r="20" spans="1:9" x14ac:dyDescent="0.25">
      <c r="A20" s="228" t="s">
        <v>24</v>
      </c>
      <c r="B20" s="228"/>
      <c r="C20" s="228"/>
      <c r="D20" s="228"/>
      <c r="E20" s="228"/>
      <c r="F20" s="228"/>
      <c r="G20" s="61">
        <v>12</v>
      </c>
      <c r="H20" s="62">
        <v>0</v>
      </c>
      <c r="I20" s="62">
        <v>0</v>
      </c>
    </row>
    <row r="21" spans="1:9" x14ac:dyDescent="0.25">
      <c r="A21" s="228" t="s">
        <v>25</v>
      </c>
      <c r="B21" s="228"/>
      <c r="C21" s="228"/>
      <c r="D21" s="228"/>
      <c r="E21" s="228"/>
      <c r="F21" s="228"/>
      <c r="G21" s="61">
        <v>13</v>
      </c>
      <c r="H21" s="62">
        <v>498236</v>
      </c>
      <c r="I21" s="62">
        <v>506879</v>
      </c>
    </row>
    <row r="22" spans="1:9" x14ac:dyDescent="0.25">
      <c r="A22" s="232" t="s">
        <v>27</v>
      </c>
      <c r="B22" s="232"/>
      <c r="C22" s="232"/>
      <c r="D22" s="232"/>
      <c r="E22" s="232"/>
      <c r="F22" s="232"/>
      <c r="G22" s="59">
        <v>14</v>
      </c>
      <c r="H22" s="60">
        <f>H23+H24</f>
        <v>0</v>
      </c>
      <c r="I22" s="60">
        <f>I23+I24</f>
        <v>0</v>
      </c>
    </row>
    <row r="23" spans="1:9" x14ac:dyDescent="0.25">
      <c r="A23" s="228" t="s">
        <v>24</v>
      </c>
      <c r="B23" s="228"/>
      <c r="C23" s="228"/>
      <c r="D23" s="228"/>
      <c r="E23" s="228"/>
      <c r="F23" s="228"/>
      <c r="G23" s="61">
        <v>15</v>
      </c>
      <c r="H23" s="62">
        <v>0</v>
      </c>
      <c r="I23" s="62">
        <v>0</v>
      </c>
    </row>
    <row r="24" spans="1:9" x14ac:dyDescent="0.25">
      <c r="A24" s="228" t="s">
        <v>25</v>
      </c>
      <c r="B24" s="228"/>
      <c r="C24" s="228"/>
      <c r="D24" s="228"/>
      <c r="E24" s="228"/>
      <c r="F24" s="228"/>
      <c r="G24" s="61">
        <v>16</v>
      </c>
      <c r="H24" s="62">
        <v>0</v>
      </c>
      <c r="I24" s="62">
        <v>0</v>
      </c>
    </row>
    <row r="25" spans="1:9" ht="26.1" customHeight="1" x14ac:dyDescent="0.25">
      <c r="A25" s="232" t="s">
        <v>28</v>
      </c>
      <c r="B25" s="232"/>
      <c r="C25" s="232"/>
      <c r="D25" s="232"/>
      <c r="E25" s="232"/>
      <c r="F25" s="232"/>
      <c r="G25" s="59">
        <v>17</v>
      </c>
      <c r="H25" s="60">
        <f>H26+H27+H28</f>
        <v>5462269</v>
      </c>
      <c r="I25" s="60">
        <f>I26+I27+I28</f>
        <v>5889176</v>
      </c>
    </row>
    <row r="26" spans="1:9" x14ac:dyDescent="0.25">
      <c r="A26" s="228" t="s">
        <v>23</v>
      </c>
      <c r="B26" s="228"/>
      <c r="C26" s="228"/>
      <c r="D26" s="228"/>
      <c r="E26" s="228"/>
      <c r="F26" s="228"/>
      <c r="G26" s="61">
        <v>18</v>
      </c>
      <c r="H26" s="62">
        <v>5462269</v>
      </c>
      <c r="I26" s="62">
        <v>5889176</v>
      </c>
    </row>
    <row r="27" spans="1:9" x14ac:dyDescent="0.25">
      <c r="A27" s="228" t="s">
        <v>24</v>
      </c>
      <c r="B27" s="228"/>
      <c r="C27" s="228"/>
      <c r="D27" s="228"/>
      <c r="E27" s="228"/>
      <c r="F27" s="228"/>
      <c r="G27" s="61">
        <v>19</v>
      </c>
      <c r="H27" s="62">
        <v>0</v>
      </c>
      <c r="I27" s="62">
        <v>0</v>
      </c>
    </row>
    <row r="28" spans="1:9" x14ac:dyDescent="0.25">
      <c r="A28" s="228" t="s">
        <v>25</v>
      </c>
      <c r="B28" s="228"/>
      <c r="C28" s="228"/>
      <c r="D28" s="228"/>
      <c r="E28" s="228"/>
      <c r="F28" s="228"/>
      <c r="G28" s="61">
        <v>20</v>
      </c>
      <c r="H28" s="62">
        <v>0</v>
      </c>
      <c r="I28" s="62">
        <v>0</v>
      </c>
    </row>
    <row r="29" spans="1:9" x14ac:dyDescent="0.25">
      <c r="A29" s="232" t="s">
        <v>29</v>
      </c>
      <c r="B29" s="232"/>
      <c r="C29" s="232"/>
      <c r="D29" s="232"/>
      <c r="E29" s="232"/>
      <c r="F29" s="232"/>
      <c r="G29" s="59">
        <v>21</v>
      </c>
      <c r="H29" s="60">
        <f>H30+H31</f>
        <v>3918998979</v>
      </c>
      <c r="I29" s="60">
        <f>I30+I31</f>
        <v>4806036698</v>
      </c>
    </row>
    <row r="30" spans="1:9" x14ac:dyDescent="0.25">
      <c r="A30" s="228" t="s">
        <v>24</v>
      </c>
      <c r="B30" s="228"/>
      <c r="C30" s="228"/>
      <c r="D30" s="228"/>
      <c r="E30" s="228"/>
      <c r="F30" s="228"/>
      <c r="G30" s="61">
        <v>22</v>
      </c>
      <c r="H30" s="62">
        <v>1032259212</v>
      </c>
      <c r="I30" s="62">
        <v>1786662315</v>
      </c>
    </row>
    <row r="31" spans="1:9" x14ac:dyDescent="0.25">
      <c r="A31" s="228" t="s">
        <v>25</v>
      </c>
      <c r="B31" s="228"/>
      <c r="C31" s="228"/>
      <c r="D31" s="228"/>
      <c r="E31" s="228"/>
      <c r="F31" s="228"/>
      <c r="G31" s="61">
        <v>23</v>
      </c>
      <c r="H31" s="62">
        <v>2886739767</v>
      </c>
      <c r="I31" s="62">
        <v>3019374383</v>
      </c>
    </row>
    <row r="32" spans="1:9" x14ac:dyDescent="0.25">
      <c r="A32" s="228" t="s">
        <v>30</v>
      </c>
      <c r="B32" s="228"/>
      <c r="C32" s="228"/>
      <c r="D32" s="228"/>
      <c r="E32" s="228"/>
      <c r="F32" s="228"/>
      <c r="G32" s="61">
        <v>24</v>
      </c>
      <c r="H32" s="62">
        <v>0</v>
      </c>
      <c r="I32" s="62">
        <v>0</v>
      </c>
    </row>
    <row r="33" spans="1:9" ht="29.1" customHeight="1" x14ac:dyDescent="0.25">
      <c r="A33" s="228" t="s">
        <v>31</v>
      </c>
      <c r="B33" s="228"/>
      <c r="C33" s="228"/>
      <c r="D33" s="228"/>
      <c r="E33" s="228"/>
      <c r="F33" s="228"/>
      <c r="G33" s="61">
        <v>25</v>
      </c>
      <c r="H33" s="62">
        <v>0</v>
      </c>
      <c r="I33" s="62">
        <v>0</v>
      </c>
    </row>
    <row r="34" spans="1:9" x14ac:dyDescent="0.25">
      <c r="A34" s="228" t="s">
        <v>32</v>
      </c>
      <c r="B34" s="228"/>
      <c r="C34" s="228"/>
      <c r="D34" s="228"/>
      <c r="E34" s="228"/>
      <c r="F34" s="228"/>
      <c r="G34" s="61">
        <v>26</v>
      </c>
      <c r="H34" s="62">
        <v>1495487</v>
      </c>
      <c r="I34" s="62">
        <v>1495487</v>
      </c>
    </row>
    <row r="35" spans="1:9" x14ac:dyDescent="0.25">
      <c r="A35" s="228" t="s">
        <v>33</v>
      </c>
      <c r="B35" s="228"/>
      <c r="C35" s="228"/>
      <c r="D35" s="228"/>
      <c r="E35" s="228"/>
      <c r="F35" s="228"/>
      <c r="G35" s="61">
        <v>27</v>
      </c>
      <c r="H35" s="62">
        <v>55596992</v>
      </c>
      <c r="I35" s="62">
        <v>57223571</v>
      </c>
    </row>
    <row r="36" spans="1:9" x14ac:dyDescent="0.25">
      <c r="A36" s="228" t="s">
        <v>34</v>
      </c>
      <c r="B36" s="228"/>
      <c r="C36" s="228"/>
      <c r="D36" s="228"/>
      <c r="E36" s="228"/>
      <c r="F36" s="228"/>
      <c r="G36" s="61">
        <v>28</v>
      </c>
      <c r="H36" s="62">
        <v>14910720</v>
      </c>
      <c r="I36" s="62">
        <v>14965841</v>
      </c>
    </row>
    <row r="37" spans="1:9" x14ac:dyDescent="0.25">
      <c r="A37" s="228" t="s">
        <v>35</v>
      </c>
      <c r="B37" s="228"/>
      <c r="C37" s="228"/>
      <c r="D37" s="228"/>
      <c r="E37" s="228"/>
      <c r="F37" s="228"/>
      <c r="G37" s="61">
        <v>29</v>
      </c>
      <c r="H37" s="62">
        <v>4422971</v>
      </c>
      <c r="I37" s="62">
        <v>4278932</v>
      </c>
    </row>
    <row r="38" spans="1:9" x14ac:dyDescent="0.25">
      <c r="A38" s="228" t="s">
        <v>36</v>
      </c>
      <c r="B38" s="228"/>
      <c r="C38" s="228"/>
      <c r="D38" s="228"/>
      <c r="E38" s="228"/>
      <c r="F38" s="228"/>
      <c r="G38" s="61">
        <v>30</v>
      </c>
      <c r="H38" s="62">
        <v>16477617</v>
      </c>
      <c r="I38" s="62">
        <v>15114644</v>
      </c>
    </row>
    <row r="39" spans="1:9" ht="27.6" customHeight="1" x14ac:dyDescent="0.25">
      <c r="A39" s="228" t="s">
        <v>37</v>
      </c>
      <c r="B39" s="228"/>
      <c r="C39" s="228"/>
      <c r="D39" s="228"/>
      <c r="E39" s="228"/>
      <c r="F39" s="228"/>
      <c r="G39" s="61">
        <v>31</v>
      </c>
      <c r="H39" s="62">
        <v>0</v>
      </c>
      <c r="I39" s="62">
        <v>0</v>
      </c>
    </row>
    <row r="40" spans="1:9" x14ac:dyDescent="0.25">
      <c r="A40" s="226" t="s">
        <v>38</v>
      </c>
      <c r="B40" s="226"/>
      <c r="C40" s="226"/>
      <c r="D40" s="226"/>
      <c r="E40" s="226"/>
      <c r="F40" s="226"/>
      <c r="G40" s="59">
        <v>32</v>
      </c>
      <c r="H40" s="63">
        <f>H9+H13+H18+H22+H25+H29+H32+H33+H34+H35+H36+H37+H38+H39</f>
        <v>7882599360</v>
      </c>
      <c r="I40" s="63">
        <f>I9+I13+I18+I22+I25+I29+I32+I33+I34+I35+I36+I37+I38+I39</f>
        <v>7204238375</v>
      </c>
    </row>
    <row r="41" spans="1:9" x14ac:dyDescent="0.25">
      <c r="A41" s="230" t="s">
        <v>12</v>
      </c>
      <c r="B41" s="234"/>
      <c r="C41" s="234"/>
      <c r="D41" s="234"/>
      <c r="E41" s="234"/>
      <c r="F41" s="234"/>
      <c r="G41" s="234"/>
      <c r="H41" s="234"/>
      <c r="I41" s="234"/>
    </row>
    <row r="42" spans="1:9" x14ac:dyDescent="0.25">
      <c r="A42" s="232" t="s">
        <v>39</v>
      </c>
      <c r="B42" s="233"/>
      <c r="C42" s="233"/>
      <c r="D42" s="233"/>
      <c r="E42" s="233"/>
      <c r="F42" s="233"/>
      <c r="G42" s="59">
        <v>33</v>
      </c>
      <c r="H42" s="60">
        <f>H43+H44+H45+H46+H47</f>
        <v>541807</v>
      </c>
      <c r="I42" s="60">
        <f>I43+I44+I45+I46+I47</f>
        <v>217144</v>
      </c>
    </row>
    <row r="43" spans="1:9" x14ac:dyDescent="0.25">
      <c r="A43" s="228" t="s">
        <v>40</v>
      </c>
      <c r="B43" s="228"/>
      <c r="C43" s="228"/>
      <c r="D43" s="228"/>
      <c r="E43" s="228"/>
      <c r="F43" s="228"/>
      <c r="G43" s="61">
        <v>34</v>
      </c>
      <c r="H43" s="62">
        <v>541807</v>
      </c>
      <c r="I43" s="62">
        <v>217144</v>
      </c>
    </row>
    <row r="44" spans="1:9" x14ac:dyDescent="0.25">
      <c r="A44" s="228" t="s">
        <v>41</v>
      </c>
      <c r="B44" s="228"/>
      <c r="C44" s="228"/>
      <c r="D44" s="228"/>
      <c r="E44" s="228"/>
      <c r="F44" s="228"/>
      <c r="G44" s="61">
        <v>35</v>
      </c>
      <c r="H44" s="62">
        <v>0</v>
      </c>
      <c r="I44" s="62">
        <v>0</v>
      </c>
    </row>
    <row r="45" spans="1:9" x14ac:dyDescent="0.25">
      <c r="A45" s="228" t="s">
        <v>42</v>
      </c>
      <c r="B45" s="228"/>
      <c r="C45" s="228"/>
      <c r="D45" s="228"/>
      <c r="E45" s="228"/>
      <c r="F45" s="228"/>
      <c r="G45" s="61">
        <v>36</v>
      </c>
      <c r="H45" s="62">
        <v>0</v>
      </c>
      <c r="I45" s="62">
        <v>0</v>
      </c>
    </row>
    <row r="46" spans="1:9" x14ac:dyDescent="0.25">
      <c r="A46" s="228" t="s">
        <v>43</v>
      </c>
      <c r="B46" s="228"/>
      <c r="C46" s="228"/>
      <c r="D46" s="228"/>
      <c r="E46" s="228"/>
      <c r="F46" s="228"/>
      <c r="G46" s="61">
        <v>37</v>
      </c>
      <c r="H46" s="62">
        <v>0</v>
      </c>
      <c r="I46" s="62">
        <v>0</v>
      </c>
    </row>
    <row r="47" spans="1:9" x14ac:dyDescent="0.25">
      <c r="A47" s="228" t="s">
        <v>44</v>
      </c>
      <c r="B47" s="228"/>
      <c r="C47" s="228"/>
      <c r="D47" s="228"/>
      <c r="E47" s="228"/>
      <c r="F47" s="228"/>
      <c r="G47" s="61">
        <v>38</v>
      </c>
      <c r="H47" s="62">
        <v>0</v>
      </c>
      <c r="I47" s="62">
        <v>0</v>
      </c>
    </row>
    <row r="48" spans="1:9" ht="27.6" customHeight="1" x14ac:dyDescent="0.25">
      <c r="A48" s="232" t="s">
        <v>45</v>
      </c>
      <c r="B48" s="233"/>
      <c r="C48" s="233"/>
      <c r="D48" s="233"/>
      <c r="E48" s="233"/>
      <c r="F48" s="233"/>
      <c r="G48" s="59">
        <v>39</v>
      </c>
      <c r="H48" s="60">
        <f>H49+H50+H51</f>
        <v>0</v>
      </c>
      <c r="I48" s="60">
        <f>I49+I50+I51</f>
        <v>0</v>
      </c>
    </row>
    <row r="49" spans="1:9" x14ac:dyDescent="0.25">
      <c r="A49" s="228" t="s">
        <v>42</v>
      </c>
      <c r="B49" s="228"/>
      <c r="C49" s="228"/>
      <c r="D49" s="228"/>
      <c r="E49" s="228"/>
      <c r="F49" s="228"/>
      <c r="G49" s="61">
        <v>40</v>
      </c>
      <c r="H49" s="62">
        <v>0</v>
      </c>
      <c r="I49" s="62">
        <v>0</v>
      </c>
    </row>
    <row r="50" spans="1:9" x14ac:dyDescent="0.25">
      <c r="A50" s="228" t="s">
        <v>43</v>
      </c>
      <c r="B50" s="228"/>
      <c r="C50" s="228"/>
      <c r="D50" s="228"/>
      <c r="E50" s="228"/>
      <c r="F50" s="228"/>
      <c r="G50" s="61">
        <v>41</v>
      </c>
      <c r="H50" s="62">
        <v>0</v>
      </c>
      <c r="I50" s="62">
        <v>0</v>
      </c>
    </row>
    <row r="51" spans="1:9" x14ac:dyDescent="0.25">
      <c r="A51" s="228" t="s">
        <v>44</v>
      </c>
      <c r="B51" s="228"/>
      <c r="C51" s="228"/>
      <c r="D51" s="228"/>
      <c r="E51" s="228"/>
      <c r="F51" s="228"/>
      <c r="G51" s="61">
        <v>42</v>
      </c>
      <c r="H51" s="62">
        <v>0</v>
      </c>
      <c r="I51" s="62">
        <v>0</v>
      </c>
    </row>
    <row r="52" spans="1:9" x14ac:dyDescent="0.25">
      <c r="A52" s="232" t="s">
        <v>46</v>
      </c>
      <c r="B52" s="233"/>
      <c r="C52" s="233"/>
      <c r="D52" s="233"/>
      <c r="E52" s="233"/>
      <c r="F52" s="233"/>
      <c r="G52" s="59">
        <v>43</v>
      </c>
      <c r="H52" s="60">
        <f>H53+H54+H55</f>
        <v>7243897851</v>
      </c>
      <c r="I52" s="60">
        <f>I53+I54+I55</f>
        <v>6545354071</v>
      </c>
    </row>
    <row r="53" spans="1:9" x14ac:dyDescent="0.25">
      <c r="A53" s="228" t="s">
        <v>42</v>
      </c>
      <c r="B53" s="228"/>
      <c r="C53" s="228"/>
      <c r="D53" s="228"/>
      <c r="E53" s="228"/>
      <c r="F53" s="228"/>
      <c r="G53" s="61">
        <v>44</v>
      </c>
      <c r="H53" s="62">
        <v>7182370233</v>
      </c>
      <c r="I53" s="62">
        <v>6506317164</v>
      </c>
    </row>
    <row r="54" spans="1:9" x14ac:dyDescent="0.25">
      <c r="A54" s="228" t="s">
        <v>43</v>
      </c>
      <c r="B54" s="228"/>
      <c r="C54" s="228"/>
      <c r="D54" s="228"/>
      <c r="E54" s="228"/>
      <c r="F54" s="228"/>
      <c r="G54" s="61">
        <v>45</v>
      </c>
      <c r="H54" s="62">
        <v>0</v>
      </c>
      <c r="I54" s="62">
        <v>0</v>
      </c>
    </row>
    <row r="55" spans="1:9" x14ac:dyDescent="0.25">
      <c r="A55" s="228" t="s">
        <v>44</v>
      </c>
      <c r="B55" s="228"/>
      <c r="C55" s="228"/>
      <c r="D55" s="228"/>
      <c r="E55" s="228"/>
      <c r="F55" s="228"/>
      <c r="G55" s="61">
        <v>46</v>
      </c>
      <c r="H55" s="62">
        <v>61527618</v>
      </c>
      <c r="I55" s="62">
        <v>39036907</v>
      </c>
    </row>
    <row r="56" spans="1:9" x14ac:dyDescent="0.25">
      <c r="A56" s="228" t="s">
        <v>47</v>
      </c>
      <c r="B56" s="228"/>
      <c r="C56" s="228"/>
      <c r="D56" s="228"/>
      <c r="E56" s="228"/>
      <c r="F56" s="228"/>
      <c r="G56" s="61">
        <v>47</v>
      </c>
      <c r="H56" s="62">
        <v>0</v>
      </c>
      <c r="I56" s="62">
        <v>0</v>
      </c>
    </row>
    <row r="57" spans="1:9" ht="24" customHeight="1" x14ac:dyDescent="0.25">
      <c r="A57" s="229" t="s">
        <v>48</v>
      </c>
      <c r="B57" s="229"/>
      <c r="C57" s="229"/>
      <c r="D57" s="229"/>
      <c r="E57" s="229"/>
      <c r="F57" s="229"/>
      <c r="G57" s="61">
        <v>48</v>
      </c>
      <c r="H57" s="62">
        <v>0</v>
      </c>
      <c r="I57" s="62">
        <v>0</v>
      </c>
    </row>
    <row r="58" spans="1:9" x14ac:dyDescent="0.25">
      <c r="A58" s="229" t="s">
        <v>241</v>
      </c>
      <c r="B58" s="229"/>
      <c r="C58" s="229"/>
      <c r="D58" s="229"/>
      <c r="E58" s="229"/>
      <c r="F58" s="229"/>
      <c r="G58" s="61">
        <v>49</v>
      </c>
      <c r="H58" s="62">
        <v>41400648</v>
      </c>
      <c r="I58" s="62">
        <v>39815940</v>
      </c>
    </row>
    <row r="59" spans="1:9" x14ac:dyDescent="0.25">
      <c r="A59" s="229" t="s">
        <v>49</v>
      </c>
      <c r="B59" s="228"/>
      <c r="C59" s="228"/>
      <c r="D59" s="228"/>
      <c r="E59" s="228"/>
      <c r="F59" s="228"/>
      <c r="G59" s="61">
        <v>50</v>
      </c>
      <c r="H59" s="62">
        <v>6048067</v>
      </c>
      <c r="I59" s="62">
        <v>6293272</v>
      </c>
    </row>
    <row r="60" spans="1:9" x14ac:dyDescent="0.25">
      <c r="A60" s="229" t="s">
        <v>50</v>
      </c>
      <c r="B60" s="229"/>
      <c r="C60" s="229"/>
      <c r="D60" s="229"/>
      <c r="E60" s="229"/>
      <c r="F60" s="229"/>
      <c r="G60" s="61">
        <v>51</v>
      </c>
      <c r="H60" s="62">
        <v>0</v>
      </c>
      <c r="I60" s="62">
        <v>0</v>
      </c>
    </row>
    <row r="61" spans="1:9" x14ac:dyDescent="0.25">
      <c r="A61" s="229" t="s">
        <v>51</v>
      </c>
      <c r="B61" s="229"/>
      <c r="C61" s="229"/>
      <c r="D61" s="229"/>
      <c r="E61" s="229"/>
      <c r="F61" s="229"/>
      <c r="G61" s="61">
        <v>52</v>
      </c>
      <c r="H61" s="62">
        <v>30893121</v>
      </c>
      <c r="I61" s="62">
        <v>37191963</v>
      </c>
    </row>
    <row r="62" spans="1:9" ht="31.35" customHeight="1" x14ac:dyDescent="0.25">
      <c r="A62" s="229" t="s">
        <v>52</v>
      </c>
      <c r="B62" s="229"/>
      <c r="C62" s="229"/>
      <c r="D62" s="229"/>
      <c r="E62" s="229"/>
      <c r="F62" s="229"/>
      <c r="G62" s="61">
        <v>53</v>
      </c>
      <c r="H62" s="62">
        <v>0</v>
      </c>
      <c r="I62" s="62">
        <v>0</v>
      </c>
    </row>
    <row r="63" spans="1:9" x14ac:dyDescent="0.25">
      <c r="A63" s="226" t="s">
        <v>53</v>
      </c>
      <c r="B63" s="227"/>
      <c r="C63" s="227"/>
      <c r="D63" s="227"/>
      <c r="E63" s="227"/>
      <c r="F63" s="227"/>
      <c r="G63" s="59">
        <v>54</v>
      </c>
      <c r="H63" s="64">
        <f>H42+H48+H52+H56+H57+H58+H59+H60+H61+H62</f>
        <v>7322781494</v>
      </c>
      <c r="I63" s="64">
        <f>I42+I48+I52+I56+I57+I58+I59+I60+I61+I62</f>
        <v>6628872390</v>
      </c>
    </row>
    <row r="64" spans="1:9" x14ac:dyDescent="0.25">
      <c r="A64" s="230" t="s">
        <v>13</v>
      </c>
      <c r="B64" s="231"/>
      <c r="C64" s="231"/>
      <c r="D64" s="231"/>
      <c r="E64" s="231"/>
      <c r="F64" s="231"/>
      <c r="G64" s="231"/>
      <c r="H64" s="231"/>
      <c r="I64" s="231"/>
    </row>
    <row r="65" spans="1:9" x14ac:dyDescent="0.25">
      <c r="A65" s="228" t="s">
        <v>242</v>
      </c>
      <c r="B65" s="228"/>
      <c r="C65" s="228"/>
      <c r="D65" s="228"/>
      <c r="E65" s="228"/>
      <c r="F65" s="228"/>
      <c r="G65" s="61">
        <v>55</v>
      </c>
      <c r="H65" s="62">
        <v>161970000</v>
      </c>
      <c r="I65" s="62">
        <v>161970000</v>
      </c>
    </row>
    <row r="66" spans="1:9" x14ac:dyDescent="0.25">
      <c r="A66" s="228" t="s">
        <v>54</v>
      </c>
      <c r="B66" s="228"/>
      <c r="C66" s="228"/>
      <c r="D66" s="228"/>
      <c r="E66" s="228"/>
      <c r="F66" s="228"/>
      <c r="G66" s="61">
        <v>56</v>
      </c>
      <c r="H66" s="62">
        <v>0</v>
      </c>
      <c r="I66" s="62">
        <v>0</v>
      </c>
    </row>
    <row r="67" spans="1:9" x14ac:dyDescent="0.25">
      <c r="A67" s="228" t="s">
        <v>243</v>
      </c>
      <c r="B67" s="228"/>
      <c r="C67" s="228"/>
      <c r="D67" s="228"/>
      <c r="E67" s="228"/>
      <c r="F67" s="228"/>
      <c r="G67" s="61">
        <v>57</v>
      </c>
      <c r="H67" s="62">
        <v>0</v>
      </c>
      <c r="I67" s="62">
        <v>0</v>
      </c>
    </row>
    <row r="68" spans="1:9" x14ac:dyDescent="0.25">
      <c r="A68" s="228" t="s">
        <v>244</v>
      </c>
      <c r="B68" s="228"/>
      <c r="C68" s="228"/>
      <c r="D68" s="228"/>
      <c r="E68" s="228"/>
      <c r="F68" s="228"/>
      <c r="G68" s="61">
        <v>58</v>
      </c>
      <c r="H68" s="62">
        <v>0</v>
      </c>
      <c r="I68" s="62">
        <v>0</v>
      </c>
    </row>
    <row r="69" spans="1:9" x14ac:dyDescent="0.25">
      <c r="A69" s="228" t="s">
        <v>55</v>
      </c>
      <c r="B69" s="228"/>
      <c r="C69" s="228"/>
      <c r="D69" s="228"/>
      <c r="E69" s="228"/>
      <c r="F69" s="228"/>
      <c r="G69" s="61">
        <v>59</v>
      </c>
      <c r="H69" s="62">
        <v>9482965</v>
      </c>
      <c r="I69" s="62">
        <v>9830460</v>
      </c>
    </row>
    <row r="70" spans="1:9" x14ac:dyDescent="0.25">
      <c r="A70" s="228" t="s">
        <v>56</v>
      </c>
      <c r="B70" s="228"/>
      <c r="C70" s="228"/>
      <c r="D70" s="228"/>
      <c r="E70" s="228"/>
      <c r="F70" s="228"/>
      <c r="G70" s="61">
        <v>60</v>
      </c>
      <c r="H70" s="62">
        <v>225426381</v>
      </c>
      <c r="I70" s="62">
        <v>299058026</v>
      </c>
    </row>
    <row r="71" spans="1:9" x14ac:dyDescent="0.25">
      <c r="A71" s="228" t="s">
        <v>57</v>
      </c>
      <c r="B71" s="228"/>
      <c r="C71" s="228"/>
      <c r="D71" s="228"/>
      <c r="E71" s="228"/>
      <c r="F71" s="228"/>
      <c r="G71" s="61">
        <v>61</v>
      </c>
      <c r="H71" s="62">
        <v>0</v>
      </c>
      <c r="I71" s="62">
        <v>0</v>
      </c>
    </row>
    <row r="72" spans="1:9" x14ac:dyDescent="0.25">
      <c r="A72" s="228" t="s">
        <v>58</v>
      </c>
      <c r="B72" s="228"/>
      <c r="C72" s="228"/>
      <c r="D72" s="228"/>
      <c r="E72" s="228"/>
      <c r="F72" s="228"/>
      <c r="G72" s="61">
        <v>62</v>
      </c>
      <c r="H72" s="62">
        <v>89306875</v>
      </c>
      <c r="I72" s="62">
        <v>89306875</v>
      </c>
    </row>
    <row r="73" spans="1:9" x14ac:dyDescent="0.25">
      <c r="A73" s="228" t="s">
        <v>59</v>
      </c>
      <c r="B73" s="228"/>
      <c r="C73" s="228"/>
      <c r="D73" s="228"/>
      <c r="E73" s="228"/>
      <c r="F73" s="228"/>
      <c r="G73" s="61">
        <v>63</v>
      </c>
      <c r="H73" s="62">
        <v>0</v>
      </c>
      <c r="I73" s="62">
        <v>0</v>
      </c>
    </row>
    <row r="74" spans="1:9" x14ac:dyDescent="0.25">
      <c r="A74" s="228" t="s">
        <v>60</v>
      </c>
      <c r="B74" s="228"/>
      <c r="C74" s="228"/>
      <c r="D74" s="228"/>
      <c r="E74" s="228"/>
      <c r="F74" s="228"/>
      <c r="G74" s="61">
        <v>64</v>
      </c>
      <c r="H74" s="62">
        <v>73631645</v>
      </c>
      <c r="I74" s="62">
        <v>15200624</v>
      </c>
    </row>
    <row r="75" spans="1:9" x14ac:dyDescent="0.25">
      <c r="A75" s="228" t="s">
        <v>61</v>
      </c>
      <c r="B75" s="228"/>
      <c r="C75" s="228"/>
      <c r="D75" s="228"/>
      <c r="E75" s="228"/>
      <c r="F75" s="228"/>
      <c r="G75" s="61">
        <v>65</v>
      </c>
      <c r="H75" s="62">
        <v>0</v>
      </c>
      <c r="I75" s="62">
        <v>0</v>
      </c>
    </row>
    <row r="76" spans="1:9" x14ac:dyDescent="0.25">
      <c r="A76" s="228" t="s">
        <v>62</v>
      </c>
      <c r="B76" s="228"/>
      <c r="C76" s="228"/>
      <c r="D76" s="228"/>
      <c r="E76" s="228"/>
      <c r="F76" s="228"/>
      <c r="G76" s="61">
        <v>66</v>
      </c>
      <c r="H76" s="62">
        <v>0</v>
      </c>
      <c r="I76" s="62">
        <v>0</v>
      </c>
    </row>
    <row r="77" spans="1:9" x14ac:dyDescent="0.25">
      <c r="A77" s="226" t="s">
        <v>63</v>
      </c>
      <c r="B77" s="226"/>
      <c r="C77" s="226"/>
      <c r="D77" s="226"/>
      <c r="E77" s="226"/>
      <c r="F77" s="226"/>
      <c r="G77" s="59">
        <v>67</v>
      </c>
      <c r="H77" s="63">
        <f>H65+H66+H67+H68+H69+H70+H71+H72+H73+H74+H75+H76</f>
        <v>559817866</v>
      </c>
      <c r="I77" s="63">
        <f>I65+I66+I67+I68+I69+I70+I71+I72+I73+I74+I75+I76</f>
        <v>575365985</v>
      </c>
    </row>
    <row r="78" spans="1:9" x14ac:dyDescent="0.25">
      <c r="A78" s="226" t="s">
        <v>64</v>
      </c>
      <c r="B78" s="227"/>
      <c r="C78" s="227"/>
      <c r="D78" s="227"/>
      <c r="E78" s="227"/>
      <c r="F78" s="227"/>
      <c r="G78" s="59">
        <v>68</v>
      </c>
      <c r="H78" s="63">
        <f>H63+H77</f>
        <v>7882599360</v>
      </c>
      <c r="I78" s="63">
        <f>I63+I77</f>
        <v>7204238375</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71"/>
  <sheetViews>
    <sheetView view="pageBreakPreview" zoomScaleNormal="100" zoomScaleSheetLayoutView="100" workbookViewId="0">
      <selection activeCell="I46" sqref="I46"/>
    </sheetView>
  </sheetViews>
  <sheetFormatPr defaultRowHeight="13.2" x14ac:dyDescent="0.25"/>
  <cols>
    <col min="1" max="7" width="9.33203125" style="66"/>
    <col min="8" max="8" width="11.5546875" style="65" customWidth="1"/>
    <col min="9" max="9" width="14.5546875" style="65" customWidth="1"/>
    <col min="10" max="10" width="15.33203125" style="66" customWidth="1"/>
    <col min="11" max="11" width="13.44140625" style="66" customWidth="1"/>
    <col min="12" max="260" width="9.33203125" style="66"/>
    <col min="261" max="261" width="9.6640625" style="66" bestFit="1" customWidth="1"/>
    <col min="262" max="262" width="11.5546875" style="66" bestFit="1" customWidth="1"/>
    <col min="263" max="516" width="9.33203125" style="66"/>
    <col min="517" max="517" width="9.6640625" style="66" bestFit="1" customWidth="1"/>
    <col min="518" max="518" width="11.5546875" style="66" bestFit="1" customWidth="1"/>
    <col min="519" max="772" width="9.33203125" style="66"/>
    <col min="773" max="773" width="9.6640625" style="66" bestFit="1" customWidth="1"/>
    <col min="774" max="774" width="11.5546875" style="66" bestFit="1" customWidth="1"/>
    <col min="775" max="1028" width="9.33203125" style="66"/>
    <col min="1029" max="1029" width="9.6640625" style="66" bestFit="1" customWidth="1"/>
    <col min="1030" max="1030" width="11.5546875" style="66" bestFit="1" customWidth="1"/>
    <col min="1031" max="1284" width="9.33203125" style="66"/>
    <col min="1285" max="1285" width="9.6640625" style="66" bestFit="1" customWidth="1"/>
    <col min="1286" max="1286" width="11.5546875" style="66" bestFit="1" customWidth="1"/>
    <col min="1287" max="1540" width="9.33203125" style="66"/>
    <col min="1541" max="1541" width="9.6640625" style="66" bestFit="1" customWidth="1"/>
    <col min="1542" max="1542" width="11.5546875" style="66" bestFit="1" customWidth="1"/>
    <col min="1543" max="1796" width="9.33203125" style="66"/>
    <col min="1797" max="1797" width="9.6640625" style="66" bestFit="1" customWidth="1"/>
    <col min="1798" max="1798" width="11.5546875" style="66" bestFit="1" customWidth="1"/>
    <col min="1799" max="2052" width="9.33203125" style="66"/>
    <col min="2053" max="2053" width="9.6640625" style="66" bestFit="1" customWidth="1"/>
    <col min="2054" max="2054" width="11.5546875" style="66" bestFit="1" customWidth="1"/>
    <col min="2055" max="2308" width="9.33203125" style="66"/>
    <col min="2309" max="2309" width="9.6640625" style="66" bestFit="1" customWidth="1"/>
    <col min="2310" max="2310" width="11.5546875" style="66" bestFit="1" customWidth="1"/>
    <col min="2311" max="2564" width="9.33203125" style="66"/>
    <col min="2565" max="2565" width="9.6640625" style="66" bestFit="1" customWidth="1"/>
    <col min="2566" max="2566" width="11.5546875" style="66" bestFit="1" customWidth="1"/>
    <col min="2567" max="2820" width="9.33203125" style="66"/>
    <col min="2821" max="2821" width="9.6640625" style="66" bestFit="1" customWidth="1"/>
    <col min="2822" max="2822" width="11.5546875" style="66" bestFit="1" customWidth="1"/>
    <col min="2823" max="3076" width="9.33203125" style="66"/>
    <col min="3077" max="3077" width="9.6640625" style="66" bestFit="1" customWidth="1"/>
    <col min="3078" max="3078" width="11.5546875" style="66" bestFit="1" customWidth="1"/>
    <col min="3079" max="3332" width="9.33203125" style="66"/>
    <col min="3333" max="3333" width="9.6640625" style="66" bestFit="1" customWidth="1"/>
    <col min="3334" max="3334" width="11.5546875" style="66" bestFit="1" customWidth="1"/>
    <col min="3335" max="3588" width="9.33203125" style="66"/>
    <col min="3589" max="3589" width="9.6640625" style="66" bestFit="1" customWidth="1"/>
    <col min="3590" max="3590" width="11.5546875" style="66" bestFit="1" customWidth="1"/>
    <col min="3591" max="3844" width="9.33203125" style="66"/>
    <col min="3845" max="3845" width="9.6640625" style="66" bestFit="1" customWidth="1"/>
    <col min="3846" max="3846" width="11.5546875" style="66" bestFit="1" customWidth="1"/>
    <col min="3847" max="4100" width="9.33203125" style="66"/>
    <col min="4101" max="4101" width="9.6640625" style="66" bestFit="1" customWidth="1"/>
    <col min="4102" max="4102" width="11.5546875" style="66" bestFit="1" customWidth="1"/>
    <col min="4103" max="4356" width="9.33203125" style="66"/>
    <col min="4357" max="4357" width="9.6640625" style="66" bestFit="1" customWidth="1"/>
    <col min="4358" max="4358" width="11.5546875" style="66" bestFit="1" customWidth="1"/>
    <col min="4359" max="4612" width="9.33203125" style="66"/>
    <col min="4613" max="4613" width="9.6640625" style="66" bestFit="1" customWidth="1"/>
    <col min="4614" max="4614" width="11.5546875" style="66" bestFit="1" customWidth="1"/>
    <col min="4615" max="4868" width="9.33203125" style="66"/>
    <col min="4869" max="4869" width="9.6640625" style="66" bestFit="1" customWidth="1"/>
    <col min="4870" max="4870" width="11.5546875" style="66" bestFit="1" customWidth="1"/>
    <col min="4871" max="5124" width="9.33203125" style="66"/>
    <col min="5125" max="5125" width="9.6640625" style="66" bestFit="1" customWidth="1"/>
    <col min="5126" max="5126" width="11.5546875" style="66" bestFit="1" customWidth="1"/>
    <col min="5127" max="5380" width="9.33203125" style="66"/>
    <col min="5381" max="5381" width="9.6640625" style="66" bestFit="1" customWidth="1"/>
    <col min="5382" max="5382" width="11.5546875" style="66" bestFit="1" customWidth="1"/>
    <col min="5383" max="5636" width="9.33203125" style="66"/>
    <col min="5637" max="5637" width="9.6640625" style="66" bestFit="1" customWidth="1"/>
    <col min="5638" max="5638" width="11.5546875" style="66" bestFit="1" customWidth="1"/>
    <col min="5639" max="5892" width="9.33203125" style="66"/>
    <col min="5893" max="5893" width="9.6640625" style="66" bestFit="1" customWidth="1"/>
    <col min="5894" max="5894" width="11.5546875" style="66" bestFit="1" customWidth="1"/>
    <col min="5895" max="6148" width="9.33203125" style="66"/>
    <col min="6149" max="6149" width="9.6640625" style="66" bestFit="1" customWidth="1"/>
    <col min="6150" max="6150" width="11.5546875" style="66" bestFit="1" customWidth="1"/>
    <col min="6151" max="6404" width="9.33203125" style="66"/>
    <col min="6405" max="6405" width="9.6640625" style="66" bestFit="1" customWidth="1"/>
    <col min="6406" max="6406" width="11.5546875" style="66" bestFit="1" customWidth="1"/>
    <col min="6407" max="6660" width="9.33203125" style="66"/>
    <col min="6661" max="6661" width="9.6640625" style="66" bestFit="1" customWidth="1"/>
    <col min="6662" max="6662" width="11.5546875" style="66" bestFit="1" customWidth="1"/>
    <col min="6663" max="6916" width="9.33203125" style="66"/>
    <col min="6917" max="6917" width="9.6640625" style="66" bestFit="1" customWidth="1"/>
    <col min="6918" max="6918" width="11.5546875" style="66" bestFit="1" customWidth="1"/>
    <col min="6919" max="7172" width="9.33203125" style="66"/>
    <col min="7173" max="7173" width="9.6640625" style="66" bestFit="1" customWidth="1"/>
    <col min="7174" max="7174" width="11.5546875" style="66" bestFit="1" customWidth="1"/>
    <col min="7175" max="7428" width="9.33203125" style="66"/>
    <col min="7429" max="7429" width="9.6640625" style="66" bestFit="1" customWidth="1"/>
    <col min="7430" max="7430" width="11.5546875" style="66" bestFit="1" customWidth="1"/>
    <col min="7431" max="7684" width="9.33203125" style="66"/>
    <col min="7685" max="7685" width="9.6640625" style="66" bestFit="1" customWidth="1"/>
    <col min="7686" max="7686" width="11.5546875" style="66" bestFit="1" customWidth="1"/>
    <col min="7687" max="7940" width="9.33203125" style="66"/>
    <col min="7941" max="7941" width="9.6640625" style="66" bestFit="1" customWidth="1"/>
    <col min="7942" max="7942" width="11.5546875" style="66" bestFit="1" customWidth="1"/>
    <col min="7943" max="8196" width="9.33203125" style="66"/>
    <col min="8197" max="8197" width="9.6640625" style="66" bestFit="1" customWidth="1"/>
    <col min="8198" max="8198" width="11.5546875" style="66" bestFit="1" customWidth="1"/>
    <col min="8199" max="8452" width="9.33203125" style="66"/>
    <col min="8453" max="8453" width="9.6640625" style="66" bestFit="1" customWidth="1"/>
    <col min="8454" max="8454" width="11.5546875" style="66" bestFit="1" customWidth="1"/>
    <col min="8455" max="8708" width="9.33203125" style="66"/>
    <col min="8709" max="8709" width="9.6640625" style="66" bestFit="1" customWidth="1"/>
    <col min="8710" max="8710" width="11.5546875" style="66" bestFit="1" customWidth="1"/>
    <col min="8711" max="8964" width="9.33203125" style="66"/>
    <col min="8965" max="8965" width="9.6640625" style="66" bestFit="1" customWidth="1"/>
    <col min="8966" max="8966" width="11.5546875" style="66" bestFit="1" customWidth="1"/>
    <col min="8967" max="9220" width="9.33203125" style="66"/>
    <col min="9221" max="9221" width="9.6640625" style="66" bestFit="1" customWidth="1"/>
    <col min="9222" max="9222" width="11.5546875" style="66" bestFit="1" customWidth="1"/>
    <col min="9223" max="9476" width="9.33203125" style="66"/>
    <col min="9477" max="9477" width="9.6640625" style="66" bestFit="1" customWidth="1"/>
    <col min="9478" max="9478" width="11.5546875" style="66" bestFit="1" customWidth="1"/>
    <col min="9479" max="9732" width="9.33203125" style="66"/>
    <col min="9733" max="9733" width="9.6640625" style="66" bestFit="1" customWidth="1"/>
    <col min="9734" max="9734" width="11.5546875" style="66" bestFit="1" customWidth="1"/>
    <col min="9735" max="9988" width="9.33203125" style="66"/>
    <col min="9989" max="9989" width="9.6640625" style="66" bestFit="1" customWidth="1"/>
    <col min="9990" max="9990" width="11.5546875" style="66" bestFit="1" customWidth="1"/>
    <col min="9991" max="10244" width="9.33203125" style="66"/>
    <col min="10245" max="10245" width="9.6640625" style="66" bestFit="1" customWidth="1"/>
    <col min="10246" max="10246" width="11.5546875" style="66" bestFit="1" customWidth="1"/>
    <col min="10247" max="10500" width="9.33203125" style="66"/>
    <col min="10501" max="10501" width="9.6640625" style="66" bestFit="1" customWidth="1"/>
    <col min="10502" max="10502" width="11.5546875" style="66" bestFit="1" customWidth="1"/>
    <col min="10503" max="10756" width="9.33203125" style="66"/>
    <col min="10757" max="10757" width="9.6640625" style="66" bestFit="1" customWidth="1"/>
    <col min="10758" max="10758" width="11.5546875" style="66" bestFit="1" customWidth="1"/>
    <col min="10759" max="11012" width="9.33203125" style="66"/>
    <col min="11013" max="11013" width="9.6640625" style="66" bestFit="1" customWidth="1"/>
    <col min="11014" max="11014" width="11.5546875" style="66" bestFit="1" customWidth="1"/>
    <col min="11015" max="11268" width="9.33203125" style="66"/>
    <col min="11269" max="11269" width="9.6640625" style="66" bestFit="1" customWidth="1"/>
    <col min="11270" max="11270" width="11.5546875" style="66" bestFit="1" customWidth="1"/>
    <col min="11271" max="11524" width="9.33203125" style="66"/>
    <col min="11525" max="11525" width="9.6640625" style="66" bestFit="1" customWidth="1"/>
    <col min="11526" max="11526" width="11.5546875" style="66" bestFit="1" customWidth="1"/>
    <col min="11527" max="11780" width="9.33203125" style="66"/>
    <col min="11781" max="11781" width="9.6640625" style="66" bestFit="1" customWidth="1"/>
    <col min="11782" max="11782" width="11.5546875" style="66" bestFit="1" customWidth="1"/>
    <col min="11783" max="12036" width="9.33203125" style="66"/>
    <col min="12037" max="12037" width="9.6640625" style="66" bestFit="1" customWidth="1"/>
    <col min="12038" max="12038" width="11.5546875" style="66" bestFit="1" customWidth="1"/>
    <col min="12039" max="12292" width="9.33203125" style="66"/>
    <col min="12293" max="12293" width="9.6640625" style="66" bestFit="1" customWidth="1"/>
    <col min="12294" max="12294" width="11.5546875" style="66" bestFit="1" customWidth="1"/>
    <col min="12295" max="12548" width="9.33203125" style="66"/>
    <col min="12549" max="12549" width="9.6640625" style="66" bestFit="1" customWidth="1"/>
    <col min="12550" max="12550" width="11.5546875" style="66" bestFit="1" customWidth="1"/>
    <col min="12551" max="12804" width="9.33203125" style="66"/>
    <col min="12805" max="12805" width="9.6640625" style="66" bestFit="1" customWidth="1"/>
    <col min="12806" max="12806" width="11.5546875" style="66" bestFit="1" customWidth="1"/>
    <col min="12807" max="13060" width="9.33203125" style="66"/>
    <col min="13061" max="13061" width="9.6640625" style="66" bestFit="1" customWidth="1"/>
    <col min="13062" max="13062" width="11.5546875" style="66" bestFit="1" customWidth="1"/>
    <col min="13063" max="13316" width="9.33203125" style="66"/>
    <col min="13317" max="13317" width="9.6640625" style="66" bestFit="1" customWidth="1"/>
    <col min="13318" max="13318" width="11.5546875" style="66" bestFit="1" customWidth="1"/>
    <col min="13319" max="13572" width="9.33203125" style="66"/>
    <col min="13573" max="13573" width="9.6640625" style="66" bestFit="1" customWidth="1"/>
    <col min="13574" max="13574" width="11.5546875" style="66" bestFit="1" customWidth="1"/>
    <col min="13575" max="13828" width="9.33203125" style="66"/>
    <col min="13829" max="13829" width="9.6640625" style="66" bestFit="1" customWidth="1"/>
    <col min="13830" max="13830" width="11.5546875" style="66" bestFit="1" customWidth="1"/>
    <col min="13831" max="14084" width="9.33203125" style="66"/>
    <col min="14085" max="14085" width="9.6640625" style="66" bestFit="1" customWidth="1"/>
    <col min="14086" max="14086" width="11.5546875" style="66" bestFit="1" customWidth="1"/>
    <col min="14087" max="14340" width="9.33203125" style="66"/>
    <col min="14341" max="14341" width="9.6640625" style="66" bestFit="1" customWidth="1"/>
    <col min="14342" max="14342" width="11.5546875" style="66" bestFit="1" customWidth="1"/>
    <col min="14343" max="14596" width="9.33203125" style="66"/>
    <col min="14597" max="14597" width="9.6640625" style="66" bestFit="1" customWidth="1"/>
    <col min="14598" max="14598" width="11.5546875" style="66" bestFit="1" customWidth="1"/>
    <col min="14599" max="14852" width="9.33203125" style="66"/>
    <col min="14853" max="14853" width="9.6640625" style="66" bestFit="1" customWidth="1"/>
    <col min="14854" max="14854" width="11.5546875" style="66" bestFit="1" customWidth="1"/>
    <col min="14855" max="15108" width="9.33203125" style="66"/>
    <col min="15109" max="15109" width="9.6640625" style="66" bestFit="1" customWidth="1"/>
    <col min="15110" max="15110" width="11.5546875" style="66" bestFit="1" customWidth="1"/>
    <col min="15111" max="15364" width="9.33203125" style="66"/>
    <col min="15365" max="15365" width="9.6640625" style="66" bestFit="1" customWidth="1"/>
    <col min="15366" max="15366" width="11.5546875" style="66" bestFit="1" customWidth="1"/>
    <col min="15367" max="15620" width="9.33203125" style="66"/>
    <col min="15621" max="15621" width="9.6640625" style="66" bestFit="1" customWidth="1"/>
    <col min="15622" max="15622" width="11.5546875" style="66" bestFit="1" customWidth="1"/>
    <col min="15623" max="15876" width="9.33203125" style="66"/>
    <col min="15877" max="15877" width="9.6640625" style="66" bestFit="1" customWidth="1"/>
    <col min="15878" max="15878" width="11.5546875" style="66" bestFit="1" customWidth="1"/>
    <col min="15879" max="16132" width="9.33203125" style="66"/>
    <col min="16133" max="16133" width="9.6640625" style="66" bestFit="1" customWidth="1"/>
    <col min="16134" max="16134" width="11.5546875" style="66" bestFit="1" customWidth="1"/>
    <col min="16135" max="16384" width="9.33203125" style="66"/>
  </cols>
  <sheetData>
    <row r="1" spans="1:11" x14ac:dyDescent="0.25">
      <c r="A1" s="278" t="s">
        <v>4</v>
      </c>
      <c r="B1" s="279"/>
      <c r="C1" s="279"/>
      <c r="D1" s="279"/>
      <c r="E1" s="279"/>
      <c r="F1" s="279"/>
      <c r="G1" s="279"/>
      <c r="H1" s="279"/>
    </row>
    <row r="2" spans="1:11" x14ac:dyDescent="0.25">
      <c r="A2" s="280" t="s">
        <v>391</v>
      </c>
      <c r="B2" s="281"/>
      <c r="C2" s="281"/>
      <c r="D2" s="281"/>
      <c r="E2" s="281"/>
      <c r="F2" s="281"/>
      <c r="G2" s="281"/>
      <c r="H2" s="281"/>
    </row>
    <row r="3" spans="1:11" x14ac:dyDescent="0.25">
      <c r="A3" s="268" t="s">
        <v>282</v>
      </c>
      <c r="B3" s="269"/>
      <c r="C3" s="269"/>
      <c r="D3" s="269"/>
      <c r="E3" s="269"/>
      <c r="F3" s="269"/>
      <c r="G3" s="269"/>
      <c r="H3" s="269"/>
      <c r="I3" s="269"/>
      <c r="J3" s="270"/>
      <c r="K3" s="270"/>
    </row>
    <row r="4" spans="1:11" x14ac:dyDescent="0.25">
      <c r="A4" s="271" t="s">
        <v>365</v>
      </c>
      <c r="B4" s="272"/>
      <c r="C4" s="272"/>
      <c r="D4" s="272"/>
      <c r="E4" s="272"/>
      <c r="F4" s="272"/>
      <c r="G4" s="272"/>
      <c r="H4" s="272"/>
      <c r="I4" s="272"/>
      <c r="J4" s="273"/>
      <c r="K4" s="273"/>
    </row>
    <row r="5" spans="1:11" x14ac:dyDescent="0.25">
      <c r="A5" s="274" t="s">
        <v>2</v>
      </c>
      <c r="B5" s="275"/>
      <c r="C5" s="275"/>
      <c r="D5" s="275"/>
      <c r="E5" s="275"/>
      <c r="F5" s="275"/>
      <c r="G5" s="274" t="s">
        <v>5</v>
      </c>
      <c r="H5" s="254" t="s">
        <v>194</v>
      </c>
      <c r="I5" s="255"/>
      <c r="J5" s="254" t="s">
        <v>190</v>
      </c>
      <c r="K5" s="255"/>
    </row>
    <row r="6" spans="1:11" x14ac:dyDescent="0.25">
      <c r="A6" s="275"/>
      <c r="B6" s="275"/>
      <c r="C6" s="275"/>
      <c r="D6" s="275"/>
      <c r="E6" s="275"/>
      <c r="F6" s="275"/>
      <c r="G6" s="275"/>
      <c r="H6" s="50" t="s">
        <v>191</v>
      </c>
      <c r="I6" s="50" t="s">
        <v>192</v>
      </c>
      <c r="J6" s="50" t="s">
        <v>191</v>
      </c>
      <c r="K6" s="50" t="s">
        <v>192</v>
      </c>
    </row>
    <row r="7" spans="1:11" x14ac:dyDescent="0.25">
      <c r="A7" s="256">
        <v>1</v>
      </c>
      <c r="B7" s="257"/>
      <c r="C7" s="257"/>
      <c r="D7" s="257"/>
      <c r="E7" s="257"/>
      <c r="F7" s="257"/>
      <c r="G7" s="49">
        <v>2</v>
      </c>
      <c r="H7" s="50">
        <v>3</v>
      </c>
      <c r="I7" s="50">
        <v>4</v>
      </c>
      <c r="J7" s="50">
        <v>5</v>
      </c>
      <c r="K7" s="50">
        <v>6</v>
      </c>
    </row>
    <row r="8" spans="1:11" x14ac:dyDescent="0.25">
      <c r="A8" s="262" t="s">
        <v>66</v>
      </c>
      <c r="B8" s="262"/>
      <c r="C8" s="262"/>
      <c r="D8" s="262"/>
      <c r="E8" s="262"/>
      <c r="F8" s="262"/>
      <c r="G8" s="69">
        <v>1</v>
      </c>
      <c r="H8" s="70">
        <v>65216059</v>
      </c>
      <c r="I8" s="70">
        <v>65216059</v>
      </c>
      <c r="J8" s="70">
        <v>59708696</v>
      </c>
      <c r="K8" s="70">
        <v>59708696</v>
      </c>
    </row>
    <row r="9" spans="1:11" x14ac:dyDescent="0.25">
      <c r="A9" s="262" t="s">
        <v>65</v>
      </c>
      <c r="B9" s="262"/>
      <c r="C9" s="262"/>
      <c r="D9" s="262"/>
      <c r="E9" s="262"/>
      <c r="F9" s="262"/>
      <c r="G9" s="69">
        <v>2</v>
      </c>
      <c r="H9" s="70">
        <v>18744692</v>
      </c>
      <c r="I9" s="70">
        <v>18744692</v>
      </c>
      <c r="J9" s="70">
        <v>19378837</v>
      </c>
      <c r="K9" s="70">
        <v>19378837</v>
      </c>
    </row>
    <row r="10" spans="1:11" x14ac:dyDescent="0.25">
      <c r="A10" s="262" t="s">
        <v>67</v>
      </c>
      <c r="B10" s="262"/>
      <c r="C10" s="262"/>
      <c r="D10" s="262"/>
      <c r="E10" s="262"/>
      <c r="F10" s="262"/>
      <c r="G10" s="69">
        <v>3</v>
      </c>
      <c r="H10" s="70">
        <v>0</v>
      </c>
      <c r="I10" s="70">
        <v>0</v>
      </c>
      <c r="J10" s="70">
        <v>0</v>
      </c>
      <c r="K10" s="70">
        <v>0</v>
      </c>
    </row>
    <row r="11" spans="1:11" x14ac:dyDescent="0.25">
      <c r="A11" s="262" t="s">
        <v>68</v>
      </c>
      <c r="B11" s="262"/>
      <c r="C11" s="262"/>
      <c r="D11" s="262"/>
      <c r="E11" s="262"/>
      <c r="F11" s="262"/>
      <c r="G11" s="69">
        <v>4</v>
      </c>
      <c r="H11" s="70">
        <v>5572</v>
      </c>
      <c r="I11" s="70">
        <v>5572</v>
      </c>
      <c r="J11" s="70">
        <v>6580</v>
      </c>
      <c r="K11" s="70">
        <v>6580</v>
      </c>
    </row>
    <row r="12" spans="1:11" x14ac:dyDescent="0.25">
      <c r="A12" s="262" t="s">
        <v>69</v>
      </c>
      <c r="B12" s="262"/>
      <c r="C12" s="262"/>
      <c r="D12" s="262"/>
      <c r="E12" s="262"/>
      <c r="F12" s="262"/>
      <c r="G12" s="69">
        <v>5</v>
      </c>
      <c r="H12" s="70">
        <v>16878537</v>
      </c>
      <c r="I12" s="70">
        <v>16878537</v>
      </c>
      <c r="J12" s="70">
        <v>18297256</v>
      </c>
      <c r="K12" s="70">
        <v>18297256</v>
      </c>
    </row>
    <row r="13" spans="1:11" ht="12.6" customHeight="1" x14ac:dyDescent="0.25">
      <c r="A13" s="262" t="s">
        <v>70</v>
      </c>
      <c r="B13" s="262"/>
      <c r="C13" s="262"/>
      <c r="D13" s="262"/>
      <c r="E13" s="262"/>
      <c r="F13" s="262"/>
      <c r="G13" s="69">
        <v>6</v>
      </c>
      <c r="H13" s="70">
        <v>9280722</v>
      </c>
      <c r="I13" s="70">
        <v>9280722</v>
      </c>
      <c r="J13" s="70">
        <v>9339046</v>
      </c>
      <c r="K13" s="70">
        <v>9339046</v>
      </c>
    </row>
    <row r="14" spans="1:11" ht="35.700000000000003" customHeight="1" x14ac:dyDescent="0.25">
      <c r="A14" s="262" t="s">
        <v>71</v>
      </c>
      <c r="B14" s="262"/>
      <c r="C14" s="262"/>
      <c r="D14" s="262"/>
      <c r="E14" s="262"/>
      <c r="F14" s="262"/>
      <c r="G14" s="69">
        <v>7</v>
      </c>
      <c r="H14" s="70">
        <v>0</v>
      </c>
      <c r="I14" s="70">
        <v>0</v>
      </c>
      <c r="J14" s="70">
        <v>0</v>
      </c>
      <c r="K14" s="70">
        <v>0</v>
      </c>
    </row>
    <row r="15" spans="1:11" ht="29.1" customHeight="1" x14ac:dyDescent="0.25">
      <c r="A15" s="262" t="s">
        <v>72</v>
      </c>
      <c r="B15" s="262"/>
      <c r="C15" s="262"/>
      <c r="D15" s="262"/>
      <c r="E15" s="262"/>
      <c r="F15" s="262"/>
      <c r="G15" s="69">
        <v>8</v>
      </c>
      <c r="H15" s="70">
        <v>808597</v>
      </c>
      <c r="I15" s="70">
        <v>808597</v>
      </c>
      <c r="J15" s="70">
        <v>1239557</v>
      </c>
      <c r="K15" s="70">
        <v>1239557</v>
      </c>
    </row>
    <row r="16" spans="1:11" ht="29.1" customHeight="1" x14ac:dyDescent="0.25">
      <c r="A16" s="262" t="s">
        <v>73</v>
      </c>
      <c r="B16" s="262"/>
      <c r="C16" s="262"/>
      <c r="D16" s="262"/>
      <c r="E16" s="262"/>
      <c r="F16" s="262"/>
      <c r="G16" s="69">
        <v>9</v>
      </c>
      <c r="H16" s="70">
        <v>-88</v>
      </c>
      <c r="I16" s="70">
        <v>-88</v>
      </c>
      <c r="J16" s="70">
        <v>-13892</v>
      </c>
      <c r="K16" s="70">
        <v>-13892</v>
      </c>
    </row>
    <row r="17" spans="1:11" ht="29.1" customHeight="1" x14ac:dyDescent="0.25">
      <c r="A17" s="262" t="s">
        <v>245</v>
      </c>
      <c r="B17" s="262"/>
      <c r="C17" s="262"/>
      <c r="D17" s="262"/>
      <c r="E17" s="262"/>
      <c r="F17" s="262"/>
      <c r="G17" s="69">
        <v>10</v>
      </c>
      <c r="H17" s="70">
        <v>0</v>
      </c>
      <c r="I17" s="70">
        <v>0</v>
      </c>
      <c r="J17" s="70">
        <v>0</v>
      </c>
      <c r="K17" s="70">
        <v>0</v>
      </c>
    </row>
    <row r="18" spans="1:11" x14ac:dyDescent="0.25">
      <c r="A18" s="262" t="s">
        <v>74</v>
      </c>
      <c r="B18" s="262"/>
      <c r="C18" s="262"/>
      <c r="D18" s="262"/>
      <c r="E18" s="262"/>
      <c r="F18" s="262"/>
      <c r="G18" s="69">
        <v>11</v>
      </c>
      <c r="H18" s="70">
        <v>0</v>
      </c>
      <c r="I18" s="70">
        <v>0</v>
      </c>
      <c r="J18" s="70">
        <v>0</v>
      </c>
      <c r="K18" s="70">
        <v>0</v>
      </c>
    </row>
    <row r="19" spans="1:11" x14ac:dyDescent="0.25">
      <c r="A19" s="262" t="s">
        <v>75</v>
      </c>
      <c r="B19" s="262"/>
      <c r="C19" s="262"/>
      <c r="D19" s="262"/>
      <c r="E19" s="262"/>
      <c r="F19" s="262"/>
      <c r="G19" s="69">
        <v>12</v>
      </c>
      <c r="H19" s="70">
        <v>626170</v>
      </c>
      <c r="I19" s="70">
        <v>626170</v>
      </c>
      <c r="J19" s="70">
        <v>-195890</v>
      </c>
      <c r="K19" s="70">
        <v>-195890</v>
      </c>
    </row>
    <row r="20" spans="1:11" ht="25.5" customHeight="1" x14ac:dyDescent="0.25">
      <c r="A20" s="262" t="s">
        <v>246</v>
      </c>
      <c r="B20" s="262"/>
      <c r="C20" s="262"/>
      <c r="D20" s="262"/>
      <c r="E20" s="262"/>
      <c r="F20" s="262"/>
      <c r="G20" s="69">
        <v>13</v>
      </c>
      <c r="H20" s="70">
        <v>0</v>
      </c>
      <c r="I20" s="70">
        <v>0</v>
      </c>
      <c r="J20" s="70">
        <v>0</v>
      </c>
      <c r="K20" s="70">
        <v>0</v>
      </c>
    </row>
    <row r="21" spans="1:11" ht="25.5" customHeight="1" x14ac:dyDescent="0.25">
      <c r="A21" s="262" t="s">
        <v>76</v>
      </c>
      <c r="B21" s="262"/>
      <c r="C21" s="262"/>
      <c r="D21" s="262"/>
      <c r="E21" s="262"/>
      <c r="F21" s="262"/>
      <c r="G21" s="69">
        <v>14</v>
      </c>
      <c r="H21" s="70">
        <v>10338</v>
      </c>
      <c r="I21" s="70">
        <v>10338</v>
      </c>
      <c r="J21" s="70">
        <v>64195</v>
      </c>
      <c r="K21" s="70">
        <v>64195</v>
      </c>
    </row>
    <row r="22" spans="1:11" x14ac:dyDescent="0.25">
      <c r="A22" s="262" t="s">
        <v>77</v>
      </c>
      <c r="B22" s="262"/>
      <c r="C22" s="262"/>
      <c r="D22" s="262"/>
      <c r="E22" s="262"/>
      <c r="F22" s="262"/>
      <c r="G22" s="69">
        <v>15</v>
      </c>
      <c r="H22" s="70">
        <v>280988</v>
      </c>
      <c r="I22" s="70">
        <v>280988</v>
      </c>
      <c r="J22" s="70">
        <v>1321203</v>
      </c>
      <c r="K22" s="70">
        <v>1321203</v>
      </c>
    </row>
    <row r="23" spans="1:11" x14ac:dyDescent="0.25">
      <c r="A23" s="262" t="s">
        <v>78</v>
      </c>
      <c r="B23" s="262"/>
      <c r="C23" s="262"/>
      <c r="D23" s="262"/>
      <c r="E23" s="262"/>
      <c r="F23" s="262"/>
      <c r="G23" s="69">
        <v>16</v>
      </c>
      <c r="H23" s="70">
        <v>744736</v>
      </c>
      <c r="I23" s="70">
        <v>744736</v>
      </c>
      <c r="J23" s="70">
        <v>1284499</v>
      </c>
      <c r="K23" s="70">
        <v>1284499</v>
      </c>
    </row>
    <row r="24" spans="1:11" ht="25.35" customHeight="1" x14ac:dyDescent="0.25">
      <c r="A24" s="276" t="s">
        <v>247</v>
      </c>
      <c r="B24" s="276"/>
      <c r="C24" s="276"/>
      <c r="D24" s="276"/>
      <c r="E24" s="276"/>
      <c r="F24" s="276"/>
      <c r="G24" s="71">
        <v>17</v>
      </c>
      <c r="H24" s="72">
        <f>H8-H9-H10+H11+H12-H13+H14+H15+H16+H17+H18+H19+H20+H22-H23+H21</f>
        <v>55056023</v>
      </c>
      <c r="I24" s="72">
        <f>I8-I9-I10+I11+I12-I13+I14+I15+I16+I17+I18+I19+I20+I22-I23+I21</f>
        <v>55056023</v>
      </c>
      <c r="J24" s="72">
        <f t="shared" ref="J24:K24" si="0">J8-J9-J10+J11+J12-J13+J14+J15+J16+J17+J18+J19+J20+J22-J23+J21</f>
        <v>50425323</v>
      </c>
      <c r="K24" s="72">
        <f t="shared" si="0"/>
        <v>50425323</v>
      </c>
    </row>
    <row r="25" spans="1:11" x14ac:dyDescent="0.25">
      <c r="A25" s="262" t="s">
        <v>79</v>
      </c>
      <c r="B25" s="262"/>
      <c r="C25" s="262"/>
      <c r="D25" s="262"/>
      <c r="E25" s="262"/>
      <c r="F25" s="262"/>
      <c r="G25" s="69">
        <v>18</v>
      </c>
      <c r="H25" s="70">
        <v>22668673</v>
      </c>
      <c r="I25" s="70">
        <v>22668673</v>
      </c>
      <c r="J25" s="70">
        <v>22318228</v>
      </c>
      <c r="K25" s="70">
        <v>22318228</v>
      </c>
    </row>
    <row r="26" spans="1:11" ht="24" customHeight="1" x14ac:dyDescent="0.25">
      <c r="A26" s="262" t="s">
        <v>238</v>
      </c>
      <c r="B26" s="262"/>
      <c r="C26" s="262"/>
      <c r="D26" s="262"/>
      <c r="E26" s="262"/>
      <c r="F26" s="262"/>
      <c r="G26" s="69">
        <v>19</v>
      </c>
      <c r="H26" s="70">
        <v>0</v>
      </c>
      <c r="I26" s="70">
        <v>0</v>
      </c>
      <c r="J26" s="70">
        <v>0</v>
      </c>
      <c r="K26" s="70">
        <v>0</v>
      </c>
    </row>
    <row r="27" spans="1:11" x14ac:dyDescent="0.25">
      <c r="A27" s="262" t="s">
        <v>80</v>
      </c>
      <c r="B27" s="262"/>
      <c r="C27" s="262"/>
      <c r="D27" s="262"/>
      <c r="E27" s="262"/>
      <c r="F27" s="262"/>
      <c r="G27" s="69">
        <v>20</v>
      </c>
      <c r="H27" s="70">
        <v>3768663</v>
      </c>
      <c r="I27" s="70">
        <v>3768663</v>
      </c>
      <c r="J27" s="70">
        <v>3331317</v>
      </c>
      <c r="K27" s="70">
        <v>3331317</v>
      </c>
    </row>
    <row r="28" spans="1:11" x14ac:dyDescent="0.25">
      <c r="A28" s="262" t="s">
        <v>81</v>
      </c>
      <c r="B28" s="262"/>
      <c r="C28" s="262"/>
      <c r="D28" s="262"/>
      <c r="E28" s="262"/>
      <c r="F28" s="262"/>
      <c r="G28" s="69">
        <v>21</v>
      </c>
      <c r="H28" s="70">
        <v>-73940</v>
      </c>
      <c r="I28" s="70">
        <v>-73940</v>
      </c>
      <c r="J28" s="70">
        <v>-1232541</v>
      </c>
      <c r="K28" s="70">
        <v>-1232541</v>
      </c>
    </row>
    <row r="29" spans="1:11" x14ac:dyDescent="0.25">
      <c r="A29" s="262" t="s">
        <v>248</v>
      </c>
      <c r="B29" s="262"/>
      <c r="C29" s="262"/>
      <c r="D29" s="262"/>
      <c r="E29" s="262"/>
      <c r="F29" s="262"/>
      <c r="G29" s="69">
        <v>22</v>
      </c>
      <c r="H29" s="70">
        <v>-1027102</v>
      </c>
      <c r="I29" s="70">
        <v>-1027102</v>
      </c>
      <c r="J29" s="70">
        <v>1531036</v>
      </c>
      <c r="K29" s="70">
        <v>1531036</v>
      </c>
    </row>
    <row r="30" spans="1:11" ht="35.25" customHeight="1" x14ac:dyDescent="0.25">
      <c r="A30" s="262" t="s">
        <v>249</v>
      </c>
      <c r="B30" s="262"/>
      <c r="C30" s="262"/>
      <c r="D30" s="262"/>
      <c r="E30" s="262"/>
      <c r="F30" s="262"/>
      <c r="G30" s="69">
        <v>23</v>
      </c>
      <c r="H30" s="70">
        <v>736703</v>
      </c>
      <c r="I30" s="70">
        <v>736703</v>
      </c>
      <c r="J30" s="70">
        <v>3435193</v>
      </c>
      <c r="K30" s="70">
        <v>3435193</v>
      </c>
    </row>
    <row r="31" spans="1:11" ht="26.7" customHeight="1" x14ac:dyDescent="0.25">
      <c r="A31" s="262" t="s">
        <v>82</v>
      </c>
      <c r="B31" s="262"/>
      <c r="C31" s="262"/>
      <c r="D31" s="262"/>
      <c r="E31" s="262"/>
      <c r="F31" s="262"/>
      <c r="G31" s="69">
        <v>24</v>
      </c>
      <c r="H31" s="70">
        <v>0</v>
      </c>
      <c r="I31" s="70">
        <v>0</v>
      </c>
      <c r="J31" s="70">
        <v>0</v>
      </c>
      <c r="K31" s="70">
        <v>0</v>
      </c>
    </row>
    <row r="32" spans="1:11" ht="26.7" customHeight="1" x14ac:dyDescent="0.25">
      <c r="A32" s="262" t="s">
        <v>83</v>
      </c>
      <c r="B32" s="262"/>
      <c r="C32" s="262"/>
      <c r="D32" s="262"/>
      <c r="E32" s="262"/>
      <c r="F32" s="262"/>
      <c r="G32" s="69">
        <v>25</v>
      </c>
      <c r="H32" s="70">
        <v>0</v>
      </c>
      <c r="I32" s="70">
        <v>0</v>
      </c>
      <c r="J32" s="70">
        <v>0</v>
      </c>
      <c r="K32" s="70">
        <v>0</v>
      </c>
    </row>
    <row r="33" spans="1:11" ht="14.7" customHeight="1" x14ac:dyDescent="0.25">
      <c r="A33" s="262" t="s">
        <v>84</v>
      </c>
      <c r="B33" s="262"/>
      <c r="C33" s="262"/>
      <c r="D33" s="262"/>
      <c r="E33" s="262"/>
      <c r="F33" s="262"/>
      <c r="G33" s="69">
        <v>26</v>
      </c>
      <c r="H33" s="70">
        <v>0</v>
      </c>
      <c r="I33" s="70">
        <v>0</v>
      </c>
      <c r="J33" s="70">
        <v>0</v>
      </c>
      <c r="K33" s="70">
        <v>0</v>
      </c>
    </row>
    <row r="34" spans="1:11" ht="25.5" customHeight="1" x14ac:dyDescent="0.25">
      <c r="A34" s="262" t="s">
        <v>250</v>
      </c>
      <c r="B34" s="262"/>
      <c r="C34" s="262"/>
      <c r="D34" s="262"/>
      <c r="E34" s="262"/>
      <c r="F34" s="262"/>
      <c r="G34" s="69">
        <v>27</v>
      </c>
      <c r="H34" s="70">
        <v>0</v>
      </c>
      <c r="I34" s="70">
        <v>0</v>
      </c>
      <c r="J34" s="70">
        <v>0</v>
      </c>
      <c r="K34" s="70">
        <v>0</v>
      </c>
    </row>
    <row r="35" spans="1:11" ht="37.5" customHeight="1" x14ac:dyDescent="0.25">
      <c r="A35" s="262" t="s">
        <v>85</v>
      </c>
      <c r="B35" s="262"/>
      <c r="C35" s="262"/>
      <c r="D35" s="262"/>
      <c r="E35" s="262"/>
      <c r="F35" s="262"/>
      <c r="G35" s="69">
        <v>28</v>
      </c>
      <c r="H35" s="70">
        <v>0</v>
      </c>
      <c r="I35" s="70">
        <v>0</v>
      </c>
      <c r="J35" s="70">
        <v>0</v>
      </c>
      <c r="K35" s="70">
        <v>0</v>
      </c>
    </row>
    <row r="36" spans="1:11" ht="27.75" customHeight="1" x14ac:dyDescent="0.25">
      <c r="A36" s="277" t="s">
        <v>251</v>
      </c>
      <c r="B36" s="277"/>
      <c r="C36" s="277"/>
      <c r="D36" s="277"/>
      <c r="E36" s="277"/>
      <c r="F36" s="277"/>
      <c r="G36" s="71">
        <v>29</v>
      </c>
      <c r="H36" s="72">
        <f>H24-H25-H26+H28-H27-H29-H30-H31-H32+H33+H34+H35</f>
        <v>28835146</v>
      </c>
      <c r="I36" s="72">
        <f>I24-I25-I26+I28-I27-I29-I30-I31-I32+I33+I34+I35</f>
        <v>28835146</v>
      </c>
      <c r="J36" s="72">
        <f t="shared" ref="J36:K36" si="1">J24-J25-J26+J28-J27-J29-J30-J31-J32+J33+J34+J35</f>
        <v>18577008</v>
      </c>
      <c r="K36" s="72">
        <f t="shared" si="1"/>
        <v>18577008</v>
      </c>
    </row>
    <row r="37" spans="1:11" ht="25.5" customHeight="1" x14ac:dyDescent="0.25">
      <c r="A37" s="262" t="s">
        <v>252</v>
      </c>
      <c r="B37" s="262"/>
      <c r="C37" s="262"/>
      <c r="D37" s="262"/>
      <c r="E37" s="262"/>
      <c r="F37" s="262"/>
      <c r="G37" s="69">
        <v>30</v>
      </c>
      <c r="H37" s="70">
        <v>4977722</v>
      </c>
      <c r="I37" s="70">
        <v>4977722</v>
      </c>
      <c r="J37" s="70">
        <v>3376384</v>
      </c>
      <c r="K37" s="70">
        <v>3376384</v>
      </c>
    </row>
    <row r="38" spans="1:11" ht="26.25" customHeight="1" x14ac:dyDescent="0.25">
      <c r="A38" s="277" t="s">
        <v>253</v>
      </c>
      <c r="B38" s="277"/>
      <c r="C38" s="277"/>
      <c r="D38" s="277"/>
      <c r="E38" s="277"/>
      <c r="F38" s="277"/>
      <c r="G38" s="71">
        <v>31</v>
      </c>
      <c r="H38" s="72">
        <f>H36-H37</f>
        <v>23857424</v>
      </c>
      <c r="I38" s="72">
        <f>I36-I37</f>
        <v>23857424</v>
      </c>
      <c r="J38" s="72">
        <f t="shared" ref="J38:K38" si="2">J36-J37</f>
        <v>15200624</v>
      </c>
      <c r="K38" s="72">
        <f t="shared" si="2"/>
        <v>15200624</v>
      </c>
    </row>
    <row r="39" spans="1:11" ht="29.25" customHeight="1" x14ac:dyDescent="0.25">
      <c r="A39" s="277" t="s">
        <v>254</v>
      </c>
      <c r="B39" s="277"/>
      <c r="C39" s="277"/>
      <c r="D39" s="277"/>
      <c r="E39" s="277"/>
      <c r="F39" s="277"/>
      <c r="G39" s="71">
        <v>32</v>
      </c>
      <c r="H39" s="72">
        <f>H40-H41</f>
        <v>0</v>
      </c>
      <c r="I39" s="72">
        <f>I40-I41</f>
        <v>0</v>
      </c>
      <c r="J39" s="72">
        <f t="shared" ref="J39:K39" si="3">J40-J41</f>
        <v>0</v>
      </c>
      <c r="K39" s="72">
        <f t="shared" si="3"/>
        <v>0</v>
      </c>
    </row>
    <row r="40" spans="1:11" ht="27.75" customHeight="1" x14ac:dyDescent="0.25">
      <c r="A40" s="262" t="s">
        <v>86</v>
      </c>
      <c r="B40" s="262"/>
      <c r="C40" s="262"/>
      <c r="D40" s="262"/>
      <c r="E40" s="262"/>
      <c r="F40" s="262"/>
      <c r="G40" s="69">
        <v>33</v>
      </c>
      <c r="H40" s="70">
        <v>0</v>
      </c>
      <c r="I40" s="70">
        <v>0</v>
      </c>
      <c r="J40" s="70">
        <v>0</v>
      </c>
      <c r="K40" s="70">
        <v>0</v>
      </c>
    </row>
    <row r="41" spans="1:11" ht="23.1" customHeight="1" x14ac:dyDescent="0.25">
      <c r="A41" s="262" t="s">
        <v>87</v>
      </c>
      <c r="B41" s="262"/>
      <c r="C41" s="262"/>
      <c r="D41" s="262"/>
      <c r="E41" s="262"/>
      <c r="F41" s="262"/>
      <c r="G41" s="69">
        <v>34</v>
      </c>
      <c r="H41" s="70">
        <v>0</v>
      </c>
      <c r="I41" s="70">
        <v>0</v>
      </c>
      <c r="J41" s="70">
        <v>0</v>
      </c>
      <c r="K41" s="70">
        <v>0</v>
      </c>
    </row>
    <row r="42" spans="1:11" x14ac:dyDescent="0.25">
      <c r="A42" s="277" t="s">
        <v>255</v>
      </c>
      <c r="B42" s="277"/>
      <c r="C42" s="277"/>
      <c r="D42" s="277"/>
      <c r="E42" s="277"/>
      <c r="F42" s="277"/>
      <c r="G42" s="71">
        <v>35</v>
      </c>
      <c r="H42" s="72">
        <f>H38+H39</f>
        <v>23857424</v>
      </c>
      <c r="I42" s="72">
        <f>I38+I39</f>
        <v>23857424</v>
      </c>
      <c r="J42" s="72">
        <f t="shared" ref="J42:K42" si="4">J38+J39</f>
        <v>15200624</v>
      </c>
      <c r="K42" s="72">
        <f t="shared" si="4"/>
        <v>15200624</v>
      </c>
    </row>
    <row r="43" spans="1:11" x14ac:dyDescent="0.25">
      <c r="A43" s="262" t="s">
        <v>88</v>
      </c>
      <c r="B43" s="262"/>
      <c r="C43" s="262"/>
      <c r="D43" s="262"/>
      <c r="E43" s="262"/>
      <c r="F43" s="262"/>
      <c r="G43" s="69">
        <v>36</v>
      </c>
      <c r="H43" s="70">
        <v>0</v>
      </c>
      <c r="I43" s="70">
        <v>0</v>
      </c>
      <c r="J43" s="70">
        <v>0</v>
      </c>
      <c r="K43" s="70">
        <v>0</v>
      </c>
    </row>
    <row r="44" spans="1:11" x14ac:dyDescent="0.25">
      <c r="A44" s="262" t="s">
        <v>89</v>
      </c>
      <c r="B44" s="262"/>
      <c r="C44" s="262"/>
      <c r="D44" s="262"/>
      <c r="E44" s="262"/>
      <c r="F44" s="262"/>
      <c r="G44" s="69">
        <v>37</v>
      </c>
      <c r="H44" s="70">
        <v>23857424</v>
      </c>
      <c r="I44" s="70">
        <v>23857424</v>
      </c>
      <c r="J44" s="70">
        <v>15200624</v>
      </c>
      <c r="K44" s="70">
        <v>15200624</v>
      </c>
    </row>
    <row r="45" spans="1:11" x14ac:dyDescent="0.25">
      <c r="A45" s="264" t="s">
        <v>14</v>
      </c>
      <c r="B45" s="265"/>
      <c r="C45" s="265"/>
      <c r="D45" s="265"/>
      <c r="E45" s="265"/>
      <c r="F45" s="265"/>
      <c r="G45" s="266"/>
      <c r="H45" s="266"/>
      <c r="I45" s="266"/>
      <c r="J45" s="267"/>
      <c r="K45" s="267"/>
    </row>
    <row r="46" spans="1:11" x14ac:dyDescent="0.25">
      <c r="A46" s="263" t="s">
        <v>90</v>
      </c>
      <c r="B46" s="263"/>
      <c r="C46" s="263"/>
      <c r="D46" s="263"/>
      <c r="E46" s="263"/>
      <c r="F46" s="263"/>
      <c r="G46" s="69">
        <v>38</v>
      </c>
      <c r="H46" s="73">
        <f>H42</f>
        <v>23857424</v>
      </c>
      <c r="I46" s="73">
        <f>I42</f>
        <v>23857424</v>
      </c>
      <c r="J46" s="73">
        <f t="shared" ref="J46:K46" si="5">J42</f>
        <v>15200624</v>
      </c>
      <c r="K46" s="73">
        <f t="shared" si="5"/>
        <v>15200624</v>
      </c>
    </row>
    <row r="47" spans="1:11" x14ac:dyDescent="0.25">
      <c r="A47" s="276" t="s">
        <v>256</v>
      </c>
      <c r="B47" s="276"/>
      <c r="C47" s="276"/>
      <c r="D47" s="276"/>
      <c r="E47" s="276"/>
      <c r="F47" s="276"/>
      <c r="G47" s="71">
        <v>39</v>
      </c>
      <c r="H47" s="72">
        <f>H48+H60</f>
        <v>243671</v>
      </c>
      <c r="I47" s="72">
        <f>I48+I60</f>
        <v>243671</v>
      </c>
      <c r="J47" s="72">
        <f t="shared" ref="J47:K47" si="6">J48+J60</f>
        <v>347495</v>
      </c>
      <c r="K47" s="72">
        <f t="shared" si="6"/>
        <v>347495</v>
      </c>
    </row>
    <row r="48" spans="1:11" ht="24.75" customHeight="1" x14ac:dyDescent="0.25">
      <c r="A48" s="259" t="s">
        <v>257</v>
      </c>
      <c r="B48" s="259"/>
      <c r="C48" s="259"/>
      <c r="D48" s="259"/>
      <c r="E48" s="259"/>
      <c r="F48" s="259"/>
      <c r="G48" s="71">
        <v>40</v>
      </c>
      <c r="H48" s="72">
        <f>SUM(H49:H55)+H58+H59</f>
        <v>243671</v>
      </c>
      <c r="I48" s="72">
        <f>SUM(I49:I55)+I58+I59</f>
        <v>243671</v>
      </c>
      <c r="J48" s="72">
        <f t="shared" ref="J48:K48" si="7">SUM(J49:J55)+J58+J59</f>
        <v>347495</v>
      </c>
      <c r="K48" s="72">
        <f t="shared" si="7"/>
        <v>347495</v>
      </c>
    </row>
    <row r="49" spans="1:11" x14ac:dyDescent="0.25">
      <c r="A49" s="261" t="s">
        <v>91</v>
      </c>
      <c r="B49" s="261"/>
      <c r="C49" s="261"/>
      <c r="D49" s="261"/>
      <c r="E49" s="261"/>
      <c r="F49" s="261"/>
      <c r="G49" s="69">
        <v>41</v>
      </c>
      <c r="H49" s="74">
        <v>0</v>
      </c>
      <c r="I49" s="74">
        <v>0</v>
      </c>
      <c r="J49" s="74">
        <v>0</v>
      </c>
      <c r="K49" s="74">
        <v>0</v>
      </c>
    </row>
    <row r="50" spans="1:11" x14ac:dyDescent="0.25">
      <c r="A50" s="261" t="s">
        <v>92</v>
      </c>
      <c r="B50" s="261"/>
      <c r="C50" s="261"/>
      <c r="D50" s="261"/>
      <c r="E50" s="261"/>
      <c r="F50" s="261"/>
      <c r="G50" s="69">
        <v>42</v>
      </c>
      <c r="H50" s="74">
        <v>0</v>
      </c>
      <c r="I50" s="74">
        <v>0</v>
      </c>
      <c r="J50" s="74">
        <v>0</v>
      </c>
      <c r="K50" s="74">
        <v>0</v>
      </c>
    </row>
    <row r="51" spans="1:11" ht="23.7" customHeight="1" x14ac:dyDescent="0.25">
      <c r="A51" s="261" t="s">
        <v>258</v>
      </c>
      <c r="B51" s="261"/>
      <c r="C51" s="261"/>
      <c r="D51" s="261"/>
      <c r="E51" s="261"/>
      <c r="F51" s="261"/>
      <c r="G51" s="69">
        <v>43</v>
      </c>
      <c r="H51" s="74">
        <v>0</v>
      </c>
      <c r="I51" s="74">
        <v>0</v>
      </c>
      <c r="J51" s="74">
        <v>0</v>
      </c>
      <c r="K51" s="74">
        <v>0</v>
      </c>
    </row>
    <row r="52" spans="1:11" ht="27" customHeight="1" x14ac:dyDescent="0.25">
      <c r="A52" s="261" t="s">
        <v>93</v>
      </c>
      <c r="B52" s="261"/>
      <c r="C52" s="261"/>
      <c r="D52" s="261"/>
      <c r="E52" s="261"/>
      <c r="F52" s="261"/>
      <c r="G52" s="69">
        <v>44</v>
      </c>
      <c r="H52" s="74">
        <v>0</v>
      </c>
      <c r="I52" s="74">
        <v>0</v>
      </c>
      <c r="J52" s="74">
        <v>0</v>
      </c>
      <c r="K52" s="74">
        <v>0</v>
      </c>
    </row>
    <row r="53" spans="1:11" ht="27" customHeight="1" x14ac:dyDescent="0.25">
      <c r="A53" s="261" t="s">
        <v>259</v>
      </c>
      <c r="B53" s="261"/>
      <c r="C53" s="261"/>
      <c r="D53" s="261"/>
      <c r="E53" s="261"/>
      <c r="F53" s="261"/>
      <c r="G53" s="69">
        <v>45</v>
      </c>
      <c r="H53" s="74">
        <v>0</v>
      </c>
      <c r="I53" s="74">
        <v>0</v>
      </c>
      <c r="J53" s="74">
        <v>0</v>
      </c>
      <c r="K53" s="74">
        <v>0</v>
      </c>
    </row>
    <row r="54" spans="1:11" ht="27.6" customHeight="1" x14ac:dyDescent="0.25">
      <c r="A54" s="261" t="s">
        <v>260</v>
      </c>
      <c r="B54" s="261"/>
      <c r="C54" s="261"/>
      <c r="D54" s="261"/>
      <c r="E54" s="261"/>
      <c r="F54" s="261"/>
      <c r="G54" s="69">
        <v>46</v>
      </c>
      <c r="H54" s="74">
        <v>350992</v>
      </c>
      <c r="I54" s="74">
        <v>350992</v>
      </c>
      <c r="J54" s="74">
        <v>423774</v>
      </c>
      <c r="K54" s="74">
        <v>423774</v>
      </c>
    </row>
    <row r="55" spans="1:11" ht="44.25" customHeight="1" x14ac:dyDescent="0.25">
      <c r="A55" s="258" t="s">
        <v>239</v>
      </c>
      <c r="B55" s="258"/>
      <c r="C55" s="258"/>
      <c r="D55" s="258"/>
      <c r="E55" s="258"/>
      <c r="F55" s="258"/>
      <c r="G55" s="69">
        <v>47</v>
      </c>
      <c r="H55" s="74">
        <v>0</v>
      </c>
      <c r="I55" s="74">
        <v>0</v>
      </c>
      <c r="J55" s="74">
        <v>0</v>
      </c>
      <c r="K55" s="74">
        <v>0</v>
      </c>
    </row>
    <row r="56" spans="1:11" ht="33" customHeight="1" x14ac:dyDescent="0.25">
      <c r="A56" s="258" t="s">
        <v>261</v>
      </c>
      <c r="B56" s="258"/>
      <c r="C56" s="258"/>
      <c r="D56" s="258"/>
      <c r="E56" s="258"/>
      <c r="F56" s="258"/>
      <c r="G56" s="69">
        <v>48</v>
      </c>
      <c r="H56" s="74">
        <v>0</v>
      </c>
      <c r="I56" s="74">
        <v>0</v>
      </c>
      <c r="J56" s="74">
        <v>0</v>
      </c>
      <c r="K56" s="74">
        <v>0</v>
      </c>
    </row>
    <row r="57" spans="1:11" ht="28.5" customHeight="1" x14ac:dyDescent="0.25">
      <c r="A57" s="258" t="s">
        <v>262</v>
      </c>
      <c r="B57" s="258"/>
      <c r="C57" s="258"/>
      <c r="D57" s="258"/>
      <c r="E57" s="258"/>
      <c r="F57" s="258"/>
      <c r="G57" s="69">
        <v>49</v>
      </c>
      <c r="H57" s="74">
        <v>0</v>
      </c>
      <c r="I57" s="74">
        <v>0</v>
      </c>
      <c r="J57" s="74">
        <v>0</v>
      </c>
      <c r="K57" s="74">
        <v>0</v>
      </c>
    </row>
    <row r="58" spans="1:11" ht="39" customHeight="1" x14ac:dyDescent="0.25">
      <c r="A58" s="258" t="s">
        <v>263</v>
      </c>
      <c r="B58" s="258"/>
      <c r="C58" s="258"/>
      <c r="D58" s="258"/>
      <c r="E58" s="258"/>
      <c r="F58" s="258"/>
      <c r="G58" s="69">
        <v>50</v>
      </c>
      <c r="H58" s="74">
        <v>0</v>
      </c>
      <c r="I58" s="74">
        <v>0</v>
      </c>
      <c r="J58" s="74">
        <v>0</v>
      </c>
      <c r="K58" s="74">
        <v>0</v>
      </c>
    </row>
    <row r="59" spans="1:11" ht="24" customHeight="1" x14ac:dyDescent="0.25">
      <c r="A59" s="258" t="s">
        <v>264</v>
      </c>
      <c r="B59" s="258"/>
      <c r="C59" s="258"/>
      <c r="D59" s="258"/>
      <c r="E59" s="258"/>
      <c r="F59" s="258"/>
      <c r="G59" s="69">
        <v>51</v>
      </c>
      <c r="H59" s="74">
        <v>-107321</v>
      </c>
      <c r="I59" s="74">
        <v>-107321</v>
      </c>
      <c r="J59" s="74">
        <v>-76279</v>
      </c>
      <c r="K59" s="74">
        <v>-76279</v>
      </c>
    </row>
    <row r="60" spans="1:11" ht="25.35" customHeight="1" x14ac:dyDescent="0.25">
      <c r="A60" s="259" t="s">
        <v>265</v>
      </c>
      <c r="B60" s="259"/>
      <c r="C60" s="259"/>
      <c r="D60" s="259"/>
      <c r="E60" s="259"/>
      <c r="F60" s="259"/>
      <c r="G60" s="71">
        <v>52</v>
      </c>
      <c r="H60" s="72">
        <f>SUM(H61:H68)</f>
        <v>0</v>
      </c>
      <c r="I60" s="72">
        <f>SUM(I61:I68)</f>
        <v>0</v>
      </c>
      <c r="J60" s="72">
        <f t="shared" ref="J60:K60" si="8">SUM(J61:J68)</f>
        <v>0</v>
      </c>
      <c r="K60" s="72">
        <f t="shared" si="8"/>
        <v>0</v>
      </c>
    </row>
    <row r="61" spans="1:11" ht="12.75" customHeight="1" x14ac:dyDescent="0.25">
      <c r="A61" s="258" t="s">
        <v>94</v>
      </c>
      <c r="B61" s="258"/>
      <c r="C61" s="258"/>
      <c r="D61" s="258"/>
      <c r="E61" s="258"/>
      <c r="F61" s="258"/>
      <c r="G61" s="69">
        <v>53</v>
      </c>
      <c r="H61" s="74">
        <v>0</v>
      </c>
      <c r="I61" s="74">
        <v>0</v>
      </c>
      <c r="J61" s="74">
        <v>0</v>
      </c>
      <c r="K61" s="74">
        <v>0</v>
      </c>
    </row>
    <row r="62" spans="1:11" ht="12.75" customHeight="1" x14ac:dyDescent="0.25">
      <c r="A62" s="258" t="s">
        <v>266</v>
      </c>
      <c r="B62" s="258"/>
      <c r="C62" s="258"/>
      <c r="D62" s="258"/>
      <c r="E62" s="258"/>
      <c r="F62" s="258"/>
      <c r="G62" s="69">
        <v>54</v>
      </c>
      <c r="H62" s="74">
        <v>0</v>
      </c>
      <c r="I62" s="74">
        <v>0</v>
      </c>
      <c r="J62" s="74">
        <v>0</v>
      </c>
      <c r="K62" s="74">
        <v>0</v>
      </c>
    </row>
    <row r="63" spans="1:11" ht="12.75" customHeight="1" x14ac:dyDescent="0.25">
      <c r="A63" s="258" t="s">
        <v>267</v>
      </c>
      <c r="B63" s="258"/>
      <c r="C63" s="258"/>
      <c r="D63" s="258"/>
      <c r="E63" s="258"/>
      <c r="F63" s="258"/>
      <c r="G63" s="69">
        <v>55</v>
      </c>
      <c r="H63" s="74">
        <v>0</v>
      </c>
      <c r="I63" s="74">
        <v>0</v>
      </c>
      <c r="J63" s="74">
        <v>0</v>
      </c>
      <c r="K63" s="74">
        <v>0</v>
      </c>
    </row>
    <row r="64" spans="1:11" ht="12.75" customHeight="1" x14ac:dyDescent="0.25">
      <c r="A64" s="258" t="s">
        <v>95</v>
      </c>
      <c r="B64" s="258"/>
      <c r="C64" s="258"/>
      <c r="D64" s="258"/>
      <c r="E64" s="258"/>
      <c r="F64" s="258"/>
      <c r="G64" s="69">
        <v>56</v>
      </c>
      <c r="H64" s="74">
        <v>0</v>
      </c>
      <c r="I64" s="74">
        <v>0</v>
      </c>
      <c r="J64" s="74">
        <v>0</v>
      </c>
      <c r="K64" s="74">
        <v>0</v>
      </c>
    </row>
    <row r="65" spans="1:11" ht="25.5" customHeight="1" x14ac:dyDescent="0.25">
      <c r="A65" s="258" t="s">
        <v>96</v>
      </c>
      <c r="B65" s="258"/>
      <c r="C65" s="258"/>
      <c r="D65" s="258"/>
      <c r="E65" s="258"/>
      <c r="F65" s="258"/>
      <c r="G65" s="69">
        <v>57</v>
      </c>
      <c r="H65" s="74">
        <v>0</v>
      </c>
      <c r="I65" s="74">
        <v>0</v>
      </c>
      <c r="J65" s="74">
        <v>0</v>
      </c>
      <c r="K65" s="74">
        <v>0</v>
      </c>
    </row>
    <row r="66" spans="1:11" ht="12.75" customHeight="1" x14ac:dyDescent="0.25">
      <c r="A66" s="258" t="s">
        <v>93</v>
      </c>
      <c r="B66" s="258"/>
      <c r="C66" s="258"/>
      <c r="D66" s="258"/>
      <c r="E66" s="258"/>
      <c r="F66" s="258"/>
      <c r="G66" s="69">
        <v>58</v>
      </c>
      <c r="H66" s="74">
        <v>0</v>
      </c>
      <c r="I66" s="74">
        <v>0</v>
      </c>
      <c r="J66" s="74">
        <v>0</v>
      </c>
      <c r="K66" s="74">
        <v>0</v>
      </c>
    </row>
    <row r="67" spans="1:11" ht="24.75" customHeight="1" x14ac:dyDescent="0.25">
      <c r="A67" s="258" t="s">
        <v>97</v>
      </c>
      <c r="B67" s="258"/>
      <c r="C67" s="258"/>
      <c r="D67" s="258"/>
      <c r="E67" s="258"/>
      <c r="F67" s="258"/>
      <c r="G67" s="69">
        <v>59</v>
      </c>
      <c r="H67" s="74">
        <v>0</v>
      </c>
      <c r="I67" s="74">
        <v>0</v>
      </c>
      <c r="J67" s="74">
        <v>0</v>
      </c>
      <c r="K67" s="74">
        <v>0</v>
      </c>
    </row>
    <row r="68" spans="1:11" ht="23.1" customHeight="1" x14ac:dyDescent="0.25">
      <c r="A68" s="258" t="s">
        <v>98</v>
      </c>
      <c r="B68" s="258"/>
      <c r="C68" s="258"/>
      <c r="D68" s="258"/>
      <c r="E68" s="258"/>
      <c r="F68" s="258"/>
      <c r="G68" s="69">
        <v>60</v>
      </c>
      <c r="H68" s="74">
        <v>0</v>
      </c>
      <c r="I68" s="74">
        <v>0</v>
      </c>
      <c r="J68" s="74">
        <v>0</v>
      </c>
      <c r="K68" s="74">
        <v>0</v>
      </c>
    </row>
    <row r="69" spans="1:11" ht="12.75" customHeight="1" x14ac:dyDescent="0.25">
      <c r="A69" s="259" t="s">
        <v>268</v>
      </c>
      <c r="B69" s="259"/>
      <c r="C69" s="259"/>
      <c r="D69" s="259"/>
      <c r="E69" s="259"/>
      <c r="F69" s="259"/>
      <c r="G69" s="71">
        <v>61</v>
      </c>
      <c r="H69" s="75">
        <f>H46+H47</f>
        <v>24101095</v>
      </c>
      <c r="I69" s="75">
        <f>I46+I47</f>
        <v>24101095</v>
      </c>
      <c r="J69" s="75">
        <f t="shared" ref="J69:K69" si="9">J46+J47</f>
        <v>15548119</v>
      </c>
      <c r="K69" s="75">
        <f t="shared" si="9"/>
        <v>15548119</v>
      </c>
    </row>
    <row r="70" spans="1:11" ht="12.75" customHeight="1" x14ac:dyDescent="0.25">
      <c r="A70" s="260" t="s">
        <v>99</v>
      </c>
      <c r="B70" s="260"/>
      <c r="C70" s="260"/>
      <c r="D70" s="260"/>
      <c r="E70" s="260"/>
      <c r="F70" s="260"/>
      <c r="G70" s="69">
        <v>62</v>
      </c>
      <c r="H70" s="70">
        <v>0</v>
      </c>
      <c r="I70" s="70">
        <v>0</v>
      </c>
      <c r="J70" s="70">
        <v>0</v>
      </c>
      <c r="K70" s="70">
        <v>0</v>
      </c>
    </row>
    <row r="71" spans="1:11" x14ac:dyDescent="0.25">
      <c r="A71" s="263" t="s">
        <v>100</v>
      </c>
      <c r="B71" s="263"/>
      <c r="C71" s="263"/>
      <c r="D71" s="263"/>
      <c r="E71" s="263"/>
      <c r="F71" s="263"/>
      <c r="G71" s="69">
        <v>63</v>
      </c>
      <c r="H71" s="76">
        <v>24101095</v>
      </c>
      <c r="I71" s="76">
        <v>24101095</v>
      </c>
      <c r="J71" s="76">
        <v>15548119</v>
      </c>
      <c r="K71" s="76">
        <v>15548119</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63"/>
  <sheetViews>
    <sheetView view="pageBreakPreview" zoomScaleNormal="100" zoomScaleSheetLayoutView="100" workbookViewId="0">
      <selection activeCell="A3" sqref="A3:I3"/>
    </sheetView>
  </sheetViews>
  <sheetFormatPr defaultRowHeight="13.2" x14ac:dyDescent="0.25"/>
  <cols>
    <col min="1" max="7" width="9.33203125" style="66"/>
    <col min="8" max="8" width="9.6640625" style="65" customWidth="1"/>
    <col min="9" max="9" width="12" style="65" customWidth="1"/>
    <col min="10" max="10" width="10.44140625" style="66" bestFit="1" customWidth="1"/>
    <col min="11" max="11" width="12.44140625" style="66" bestFit="1" customWidth="1"/>
    <col min="12" max="262" width="9.33203125" style="66"/>
    <col min="263" max="264" width="9.6640625" style="66" bestFit="1" customWidth="1"/>
    <col min="265" max="265" width="12" style="66" bestFit="1" customWidth="1"/>
    <col min="266" max="266" width="10.44140625" style="66" bestFit="1" customWidth="1"/>
    <col min="267" max="267" width="12.44140625" style="66" bestFit="1" customWidth="1"/>
    <col min="268" max="518" width="9.33203125" style="66"/>
    <col min="519" max="520" width="9.6640625" style="66" bestFit="1" customWidth="1"/>
    <col min="521" max="521" width="12" style="66" bestFit="1" customWidth="1"/>
    <col min="522" max="522" width="10.44140625" style="66" bestFit="1" customWidth="1"/>
    <col min="523" max="523" width="12.44140625" style="66" bestFit="1" customWidth="1"/>
    <col min="524" max="774" width="9.33203125" style="66"/>
    <col min="775" max="776" width="9.6640625" style="66" bestFit="1" customWidth="1"/>
    <col min="777" max="777" width="12" style="66" bestFit="1" customWidth="1"/>
    <col min="778" max="778" width="10.44140625" style="66" bestFit="1" customWidth="1"/>
    <col min="779" max="779" width="12.44140625" style="66" bestFit="1" customWidth="1"/>
    <col min="780" max="1030" width="9.33203125" style="66"/>
    <col min="1031" max="1032" width="9.6640625" style="66" bestFit="1" customWidth="1"/>
    <col min="1033" max="1033" width="12" style="66" bestFit="1" customWidth="1"/>
    <col min="1034" max="1034" width="10.44140625" style="66" bestFit="1" customWidth="1"/>
    <col min="1035" max="1035" width="12.44140625" style="66" bestFit="1" customWidth="1"/>
    <col min="1036" max="1286" width="9.33203125" style="66"/>
    <col min="1287" max="1288" width="9.6640625" style="66" bestFit="1" customWidth="1"/>
    <col min="1289" max="1289" width="12" style="66" bestFit="1" customWidth="1"/>
    <col min="1290" max="1290" width="10.44140625" style="66" bestFit="1" customWidth="1"/>
    <col min="1291" max="1291" width="12.44140625" style="66" bestFit="1" customWidth="1"/>
    <col min="1292" max="1542" width="9.33203125" style="66"/>
    <col min="1543" max="1544" width="9.6640625" style="66" bestFit="1" customWidth="1"/>
    <col min="1545" max="1545" width="12" style="66" bestFit="1" customWidth="1"/>
    <col min="1546" max="1546" width="10.44140625" style="66" bestFit="1" customWidth="1"/>
    <col min="1547" max="1547" width="12.44140625" style="66" bestFit="1" customWidth="1"/>
    <col min="1548" max="1798" width="9.33203125" style="66"/>
    <col min="1799" max="1800" width="9.6640625" style="66" bestFit="1" customWidth="1"/>
    <col min="1801" max="1801" width="12" style="66" bestFit="1" customWidth="1"/>
    <col min="1802" max="1802" width="10.44140625" style="66" bestFit="1" customWidth="1"/>
    <col min="1803" max="1803" width="12.44140625" style="66" bestFit="1" customWidth="1"/>
    <col min="1804" max="2054" width="9.33203125" style="66"/>
    <col min="2055" max="2056" width="9.6640625" style="66" bestFit="1" customWidth="1"/>
    <col min="2057" max="2057" width="12" style="66" bestFit="1" customWidth="1"/>
    <col min="2058" max="2058" width="10.44140625" style="66" bestFit="1" customWidth="1"/>
    <col min="2059" max="2059" width="12.44140625" style="66" bestFit="1" customWidth="1"/>
    <col min="2060" max="2310" width="9.33203125" style="66"/>
    <col min="2311" max="2312" width="9.6640625" style="66" bestFit="1" customWidth="1"/>
    <col min="2313" max="2313" width="12" style="66" bestFit="1" customWidth="1"/>
    <col min="2314" max="2314" width="10.44140625" style="66" bestFit="1" customWidth="1"/>
    <col min="2315" max="2315" width="12.44140625" style="66" bestFit="1" customWidth="1"/>
    <col min="2316" max="2566" width="9.33203125" style="66"/>
    <col min="2567" max="2568" width="9.6640625" style="66" bestFit="1" customWidth="1"/>
    <col min="2569" max="2569" width="12" style="66" bestFit="1" customWidth="1"/>
    <col min="2570" max="2570" width="10.44140625" style="66" bestFit="1" customWidth="1"/>
    <col min="2571" max="2571" width="12.44140625" style="66" bestFit="1" customWidth="1"/>
    <col min="2572" max="2822" width="9.33203125" style="66"/>
    <col min="2823" max="2824" width="9.6640625" style="66" bestFit="1" customWidth="1"/>
    <col min="2825" max="2825" width="12" style="66" bestFit="1" customWidth="1"/>
    <col min="2826" max="2826" width="10.44140625" style="66" bestFit="1" customWidth="1"/>
    <col min="2827" max="2827" width="12.44140625" style="66" bestFit="1" customWidth="1"/>
    <col min="2828" max="3078" width="9.33203125" style="66"/>
    <col min="3079" max="3080" width="9.6640625" style="66" bestFit="1" customWidth="1"/>
    <col min="3081" max="3081" width="12" style="66" bestFit="1" customWidth="1"/>
    <col min="3082" max="3082" width="10.44140625" style="66" bestFit="1" customWidth="1"/>
    <col min="3083" max="3083" width="12.44140625" style="66" bestFit="1" customWidth="1"/>
    <col min="3084" max="3334" width="9.33203125" style="66"/>
    <col min="3335" max="3336" width="9.6640625" style="66" bestFit="1" customWidth="1"/>
    <col min="3337" max="3337" width="12" style="66" bestFit="1" customWidth="1"/>
    <col min="3338" max="3338" width="10.44140625" style="66" bestFit="1" customWidth="1"/>
    <col min="3339" max="3339" width="12.44140625" style="66" bestFit="1" customWidth="1"/>
    <col min="3340" max="3590" width="9.33203125" style="66"/>
    <col min="3591" max="3592" width="9.6640625" style="66" bestFit="1" customWidth="1"/>
    <col min="3593" max="3593" width="12" style="66" bestFit="1" customWidth="1"/>
    <col min="3594" max="3594" width="10.44140625" style="66" bestFit="1" customWidth="1"/>
    <col min="3595" max="3595" width="12.44140625" style="66" bestFit="1" customWidth="1"/>
    <col min="3596" max="3846" width="9.33203125" style="66"/>
    <col min="3847" max="3848" width="9.6640625" style="66" bestFit="1" customWidth="1"/>
    <col min="3849" max="3849" width="12" style="66" bestFit="1" customWidth="1"/>
    <col min="3850" max="3850" width="10.44140625" style="66" bestFit="1" customWidth="1"/>
    <col min="3851" max="3851" width="12.44140625" style="66" bestFit="1" customWidth="1"/>
    <col min="3852" max="4102" width="9.33203125" style="66"/>
    <col min="4103" max="4104" width="9.6640625" style="66" bestFit="1" customWidth="1"/>
    <col min="4105" max="4105" width="12" style="66" bestFit="1" customWidth="1"/>
    <col min="4106" max="4106" width="10.44140625" style="66" bestFit="1" customWidth="1"/>
    <col min="4107" max="4107" width="12.44140625" style="66" bestFit="1" customWidth="1"/>
    <col min="4108" max="4358" width="9.33203125" style="66"/>
    <col min="4359" max="4360" width="9.6640625" style="66" bestFit="1" customWidth="1"/>
    <col min="4361" max="4361" width="12" style="66" bestFit="1" customWidth="1"/>
    <col min="4362" max="4362" width="10.44140625" style="66" bestFit="1" customWidth="1"/>
    <col min="4363" max="4363" width="12.44140625" style="66" bestFit="1" customWidth="1"/>
    <col min="4364" max="4614" width="9.33203125" style="66"/>
    <col min="4615" max="4616" width="9.6640625" style="66" bestFit="1" customWidth="1"/>
    <col min="4617" max="4617" width="12" style="66" bestFit="1" customWidth="1"/>
    <col min="4618" max="4618" width="10.44140625" style="66" bestFit="1" customWidth="1"/>
    <col min="4619" max="4619" width="12.44140625" style="66" bestFit="1" customWidth="1"/>
    <col min="4620" max="4870" width="9.33203125" style="66"/>
    <col min="4871" max="4872" width="9.6640625" style="66" bestFit="1" customWidth="1"/>
    <col min="4873" max="4873" width="12" style="66" bestFit="1" customWidth="1"/>
    <col min="4874" max="4874" width="10.44140625" style="66" bestFit="1" customWidth="1"/>
    <col min="4875" max="4875" width="12.44140625" style="66" bestFit="1" customWidth="1"/>
    <col min="4876" max="5126" width="9.33203125" style="66"/>
    <col min="5127" max="5128" width="9.6640625" style="66" bestFit="1" customWidth="1"/>
    <col min="5129" max="5129" width="12" style="66" bestFit="1" customWidth="1"/>
    <col min="5130" max="5130" width="10.44140625" style="66" bestFit="1" customWidth="1"/>
    <col min="5131" max="5131" width="12.44140625" style="66" bestFit="1" customWidth="1"/>
    <col min="5132" max="5382" width="9.33203125" style="66"/>
    <col min="5383" max="5384" width="9.6640625" style="66" bestFit="1" customWidth="1"/>
    <col min="5385" max="5385" width="12" style="66" bestFit="1" customWidth="1"/>
    <col min="5386" max="5386" width="10.44140625" style="66" bestFit="1" customWidth="1"/>
    <col min="5387" max="5387" width="12.44140625" style="66" bestFit="1" customWidth="1"/>
    <col min="5388" max="5638" width="9.33203125" style="66"/>
    <col min="5639" max="5640" width="9.6640625" style="66" bestFit="1" customWidth="1"/>
    <col min="5641" max="5641" width="12" style="66" bestFit="1" customWidth="1"/>
    <col min="5642" max="5642" width="10.44140625" style="66" bestFit="1" customWidth="1"/>
    <col min="5643" max="5643" width="12.44140625" style="66" bestFit="1" customWidth="1"/>
    <col min="5644" max="5894" width="9.33203125" style="66"/>
    <col min="5895" max="5896" width="9.6640625" style="66" bestFit="1" customWidth="1"/>
    <col min="5897" max="5897" width="12" style="66" bestFit="1" customWidth="1"/>
    <col min="5898" max="5898" width="10.44140625" style="66" bestFit="1" customWidth="1"/>
    <col min="5899" max="5899" width="12.44140625" style="66" bestFit="1" customWidth="1"/>
    <col min="5900" max="6150" width="9.33203125" style="66"/>
    <col min="6151" max="6152" width="9.6640625" style="66" bestFit="1" customWidth="1"/>
    <col min="6153" max="6153" width="12" style="66" bestFit="1" customWidth="1"/>
    <col min="6154" max="6154" width="10.44140625" style="66" bestFit="1" customWidth="1"/>
    <col min="6155" max="6155" width="12.44140625" style="66" bestFit="1" customWidth="1"/>
    <col min="6156" max="6406" width="9.33203125" style="66"/>
    <col min="6407" max="6408" width="9.6640625" style="66" bestFit="1" customWidth="1"/>
    <col min="6409" max="6409" width="12" style="66" bestFit="1" customWidth="1"/>
    <col min="6410" max="6410" width="10.44140625" style="66" bestFit="1" customWidth="1"/>
    <col min="6411" max="6411" width="12.44140625" style="66" bestFit="1" customWidth="1"/>
    <col min="6412" max="6662" width="9.33203125" style="66"/>
    <col min="6663" max="6664" width="9.6640625" style="66" bestFit="1" customWidth="1"/>
    <col min="6665" max="6665" width="12" style="66" bestFit="1" customWidth="1"/>
    <col min="6666" max="6666" width="10.44140625" style="66" bestFit="1" customWidth="1"/>
    <col min="6667" max="6667" width="12.44140625" style="66" bestFit="1" customWidth="1"/>
    <col min="6668" max="6918" width="9.33203125" style="66"/>
    <col min="6919" max="6920" width="9.6640625" style="66" bestFit="1" customWidth="1"/>
    <col min="6921" max="6921" width="12" style="66" bestFit="1" customWidth="1"/>
    <col min="6922" max="6922" width="10.44140625" style="66" bestFit="1" customWidth="1"/>
    <col min="6923" max="6923" width="12.44140625" style="66" bestFit="1" customWidth="1"/>
    <col min="6924" max="7174" width="9.33203125" style="66"/>
    <col min="7175" max="7176" width="9.6640625" style="66" bestFit="1" customWidth="1"/>
    <col min="7177" max="7177" width="12" style="66" bestFit="1" customWidth="1"/>
    <col min="7178" max="7178" width="10.44140625" style="66" bestFit="1" customWidth="1"/>
    <col min="7179" max="7179" width="12.44140625" style="66" bestFit="1" customWidth="1"/>
    <col min="7180" max="7430" width="9.33203125" style="66"/>
    <col min="7431" max="7432" width="9.6640625" style="66" bestFit="1" customWidth="1"/>
    <col min="7433" max="7433" width="12" style="66" bestFit="1" customWidth="1"/>
    <col min="7434" max="7434" width="10.44140625" style="66" bestFit="1" customWidth="1"/>
    <col min="7435" max="7435" width="12.44140625" style="66" bestFit="1" customWidth="1"/>
    <col min="7436" max="7686" width="9.33203125" style="66"/>
    <col min="7687" max="7688" width="9.6640625" style="66" bestFit="1" customWidth="1"/>
    <col min="7689" max="7689" width="12" style="66" bestFit="1" customWidth="1"/>
    <col min="7690" max="7690" width="10.44140625" style="66" bestFit="1" customWidth="1"/>
    <col min="7691" max="7691" width="12.44140625" style="66" bestFit="1" customWidth="1"/>
    <col min="7692" max="7942" width="9.33203125" style="66"/>
    <col min="7943" max="7944" width="9.6640625" style="66" bestFit="1" customWidth="1"/>
    <col min="7945" max="7945" width="12" style="66" bestFit="1" customWidth="1"/>
    <col min="7946" max="7946" width="10.44140625" style="66" bestFit="1" customWidth="1"/>
    <col min="7947" max="7947" width="12.44140625" style="66" bestFit="1" customWidth="1"/>
    <col min="7948" max="8198" width="9.33203125" style="66"/>
    <col min="8199" max="8200" width="9.6640625" style="66" bestFit="1" customWidth="1"/>
    <col min="8201" max="8201" width="12" style="66" bestFit="1" customWidth="1"/>
    <col min="8202" max="8202" width="10.44140625" style="66" bestFit="1" customWidth="1"/>
    <col min="8203" max="8203" width="12.44140625" style="66" bestFit="1" customWidth="1"/>
    <col min="8204" max="8454" width="9.33203125" style="66"/>
    <col min="8455" max="8456" width="9.6640625" style="66" bestFit="1" customWidth="1"/>
    <col min="8457" max="8457" width="12" style="66" bestFit="1" customWidth="1"/>
    <col min="8458" max="8458" width="10.44140625" style="66" bestFit="1" customWidth="1"/>
    <col min="8459" max="8459" width="12.44140625" style="66" bestFit="1" customWidth="1"/>
    <col min="8460" max="8710" width="9.33203125" style="66"/>
    <col min="8711" max="8712" width="9.6640625" style="66" bestFit="1" customWidth="1"/>
    <col min="8713" max="8713" width="12" style="66" bestFit="1" customWidth="1"/>
    <col min="8714" max="8714" width="10.44140625" style="66" bestFit="1" customWidth="1"/>
    <col min="8715" max="8715" width="12.44140625" style="66" bestFit="1" customWidth="1"/>
    <col min="8716" max="8966" width="9.33203125" style="66"/>
    <col min="8967" max="8968" width="9.6640625" style="66" bestFit="1" customWidth="1"/>
    <col min="8969" max="8969" width="12" style="66" bestFit="1" customWidth="1"/>
    <col min="8970" max="8970" width="10.44140625" style="66" bestFit="1" customWidth="1"/>
    <col min="8971" max="8971" width="12.44140625" style="66" bestFit="1" customWidth="1"/>
    <col min="8972" max="9222" width="9.33203125" style="66"/>
    <col min="9223" max="9224" width="9.6640625" style="66" bestFit="1" customWidth="1"/>
    <col min="9225" max="9225" width="12" style="66" bestFit="1" customWidth="1"/>
    <col min="9226" max="9226" width="10.44140625" style="66" bestFit="1" customWidth="1"/>
    <col min="9227" max="9227" width="12.44140625" style="66" bestFit="1" customWidth="1"/>
    <col min="9228" max="9478" width="9.33203125" style="66"/>
    <col min="9479" max="9480" width="9.6640625" style="66" bestFit="1" customWidth="1"/>
    <col min="9481" max="9481" width="12" style="66" bestFit="1" customWidth="1"/>
    <col min="9482" max="9482" width="10.44140625" style="66" bestFit="1" customWidth="1"/>
    <col min="9483" max="9483" width="12.44140625" style="66" bestFit="1" customWidth="1"/>
    <col min="9484" max="9734" width="9.33203125" style="66"/>
    <col min="9735" max="9736" width="9.6640625" style="66" bestFit="1" customWidth="1"/>
    <col min="9737" max="9737" width="12" style="66" bestFit="1" customWidth="1"/>
    <col min="9738" max="9738" width="10.44140625" style="66" bestFit="1" customWidth="1"/>
    <col min="9739" max="9739" width="12.44140625" style="66" bestFit="1" customWidth="1"/>
    <col min="9740" max="9990" width="9.33203125" style="66"/>
    <col min="9991" max="9992" width="9.6640625" style="66" bestFit="1" customWidth="1"/>
    <col min="9993" max="9993" width="12" style="66" bestFit="1" customWidth="1"/>
    <col min="9994" max="9994" width="10.44140625" style="66" bestFit="1" customWidth="1"/>
    <col min="9995" max="9995" width="12.44140625" style="66" bestFit="1" customWidth="1"/>
    <col min="9996" max="10246" width="9.33203125" style="66"/>
    <col min="10247" max="10248" width="9.6640625" style="66" bestFit="1" customWidth="1"/>
    <col min="10249" max="10249" width="12" style="66" bestFit="1" customWidth="1"/>
    <col min="10250" max="10250" width="10.44140625" style="66" bestFit="1" customWidth="1"/>
    <col min="10251" max="10251" width="12.44140625" style="66" bestFit="1" customWidth="1"/>
    <col min="10252" max="10502" width="9.33203125" style="66"/>
    <col min="10503" max="10504" width="9.6640625" style="66" bestFit="1" customWidth="1"/>
    <col min="10505" max="10505" width="12" style="66" bestFit="1" customWidth="1"/>
    <col min="10506" max="10506" width="10.44140625" style="66" bestFit="1" customWidth="1"/>
    <col min="10507" max="10507" width="12.44140625" style="66" bestFit="1" customWidth="1"/>
    <col min="10508" max="10758" width="9.33203125" style="66"/>
    <col min="10759" max="10760" width="9.6640625" style="66" bestFit="1" customWidth="1"/>
    <col min="10761" max="10761" width="12" style="66" bestFit="1" customWidth="1"/>
    <col min="10762" max="10762" width="10.44140625" style="66" bestFit="1" customWidth="1"/>
    <col min="10763" max="10763" width="12.44140625" style="66" bestFit="1" customWidth="1"/>
    <col min="10764" max="11014" width="9.33203125" style="66"/>
    <col min="11015" max="11016" width="9.6640625" style="66" bestFit="1" customWidth="1"/>
    <col min="11017" max="11017" width="12" style="66" bestFit="1" customWidth="1"/>
    <col min="11018" max="11018" width="10.44140625" style="66" bestFit="1" customWidth="1"/>
    <col min="11019" max="11019" width="12.44140625" style="66" bestFit="1" customWidth="1"/>
    <col min="11020" max="11270" width="9.33203125" style="66"/>
    <col min="11271" max="11272" width="9.6640625" style="66" bestFit="1" customWidth="1"/>
    <col min="11273" max="11273" width="12" style="66" bestFit="1" customWidth="1"/>
    <col min="11274" max="11274" width="10.44140625" style="66" bestFit="1" customWidth="1"/>
    <col min="11275" max="11275" width="12.44140625" style="66" bestFit="1" customWidth="1"/>
    <col min="11276" max="11526" width="9.33203125" style="66"/>
    <col min="11527" max="11528" width="9.6640625" style="66" bestFit="1" customWidth="1"/>
    <col min="11529" max="11529" width="12" style="66" bestFit="1" customWidth="1"/>
    <col min="11530" max="11530" width="10.44140625" style="66" bestFit="1" customWidth="1"/>
    <col min="11531" max="11531" width="12.44140625" style="66" bestFit="1" customWidth="1"/>
    <col min="11532" max="11782" width="9.33203125" style="66"/>
    <col min="11783" max="11784" width="9.6640625" style="66" bestFit="1" customWidth="1"/>
    <col min="11785" max="11785" width="12" style="66" bestFit="1" customWidth="1"/>
    <col min="11786" max="11786" width="10.44140625" style="66" bestFit="1" customWidth="1"/>
    <col min="11787" max="11787" width="12.44140625" style="66" bestFit="1" customWidth="1"/>
    <col min="11788" max="12038" width="9.33203125" style="66"/>
    <col min="12039" max="12040" width="9.6640625" style="66" bestFit="1" customWidth="1"/>
    <col min="12041" max="12041" width="12" style="66" bestFit="1" customWidth="1"/>
    <col min="12042" max="12042" width="10.44140625" style="66" bestFit="1" customWidth="1"/>
    <col min="12043" max="12043" width="12.44140625" style="66" bestFit="1" customWidth="1"/>
    <col min="12044" max="12294" width="9.33203125" style="66"/>
    <col min="12295" max="12296" width="9.6640625" style="66" bestFit="1" customWidth="1"/>
    <col min="12297" max="12297" width="12" style="66" bestFit="1" customWidth="1"/>
    <col min="12298" max="12298" width="10.44140625" style="66" bestFit="1" customWidth="1"/>
    <col min="12299" max="12299" width="12.44140625" style="66" bestFit="1" customWidth="1"/>
    <col min="12300" max="12550" width="9.33203125" style="66"/>
    <col min="12551" max="12552" width="9.6640625" style="66" bestFit="1" customWidth="1"/>
    <col min="12553" max="12553" width="12" style="66" bestFit="1" customWidth="1"/>
    <col min="12554" max="12554" width="10.44140625" style="66" bestFit="1" customWidth="1"/>
    <col min="12555" max="12555" width="12.44140625" style="66" bestFit="1" customWidth="1"/>
    <col min="12556" max="12806" width="9.33203125" style="66"/>
    <col min="12807" max="12808" width="9.6640625" style="66" bestFit="1" customWidth="1"/>
    <col min="12809" max="12809" width="12" style="66" bestFit="1" customWidth="1"/>
    <col min="12810" max="12810" width="10.44140625" style="66" bestFit="1" customWidth="1"/>
    <col min="12811" max="12811" width="12.44140625" style="66" bestFit="1" customWidth="1"/>
    <col min="12812" max="13062" width="9.33203125" style="66"/>
    <col min="13063" max="13064" width="9.6640625" style="66" bestFit="1" customWidth="1"/>
    <col min="13065" max="13065" width="12" style="66" bestFit="1" customWidth="1"/>
    <col min="13066" max="13066" width="10.44140625" style="66" bestFit="1" customWidth="1"/>
    <col min="13067" max="13067" width="12.44140625" style="66" bestFit="1" customWidth="1"/>
    <col min="13068" max="13318" width="9.33203125" style="66"/>
    <col min="13319" max="13320" width="9.6640625" style="66" bestFit="1" customWidth="1"/>
    <col min="13321" max="13321" width="12" style="66" bestFit="1" customWidth="1"/>
    <col min="13322" max="13322" width="10.44140625" style="66" bestFit="1" customWidth="1"/>
    <col min="13323" max="13323" width="12.44140625" style="66" bestFit="1" customWidth="1"/>
    <col min="13324" max="13574" width="9.33203125" style="66"/>
    <col min="13575" max="13576" width="9.6640625" style="66" bestFit="1" customWidth="1"/>
    <col min="13577" max="13577" width="12" style="66" bestFit="1" customWidth="1"/>
    <col min="13578" max="13578" width="10.44140625" style="66" bestFit="1" customWidth="1"/>
    <col min="13579" max="13579" width="12.44140625" style="66" bestFit="1" customWidth="1"/>
    <col min="13580" max="13830" width="9.33203125" style="66"/>
    <col min="13831" max="13832" width="9.6640625" style="66" bestFit="1" customWidth="1"/>
    <col min="13833" max="13833" width="12" style="66" bestFit="1" customWidth="1"/>
    <col min="13834" max="13834" width="10.44140625" style="66" bestFit="1" customWidth="1"/>
    <col min="13835" max="13835" width="12.44140625" style="66" bestFit="1" customWidth="1"/>
    <col min="13836" max="14086" width="9.33203125" style="66"/>
    <col min="14087" max="14088" width="9.6640625" style="66" bestFit="1" customWidth="1"/>
    <col min="14089" max="14089" width="12" style="66" bestFit="1" customWidth="1"/>
    <col min="14090" max="14090" width="10.44140625" style="66" bestFit="1" customWidth="1"/>
    <col min="14091" max="14091" width="12.44140625" style="66" bestFit="1" customWidth="1"/>
    <col min="14092" max="14342" width="9.33203125" style="66"/>
    <col min="14343" max="14344" width="9.6640625" style="66" bestFit="1" customWidth="1"/>
    <col min="14345" max="14345" width="12" style="66" bestFit="1" customWidth="1"/>
    <col min="14346" max="14346" width="10.44140625" style="66" bestFit="1" customWidth="1"/>
    <col min="14347" max="14347" width="12.44140625" style="66" bestFit="1" customWidth="1"/>
    <col min="14348" max="14598" width="9.33203125" style="66"/>
    <col min="14599" max="14600" width="9.6640625" style="66" bestFit="1" customWidth="1"/>
    <col min="14601" max="14601" width="12" style="66" bestFit="1" customWidth="1"/>
    <col min="14602" max="14602" width="10.44140625" style="66" bestFit="1" customWidth="1"/>
    <col min="14603" max="14603" width="12.44140625" style="66" bestFit="1" customWidth="1"/>
    <col min="14604" max="14854" width="9.33203125" style="66"/>
    <col min="14855" max="14856" width="9.6640625" style="66" bestFit="1" customWidth="1"/>
    <col min="14857" max="14857" width="12" style="66" bestFit="1" customWidth="1"/>
    <col min="14858" max="14858" width="10.44140625" style="66" bestFit="1" customWidth="1"/>
    <col min="14859" max="14859" width="12.44140625" style="66" bestFit="1" customWidth="1"/>
    <col min="14860" max="15110" width="9.33203125" style="66"/>
    <col min="15111" max="15112" width="9.6640625" style="66" bestFit="1" customWidth="1"/>
    <col min="15113" max="15113" width="12" style="66" bestFit="1" customWidth="1"/>
    <col min="15114" max="15114" width="10.44140625" style="66" bestFit="1" customWidth="1"/>
    <col min="15115" max="15115" width="12.44140625" style="66" bestFit="1" customWidth="1"/>
    <col min="15116" max="15366" width="9.33203125" style="66"/>
    <col min="15367" max="15368" width="9.6640625" style="66" bestFit="1" customWidth="1"/>
    <col min="15369" max="15369" width="12" style="66" bestFit="1" customWidth="1"/>
    <col min="15370" max="15370" width="10.44140625" style="66" bestFit="1" customWidth="1"/>
    <col min="15371" max="15371" width="12.44140625" style="66" bestFit="1" customWidth="1"/>
    <col min="15372" max="15622" width="9.33203125" style="66"/>
    <col min="15623" max="15624" width="9.6640625" style="66" bestFit="1" customWidth="1"/>
    <col min="15625" max="15625" width="12" style="66" bestFit="1" customWidth="1"/>
    <col min="15626" max="15626" width="10.44140625" style="66" bestFit="1" customWidth="1"/>
    <col min="15627" max="15627" width="12.44140625" style="66" bestFit="1" customWidth="1"/>
    <col min="15628" max="15878" width="9.33203125" style="66"/>
    <col min="15879" max="15880" width="9.6640625" style="66" bestFit="1" customWidth="1"/>
    <col min="15881" max="15881" width="12" style="66" bestFit="1" customWidth="1"/>
    <col min="15882" max="15882" width="10.44140625" style="66" bestFit="1" customWidth="1"/>
    <col min="15883" max="15883" width="12.44140625" style="66" bestFit="1" customWidth="1"/>
    <col min="15884" max="16134" width="9.33203125" style="66"/>
    <col min="16135" max="16136" width="9.6640625" style="66" bestFit="1" customWidth="1"/>
    <col min="16137" max="16137" width="12" style="66" bestFit="1" customWidth="1"/>
    <col min="16138" max="16138" width="10.44140625" style="66" bestFit="1" customWidth="1"/>
    <col min="16139" max="16139" width="12.44140625" style="66" bestFit="1" customWidth="1"/>
    <col min="16140" max="16384" width="9.33203125" style="66"/>
  </cols>
  <sheetData>
    <row r="1" spans="1:9" ht="12.75" customHeight="1" x14ac:dyDescent="0.25">
      <c r="A1" s="278" t="s">
        <v>154</v>
      </c>
      <c r="B1" s="288"/>
      <c r="C1" s="288"/>
      <c r="D1" s="288"/>
      <c r="E1" s="288"/>
      <c r="F1" s="288"/>
      <c r="G1" s="288"/>
      <c r="H1" s="288"/>
    </row>
    <row r="2" spans="1:9" ht="12.75" customHeight="1" x14ac:dyDescent="0.25">
      <c r="A2" s="280" t="s">
        <v>391</v>
      </c>
      <c r="B2" s="281"/>
      <c r="C2" s="281"/>
      <c r="D2" s="281"/>
      <c r="E2" s="281"/>
      <c r="F2" s="281"/>
      <c r="G2" s="281"/>
      <c r="H2" s="281"/>
    </row>
    <row r="3" spans="1:9" x14ac:dyDescent="0.25">
      <c r="A3" s="268" t="s">
        <v>282</v>
      </c>
      <c r="B3" s="289"/>
      <c r="C3" s="289"/>
      <c r="D3" s="289"/>
      <c r="E3" s="289"/>
      <c r="F3" s="289"/>
      <c r="G3" s="289"/>
      <c r="H3" s="289"/>
      <c r="I3" s="269"/>
    </row>
    <row r="4" spans="1:9" x14ac:dyDescent="0.25">
      <c r="A4" s="290" t="s">
        <v>365</v>
      </c>
      <c r="B4" s="291"/>
      <c r="C4" s="291"/>
      <c r="D4" s="291"/>
      <c r="E4" s="291"/>
      <c r="F4" s="291"/>
      <c r="G4" s="291"/>
      <c r="H4" s="291"/>
      <c r="I4" s="272"/>
    </row>
    <row r="5" spans="1:9" ht="40.799999999999997" x14ac:dyDescent="0.25">
      <c r="A5" s="292" t="s">
        <v>2</v>
      </c>
      <c r="B5" s="287"/>
      <c r="C5" s="287"/>
      <c r="D5" s="287"/>
      <c r="E5" s="287"/>
      <c r="F5" s="287"/>
      <c r="G5" s="77" t="s">
        <v>5</v>
      </c>
      <c r="H5" s="68" t="s">
        <v>194</v>
      </c>
      <c r="I5" s="68" t="s">
        <v>269</v>
      </c>
    </row>
    <row r="6" spans="1:9" x14ac:dyDescent="0.25">
      <c r="A6" s="286">
        <v>1</v>
      </c>
      <c r="B6" s="287"/>
      <c r="C6" s="287"/>
      <c r="D6" s="287"/>
      <c r="E6" s="287"/>
      <c r="F6" s="287"/>
      <c r="G6" s="67">
        <v>2</v>
      </c>
      <c r="H6" s="68" t="s">
        <v>6</v>
      </c>
      <c r="I6" s="68" t="s">
        <v>7</v>
      </c>
    </row>
    <row r="7" spans="1:9" x14ac:dyDescent="0.25">
      <c r="A7" s="284" t="s">
        <v>108</v>
      </c>
      <c r="B7" s="285"/>
      <c r="C7" s="285"/>
      <c r="D7" s="285"/>
      <c r="E7" s="285"/>
      <c r="F7" s="285"/>
      <c r="G7" s="285"/>
      <c r="H7" s="285"/>
      <c r="I7" s="285"/>
    </row>
    <row r="8" spans="1:9" x14ac:dyDescent="0.25">
      <c r="A8" s="283" t="s">
        <v>101</v>
      </c>
      <c r="B8" s="283"/>
      <c r="C8" s="283"/>
      <c r="D8" s="283"/>
      <c r="E8" s="283"/>
      <c r="F8" s="283"/>
      <c r="G8" s="69">
        <v>1</v>
      </c>
      <c r="H8" s="78">
        <v>0</v>
      </c>
      <c r="I8" s="78">
        <v>0</v>
      </c>
    </row>
    <row r="9" spans="1:9" x14ac:dyDescent="0.25">
      <c r="A9" s="283" t="s">
        <v>102</v>
      </c>
      <c r="B9" s="283"/>
      <c r="C9" s="283"/>
      <c r="D9" s="283"/>
      <c r="E9" s="283"/>
      <c r="F9" s="283"/>
      <c r="G9" s="69">
        <v>2</v>
      </c>
      <c r="H9" s="78">
        <v>0</v>
      </c>
      <c r="I9" s="78">
        <v>0</v>
      </c>
    </row>
    <row r="10" spans="1:9" x14ac:dyDescent="0.25">
      <c r="A10" s="283" t="s">
        <v>103</v>
      </c>
      <c r="B10" s="283"/>
      <c r="C10" s="283"/>
      <c r="D10" s="283"/>
      <c r="E10" s="283"/>
      <c r="F10" s="283"/>
      <c r="G10" s="69">
        <v>3</v>
      </c>
      <c r="H10" s="78">
        <v>0</v>
      </c>
      <c r="I10" s="78">
        <v>0</v>
      </c>
    </row>
    <row r="11" spans="1:9" x14ac:dyDescent="0.25">
      <c r="A11" s="283" t="s">
        <v>104</v>
      </c>
      <c r="B11" s="283"/>
      <c r="C11" s="283"/>
      <c r="D11" s="283"/>
      <c r="E11" s="283"/>
      <c r="F11" s="283"/>
      <c r="G11" s="69">
        <v>4</v>
      </c>
      <c r="H11" s="78">
        <v>0</v>
      </c>
      <c r="I11" s="78">
        <v>0</v>
      </c>
    </row>
    <row r="12" spans="1:9" x14ac:dyDescent="0.25">
      <c r="A12" s="283" t="s">
        <v>105</v>
      </c>
      <c r="B12" s="283"/>
      <c r="C12" s="283"/>
      <c r="D12" s="283"/>
      <c r="E12" s="283"/>
      <c r="F12" s="283"/>
      <c r="G12" s="69">
        <v>5</v>
      </c>
      <c r="H12" s="78">
        <v>0</v>
      </c>
      <c r="I12" s="78">
        <v>0</v>
      </c>
    </row>
    <row r="13" spans="1:9" ht="22.5" customHeight="1" x14ac:dyDescent="0.25">
      <c r="A13" s="283" t="s">
        <v>125</v>
      </c>
      <c r="B13" s="283"/>
      <c r="C13" s="283"/>
      <c r="D13" s="283"/>
      <c r="E13" s="283"/>
      <c r="F13" s="283"/>
      <c r="G13" s="69">
        <v>6</v>
      </c>
      <c r="H13" s="78">
        <v>0</v>
      </c>
      <c r="I13" s="78">
        <v>0</v>
      </c>
    </row>
    <row r="14" spans="1:9" x14ac:dyDescent="0.25">
      <c r="A14" s="283" t="s">
        <v>106</v>
      </c>
      <c r="B14" s="283"/>
      <c r="C14" s="283"/>
      <c r="D14" s="283"/>
      <c r="E14" s="283"/>
      <c r="F14" s="283"/>
      <c r="G14" s="69">
        <v>7</v>
      </c>
      <c r="H14" s="78">
        <v>0</v>
      </c>
      <c r="I14" s="78">
        <v>0</v>
      </c>
    </row>
    <row r="15" spans="1:9" x14ac:dyDescent="0.25">
      <c r="A15" s="283" t="s">
        <v>107</v>
      </c>
      <c r="B15" s="283"/>
      <c r="C15" s="283"/>
      <c r="D15" s="283"/>
      <c r="E15" s="283"/>
      <c r="F15" s="283"/>
      <c r="G15" s="69">
        <v>8</v>
      </c>
      <c r="H15" s="78">
        <v>0</v>
      </c>
      <c r="I15" s="78">
        <v>0</v>
      </c>
    </row>
    <row r="16" spans="1:9" x14ac:dyDescent="0.25">
      <c r="A16" s="284" t="s">
        <v>109</v>
      </c>
      <c r="B16" s="285"/>
      <c r="C16" s="285"/>
      <c r="D16" s="285"/>
      <c r="E16" s="285"/>
      <c r="F16" s="285"/>
      <c r="G16" s="285"/>
      <c r="H16" s="285"/>
      <c r="I16" s="285"/>
    </row>
    <row r="17" spans="1:9" x14ac:dyDescent="0.25">
      <c r="A17" s="283" t="s">
        <v>110</v>
      </c>
      <c r="B17" s="283"/>
      <c r="C17" s="283"/>
      <c r="D17" s="283"/>
      <c r="E17" s="283"/>
      <c r="F17" s="283"/>
      <c r="G17" s="69">
        <v>9</v>
      </c>
      <c r="H17" s="78">
        <v>28835146</v>
      </c>
      <c r="I17" s="78">
        <v>18577008</v>
      </c>
    </row>
    <row r="18" spans="1:9" x14ac:dyDescent="0.25">
      <c r="A18" s="283" t="s">
        <v>111</v>
      </c>
      <c r="B18" s="283"/>
      <c r="C18" s="283"/>
      <c r="D18" s="283"/>
      <c r="E18" s="283"/>
      <c r="F18" s="283"/>
      <c r="G18" s="69"/>
      <c r="H18" s="78">
        <v>0</v>
      </c>
      <c r="I18" s="78">
        <v>0</v>
      </c>
    </row>
    <row r="19" spans="1:9" x14ac:dyDescent="0.25">
      <c r="A19" s="283" t="s">
        <v>112</v>
      </c>
      <c r="B19" s="283"/>
      <c r="C19" s="283"/>
      <c r="D19" s="283"/>
      <c r="E19" s="283"/>
      <c r="F19" s="283"/>
      <c r="G19" s="69">
        <v>10</v>
      </c>
      <c r="H19" s="78">
        <v>-290399</v>
      </c>
      <c r="I19" s="78">
        <v>6198770</v>
      </c>
    </row>
    <row r="20" spans="1:9" x14ac:dyDescent="0.25">
      <c r="A20" s="283" t="s">
        <v>113</v>
      </c>
      <c r="B20" s="283"/>
      <c r="C20" s="283"/>
      <c r="D20" s="283"/>
      <c r="E20" s="283"/>
      <c r="F20" s="283"/>
      <c r="G20" s="69">
        <v>11</v>
      </c>
      <c r="H20" s="78">
        <v>3768663</v>
      </c>
      <c r="I20" s="78">
        <v>3331317</v>
      </c>
    </row>
    <row r="21" spans="1:9" ht="23.25" customHeight="1" x14ac:dyDescent="0.25">
      <c r="A21" s="283" t="s">
        <v>114</v>
      </c>
      <c r="B21" s="283"/>
      <c r="C21" s="283"/>
      <c r="D21" s="283"/>
      <c r="E21" s="283"/>
      <c r="F21" s="283"/>
      <c r="G21" s="69">
        <v>12</v>
      </c>
      <c r="H21" s="78">
        <v>-808509</v>
      </c>
      <c r="I21" s="78">
        <v>-1225665</v>
      </c>
    </row>
    <row r="22" spans="1:9" x14ac:dyDescent="0.25">
      <c r="A22" s="283" t="s">
        <v>115</v>
      </c>
      <c r="B22" s="283"/>
      <c r="C22" s="283"/>
      <c r="D22" s="283"/>
      <c r="E22" s="283"/>
      <c r="F22" s="283"/>
      <c r="G22" s="69">
        <v>13</v>
      </c>
      <c r="H22" s="78">
        <v>-10338</v>
      </c>
      <c r="I22" s="78">
        <v>-64195</v>
      </c>
    </row>
    <row r="23" spans="1:9" x14ac:dyDescent="0.25">
      <c r="A23" s="283" t="s">
        <v>116</v>
      </c>
      <c r="B23" s="283"/>
      <c r="C23" s="283"/>
      <c r="D23" s="283"/>
      <c r="E23" s="283"/>
      <c r="F23" s="283"/>
      <c r="G23" s="69">
        <v>14</v>
      </c>
      <c r="H23" s="78">
        <v>-47029169</v>
      </c>
      <c r="I23" s="78">
        <v>-40140549</v>
      </c>
    </row>
    <row r="24" spans="1:9" x14ac:dyDescent="0.25">
      <c r="A24" s="284" t="s">
        <v>117</v>
      </c>
      <c r="B24" s="285"/>
      <c r="C24" s="285"/>
      <c r="D24" s="285"/>
      <c r="E24" s="285"/>
      <c r="F24" s="285"/>
      <c r="G24" s="285"/>
      <c r="H24" s="285"/>
      <c r="I24" s="285"/>
    </row>
    <row r="25" spans="1:9" x14ac:dyDescent="0.25">
      <c r="A25" s="283" t="s">
        <v>118</v>
      </c>
      <c r="B25" s="283"/>
      <c r="C25" s="283"/>
      <c r="D25" s="283"/>
      <c r="E25" s="283"/>
      <c r="F25" s="283"/>
      <c r="G25" s="69">
        <v>15</v>
      </c>
      <c r="H25" s="78">
        <v>0</v>
      </c>
      <c r="I25" s="78">
        <v>0</v>
      </c>
    </row>
    <row r="26" spans="1:9" x14ac:dyDescent="0.25">
      <c r="A26" s="283" t="s">
        <v>119</v>
      </c>
      <c r="B26" s="283"/>
      <c r="C26" s="283"/>
      <c r="D26" s="283"/>
      <c r="E26" s="283"/>
      <c r="F26" s="283"/>
      <c r="G26" s="69">
        <v>16</v>
      </c>
      <c r="H26" s="78">
        <v>0</v>
      </c>
      <c r="I26" s="78">
        <v>0</v>
      </c>
    </row>
    <row r="27" spans="1:9" x14ac:dyDescent="0.25">
      <c r="A27" s="283" t="s">
        <v>120</v>
      </c>
      <c r="B27" s="283"/>
      <c r="C27" s="283"/>
      <c r="D27" s="283"/>
      <c r="E27" s="283"/>
      <c r="F27" s="283"/>
      <c r="G27" s="69">
        <v>17</v>
      </c>
      <c r="H27" s="78">
        <v>46513898</v>
      </c>
      <c r="I27" s="78">
        <v>-132634616</v>
      </c>
    </row>
    <row r="28" spans="1:9" ht="25.5" customHeight="1" x14ac:dyDescent="0.25">
      <c r="A28" s="283" t="s">
        <v>121</v>
      </c>
      <c r="B28" s="283"/>
      <c r="C28" s="283"/>
      <c r="D28" s="283"/>
      <c r="E28" s="283"/>
      <c r="F28" s="283"/>
      <c r="G28" s="69">
        <v>18</v>
      </c>
      <c r="H28" s="78">
        <v>-350326</v>
      </c>
      <c r="I28" s="78">
        <v>-426907</v>
      </c>
    </row>
    <row r="29" spans="1:9" ht="23.25" customHeight="1" x14ac:dyDescent="0.25">
      <c r="A29" s="283" t="s">
        <v>122</v>
      </c>
      <c r="B29" s="283"/>
      <c r="C29" s="283"/>
      <c r="D29" s="283"/>
      <c r="E29" s="283"/>
      <c r="F29" s="283"/>
      <c r="G29" s="69">
        <v>19</v>
      </c>
      <c r="H29" s="78">
        <v>-365112</v>
      </c>
      <c r="I29" s="78">
        <v>-27973713</v>
      </c>
    </row>
    <row r="30" spans="1:9" ht="27.75" customHeight="1" x14ac:dyDescent="0.25">
      <c r="A30" s="283" t="s">
        <v>123</v>
      </c>
      <c r="B30" s="283"/>
      <c r="C30" s="283"/>
      <c r="D30" s="283"/>
      <c r="E30" s="283"/>
      <c r="F30" s="283"/>
      <c r="G30" s="69">
        <v>20</v>
      </c>
      <c r="H30" s="78">
        <v>0</v>
      </c>
      <c r="I30" s="78">
        <v>0</v>
      </c>
    </row>
    <row r="31" spans="1:9" ht="27.75" customHeight="1" x14ac:dyDescent="0.25">
      <c r="A31" s="283" t="s">
        <v>124</v>
      </c>
      <c r="B31" s="283"/>
      <c r="C31" s="283"/>
      <c r="D31" s="283"/>
      <c r="E31" s="283"/>
      <c r="F31" s="283"/>
      <c r="G31" s="69">
        <v>21</v>
      </c>
      <c r="H31" s="78">
        <v>-15295</v>
      </c>
      <c r="I31" s="78">
        <v>-8643</v>
      </c>
    </row>
    <row r="32" spans="1:9" ht="29.25" customHeight="1" x14ac:dyDescent="0.25">
      <c r="A32" s="283" t="s">
        <v>126</v>
      </c>
      <c r="B32" s="283"/>
      <c r="C32" s="283"/>
      <c r="D32" s="283"/>
      <c r="E32" s="283"/>
      <c r="F32" s="283"/>
      <c r="G32" s="69">
        <v>22</v>
      </c>
      <c r="H32" s="78">
        <v>-846028</v>
      </c>
      <c r="I32" s="78">
        <v>-754403103</v>
      </c>
    </row>
    <row r="33" spans="1:9" x14ac:dyDescent="0.25">
      <c r="A33" s="283" t="s">
        <v>127</v>
      </c>
      <c r="B33" s="283"/>
      <c r="C33" s="283"/>
      <c r="D33" s="283"/>
      <c r="E33" s="283"/>
      <c r="F33" s="283"/>
      <c r="G33" s="69">
        <v>23</v>
      </c>
      <c r="H33" s="78">
        <v>3684171</v>
      </c>
      <c r="I33" s="78">
        <v>1362973</v>
      </c>
    </row>
    <row r="34" spans="1:9" x14ac:dyDescent="0.25">
      <c r="A34" s="283" t="s">
        <v>128</v>
      </c>
      <c r="B34" s="283"/>
      <c r="C34" s="283"/>
      <c r="D34" s="283"/>
      <c r="E34" s="283"/>
      <c r="F34" s="283"/>
      <c r="G34" s="69">
        <v>24</v>
      </c>
      <c r="H34" s="78">
        <v>-6779136</v>
      </c>
      <c r="I34" s="78">
        <v>4625004</v>
      </c>
    </row>
    <row r="35" spans="1:9" x14ac:dyDescent="0.25">
      <c r="A35" s="283" t="s">
        <v>129</v>
      </c>
      <c r="B35" s="283"/>
      <c r="C35" s="283"/>
      <c r="D35" s="283"/>
      <c r="E35" s="283"/>
      <c r="F35" s="283"/>
      <c r="G35" s="69">
        <v>25</v>
      </c>
      <c r="H35" s="78">
        <v>-382199292</v>
      </c>
      <c r="I35" s="78">
        <v>-541777519</v>
      </c>
    </row>
    <row r="36" spans="1:9" x14ac:dyDescent="0.25">
      <c r="A36" s="283" t="s">
        <v>130</v>
      </c>
      <c r="B36" s="283"/>
      <c r="C36" s="283"/>
      <c r="D36" s="283"/>
      <c r="E36" s="283"/>
      <c r="F36" s="283"/>
      <c r="G36" s="69">
        <v>26</v>
      </c>
      <c r="H36" s="78">
        <v>-16671738</v>
      </c>
      <c r="I36" s="78">
        <v>-753738</v>
      </c>
    </row>
    <row r="37" spans="1:9" x14ac:dyDescent="0.25">
      <c r="A37" s="283" t="s">
        <v>131</v>
      </c>
      <c r="B37" s="283"/>
      <c r="C37" s="283"/>
      <c r="D37" s="283"/>
      <c r="E37" s="283"/>
      <c r="F37" s="283"/>
      <c r="G37" s="69">
        <v>27</v>
      </c>
      <c r="H37" s="78">
        <v>129729635</v>
      </c>
      <c r="I37" s="78">
        <v>-59835542</v>
      </c>
    </row>
    <row r="38" spans="1:9" x14ac:dyDescent="0.25">
      <c r="A38" s="283" t="s">
        <v>132</v>
      </c>
      <c r="B38" s="283"/>
      <c r="C38" s="283"/>
      <c r="D38" s="283"/>
      <c r="E38" s="283"/>
      <c r="F38" s="283"/>
      <c r="G38" s="69">
        <v>28</v>
      </c>
      <c r="H38" s="78">
        <v>216154</v>
      </c>
      <c r="I38" s="78">
        <v>-324663</v>
      </c>
    </row>
    <row r="39" spans="1:9" x14ac:dyDescent="0.25">
      <c r="A39" s="283" t="s">
        <v>133</v>
      </c>
      <c r="B39" s="283"/>
      <c r="C39" s="283"/>
      <c r="D39" s="283"/>
      <c r="E39" s="283"/>
      <c r="F39" s="283"/>
      <c r="G39" s="69">
        <v>29</v>
      </c>
      <c r="H39" s="78">
        <v>-1296901</v>
      </c>
      <c r="I39" s="78">
        <v>-43170</v>
      </c>
    </row>
    <row r="40" spans="1:9" x14ac:dyDescent="0.25">
      <c r="A40" s="283" t="s">
        <v>134</v>
      </c>
      <c r="B40" s="283"/>
      <c r="C40" s="283"/>
      <c r="D40" s="283"/>
      <c r="E40" s="283"/>
      <c r="F40" s="283"/>
      <c r="G40" s="69">
        <v>30</v>
      </c>
      <c r="H40" s="78">
        <v>65216059</v>
      </c>
      <c r="I40" s="78">
        <v>59708696</v>
      </c>
    </row>
    <row r="41" spans="1:9" x14ac:dyDescent="0.25">
      <c r="A41" s="283" t="s">
        <v>135</v>
      </c>
      <c r="B41" s="283"/>
      <c r="C41" s="283"/>
      <c r="D41" s="283"/>
      <c r="E41" s="283"/>
      <c r="F41" s="283"/>
      <c r="G41" s="69">
        <v>31</v>
      </c>
      <c r="H41" s="78">
        <v>5572</v>
      </c>
      <c r="I41" s="78">
        <v>6580</v>
      </c>
    </row>
    <row r="42" spans="1:9" x14ac:dyDescent="0.25">
      <c r="A42" s="283" t="s">
        <v>136</v>
      </c>
      <c r="B42" s="283"/>
      <c r="C42" s="283"/>
      <c r="D42" s="283"/>
      <c r="E42" s="283"/>
      <c r="F42" s="283"/>
      <c r="G42" s="69">
        <v>32</v>
      </c>
      <c r="H42" s="78">
        <v>-18744692</v>
      </c>
      <c r="I42" s="78">
        <v>-19378837</v>
      </c>
    </row>
    <row r="43" spans="1:9" x14ac:dyDescent="0.25">
      <c r="A43" s="283" t="s">
        <v>137</v>
      </c>
      <c r="B43" s="283"/>
      <c r="C43" s="283"/>
      <c r="D43" s="283"/>
      <c r="E43" s="283"/>
      <c r="F43" s="283"/>
      <c r="G43" s="69">
        <v>33</v>
      </c>
      <c r="H43" s="78">
        <v>0</v>
      </c>
      <c r="I43" s="78">
        <v>-2987140</v>
      </c>
    </row>
    <row r="44" spans="1:9" ht="13.5" customHeight="1" x14ac:dyDescent="0.25">
      <c r="A44" s="282" t="s">
        <v>138</v>
      </c>
      <c r="B44" s="282"/>
      <c r="C44" s="282"/>
      <c r="D44" s="282"/>
      <c r="E44" s="282"/>
      <c r="F44" s="282"/>
      <c r="G44" s="69">
        <v>34</v>
      </c>
      <c r="H44" s="79">
        <f>SUM(H25:H43)+SUM(H17:H23)+SUM(H8:H15)</f>
        <v>-197437637</v>
      </c>
      <c r="I44" s="79">
        <f>SUM(I25:I43)+SUM(I17:I23)+SUM(I8:I15)</f>
        <v>-1488167652</v>
      </c>
    </row>
    <row r="45" spans="1:9" x14ac:dyDescent="0.25">
      <c r="A45" s="284" t="s">
        <v>15</v>
      </c>
      <c r="B45" s="285"/>
      <c r="C45" s="285"/>
      <c r="D45" s="285"/>
      <c r="E45" s="285"/>
      <c r="F45" s="285"/>
      <c r="G45" s="285"/>
      <c r="H45" s="285"/>
      <c r="I45" s="285"/>
    </row>
    <row r="46" spans="1:9" ht="24.75" customHeight="1" x14ac:dyDescent="0.25">
      <c r="A46" s="283" t="s">
        <v>139</v>
      </c>
      <c r="B46" s="283"/>
      <c r="C46" s="283"/>
      <c r="D46" s="283"/>
      <c r="E46" s="283"/>
      <c r="F46" s="283"/>
      <c r="G46" s="69">
        <v>35</v>
      </c>
      <c r="H46" s="78">
        <v>-3187699</v>
      </c>
      <c r="I46" s="78">
        <v>-3309459</v>
      </c>
    </row>
    <row r="47" spans="1:9" ht="26.25" customHeight="1" x14ac:dyDescent="0.25">
      <c r="A47" s="283" t="s">
        <v>140</v>
      </c>
      <c r="B47" s="283"/>
      <c r="C47" s="283"/>
      <c r="D47" s="283"/>
      <c r="E47" s="283"/>
      <c r="F47" s="283"/>
      <c r="G47" s="69">
        <v>36</v>
      </c>
      <c r="H47" s="78">
        <v>0</v>
      </c>
      <c r="I47" s="78">
        <v>0</v>
      </c>
    </row>
    <row r="48" spans="1:9" ht="24" customHeight="1" x14ac:dyDescent="0.25">
      <c r="A48" s="283" t="s">
        <v>141</v>
      </c>
      <c r="B48" s="283"/>
      <c r="C48" s="283"/>
      <c r="D48" s="283"/>
      <c r="E48" s="283"/>
      <c r="F48" s="283"/>
      <c r="G48" s="69">
        <v>37</v>
      </c>
      <c r="H48" s="78">
        <v>0</v>
      </c>
      <c r="I48" s="78">
        <v>0</v>
      </c>
    </row>
    <row r="49" spans="1:9" x14ac:dyDescent="0.25">
      <c r="A49" s="283" t="s">
        <v>142</v>
      </c>
      <c r="B49" s="283"/>
      <c r="C49" s="283"/>
      <c r="D49" s="283"/>
      <c r="E49" s="283"/>
      <c r="F49" s="283"/>
      <c r="G49" s="69">
        <v>38</v>
      </c>
      <c r="H49" s="78">
        <v>0</v>
      </c>
      <c r="I49" s="78">
        <v>0</v>
      </c>
    </row>
    <row r="50" spans="1:9" x14ac:dyDescent="0.25">
      <c r="A50" s="283" t="s">
        <v>143</v>
      </c>
      <c r="B50" s="283"/>
      <c r="C50" s="283"/>
      <c r="D50" s="283"/>
      <c r="E50" s="283"/>
      <c r="F50" s="283"/>
      <c r="G50" s="69">
        <v>39</v>
      </c>
      <c r="H50" s="78">
        <v>0</v>
      </c>
      <c r="I50" s="78">
        <v>0</v>
      </c>
    </row>
    <row r="51" spans="1:9" x14ac:dyDescent="0.25">
      <c r="A51" s="282" t="s">
        <v>144</v>
      </c>
      <c r="B51" s="282"/>
      <c r="C51" s="282"/>
      <c r="D51" s="282"/>
      <c r="E51" s="282"/>
      <c r="F51" s="282"/>
      <c r="G51" s="69">
        <v>40</v>
      </c>
      <c r="H51" s="79">
        <f>SUM(H46:H50)</f>
        <v>-3187699</v>
      </c>
      <c r="I51" s="79">
        <f>SUM(I46:I50)</f>
        <v>-3309459</v>
      </c>
    </row>
    <row r="52" spans="1:9" x14ac:dyDescent="0.25">
      <c r="A52" s="284" t="s">
        <v>16</v>
      </c>
      <c r="B52" s="285"/>
      <c r="C52" s="285"/>
      <c r="D52" s="285"/>
      <c r="E52" s="285"/>
      <c r="F52" s="285"/>
      <c r="G52" s="285"/>
      <c r="H52" s="285"/>
      <c r="I52" s="285"/>
    </row>
    <row r="53" spans="1:9" ht="23.25" customHeight="1" x14ac:dyDescent="0.25">
      <c r="A53" s="283" t="s">
        <v>145</v>
      </c>
      <c r="B53" s="283"/>
      <c r="C53" s="283"/>
      <c r="D53" s="283"/>
      <c r="E53" s="283"/>
      <c r="F53" s="283"/>
      <c r="G53" s="69">
        <v>41</v>
      </c>
      <c r="H53" s="78">
        <v>-30058759</v>
      </c>
      <c r="I53" s="78">
        <v>-78311274</v>
      </c>
    </row>
    <row r="54" spans="1:9" x14ac:dyDescent="0.25">
      <c r="A54" s="283" t="s">
        <v>146</v>
      </c>
      <c r="B54" s="283"/>
      <c r="C54" s="283"/>
      <c r="D54" s="283"/>
      <c r="E54" s="283"/>
      <c r="F54" s="283"/>
      <c r="G54" s="69">
        <v>42</v>
      </c>
      <c r="H54" s="78">
        <v>0</v>
      </c>
      <c r="I54" s="78">
        <v>0</v>
      </c>
    </row>
    <row r="55" spans="1:9" x14ac:dyDescent="0.25">
      <c r="A55" s="283" t="s">
        <v>147</v>
      </c>
      <c r="B55" s="283"/>
      <c r="C55" s="283"/>
      <c r="D55" s="283"/>
      <c r="E55" s="283"/>
      <c r="F55" s="283"/>
      <c r="G55" s="69">
        <v>43</v>
      </c>
      <c r="H55" s="78">
        <v>0</v>
      </c>
      <c r="I55" s="78">
        <v>0</v>
      </c>
    </row>
    <row r="56" spans="1:9" x14ac:dyDescent="0.25">
      <c r="A56" s="283" t="s">
        <v>148</v>
      </c>
      <c r="B56" s="283"/>
      <c r="C56" s="283"/>
      <c r="D56" s="283"/>
      <c r="E56" s="283"/>
      <c r="F56" s="283"/>
      <c r="G56" s="69">
        <v>44</v>
      </c>
      <c r="H56" s="78">
        <v>0</v>
      </c>
      <c r="I56" s="78">
        <v>0</v>
      </c>
    </row>
    <row r="57" spans="1:9" x14ac:dyDescent="0.25">
      <c r="A57" s="283" t="s">
        <v>149</v>
      </c>
      <c r="B57" s="283"/>
      <c r="C57" s="283"/>
      <c r="D57" s="283"/>
      <c r="E57" s="283"/>
      <c r="F57" s="283"/>
      <c r="G57" s="69">
        <v>45</v>
      </c>
      <c r="H57" s="78">
        <v>0</v>
      </c>
      <c r="I57" s="78">
        <v>-24194269</v>
      </c>
    </row>
    <row r="58" spans="1:9" x14ac:dyDescent="0.25">
      <c r="A58" s="283" t="s">
        <v>150</v>
      </c>
      <c r="B58" s="283"/>
      <c r="C58" s="283"/>
      <c r="D58" s="283"/>
      <c r="E58" s="283"/>
      <c r="F58" s="283"/>
      <c r="G58" s="69">
        <v>46</v>
      </c>
      <c r="H58" s="78">
        <v>0</v>
      </c>
      <c r="I58" s="78">
        <v>0</v>
      </c>
    </row>
    <row r="59" spans="1:9" x14ac:dyDescent="0.25">
      <c r="A59" s="282" t="s">
        <v>152</v>
      </c>
      <c r="B59" s="283"/>
      <c r="C59" s="283"/>
      <c r="D59" s="283"/>
      <c r="E59" s="283"/>
      <c r="F59" s="283"/>
      <c r="G59" s="69">
        <v>47</v>
      </c>
      <c r="H59" s="79">
        <f>H53+H54+H55+H56+H57+H58</f>
        <v>-30058759</v>
      </c>
      <c r="I59" s="79">
        <f>I53+I54+I55+I56+I57+I58</f>
        <v>-102505543</v>
      </c>
    </row>
    <row r="60" spans="1:9" ht="25.5" customHeight="1" x14ac:dyDescent="0.25">
      <c r="A60" s="282" t="s">
        <v>151</v>
      </c>
      <c r="B60" s="282"/>
      <c r="C60" s="282"/>
      <c r="D60" s="282"/>
      <c r="E60" s="282"/>
      <c r="F60" s="282"/>
      <c r="G60" s="69">
        <v>48</v>
      </c>
      <c r="H60" s="79">
        <f>H44+H51+H59</f>
        <v>-230684095</v>
      </c>
      <c r="I60" s="79">
        <f>I44+I51+I59</f>
        <v>-1593982654</v>
      </c>
    </row>
    <row r="61" spans="1:9" x14ac:dyDescent="0.25">
      <c r="A61" s="282" t="s">
        <v>195</v>
      </c>
      <c r="B61" s="283"/>
      <c r="C61" s="283"/>
      <c r="D61" s="283"/>
      <c r="E61" s="283"/>
      <c r="F61" s="283"/>
      <c r="G61" s="69">
        <v>49</v>
      </c>
      <c r="H61" s="80">
        <v>3103793849</v>
      </c>
      <c r="I61" s="80">
        <v>3798721068</v>
      </c>
    </row>
    <row r="62" spans="1:9" x14ac:dyDescent="0.25">
      <c r="A62" s="283" t="s">
        <v>153</v>
      </c>
      <c r="B62" s="283"/>
      <c r="C62" s="283"/>
      <c r="D62" s="283"/>
      <c r="E62" s="283"/>
      <c r="F62" s="283"/>
      <c r="G62" s="69">
        <v>50</v>
      </c>
      <c r="H62" s="80">
        <v>5647</v>
      </c>
      <c r="I62" s="80">
        <v>0</v>
      </c>
    </row>
    <row r="63" spans="1:9" x14ac:dyDescent="0.25">
      <c r="A63" s="282" t="s">
        <v>196</v>
      </c>
      <c r="B63" s="283"/>
      <c r="C63" s="283"/>
      <c r="D63" s="283"/>
      <c r="E63" s="283"/>
      <c r="F63" s="283"/>
      <c r="G63" s="69">
        <v>51</v>
      </c>
      <c r="H63" s="79">
        <f>H60+H61+H62</f>
        <v>2873115401</v>
      </c>
      <c r="I63" s="79">
        <f>I60+I61+I62</f>
        <v>2204738414</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7"/>
  <sheetViews>
    <sheetView view="pageBreakPreview" zoomScaleNormal="100" zoomScaleSheetLayoutView="100" workbookViewId="0">
      <selection activeCell="C2" sqref="C2:D2"/>
    </sheetView>
  </sheetViews>
  <sheetFormatPr defaultRowHeight="13.2" x14ac:dyDescent="0.25"/>
  <cols>
    <col min="1" max="2" width="9.33203125" style="66"/>
    <col min="3" max="3" width="20.6640625" style="66" customWidth="1"/>
    <col min="4" max="4" width="9.33203125" style="66"/>
    <col min="5" max="5" width="9.33203125" style="65" customWidth="1"/>
    <col min="6" max="6" width="10.33203125" style="65" customWidth="1"/>
    <col min="7" max="7" width="9.33203125" style="65" customWidth="1"/>
    <col min="8" max="9" width="9.6640625" style="65" customWidth="1"/>
    <col min="10" max="15" width="9.33203125" style="65" customWidth="1"/>
    <col min="16" max="16" width="10" style="65" customWidth="1"/>
    <col min="17" max="18" width="9.33203125" style="65" customWidth="1"/>
    <col min="19" max="264" width="9.33203125" style="66"/>
    <col min="265" max="265" width="10.33203125" style="66" bestFit="1" customWidth="1"/>
    <col min="266" max="269" width="9.33203125" style="66"/>
    <col min="270" max="271" width="9.6640625" style="66" bestFit="1" customWidth="1"/>
    <col min="272" max="520" width="9.33203125" style="66"/>
    <col min="521" max="521" width="10.33203125" style="66" bestFit="1" customWidth="1"/>
    <col min="522" max="525" width="9.33203125" style="66"/>
    <col min="526" max="527" width="9.6640625" style="66" bestFit="1" customWidth="1"/>
    <col min="528" max="776" width="9.33203125" style="66"/>
    <col min="777" max="777" width="10.33203125" style="66" bestFit="1" customWidth="1"/>
    <col min="778" max="781" width="9.33203125" style="66"/>
    <col min="782" max="783" width="9.6640625" style="66" bestFit="1" customWidth="1"/>
    <col min="784" max="1032" width="9.33203125" style="66"/>
    <col min="1033" max="1033" width="10.33203125" style="66" bestFit="1" customWidth="1"/>
    <col min="1034" max="1037" width="9.33203125" style="66"/>
    <col min="1038" max="1039" width="9.6640625" style="66" bestFit="1" customWidth="1"/>
    <col min="1040" max="1288" width="9.33203125" style="66"/>
    <col min="1289" max="1289" width="10.33203125" style="66" bestFit="1" customWidth="1"/>
    <col min="1290" max="1293" width="9.33203125" style="66"/>
    <col min="1294" max="1295" width="9.6640625" style="66" bestFit="1" customWidth="1"/>
    <col min="1296" max="1544" width="9.33203125" style="66"/>
    <col min="1545" max="1545" width="10.33203125" style="66" bestFit="1" customWidth="1"/>
    <col min="1546" max="1549" width="9.33203125" style="66"/>
    <col min="1550" max="1551" width="9.6640625" style="66" bestFit="1" customWidth="1"/>
    <col min="1552" max="1800" width="9.33203125" style="66"/>
    <col min="1801" max="1801" width="10.33203125" style="66" bestFit="1" customWidth="1"/>
    <col min="1802" max="1805" width="9.33203125" style="66"/>
    <col min="1806" max="1807" width="9.6640625" style="66" bestFit="1" customWidth="1"/>
    <col min="1808" max="2056" width="9.33203125" style="66"/>
    <col min="2057" max="2057" width="10.33203125" style="66" bestFit="1" customWidth="1"/>
    <col min="2058" max="2061" width="9.33203125" style="66"/>
    <col min="2062" max="2063" width="9.6640625" style="66" bestFit="1" customWidth="1"/>
    <col min="2064" max="2312" width="9.33203125" style="66"/>
    <col min="2313" max="2313" width="10.33203125" style="66" bestFit="1" customWidth="1"/>
    <col min="2314" max="2317" width="9.33203125" style="66"/>
    <col min="2318" max="2319" width="9.6640625" style="66" bestFit="1" customWidth="1"/>
    <col min="2320" max="2568" width="9.33203125" style="66"/>
    <col min="2569" max="2569" width="10.33203125" style="66" bestFit="1" customWidth="1"/>
    <col min="2570" max="2573" width="9.33203125" style="66"/>
    <col min="2574" max="2575" width="9.6640625" style="66" bestFit="1" customWidth="1"/>
    <col min="2576" max="2824" width="9.33203125" style="66"/>
    <col min="2825" max="2825" width="10.33203125" style="66" bestFit="1" customWidth="1"/>
    <col min="2826" max="2829" width="9.33203125" style="66"/>
    <col min="2830" max="2831" width="9.6640625" style="66" bestFit="1" customWidth="1"/>
    <col min="2832" max="3080" width="9.33203125" style="66"/>
    <col min="3081" max="3081" width="10.33203125" style="66" bestFit="1" customWidth="1"/>
    <col min="3082" max="3085" width="9.33203125" style="66"/>
    <col min="3086" max="3087" width="9.6640625" style="66" bestFit="1" customWidth="1"/>
    <col min="3088" max="3336" width="9.33203125" style="66"/>
    <col min="3337" max="3337" width="10.33203125" style="66" bestFit="1" customWidth="1"/>
    <col min="3338" max="3341" width="9.33203125" style="66"/>
    <col min="3342" max="3343" width="9.6640625" style="66" bestFit="1" customWidth="1"/>
    <col min="3344" max="3592" width="9.33203125" style="66"/>
    <col min="3593" max="3593" width="10.33203125" style="66" bestFit="1" customWidth="1"/>
    <col min="3594" max="3597" width="9.33203125" style="66"/>
    <col min="3598" max="3599" width="9.6640625" style="66" bestFit="1" customWidth="1"/>
    <col min="3600" max="3848" width="9.33203125" style="66"/>
    <col min="3849" max="3849" width="10.33203125" style="66" bestFit="1" customWidth="1"/>
    <col min="3850" max="3853" width="9.33203125" style="66"/>
    <col min="3854" max="3855" width="9.6640625" style="66" bestFit="1" customWidth="1"/>
    <col min="3856" max="4104" width="9.33203125" style="66"/>
    <col min="4105" max="4105" width="10.33203125" style="66" bestFit="1" customWidth="1"/>
    <col min="4106" max="4109" width="9.33203125" style="66"/>
    <col min="4110" max="4111" width="9.6640625" style="66" bestFit="1" customWidth="1"/>
    <col min="4112" max="4360" width="9.33203125" style="66"/>
    <col min="4361" max="4361" width="10.33203125" style="66" bestFit="1" customWidth="1"/>
    <col min="4362" max="4365" width="9.33203125" style="66"/>
    <col min="4366" max="4367" width="9.6640625" style="66" bestFit="1" customWidth="1"/>
    <col min="4368" max="4616" width="9.33203125" style="66"/>
    <col min="4617" max="4617" width="10.33203125" style="66" bestFit="1" customWidth="1"/>
    <col min="4618" max="4621" width="9.33203125" style="66"/>
    <col min="4622" max="4623" width="9.6640625" style="66" bestFit="1" customWidth="1"/>
    <col min="4624" max="4872" width="9.33203125" style="66"/>
    <col min="4873" max="4873" width="10.33203125" style="66" bestFit="1" customWidth="1"/>
    <col min="4874" max="4877" width="9.33203125" style="66"/>
    <col min="4878" max="4879" width="9.6640625" style="66" bestFit="1" customWidth="1"/>
    <col min="4880" max="5128" width="9.33203125" style="66"/>
    <col min="5129" max="5129" width="10.33203125" style="66" bestFit="1" customWidth="1"/>
    <col min="5130" max="5133" width="9.33203125" style="66"/>
    <col min="5134" max="5135" width="9.6640625" style="66" bestFit="1" customWidth="1"/>
    <col min="5136" max="5384" width="9.33203125" style="66"/>
    <col min="5385" max="5385" width="10.33203125" style="66" bestFit="1" customWidth="1"/>
    <col min="5386" max="5389" width="9.33203125" style="66"/>
    <col min="5390" max="5391" width="9.6640625" style="66" bestFit="1" customWidth="1"/>
    <col min="5392" max="5640" width="9.33203125" style="66"/>
    <col min="5641" max="5641" width="10.33203125" style="66" bestFit="1" customWidth="1"/>
    <col min="5642" max="5645" width="9.33203125" style="66"/>
    <col min="5646" max="5647" width="9.6640625" style="66" bestFit="1" customWidth="1"/>
    <col min="5648" max="5896" width="9.33203125" style="66"/>
    <col min="5897" max="5897" width="10.33203125" style="66" bestFit="1" customWidth="1"/>
    <col min="5898" max="5901" width="9.33203125" style="66"/>
    <col min="5902" max="5903" width="9.6640625" style="66" bestFit="1" customWidth="1"/>
    <col min="5904" max="6152" width="9.33203125" style="66"/>
    <col min="6153" max="6153" width="10.33203125" style="66" bestFit="1" customWidth="1"/>
    <col min="6154" max="6157" width="9.33203125" style="66"/>
    <col min="6158" max="6159" width="9.6640625" style="66" bestFit="1" customWidth="1"/>
    <col min="6160" max="6408" width="9.33203125" style="66"/>
    <col min="6409" max="6409" width="10.33203125" style="66" bestFit="1" customWidth="1"/>
    <col min="6410" max="6413" width="9.33203125" style="66"/>
    <col min="6414" max="6415" width="9.6640625" style="66" bestFit="1" customWidth="1"/>
    <col min="6416" max="6664" width="9.33203125" style="66"/>
    <col min="6665" max="6665" width="10.33203125" style="66" bestFit="1" customWidth="1"/>
    <col min="6666" max="6669" width="9.33203125" style="66"/>
    <col min="6670" max="6671" width="9.6640625" style="66" bestFit="1" customWidth="1"/>
    <col min="6672" max="6920" width="9.33203125" style="66"/>
    <col min="6921" max="6921" width="10.33203125" style="66" bestFit="1" customWidth="1"/>
    <col min="6922" max="6925" width="9.33203125" style="66"/>
    <col min="6926" max="6927" width="9.6640625" style="66" bestFit="1" customWidth="1"/>
    <col min="6928" max="7176" width="9.33203125" style="66"/>
    <col min="7177" max="7177" width="10.33203125" style="66" bestFit="1" customWidth="1"/>
    <col min="7178" max="7181" width="9.33203125" style="66"/>
    <col min="7182" max="7183" width="9.6640625" style="66" bestFit="1" customWidth="1"/>
    <col min="7184" max="7432" width="9.33203125" style="66"/>
    <col min="7433" max="7433" width="10.33203125" style="66" bestFit="1" customWidth="1"/>
    <col min="7434" max="7437" width="9.33203125" style="66"/>
    <col min="7438" max="7439" width="9.6640625" style="66" bestFit="1" customWidth="1"/>
    <col min="7440" max="7688" width="9.33203125" style="66"/>
    <col min="7689" max="7689" width="10.33203125" style="66" bestFit="1" customWidth="1"/>
    <col min="7690" max="7693" width="9.33203125" style="66"/>
    <col min="7694" max="7695" width="9.6640625" style="66" bestFit="1" customWidth="1"/>
    <col min="7696" max="7944" width="9.33203125" style="66"/>
    <col min="7945" max="7945" width="10.33203125" style="66" bestFit="1" customWidth="1"/>
    <col min="7946" max="7949" width="9.33203125" style="66"/>
    <col min="7950" max="7951" width="9.6640625" style="66" bestFit="1" customWidth="1"/>
    <col min="7952" max="8200" width="9.33203125" style="66"/>
    <col min="8201" max="8201" width="10.33203125" style="66" bestFit="1" customWidth="1"/>
    <col min="8202" max="8205" width="9.33203125" style="66"/>
    <col min="8206" max="8207" width="9.6640625" style="66" bestFit="1" customWidth="1"/>
    <col min="8208" max="8456" width="9.33203125" style="66"/>
    <col min="8457" max="8457" width="10.33203125" style="66" bestFit="1" customWidth="1"/>
    <col min="8458" max="8461" width="9.33203125" style="66"/>
    <col min="8462" max="8463" width="9.6640625" style="66" bestFit="1" customWidth="1"/>
    <col min="8464" max="8712" width="9.33203125" style="66"/>
    <col min="8713" max="8713" width="10.33203125" style="66" bestFit="1" customWidth="1"/>
    <col min="8714" max="8717" width="9.33203125" style="66"/>
    <col min="8718" max="8719" width="9.6640625" style="66" bestFit="1" customWidth="1"/>
    <col min="8720" max="8968" width="9.33203125" style="66"/>
    <col min="8969" max="8969" width="10.33203125" style="66" bestFit="1" customWidth="1"/>
    <col min="8970" max="8973" width="9.33203125" style="66"/>
    <col min="8974" max="8975" width="9.6640625" style="66" bestFit="1" customWidth="1"/>
    <col min="8976" max="9224" width="9.33203125" style="66"/>
    <col min="9225" max="9225" width="10.33203125" style="66" bestFit="1" customWidth="1"/>
    <col min="9226" max="9229" width="9.33203125" style="66"/>
    <col min="9230" max="9231" width="9.6640625" style="66" bestFit="1" customWidth="1"/>
    <col min="9232" max="9480" width="9.33203125" style="66"/>
    <col min="9481" max="9481" width="10.33203125" style="66" bestFit="1" customWidth="1"/>
    <col min="9482" max="9485" width="9.33203125" style="66"/>
    <col min="9486" max="9487" width="9.6640625" style="66" bestFit="1" customWidth="1"/>
    <col min="9488" max="9736" width="9.33203125" style="66"/>
    <col min="9737" max="9737" width="10.33203125" style="66" bestFit="1" customWidth="1"/>
    <col min="9738" max="9741" width="9.33203125" style="66"/>
    <col min="9742" max="9743" width="9.6640625" style="66" bestFit="1" customWidth="1"/>
    <col min="9744" max="9992" width="9.33203125" style="66"/>
    <col min="9993" max="9993" width="10.33203125" style="66" bestFit="1" customWidth="1"/>
    <col min="9994" max="9997" width="9.33203125" style="66"/>
    <col min="9998" max="9999" width="9.6640625" style="66" bestFit="1" customWidth="1"/>
    <col min="10000" max="10248" width="9.33203125" style="66"/>
    <col min="10249" max="10249" width="10.33203125" style="66" bestFit="1" customWidth="1"/>
    <col min="10250" max="10253" width="9.33203125" style="66"/>
    <col min="10254" max="10255" width="9.6640625" style="66" bestFit="1" customWidth="1"/>
    <col min="10256" max="10504" width="9.33203125" style="66"/>
    <col min="10505" max="10505" width="10.33203125" style="66" bestFit="1" customWidth="1"/>
    <col min="10506" max="10509" width="9.33203125" style="66"/>
    <col min="10510" max="10511" width="9.6640625" style="66" bestFit="1" customWidth="1"/>
    <col min="10512" max="10760" width="9.33203125" style="66"/>
    <col min="10761" max="10761" width="10.33203125" style="66" bestFit="1" customWidth="1"/>
    <col min="10762" max="10765" width="9.33203125" style="66"/>
    <col min="10766" max="10767" width="9.6640625" style="66" bestFit="1" customWidth="1"/>
    <col min="10768" max="11016" width="9.33203125" style="66"/>
    <col min="11017" max="11017" width="10.33203125" style="66" bestFit="1" customWidth="1"/>
    <col min="11018" max="11021" width="9.33203125" style="66"/>
    <col min="11022" max="11023" width="9.6640625" style="66" bestFit="1" customWidth="1"/>
    <col min="11024" max="11272" width="9.33203125" style="66"/>
    <col min="11273" max="11273" width="10.33203125" style="66" bestFit="1" customWidth="1"/>
    <col min="11274" max="11277" width="9.33203125" style="66"/>
    <col min="11278" max="11279" width="9.6640625" style="66" bestFit="1" customWidth="1"/>
    <col min="11280" max="11528" width="9.33203125" style="66"/>
    <col min="11529" max="11529" width="10.33203125" style="66" bestFit="1" customWidth="1"/>
    <col min="11530" max="11533" width="9.33203125" style="66"/>
    <col min="11534" max="11535" width="9.6640625" style="66" bestFit="1" customWidth="1"/>
    <col min="11536" max="11784" width="9.33203125" style="66"/>
    <col min="11785" max="11785" width="10.33203125" style="66" bestFit="1" customWidth="1"/>
    <col min="11786" max="11789" width="9.33203125" style="66"/>
    <col min="11790" max="11791" width="9.6640625" style="66" bestFit="1" customWidth="1"/>
    <col min="11792" max="12040" width="9.33203125" style="66"/>
    <col min="12041" max="12041" width="10.33203125" style="66" bestFit="1" customWidth="1"/>
    <col min="12042" max="12045" width="9.33203125" style="66"/>
    <col min="12046" max="12047" width="9.6640625" style="66" bestFit="1" customWidth="1"/>
    <col min="12048" max="12296" width="9.33203125" style="66"/>
    <col min="12297" max="12297" width="10.33203125" style="66" bestFit="1" customWidth="1"/>
    <col min="12298" max="12301" width="9.33203125" style="66"/>
    <col min="12302" max="12303" width="9.6640625" style="66" bestFit="1" customWidth="1"/>
    <col min="12304" max="12552" width="9.33203125" style="66"/>
    <col min="12553" max="12553" width="10.33203125" style="66" bestFit="1" customWidth="1"/>
    <col min="12554" max="12557" width="9.33203125" style="66"/>
    <col min="12558" max="12559" width="9.6640625" style="66" bestFit="1" customWidth="1"/>
    <col min="12560" max="12808" width="9.33203125" style="66"/>
    <col min="12809" max="12809" width="10.33203125" style="66" bestFit="1" customWidth="1"/>
    <col min="12810" max="12813" width="9.33203125" style="66"/>
    <col min="12814" max="12815" width="9.6640625" style="66" bestFit="1" customWidth="1"/>
    <col min="12816" max="13064" width="9.33203125" style="66"/>
    <col min="13065" max="13065" width="10.33203125" style="66" bestFit="1" customWidth="1"/>
    <col min="13066" max="13069" width="9.33203125" style="66"/>
    <col min="13070" max="13071" width="9.6640625" style="66" bestFit="1" customWidth="1"/>
    <col min="13072" max="13320" width="9.33203125" style="66"/>
    <col min="13321" max="13321" width="10.33203125" style="66" bestFit="1" customWidth="1"/>
    <col min="13322" max="13325" width="9.33203125" style="66"/>
    <col min="13326" max="13327" width="9.6640625" style="66" bestFit="1" customWidth="1"/>
    <col min="13328" max="13576" width="9.33203125" style="66"/>
    <col min="13577" max="13577" width="10.33203125" style="66" bestFit="1" customWidth="1"/>
    <col min="13578" max="13581" width="9.33203125" style="66"/>
    <col min="13582" max="13583" width="9.6640625" style="66" bestFit="1" customWidth="1"/>
    <col min="13584" max="13832" width="9.33203125" style="66"/>
    <col min="13833" max="13833" width="10.33203125" style="66" bestFit="1" customWidth="1"/>
    <col min="13834" max="13837" width="9.33203125" style="66"/>
    <col min="13838" max="13839" width="9.6640625" style="66" bestFit="1" customWidth="1"/>
    <col min="13840" max="14088" width="9.33203125" style="66"/>
    <col min="14089" max="14089" width="10.33203125" style="66" bestFit="1" customWidth="1"/>
    <col min="14090" max="14093" width="9.33203125" style="66"/>
    <col min="14094" max="14095" width="9.6640625" style="66" bestFit="1" customWidth="1"/>
    <col min="14096" max="14344" width="9.33203125" style="66"/>
    <col min="14345" max="14345" width="10.33203125" style="66" bestFit="1" customWidth="1"/>
    <col min="14346" max="14349" width="9.33203125" style="66"/>
    <col min="14350" max="14351" width="9.6640625" style="66" bestFit="1" customWidth="1"/>
    <col min="14352" max="14600" width="9.33203125" style="66"/>
    <col min="14601" max="14601" width="10.33203125" style="66" bestFit="1" customWidth="1"/>
    <col min="14602" max="14605" width="9.33203125" style="66"/>
    <col min="14606" max="14607" width="9.6640625" style="66" bestFit="1" customWidth="1"/>
    <col min="14608" max="14856" width="9.33203125" style="66"/>
    <col min="14857" max="14857" width="10.33203125" style="66" bestFit="1" customWidth="1"/>
    <col min="14858" max="14861" width="9.33203125" style="66"/>
    <col min="14862" max="14863" width="9.6640625" style="66" bestFit="1" customWidth="1"/>
    <col min="14864" max="15112" width="9.33203125" style="66"/>
    <col min="15113" max="15113" width="10.33203125" style="66" bestFit="1" customWidth="1"/>
    <col min="15114" max="15117" width="9.33203125" style="66"/>
    <col min="15118" max="15119" width="9.6640625" style="66" bestFit="1" customWidth="1"/>
    <col min="15120" max="15368" width="9.33203125" style="66"/>
    <col min="15369" max="15369" width="10.33203125" style="66" bestFit="1" customWidth="1"/>
    <col min="15370" max="15373" width="9.33203125" style="66"/>
    <col min="15374" max="15375" width="9.6640625" style="66" bestFit="1" customWidth="1"/>
    <col min="15376" max="15624" width="9.33203125" style="66"/>
    <col min="15625" max="15625" width="10.33203125" style="66" bestFit="1" customWidth="1"/>
    <col min="15626" max="15629" width="9.33203125" style="66"/>
    <col min="15630" max="15631" width="9.6640625" style="66" bestFit="1" customWidth="1"/>
    <col min="15632" max="15880" width="9.33203125" style="66"/>
    <col min="15881" max="15881" width="10.33203125" style="66" bestFit="1" customWidth="1"/>
    <col min="15882" max="15885" width="9.33203125" style="66"/>
    <col min="15886" max="15887" width="9.6640625" style="66" bestFit="1" customWidth="1"/>
    <col min="15888" max="16136" width="9.33203125" style="66"/>
    <col min="16137" max="16137" width="10.33203125" style="66" bestFit="1" customWidth="1"/>
    <col min="16138" max="16141" width="9.33203125" style="66"/>
    <col min="16142" max="16143" width="9.6640625" style="66" bestFit="1" customWidth="1"/>
    <col min="16144" max="16384" width="9.33203125" style="66"/>
  </cols>
  <sheetData>
    <row r="1" spans="1:18" x14ac:dyDescent="0.25">
      <c r="A1" s="300" t="s">
        <v>8</v>
      </c>
      <c r="B1" s="279"/>
      <c r="C1" s="279"/>
      <c r="D1" s="279"/>
      <c r="E1" s="279"/>
      <c r="F1" s="279"/>
      <c r="G1" s="279"/>
      <c r="H1" s="279"/>
      <c r="I1" s="279"/>
      <c r="J1" s="81"/>
      <c r="K1" s="81"/>
      <c r="L1" s="81"/>
      <c r="M1" s="81"/>
      <c r="N1" s="81"/>
      <c r="O1" s="81"/>
    </row>
    <row r="2" spans="1:18" ht="15.6" x14ac:dyDescent="0.25">
      <c r="A2" s="51"/>
      <c r="B2" s="82"/>
      <c r="C2" s="301" t="s">
        <v>270</v>
      </c>
      <c r="D2" s="301"/>
      <c r="E2" s="1" t="s">
        <v>0</v>
      </c>
      <c r="F2" s="83">
        <v>45747</v>
      </c>
      <c r="G2" s="84"/>
      <c r="H2" s="84"/>
      <c r="I2" s="84"/>
      <c r="J2" s="81"/>
      <c r="K2" s="81"/>
      <c r="L2" s="81"/>
      <c r="M2" s="81"/>
      <c r="N2" s="81"/>
      <c r="O2" s="81"/>
      <c r="R2" s="65" t="s">
        <v>282</v>
      </c>
    </row>
    <row r="3" spans="1:18" ht="13.5" customHeight="1" x14ac:dyDescent="0.25">
      <c r="A3" s="302" t="s">
        <v>271</v>
      </c>
      <c r="B3" s="303"/>
      <c r="C3" s="303"/>
      <c r="D3" s="302" t="s">
        <v>272</v>
      </c>
      <c r="E3" s="305" t="s">
        <v>9</v>
      </c>
      <c r="F3" s="306"/>
      <c r="G3" s="306"/>
      <c r="H3" s="306"/>
      <c r="I3" s="306"/>
      <c r="J3" s="306"/>
      <c r="K3" s="306"/>
      <c r="L3" s="306"/>
      <c r="M3" s="306"/>
      <c r="N3" s="306"/>
      <c r="O3" s="306"/>
      <c r="P3" s="296" t="s">
        <v>17</v>
      </c>
      <c r="Q3" s="298"/>
      <c r="R3" s="296" t="s">
        <v>165</v>
      </c>
    </row>
    <row r="4" spans="1:18" ht="57.6" x14ac:dyDescent="0.25">
      <c r="A4" s="303"/>
      <c r="B4" s="303"/>
      <c r="C4" s="303"/>
      <c r="D4" s="304"/>
      <c r="E4" s="85" t="s">
        <v>13</v>
      </c>
      <c r="F4" s="85" t="s">
        <v>155</v>
      </c>
      <c r="G4" s="85" t="s">
        <v>156</v>
      </c>
      <c r="H4" s="85" t="s">
        <v>273</v>
      </c>
      <c r="I4" s="85" t="s">
        <v>157</v>
      </c>
      <c r="J4" s="86" t="s">
        <v>158</v>
      </c>
      <c r="K4" s="86" t="s">
        <v>159</v>
      </c>
      <c r="L4" s="86" t="s">
        <v>160</v>
      </c>
      <c r="M4" s="86" t="s">
        <v>161</v>
      </c>
      <c r="N4" s="86" t="s">
        <v>162</v>
      </c>
      <c r="O4" s="86" t="s">
        <v>163</v>
      </c>
      <c r="P4" s="87" t="s">
        <v>157</v>
      </c>
      <c r="Q4" s="87" t="s">
        <v>164</v>
      </c>
      <c r="R4" s="296"/>
    </row>
    <row r="5" spans="1:18" x14ac:dyDescent="0.25">
      <c r="A5" s="297">
        <v>1</v>
      </c>
      <c r="B5" s="297"/>
      <c r="C5" s="297"/>
      <c r="D5" s="88">
        <v>2</v>
      </c>
      <c r="E5" s="87" t="s">
        <v>6</v>
      </c>
      <c r="F5" s="89" t="s">
        <v>7</v>
      </c>
      <c r="G5" s="87" t="s">
        <v>179</v>
      </c>
      <c r="H5" s="89" t="s">
        <v>180</v>
      </c>
      <c r="I5" s="87" t="s">
        <v>181</v>
      </c>
      <c r="J5" s="89" t="s">
        <v>182</v>
      </c>
      <c r="K5" s="89" t="s">
        <v>183</v>
      </c>
      <c r="L5" s="89" t="s">
        <v>10</v>
      </c>
      <c r="M5" s="89" t="s">
        <v>184</v>
      </c>
      <c r="N5" s="89" t="s">
        <v>185</v>
      </c>
      <c r="O5" s="89" t="s">
        <v>186</v>
      </c>
      <c r="P5" s="87" t="s">
        <v>187</v>
      </c>
      <c r="Q5" s="87" t="s">
        <v>188</v>
      </c>
      <c r="R5" s="89" t="s">
        <v>189</v>
      </c>
    </row>
    <row r="6" spans="1:18" ht="12.75" customHeight="1" x14ac:dyDescent="0.25">
      <c r="A6" s="293" t="s">
        <v>166</v>
      </c>
      <c r="B6" s="293"/>
      <c r="C6" s="293"/>
      <c r="D6" s="69">
        <v>1</v>
      </c>
      <c r="E6" s="90">
        <v>161970000</v>
      </c>
      <c r="F6" s="90">
        <v>0</v>
      </c>
      <c r="G6" s="90">
        <v>0</v>
      </c>
      <c r="H6" s="90">
        <v>0</v>
      </c>
      <c r="I6" s="90">
        <v>9482965</v>
      </c>
      <c r="J6" s="90">
        <v>225426381</v>
      </c>
      <c r="K6" s="90">
        <v>0</v>
      </c>
      <c r="L6" s="90">
        <v>89306875</v>
      </c>
      <c r="M6" s="90">
        <v>0</v>
      </c>
      <c r="N6" s="90">
        <v>73631645</v>
      </c>
      <c r="O6" s="90">
        <v>0</v>
      </c>
      <c r="P6" s="90">
        <v>0</v>
      </c>
      <c r="Q6" s="90">
        <v>0</v>
      </c>
      <c r="R6" s="91">
        <f>SUM(E6:Q6)</f>
        <v>559817866</v>
      </c>
    </row>
    <row r="7" spans="1:18" ht="30" customHeight="1" x14ac:dyDescent="0.25">
      <c r="A7" s="295" t="s">
        <v>167</v>
      </c>
      <c r="B7" s="295"/>
      <c r="C7" s="295"/>
      <c r="D7" s="69">
        <v>2</v>
      </c>
      <c r="E7" s="90">
        <v>0</v>
      </c>
      <c r="F7" s="90">
        <v>0</v>
      </c>
      <c r="G7" s="90">
        <v>0</v>
      </c>
      <c r="H7" s="90">
        <v>0</v>
      </c>
      <c r="I7" s="90">
        <v>0</v>
      </c>
      <c r="J7" s="90">
        <v>1</v>
      </c>
      <c r="K7" s="90">
        <v>0</v>
      </c>
      <c r="L7" s="90">
        <v>0</v>
      </c>
      <c r="M7" s="90">
        <v>0</v>
      </c>
      <c r="N7" s="90">
        <v>-1</v>
      </c>
      <c r="O7" s="90">
        <v>0</v>
      </c>
      <c r="P7" s="90">
        <v>0</v>
      </c>
      <c r="Q7" s="90">
        <v>0</v>
      </c>
      <c r="R7" s="91">
        <f t="shared" ref="R7:R26" si="0">SUM(E7:Q7)</f>
        <v>0</v>
      </c>
    </row>
    <row r="8" spans="1:18" ht="27" customHeight="1" x14ac:dyDescent="0.25">
      <c r="A8" s="293" t="s">
        <v>168</v>
      </c>
      <c r="B8" s="293"/>
      <c r="C8" s="293"/>
      <c r="D8" s="69">
        <v>3</v>
      </c>
      <c r="E8" s="90">
        <v>0</v>
      </c>
      <c r="F8" s="90">
        <v>0</v>
      </c>
      <c r="G8" s="90">
        <v>0</v>
      </c>
      <c r="H8" s="90">
        <v>0</v>
      </c>
      <c r="I8" s="90">
        <v>0</v>
      </c>
      <c r="J8" s="90">
        <v>0</v>
      </c>
      <c r="K8" s="90">
        <v>0</v>
      </c>
      <c r="L8" s="90">
        <v>0</v>
      </c>
      <c r="M8" s="90">
        <v>0</v>
      </c>
      <c r="N8" s="90">
        <v>0</v>
      </c>
      <c r="O8" s="90">
        <v>0</v>
      </c>
      <c r="P8" s="90">
        <v>0</v>
      </c>
      <c r="Q8" s="90">
        <v>0</v>
      </c>
      <c r="R8" s="91">
        <f t="shared" si="0"/>
        <v>0</v>
      </c>
    </row>
    <row r="9" spans="1:18" ht="18" customHeight="1" x14ac:dyDescent="0.25">
      <c r="A9" s="299" t="s">
        <v>169</v>
      </c>
      <c r="B9" s="299"/>
      <c r="C9" s="299"/>
      <c r="D9" s="71">
        <v>4</v>
      </c>
      <c r="E9" s="92">
        <f>E6+E7+E8</f>
        <v>161970000</v>
      </c>
      <c r="F9" s="92">
        <f t="shared" ref="F9:Q9" si="1">F6+F7+F8</f>
        <v>0</v>
      </c>
      <c r="G9" s="92">
        <f t="shared" si="1"/>
        <v>0</v>
      </c>
      <c r="H9" s="92">
        <f t="shared" si="1"/>
        <v>0</v>
      </c>
      <c r="I9" s="92">
        <f t="shared" si="1"/>
        <v>9482965</v>
      </c>
      <c r="J9" s="92">
        <f t="shared" si="1"/>
        <v>225426382</v>
      </c>
      <c r="K9" s="92">
        <f t="shared" si="1"/>
        <v>0</v>
      </c>
      <c r="L9" s="92">
        <f t="shared" si="1"/>
        <v>89306875</v>
      </c>
      <c r="M9" s="92">
        <f t="shared" si="1"/>
        <v>0</v>
      </c>
      <c r="N9" s="92">
        <f t="shared" si="1"/>
        <v>73631644</v>
      </c>
      <c r="O9" s="92">
        <f t="shared" si="1"/>
        <v>0</v>
      </c>
      <c r="P9" s="92">
        <f t="shared" si="1"/>
        <v>0</v>
      </c>
      <c r="Q9" s="92">
        <f t="shared" si="1"/>
        <v>0</v>
      </c>
      <c r="R9" s="91">
        <f t="shared" si="0"/>
        <v>559817866</v>
      </c>
    </row>
    <row r="10" spans="1:18" ht="33" customHeight="1" x14ac:dyDescent="0.25">
      <c r="A10" s="295" t="s">
        <v>170</v>
      </c>
      <c r="B10" s="295"/>
      <c r="C10" s="295"/>
      <c r="D10" s="69">
        <v>5</v>
      </c>
      <c r="E10" s="90">
        <v>0</v>
      </c>
      <c r="F10" s="90">
        <v>0</v>
      </c>
      <c r="G10" s="90">
        <v>0</v>
      </c>
      <c r="H10" s="90">
        <v>0</v>
      </c>
      <c r="I10" s="90">
        <v>0</v>
      </c>
      <c r="J10" s="90">
        <v>0</v>
      </c>
      <c r="K10" s="90">
        <v>0</v>
      </c>
      <c r="L10" s="90">
        <v>0</v>
      </c>
      <c r="M10" s="90">
        <v>0</v>
      </c>
      <c r="N10" s="90">
        <v>0</v>
      </c>
      <c r="O10" s="90">
        <v>0</v>
      </c>
      <c r="P10" s="90">
        <v>0</v>
      </c>
      <c r="Q10" s="90">
        <v>0</v>
      </c>
      <c r="R10" s="91">
        <f t="shared" si="0"/>
        <v>0</v>
      </c>
    </row>
    <row r="11" spans="1:18" ht="23.25" customHeight="1" x14ac:dyDescent="0.25">
      <c r="A11" s="295" t="s">
        <v>171</v>
      </c>
      <c r="B11" s="295"/>
      <c r="C11" s="295"/>
      <c r="D11" s="69">
        <v>6</v>
      </c>
      <c r="E11" s="90">
        <v>0</v>
      </c>
      <c r="F11" s="90">
        <v>0</v>
      </c>
      <c r="G11" s="90">
        <v>0</v>
      </c>
      <c r="H11" s="90">
        <v>0</v>
      </c>
      <c r="I11" s="90">
        <v>0</v>
      </c>
      <c r="J11" s="90">
        <v>0</v>
      </c>
      <c r="K11" s="90">
        <v>0</v>
      </c>
      <c r="L11" s="90">
        <v>0</v>
      </c>
      <c r="M11" s="90">
        <v>0</v>
      </c>
      <c r="N11" s="90">
        <v>0</v>
      </c>
      <c r="O11" s="90">
        <v>0</v>
      </c>
      <c r="P11" s="90">
        <v>0</v>
      </c>
      <c r="Q11" s="90">
        <v>0</v>
      </c>
      <c r="R11" s="91">
        <f t="shared" si="0"/>
        <v>0</v>
      </c>
    </row>
    <row r="12" spans="1:18" ht="27" customHeight="1" x14ac:dyDescent="0.25">
      <c r="A12" s="295" t="s">
        <v>274</v>
      </c>
      <c r="B12" s="295"/>
      <c r="C12" s="295"/>
      <c r="D12" s="69">
        <v>7</v>
      </c>
      <c r="E12" s="90">
        <v>0</v>
      </c>
      <c r="F12" s="90">
        <v>0</v>
      </c>
      <c r="G12" s="90">
        <v>0</v>
      </c>
      <c r="H12" s="90">
        <v>0</v>
      </c>
      <c r="I12" s="90">
        <v>0</v>
      </c>
      <c r="J12" s="90">
        <v>0</v>
      </c>
      <c r="K12" s="90">
        <v>0</v>
      </c>
      <c r="L12" s="90">
        <v>0</v>
      </c>
      <c r="M12" s="90">
        <v>0</v>
      </c>
      <c r="N12" s="90">
        <v>0</v>
      </c>
      <c r="O12" s="90">
        <v>0</v>
      </c>
      <c r="P12" s="90">
        <v>0</v>
      </c>
      <c r="Q12" s="90">
        <v>0</v>
      </c>
      <c r="R12" s="91">
        <f t="shared" si="0"/>
        <v>0</v>
      </c>
    </row>
    <row r="13" spans="1:18" ht="24.75" customHeight="1" x14ac:dyDescent="0.25">
      <c r="A13" s="295" t="s">
        <v>172</v>
      </c>
      <c r="B13" s="295"/>
      <c r="C13" s="295"/>
      <c r="D13" s="69">
        <v>8</v>
      </c>
      <c r="E13" s="90">
        <v>0</v>
      </c>
      <c r="F13" s="90">
        <v>0</v>
      </c>
      <c r="G13" s="90">
        <v>0</v>
      </c>
      <c r="H13" s="90">
        <v>0</v>
      </c>
      <c r="I13" s="90">
        <v>0</v>
      </c>
      <c r="J13" s="90">
        <v>0</v>
      </c>
      <c r="K13" s="90">
        <v>0</v>
      </c>
      <c r="L13" s="90">
        <v>0</v>
      </c>
      <c r="M13" s="90">
        <v>0</v>
      </c>
      <c r="N13" s="90">
        <v>0</v>
      </c>
      <c r="O13" s="90">
        <v>0</v>
      </c>
      <c r="P13" s="90">
        <v>0</v>
      </c>
      <c r="Q13" s="90">
        <v>0</v>
      </c>
      <c r="R13" s="91">
        <f t="shared" si="0"/>
        <v>0</v>
      </c>
    </row>
    <row r="14" spans="1:18" ht="12.75" customHeight="1" x14ac:dyDescent="0.25">
      <c r="A14" s="295" t="s">
        <v>275</v>
      </c>
      <c r="B14" s="295"/>
      <c r="C14" s="295"/>
      <c r="D14" s="69">
        <v>9</v>
      </c>
      <c r="E14" s="90">
        <v>0</v>
      </c>
      <c r="F14" s="90">
        <v>0</v>
      </c>
      <c r="G14" s="90">
        <v>0</v>
      </c>
      <c r="H14" s="90">
        <v>0</v>
      </c>
      <c r="I14" s="90">
        <v>0</v>
      </c>
      <c r="J14" s="90">
        <v>0</v>
      </c>
      <c r="K14" s="90">
        <v>0</v>
      </c>
      <c r="L14" s="90">
        <v>0</v>
      </c>
      <c r="M14" s="90">
        <v>0</v>
      </c>
      <c r="N14" s="90">
        <v>0</v>
      </c>
      <c r="O14" s="90">
        <v>0</v>
      </c>
      <c r="P14" s="90">
        <v>0</v>
      </c>
      <c r="Q14" s="90">
        <v>0</v>
      </c>
      <c r="R14" s="91">
        <f t="shared" si="0"/>
        <v>0</v>
      </c>
    </row>
    <row r="15" spans="1:18" ht="24" customHeight="1" x14ac:dyDescent="0.25">
      <c r="A15" s="295" t="s">
        <v>173</v>
      </c>
      <c r="B15" s="295"/>
      <c r="C15" s="295"/>
      <c r="D15" s="69">
        <v>10</v>
      </c>
      <c r="E15" s="90">
        <v>0</v>
      </c>
      <c r="F15" s="90">
        <v>0</v>
      </c>
      <c r="G15" s="90">
        <v>0</v>
      </c>
      <c r="H15" s="90">
        <v>0</v>
      </c>
      <c r="I15" s="90">
        <v>0</v>
      </c>
      <c r="J15" s="90">
        <v>0</v>
      </c>
      <c r="K15" s="90">
        <v>0</v>
      </c>
      <c r="L15" s="90">
        <v>0</v>
      </c>
      <c r="M15" s="90">
        <v>0</v>
      </c>
      <c r="N15" s="90">
        <v>0</v>
      </c>
      <c r="O15" s="90">
        <v>0</v>
      </c>
      <c r="P15" s="90">
        <v>0</v>
      </c>
      <c r="Q15" s="90">
        <v>0</v>
      </c>
      <c r="R15" s="91">
        <f t="shared" si="0"/>
        <v>0</v>
      </c>
    </row>
    <row r="16" spans="1:18" ht="12.75" customHeight="1" x14ac:dyDescent="0.25">
      <c r="A16" s="295" t="s">
        <v>174</v>
      </c>
      <c r="B16" s="295"/>
      <c r="C16" s="295"/>
      <c r="D16" s="69">
        <v>11</v>
      </c>
      <c r="E16" s="90">
        <v>0</v>
      </c>
      <c r="F16" s="90">
        <v>0</v>
      </c>
      <c r="G16" s="90">
        <v>0</v>
      </c>
      <c r="H16" s="90">
        <v>0</v>
      </c>
      <c r="I16" s="90">
        <v>0</v>
      </c>
      <c r="J16" s="90">
        <v>0</v>
      </c>
      <c r="K16" s="90">
        <v>0</v>
      </c>
      <c r="L16" s="90">
        <v>0</v>
      </c>
      <c r="M16" s="90">
        <v>0</v>
      </c>
      <c r="N16" s="90">
        <v>0</v>
      </c>
      <c r="O16" s="90">
        <v>0</v>
      </c>
      <c r="P16" s="90">
        <v>0</v>
      </c>
      <c r="Q16" s="90">
        <v>0</v>
      </c>
      <c r="R16" s="91">
        <f t="shared" si="0"/>
        <v>0</v>
      </c>
    </row>
    <row r="17" spans="1:18" ht="12.75" customHeight="1" x14ac:dyDescent="0.25">
      <c r="A17" s="295" t="s">
        <v>276</v>
      </c>
      <c r="B17" s="295"/>
      <c r="C17" s="295"/>
      <c r="D17" s="69">
        <v>12</v>
      </c>
      <c r="E17" s="90">
        <v>0</v>
      </c>
      <c r="F17" s="90">
        <v>0</v>
      </c>
      <c r="G17" s="90">
        <v>0</v>
      </c>
      <c r="H17" s="90">
        <v>0</v>
      </c>
      <c r="I17" s="90">
        <v>0</v>
      </c>
      <c r="J17" s="90">
        <v>0</v>
      </c>
      <c r="K17" s="90">
        <v>0</v>
      </c>
      <c r="L17" s="90">
        <v>0</v>
      </c>
      <c r="M17" s="90">
        <v>0</v>
      </c>
      <c r="N17" s="90">
        <v>0</v>
      </c>
      <c r="O17" s="90">
        <v>0</v>
      </c>
      <c r="P17" s="90">
        <v>0</v>
      </c>
      <c r="Q17" s="90">
        <v>0</v>
      </c>
      <c r="R17" s="91">
        <f t="shared" si="0"/>
        <v>0</v>
      </c>
    </row>
    <row r="18" spans="1:18" ht="12.75" customHeight="1" x14ac:dyDescent="0.25">
      <c r="A18" s="295" t="s">
        <v>175</v>
      </c>
      <c r="B18" s="295"/>
      <c r="C18" s="295"/>
      <c r="D18" s="69">
        <v>13</v>
      </c>
      <c r="E18" s="90">
        <v>0</v>
      </c>
      <c r="F18" s="90">
        <v>0</v>
      </c>
      <c r="G18" s="90">
        <v>0</v>
      </c>
      <c r="H18" s="90">
        <v>0</v>
      </c>
      <c r="I18" s="90">
        <v>0</v>
      </c>
      <c r="J18" s="90">
        <v>0</v>
      </c>
      <c r="K18" s="90">
        <v>0</v>
      </c>
      <c r="L18" s="90">
        <v>0</v>
      </c>
      <c r="M18" s="90">
        <v>0</v>
      </c>
      <c r="N18" s="90">
        <v>0</v>
      </c>
      <c r="O18" s="90">
        <v>0</v>
      </c>
      <c r="P18" s="90">
        <v>0</v>
      </c>
      <c r="Q18" s="90">
        <v>0</v>
      </c>
      <c r="R18" s="91">
        <f t="shared" si="0"/>
        <v>0</v>
      </c>
    </row>
    <row r="19" spans="1:18" ht="24" customHeight="1" x14ac:dyDescent="0.25">
      <c r="A19" s="295" t="s">
        <v>277</v>
      </c>
      <c r="B19" s="295"/>
      <c r="C19" s="295"/>
      <c r="D19" s="69">
        <v>14</v>
      </c>
      <c r="E19" s="90">
        <v>0</v>
      </c>
      <c r="F19" s="90">
        <v>0</v>
      </c>
      <c r="G19" s="90">
        <v>0</v>
      </c>
      <c r="H19" s="90">
        <v>0</v>
      </c>
      <c r="I19" s="90">
        <v>0</v>
      </c>
      <c r="J19" s="90">
        <v>0</v>
      </c>
      <c r="K19" s="90">
        <v>0</v>
      </c>
      <c r="L19" s="90">
        <v>0</v>
      </c>
      <c r="M19" s="90">
        <v>0</v>
      </c>
      <c r="N19" s="90">
        <v>0</v>
      </c>
      <c r="O19" s="90">
        <v>0</v>
      </c>
      <c r="P19" s="90">
        <v>0</v>
      </c>
      <c r="Q19" s="90">
        <v>0</v>
      </c>
      <c r="R19" s="91">
        <f t="shared" si="0"/>
        <v>0</v>
      </c>
    </row>
    <row r="20" spans="1:18" ht="24" customHeight="1" x14ac:dyDescent="0.25">
      <c r="A20" s="295" t="s">
        <v>278</v>
      </c>
      <c r="B20" s="295"/>
      <c r="C20" s="295"/>
      <c r="D20" s="69">
        <v>15</v>
      </c>
      <c r="E20" s="90">
        <v>0</v>
      </c>
      <c r="F20" s="90">
        <v>0</v>
      </c>
      <c r="G20" s="90">
        <v>0</v>
      </c>
      <c r="H20" s="90">
        <v>0</v>
      </c>
      <c r="I20" s="90">
        <v>0</v>
      </c>
      <c r="J20" s="90">
        <v>0</v>
      </c>
      <c r="K20" s="90">
        <v>0</v>
      </c>
      <c r="L20" s="90">
        <v>0</v>
      </c>
      <c r="M20" s="90">
        <v>0</v>
      </c>
      <c r="N20" s="90">
        <v>0</v>
      </c>
      <c r="O20" s="90">
        <v>0</v>
      </c>
      <c r="P20" s="90">
        <v>0</v>
      </c>
      <c r="Q20" s="90">
        <v>0</v>
      </c>
      <c r="R20" s="91">
        <f t="shared" si="0"/>
        <v>0</v>
      </c>
    </row>
    <row r="21" spans="1:18" ht="20.25" customHeight="1" x14ac:dyDescent="0.25">
      <c r="A21" s="293" t="s">
        <v>279</v>
      </c>
      <c r="B21" s="293"/>
      <c r="C21" s="293"/>
      <c r="D21" s="69">
        <v>16</v>
      </c>
      <c r="E21" s="90">
        <v>0</v>
      </c>
      <c r="F21" s="90">
        <v>0</v>
      </c>
      <c r="G21" s="90">
        <v>0</v>
      </c>
      <c r="H21" s="90">
        <v>0</v>
      </c>
      <c r="I21" s="90">
        <v>0</v>
      </c>
      <c r="J21" s="90">
        <v>73631644</v>
      </c>
      <c r="K21" s="90">
        <v>0</v>
      </c>
      <c r="L21" s="90">
        <v>0</v>
      </c>
      <c r="M21" s="90">
        <v>0</v>
      </c>
      <c r="N21" s="90">
        <v>-73631644</v>
      </c>
      <c r="O21" s="90">
        <v>0</v>
      </c>
      <c r="P21" s="90">
        <v>0</v>
      </c>
      <c r="Q21" s="90">
        <v>0</v>
      </c>
      <c r="R21" s="91">
        <f t="shared" si="0"/>
        <v>0</v>
      </c>
    </row>
    <row r="22" spans="1:18" ht="20.25" customHeight="1" x14ac:dyDescent="0.25">
      <c r="A22" s="293" t="s">
        <v>280</v>
      </c>
      <c r="B22" s="293"/>
      <c r="C22" s="293"/>
      <c r="D22" s="69">
        <v>17</v>
      </c>
      <c r="E22" s="90">
        <v>0</v>
      </c>
      <c r="F22" s="90">
        <v>0</v>
      </c>
      <c r="G22" s="90">
        <v>0</v>
      </c>
      <c r="H22" s="90">
        <v>0</v>
      </c>
      <c r="I22" s="90">
        <v>0</v>
      </c>
      <c r="J22" s="90">
        <v>0</v>
      </c>
      <c r="K22" s="90">
        <v>0</v>
      </c>
      <c r="L22" s="90">
        <v>0</v>
      </c>
      <c r="M22" s="90">
        <v>0</v>
      </c>
      <c r="N22" s="90">
        <v>0</v>
      </c>
      <c r="O22" s="90">
        <v>0</v>
      </c>
      <c r="P22" s="90">
        <v>0</v>
      </c>
      <c r="Q22" s="90">
        <v>0</v>
      </c>
      <c r="R22" s="91">
        <f t="shared" si="0"/>
        <v>0</v>
      </c>
    </row>
    <row r="23" spans="1:18" ht="20.25" customHeight="1" x14ac:dyDescent="0.25">
      <c r="A23" s="293" t="s">
        <v>176</v>
      </c>
      <c r="B23" s="293"/>
      <c r="C23" s="293"/>
      <c r="D23" s="69">
        <v>18</v>
      </c>
      <c r="E23" s="90">
        <v>0</v>
      </c>
      <c r="F23" s="90">
        <v>0</v>
      </c>
      <c r="G23" s="90">
        <v>0</v>
      </c>
      <c r="H23" s="90">
        <v>0</v>
      </c>
      <c r="I23" s="90">
        <v>0</v>
      </c>
      <c r="J23" s="90">
        <v>0</v>
      </c>
      <c r="K23" s="90">
        <v>0</v>
      </c>
      <c r="L23" s="90">
        <v>0</v>
      </c>
      <c r="M23" s="90">
        <v>0</v>
      </c>
      <c r="N23" s="90">
        <v>0</v>
      </c>
      <c r="O23" s="90">
        <v>0</v>
      </c>
      <c r="P23" s="90">
        <v>0</v>
      </c>
      <c r="Q23" s="90">
        <v>0</v>
      </c>
      <c r="R23" s="91">
        <f t="shared" si="0"/>
        <v>0</v>
      </c>
    </row>
    <row r="24" spans="1:18" ht="20.25" customHeight="1" x14ac:dyDescent="0.25">
      <c r="A24" s="293" t="s">
        <v>281</v>
      </c>
      <c r="B24" s="293"/>
      <c r="C24" s="293"/>
      <c r="D24" s="69">
        <v>19</v>
      </c>
      <c r="E24" s="90">
        <v>0</v>
      </c>
      <c r="F24" s="90">
        <v>0</v>
      </c>
      <c r="G24" s="90">
        <v>0</v>
      </c>
      <c r="H24" s="90">
        <v>0</v>
      </c>
      <c r="I24" s="90">
        <v>0</v>
      </c>
      <c r="J24" s="90">
        <v>0</v>
      </c>
      <c r="K24" s="90">
        <v>0</v>
      </c>
      <c r="L24" s="90">
        <v>0</v>
      </c>
      <c r="M24" s="90">
        <v>0</v>
      </c>
      <c r="N24" s="90">
        <v>0</v>
      </c>
      <c r="O24" s="90">
        <v>0</v>
      </c>
      <c r="P24" s="90">
        <v>0</v>
      </c>
      <c r="Q24" s="90">
        <v>0</v>
      </c>
      <c r="R24" s="91">
        <f t="shared" si="0"/>
        <v>0</v>
      </c>
    </row>
    <row r="25" spans="1:18" ht="20.25" customHeight="1" x14ac:dyDescent="0.25">
      <c r="A25" s="293" t="s">
        <v>177</v>
      </c>
      <c r="B25" s="293"/>
      <c r="C25" s="293"/>
      <c r="D25" s="69">
        <v>20</v>
      </c>
      <c r="E25" s="90">
        <v>0</v>
      </c>
      <c r="F25" s="90">
        <v>0</v>
      </c>
      <c r="G25" s="90">
        <v>0</v>
      </c>
      <c r="H25" s="90">
        <v>0</v>
      </c>
      <c r="I25" s="90">
        <v>347495</v>
      </c>
      <c r="J25" s="90">
        <v>0</v>
      </c>
      <c r="K25" s="90">
        <v>0</v>
      </c>
      <c r="L25" s="90">
        <v>0</v>
      </c>
      <c r="M25" s="90">
        <v>0</v>
      </c>
      <c r="N25" s="90">
        <v>15200624</v>
      </c>
      <c r="O25" s="90">
        <v>0</v>
      </c>
      <c r="P25" s="90">
        <v>0</v>
      </c>
      <c r="Q25" s="90">
        <v>0</v>
      </c>
      <c r="R25" s="91">
        <f t="shared" si="0"/>
        <v>15548119</v>
      </c>
    </row>
    <row r="26" spans="1:18" ht="21" customHeight="1" x14ac:dyDescent="0.25">
      <c r="A26" s="294" t="s">
        <v>178</v>
      </c>
      <c r="B26" s="294"/>
      <c r="C26" s="294"/>
      <c r="D26" s="71">
        <v>21</v>
      </c>
      <c r="E26" s="91">
        <f>SUM(E9:E25)</f>
        <v>161970000</v>
      </c>
      <c r="F26" s="91">
        <f t="shared" ref="F26:Q26" si="2">SUM(F9:F25)</f>
        <v>0</v>
      </c>
      <c r="G26" s="91">
        <f t="shared" si="2"/>
        <v>0</v>
      </c>
      <c r="H26" s="91">
        <f t="shared" si="2"/>
        <v>0</v>
      </c>
      <c r="I26" s="91">
        <f t="shared" si="2"/>
        <v>9830460</v>
      </c>
      <c r="J26" s="91">
        <f t="shared" si="2"/>
        <v>299058026</v>
      </c>
      <c r="K26" s="91">
        <f t="shared" si="2"/>
        <v>0</v>
      </c>
      <c r="L26" s="91">
        <f t="shared" si="2"/>
        <v>89306875</v>
      </c>
      <c r="M26" s="91">
        <f t="shared" si="2"/>
        <v>0</v>
      </c>
      <c r="N26" s="91">
        <f t="shared" si="2"/>
        <v>15200624</v>
      </c>
      <c r="O26" s="91">
        <f t="shared" si="2"/>
        <v>0</v>
      </c>
      <c r="P26" s="91">
        <f t="shared" si="2"/>
        <v>0</v>
      </c>
      <c r="Q26" s="91">
        <f t="shared" si="2"/>
        <v>0</v>
      </c>
      <c r="R26" s="91">
        <f t="shared" si="0"/>
        <v>575365985</v>
      </c>
    </row>
    <row r="27" spans="1:18" ht="21" customHeight="1" x14ac:dyDescent="0.25">
      <c r="A27" s="93"/>
      <c r="B27" s="93"/>
      <c r="C27" s="93"/>
      <c r="D27" s="94"/>
      <c r="E27" s="95"/>
      <c r="F27" s="95"/>
      <c r="G27" s="95"/>
      <c r="H27" s="95"/>
      <c r="I27" s="95"/>
      <c r="J27" s="95"/>
      <c r="K27" s="95"/>
      <c r="L27" s="95"/>
      <c r="M27" s="95"/>
      <c r="N27" s="95"/>
      <c r="O27" s="95"/>
      <c r="P27" s="95"/>
      <c r="Q27" s="95"/>
      <c r="R27" s="95"/>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M151"/>
  <sheetViews>
    <sheetView tabSelected="1" topLeftCell="A102" zoomScale="90" zoomScaleNormal="90" workbookViewId="0">
      <selection activeCell="Q139" sqref="Q139"/>
    </sheetView>
  </sheetViews>
  <sheetFormatPr defaultColWidth="9.33203125" defaultRowHeight="11.4" x14ac:dyDescent="0.2"/>
  <cols>
    <col min="1" max="1" width="57.88671875" style="96" customWidth="1"/>
    <col min="2" max="2" width="16.6640625" style="96" customWidth="1"/>
    <col min="3" max="3" width="1.6640625" style="96" customWidth="1"/>
    <col min="4" max="4" width="16.6640625" style="96" customWidth="1"/>
    <col min="5" max="5" width="1.6640625" style="96" customWidth="1"/>
    <col min="6" max="6" width="16.6640625" style="96" customWidth="1"/>
    <col min="7" max="7" width="1.6640625" style="96" customWidth="1"/>
    <col min="8" max="8" width="16.6640625" style="96" customWidth="1"/>
    <col min="9" max="9" width="1.6640625" style="96" customWidth="1"/>
    <col min="10" max="10" width="16.6640625" style="96" customWidth="1"/>
    <col min="11" max="11" width="1.6640625" style="96" customWidth="1"/>
    <col min="12" max="12" width="16.6640625" style="96" customWidth="1"/>
    <col min="13" max="13" width="16" style="96" customWidth="1"/>
    <col min="14" max="14" width="1.6640625" style="96" customWidth="1"/>
    <col min="15" max="15" width="16" style="96" customWidth="1"/>
    <col min="16" max="16" width="1.6640625" style="96" customWidth="1"/>
    <col min="17" max="17" width="16" style="96" customWidth="1"/>
    <col min="18" max="18" width="1.6640625" style="96" customWidth="1"/>
    <col min="19" max="19" width="16" style="96" customWidth="1"/>
    <col min="20" max="16384" width="9.33203125" style="96"/>
  </cols>
  <sheetData>
    <row r="2" spans="1:8" ht="12" x14ac:dyDescent="0.25">
      <c r="A2" s="97" t="s">
        <v>295</v>
      </c>
      <c r="B2" s="97"/>
      <c r="C2" s="97"/>
      <c r="D2" s="97"/>
      <c r="E2" s="97"/>
      <c r="F2" s="97"/>
      <c r="G2" s="97"/>
      <c r="H2" s="97"/>
    </row>
    <row r="3" spans="1:8" x14ac:dyDescent="0.2">
      <c r="A3" s="98"/>
      <c r="B3" s="99"/>
      <c r="C3" s="99"/>
      <c r="D3" s="99"/>
      <c r="E3" s="99"/>
      <c r="F3" s="99"/>
      <c r="G3" s="99"/>
      <c r="H3" s="99"/>
    </row>
    <row r="4" spans="1:8" ht="12" x14ac:dyDescent="0.2">
      <c r="A4" s="100" t="s">
        <v>296</v>
      </c>
      <c r="B4" s="101"/>
      <c r="C4" s="101"/>
      <c r="D4" s="101"/>
      <c r="E4" s="101"/>
      <c r="F4" s="101"/>
      <c r="G4" s="101"/>
      <c r="H4" s="101" t="s">
        <v>366</v>
      </c>
    </row>
    <row r="5" spans="1:8" ht="12" x14ac:dyDescent="0.25">
      <c r="A5" s="102" t="s">
        <v>297</v>
      </c>
      <c r="B5" s="310" t="s">
        <v>388</v>
      </c>
      <c r="C5" s="310"/>
      <c r="D5" s="310"/>
      <c r="E5" s="103"/>
      <c r="F5" s="311" t="s">
        <v>389</v>
      </c>
      <c r="G5" s="311"/>
      <c r="H5" s="311"/>
    </row>
    <row r="6" spans="1:8" ht="12" x14ac:dyDescent="0.25">
      <c r="A6" s="102"/>
      <c r="B6" s="104" t="s">
        <v>298</v>
      </c>
      <c r="C6" s="104"/>
      <c r="D6" s="104" t="s">
        <v>192</v>
      </c>
      <c r="E6" s="103"/>
      <c r="F6" s="105" t="s">
        <v>298</v>
      </c>
      <c r="G6" s="105"/>
      <c r="H6" s="104" t="s">
        <v>192</v>
      </c>
    </row>
    <row r="7" spans="1:8" x14ac:dyDescent="0.2">
      <c r="A7" s="106" t="s">
        <v>299</v>
      </c>
      <c r="B7" s="164">
        <v>5535267.0600000005</v>
      </c>
      <c r="C7" s="164"/>
      <c r="D7" s="164">
        <v>5535267.0600000005</v>
      </c>
      <c r="E7" s="164"/>
      <c r="F7" s="164">
        <v>8638283</v>
      </c>
      <c r="G7" s="164"/>
      <c r="H7" s="164">
        <v>8638283</v>
      </c>
    </row>
    <row r="8" spans="1:8" x14ac:dyDescent="0.2">
      <c r="A8" s="106" t="s">
        <v>300</v>
      </c>
      <c r="B8" s="164">
        <v>31566472.699999876</v>
      </c>
      <c r="C8" s="154"/>
      <c r="D8" s="164">
        <v>31566472.699999876</v>
      </c>
      <c r="E8" s="164"/>
      <c r="F8" s="164">
        <v>30392900</v>
      </c>
      <c r="G8" s="154"/>
      <c r="H8" s="164">
        <v>30392900</v>
      </c>
    </row>
    <row r="9" spans="1:8" x14ac:dyDescent="0.2">
      <c r="A9" s="106" t="s">
        <v>301</v>
      </c>
      <c r="B9" s="164">
        <v>28114319.350000001</v>
      </c>
      <c r="C9" s="154"/>
      <c r="D9" s="164">
        <v>28114319.350000001</v>
      </c>
      <c r="E9" s="164"/>
      <c r="F9" s="164">
        <v>20677513</v>
      </c>
      <c r="G9" s="154"/>
      <c r="H9" s="164">
        <v>20677513</v>
      </c>
    </row>
    <row r="10" spans="1:8" x14ac:dyDescent="0.2">
      <c r="A10" s="106" t="s">
        <v>302</v>
      </c>
      <c r="B10" s="146">
        <v>0</v>
      </c>
      <c r="C10" s="154"/>
      <c r="D10" s="146">
        <v>0</v>
      </c>
      <c r="E10" s="164"/>
      <c r="F10" s="146"/>
      <c r="G10" s="154"/>
      <c r="H10" s="146">
        <v>0</v>
      </c>
    </row>
    <row r="11" spans="1:8" ht="12" thickBot="1" x14ac:dyDescent="0.25">
      <c r="A11" s="106" t="s">
        <v>303</v>
      </c>
      <c r="B11" s="164">
        <v>0</v>
      </c>
      <c r="C11" s="154"/>
      <c r="D11" s="164">
        <v>0</v>
      </c>
      <c r="E11" s="164"/>
      <c r="F11" s="164"/>
      <c r="G11" s="154"/>
      <c r="H11" s="164">
        <v>0</v>
      </c>
    </row>
    <row r="12" spans="1:8" ht="12.6" thickBot="1" x14ac:dyDescent="0.3">
      <c r="A12" s="108" t="s">
        <v>304</v>
      </c>
      <c r="B12" s="157">
        <v>65216059.10999988</v>
      </c>
      <c r="C12" s="157"/>
      <c r="D12" s="157">
        <v>65216059.10999988</v>
      </c>
      <c r="E12" s="158"/>
      <c r="F12" s="157">
        <v>59708696</v>
      </c>
      <c r="G12" s="157"/>
      <c r="H12" s="157">
        <v>59708696</v>
      </c>
    </row>
    <row r="13" spans="1:8" ht="12" x14ac:dyDescent="0.25">
      <c r="A13" s="109"/>
      <c r="B13" s="110"/>
      <c r="C13" s="110"/>
      <c r="D13" s="110"/>
      <c r="E13" s="110"/>
      <c r="F13" s="110"/>
      <c r="G13" s="110"/>
      <c r="H13" s="110"/>
    </row>
    <row r="14" spans="1:8" ht="12" x14ac:dyDescent="0.2">
      <c r="A14" s="100" t="s">
        <v>305</v>
      </c>
      <c r="B14" s="111"/>
      <c r="C14" s="111"/>
      <c r="D14" s="111"/>
      <c r="E14" s="111"/>
      <c r="F14" s="111"/>
      <c r="G14" s="111"/>
      <c r="H14" s="101" t="s">
        <v>366</v>
      </c>
    </row>
    <row r="15" spans="1:8" ht="12" x14ac:dyDescent="0.25">
      <c r="A15" s="102" t="s">
        <v>306</v>
      </c>
      <c r="B15" s="310" t="str">
        <f>+B5</f>
        <v>Prethodno razdoblje 01.01. - 31.03.2024.</v>
      </c>
      <c r="C15" s="310"/>
      <c r="D15" s="310"/>
      <c r="E15" s="103"/>
      <c r="F15" s="311" t="str">
        <f>+F5</f>
        <v>Tekuće razdoblje 01.01. - 31.03.2025.</v>
      </c>
      <c r="G15" s="311"/>
      <c r="H15" s="311"/>
    </row>
    <row r="16" spans="1:8" ht="12" x14ac:dyDescent="0.25">
      <c r="A16" s="102"/>
      <c r="B16" s="104" t="s">
        <v>298</v>
      </c>
      <c r="C16" s="104"/>
      <c r="D16" s="104" t="s">
        <v>192</v>
      </c>
      <c r="E16" s="103"/>
      <c r="F16" s="105" t="s">
        <v>298</v>
      </c>
      <c r="G16" s="105"/>
      <c r="H16" s="104" t="s">
        <v>192</v>
      </c>
    </row>
    <row r="17" spans="1:8" x14ac:dyDescent="0.2">
      <c r="A17" s="106" t="s">
        <v>299</v>
      </c>
      <c r="B17" s="146">
        <v>0</v>
      </c>
      <c r="C17" s="146"/>
      <c r="D17" s="146">
        <v>0</v>
      </c>
      <c r="E17" s="159"/>
      <c r="F17" s="159">
        <v>0</v>
      </c>
      <c r="G17" s="159"/>
      <c r="H17" s="159">
        <v>0</v>
      </c>
    </row>
    <row r="18" spans="1:8" x14ac:dyDescent="0.2">
      <c r="A18" s="106" t="s">
        <v>300</v>
      </c>
      <c r="B18" s="146">
        <v>105.23</v>
      </c>
      <c r="C18" s="146"/>
      <c r="D18" s="146">
        <v>105.23</v>
      </c>
      <c r="E18" s="159"/>
      <c r="F18" s="159">
        <v>1300</v>
      </c>
      <c r="G18" s="159"/>
      <c r="H18" s="159">
        <v>1300</v>
      </c>
    </row>
    <row r="19" spans="1:8" x14ac:dyDescent="0.2">
      <c r="A19" s="106" t="s">
        <v>301</v>
      </c>
      <c r="B19" s="146">
        <v>0</v>
      </c>
      <c r="C19" s="146"/>
      <c r="D19" s="146">
        <v>0</v>
      </c>
      <c r="E19" s="159"/>
      <c r="F19" s="159">
        <v>0</v>
      </c>
      <c r="G19" s="159"/>
      <c r="H19" s="159">
        <v>0</v>
      </c>
    </row>
    <row r="20" spans="1:8" x14ac:dyDescent="0.2">
      <c r="A20" s="106" t="s">
        <v>302</v>
      </c>
      <c r="B20" s="146">
        <v>18552033.080000006</v>
      </c>
      <c r="C20" s="146"/>
      <c r="D20" s="146">
        <v>18552033.080000006</v>
      </c>
      <c r="E20" s="159"/>
      <c r="F20" s="159">
        <v>19374660</v>
      </c>
      <c r="G20" s="159"/>
      <c r="H20" s="159">
        <v>19374660</v>
      </c>
    </row>
    <row r="21" spans="1:8" ht="12" thickBot="1" x14ac:dyDescent="0.25">
      <c r="A21" s="106" t="s">
        <v>303</v>
      </c>
      <c r="B21" s="146">
        <v>192553.64999999997</v>
      </c>
      <c r="C21" s="146"/>
      <c r="D21" s="146">
        <v>192553.64999999997</v>
      </c>
      <c r="E21" s="159"/>
      <c r="F21" s="159">
        <v>2877</v>
      </c>
      <c r="G21" s="159"/>
      <c r="H21" s="159">
        <v>2877</v>
      </c>
    </row>
    <row r="22" spans="1:8" ht="12.6" thickBot="1" x14ac:dyDescent="0.3">
      <c r="A22" s="108" t="s">
        <v>304</v>
      </c>
      <c r="B22" s="157">
        <v>18744691.960000005</v>
      </c>
      <c r="C22" s="157"/>
      <c r="D22" s="157">
        <v>18744691.960000005</v>
      </c>
      <c r="E22" s="158"/>
      <c r="F22" s="157">
        <v>19378837</v>
      </c>
      <c r="G22" s="157"/>
      <c r="H22" s="157">
        <v>19378837</v>
      </c>
    </row>
    <row r="23" spans="1:8" ht="12" x14ac:dyDescent="0.25">
      <c r="A23" s="132"/>
      <c r="B23" s="110"/>
      <c r="C23" s="110"/>
      <c r="D23" s="110"/>
      <c r="E23" s="110"/>
      <c r="F23" s="110"/>
      <c r="G23" s="110"/>
      <c r="H23" s="110"/>
    </row>
    <row r="24" spans="1:8" ht="12" x14ac:dyDescent="0.2">
      <c r="A24" s="100" t="s">
        <v>307</v>
      </c>
      <c r="B24" s="111"/>
      <c r="C24" s="111"/>
      <c r="D24" s="111"/>
      <c r="E24" s="111"/>
      <c r="F24" s="111"/>
      <c r="G24" s="111"/>
      <c r="H24" s="101" t="s">
        <v>366</v>
      </c>
    </row>
    <row r="25" spans="1:8" ht="12" x14ac:dyDescent="0.25">
      <c r="A25" s="102" t="s">
        <v>308</v>
      </c>
      <c r="B25" s="310" t="str">
        <f>+B5</f>
        <v>Prethodno razdoblje 01.01. - 31.03.2024.</v>
      </c>
      <c r="C25" s="310"/>
      <c r="D25" s="310"/>
      <c r="E25" s="103"/>
      <c r="F25" s="311" t="str">
        <f>+F5</f>
        <v>Tekuće razdoblje 01.01. - 31.03.2025.</v>
      </c>
      <c r="G25" s="311"/>
      <c r="H25" s="311"/>
    </row>
    <row r="26" spans="1:8" ht="12" x14ac:dyDescent="0.25">
      <c r="A26" s="102"/>
      <c r="B26" s="104" t="s">
        <v>298</v>
      </c>
      <c r="C26" s="104"/>
      <c r="D26" s="104" t="s">
        <v>192</v>
      </c>
      <c r="E26" s="103"/>
      <c r="F26" s="105" t="s">
        <v>298</v>
      </c>
      <c r="G26" s="105"/>
      <c r="H26" s="104" t="s">
        <v>192</v>
      </c>
    </row>
    <row r="27" spans="1:8" x14ac:dyDescent="0.2">
      <c r="A27" s="112" t="s">
        <v>373</v>
      </c>
      <c r="B27" s="160">
        <v>9621232.2000000328</v>
      </c>
      <c r="C27" s="160"/>
      <c r="D27" s="160">
        <v>9621232.2000000328</v>
      </c>
      <c r="E27" s="161"/>
      <c r="F27" s="161">
        <v>10468866.85000002</v>
      </c>
      <c r="G27" s="161"/>
      <c r="H27" s="161">
        <v>10468866.85000002</v>
      </c>
    </row>
    <row r="28" spans="1:8" x14ac:dyDescent="0.2">
      <c r="A28" s="112" t="s">
        <v>374</v>
      </c>
      <c r="B28" s="160">
        <v>2938126.6099999971</v>
      </c>
      <c r="C28" s="160"/>
      <c r="D28" s="160">
        <v>2938126.6099999971</v>
      </c>
      <c r="E28" s="161"/>
      <c r="F28" s="161">
        <v>2954967.3500000034</v>
      </c>
      <c r="G28" s="161"/>
      <c r="H28" s="161">
        <v>2954967.3500000034</v>
      </c>
    </row>
    <row r="29" spans="1:8" ht="11.7" customHeight="1" x14ac:dyDescent="0.2">
      <c r="A29" s="112" t="s">
        <v>375</v>
      </c>
      <c r="B29" s="160">
        <v>1189228.96</v>
      </c>
      <c r="C29" s="160"/>
      <c r="D29" s="160">
        <v>1189228.96</v>
      </c>
      <c r="E29" s="161"/>
      <c r="F29" s="161">
        <v>1099317.0699999949</v>
      </c>
      <c r="G29" s="161"/>
      <c r="H29" s="161">
        <v>1099317.0699999949</v>
      </c>
    </row>
    <row r="30" spans="1:8" ht="11.7" customHeight="1" x14ac:dyDescent="0.2">
      <c r="A30" s="112" t="s">
        <v>376</v>
      </c>
      <c r="B30" s="160">
        <v>631179.87999999814</v>
      </c>
      <c r="C30" s="160"/>
      <c r="D30" s="160">
        <v>631179.87999999814</v>
      </c>
      <c r="E30" s="161"/>
      <c r="F30" s="161">
        <v>595131.39999999944</v>
      </c>
      <c r="G30" s="161"/>
      <c r="H30" s="161">
        <v>595131.39999999944</v>
      </c>
    </row>
    <row r="31" spans="1:8" ht="12" thickBot="1" x14ac:dyDescent="0.25">
      <c r="A31" s="112" t="s">
        <v>309</v>
      </c>
      <c r="B31" s="160">
        <v>2498769.5100000002</v>
      </c>
      <c r="C31" s="160"/>
      <c r="D31" s="160">
        <v>2498769.5100000002</v>
      </c>
      <c r="E31" s="161"/>
      <c r="F31" s="161">
        <v>3178973.3899999983</v>
      </c>
      <c r="G31" s="161"/>
      <c r="H31" s="161">
        <v>3178973.3899999983</v>
      </c>
    </row>
    <row r="32" spans="1:8" ht="12.6" thickBot="1" x14ac:dyDescent="0.3">
      <c r="A32" s="108" t="s">
        <v>304</v>
      </c>
      <c r="B32" s="157">
        <v>16878537.16000003</v>
      </c>
      <c r="C32" s="157"/>
      <c r="D32" s="157">
        <v>16878537.16000003</v>
      </c>
      <c r="E32" s="158"/>
      <c r="F32" s="157">
        <v>18297256.060000014</v>
      </c>
      <c r="G32" s="157"/>
      <c r="H32" s="157">
        <v>18297256.060000014</v>
      </c>
    </row>
    <row r="33" spans="1:8" ht="12" x14ac:dyDescent="0.25">
      <c r="A33" s="132"/>
      <c r="B33" s="110"/>
      <c r="C33" s="110"/>
      <c r="D33" s="110"/>
      <c r="E33" s="110"/>
      <c r="F33" s="110"/>
      <c r="G33" s="110"/>
      <c r="H33" s="110"/>
    </row>
    <row r="34" spans="1:8" ht="12" x14ac:dyDescent="0.2">
      <c r="A34" s="100" t="s">
        <v>310</v>
      </c>
      <c r="B34" s="111"/>
      <c r="C34" s="111"/>
      <c r="D34" s="111"/>
      <c r="E34" s="111"/>
      <c r="F34" s="111"/>
      <c r="G34" s="111"/>
      <c r="H34" s="101" t="s">
        <v>366</v>
      </c>
    </row>
    <row r="35" spans="1:8" ht="12" x14ac:dyDescent="0.25">
      <c r="A35" s="102" t="s">
        <v>311</v>
      </c>
      <c r="B35" s="310" t="str">
        <f>+B5</f>
        <v>Prethodno razdoblje 01.01. - 31.03.2024.</v>
      </c>
      <c r="C35" s="310"/>
      <c r="D35" s="310"/>
      <c r="E35" s="103"/>
      <c r="F35" s="311" t="str">
        <f>+F5</f>
        <v>Tekuće razdoblje 01.01. - 31.03.2025.</v>
      </c>
      <c r="G35" s="311"/>
      <c r="H35" s="311"/>
    </row>
    <row r="36" spans="1:8" ht="12" x14ac:dyDescent="0.25">
      <c r="A36" s="102"/>
      <c r="B36" s="104" t="s">
        <v>298</v>
      </c>
      <c r="C36" s="104"/>
      <c r="D36" s="104" t="s">
        <v>192</v>
      </c>
      <c r="E36" s="103"/>
      <c r="F36" s="105" t="s">
        <v>298</v>
      </c>
      <c r="G36" s="105"/>
      <c r="H36" s="104" t="s">
        <v>192</v>
      </c>
    </row>
    <row r="37" spans="1:8" x14ac:dyDescent="0.2">
      <c r="A37" s="113" t="s">
        <v>377</v>
      </c>
      <c r="B37" s="154">
        <v>6190960.6299999999</v>
      </c>
      <c r="C37" s="154"/>
      <c r="D37" s="154">
        <v>6190960.6299999999</v>
      </c>
      <c r="E37" s="154"/>
      <c r="F37" s="154">
        <v>6425656.3100000005</v>
      </c>
      <c r="G37" s="154"/>
      <c r="H37" s="154">
        <v>6425656.3100000005</v>
      </c>
    </row>
    <row r="38" spans="1:8" ht="12" thickBot="1" x14ac:dyDescent="0.25">
      <c r="A38" s="113" t="s">
        <v>309</v>
      </c>
      <c r="B38" s="154">
        <v>3089760.92</v>
      </c>
      <c r="C38" s="154"/>
      <c r="D38" s="154">
        <v>3089760.92</v>
      </c>
      <c r="E38" s="154"/>
      <c r="F38" s="154">
        <v>2913389.6100000003</v>
      </c>
      <c r="G38" s="154"/>
      <c r="H38" s="154">
        <v>2913389.6100000003</v>
      </c>
    </row>
    <row r="39" spans="1:8" ht="12.6" thickBot="1" x14ac:dyDescent="0.3">
      <c r="A39" s="108" t="s">
        <v>304</v>
      </c>
      <c r="B39" s="157">
        <v>9280721.5500000007</v>
      </c>
      <c r="C39" s="157"/>
      <c r="D39" s="157">
        <v>9280721.5500000007</v>
      </c>
      <c r="E39" s="158"/>
      <c r="F39" s="157">
        <v>9339045.9200000018</v>
      </c>
      <c r="G39" s="157"/>
      <c r="H39" s="157">
        <v>9339045.9200000018</v>
      </c>
    </row>
    <row r="40" spans="1:8" ht="12" x14ac:dyDescent="0.25">
      <c r="A40" s="109" t="s">
        <v>312</v>
      </c>
      <c r="B40" s="110"/>
      <c r="C40" s="110"/>
      <c r="D40" s="110"/>
      <c r="E40" s="110"/>
      <c r="F40" s="110"/>
      <c r="G40" s="110"/>
      <c r="H40" s="110"/>
    </row>
    <row r="41" spans="1:8" ht="12" x14ac:dyDescent="0.2">
      <c r="A41" s="100" t="s">
        <v>367</v>
      </c>
      <c r="B41" s="111"/>
      <c r="C41" s="111"/>
      <c r="D41" s="111"/>
      <c r="E41" s="111"/>
      <c r="F41" s="111"/>
      <c r="G41" s="111"/>
      <c r="H41" s="101" t="s">
        <v>366</v>
      </c>
    </row>
    <row r="42" spans="1:8" ht="12" x14ac:dyDescent="0.25">
      <c r="A42" s="102" t="s">
        <v>313</v>
      </c>
      <c r="B42" s="310" t="str">
        <f>+B5</f>
        <v>Prethodno razdoblje 01.01. - 31.03.2024.</v>
      </c>
      <c r="C42" s="310"/>
      <c r="D42" s="310"/>
      <c r="E42" s="103"/>
      <c r="F42" s="311" t="str">
        <f>+F5</f>
        <v>Tekuće razdoblje 01.01. - 31.03.2025.</v>
      </c>
      <c r="G42" s="311"/>
      <c r="H42" s="311"/>
    </row>
    <row r="43" spans="1:8" ht="12" x14ac:dyDescent="0.25">
      <c r="A43" s="102"/>
      <c r="B43" s="104" t="s">
        <v>298</v>
      </c>
      <c r="C43" s="104"/>
      <c r="D43" s="104" t="s">
        <v>192</v>
      </c>
      <c r="E43" s="103"/>
      <c r="F43" s="105" t="s">
        <v>298</v>
      </c>
      <c r="G43" s="105"/>
      <c r="H43" s="104" t="s">
        <v>192</v>
      </c>
    </row>
    <row r="44" spans="1:8" x14ac:dyDescent="0.2">
      <c r="A44" s="114" t="s">
        <v>299</v>
      </c>
      <c r="B44" s="154">
        <v>0</v>
      </c>
      <c r="C44" s="146"/>
      <c r="D44" s="146">
        <v>0</v>
      </c>
      <c r="E44" s="159"/>
      <c r="F44" s="159">
        <v>0</v>
      </c>
      <c r="G44" s="159"/>
      <c r="H44" s="159">
        <v>0</v>
      </c>
    </row>
    <row r="45" spans="1:8" x14ac:dyDescent="0.2">
      <c r="A45" s="114" t="s">
        <v>300</v>
      </c>
      <c r="B45" s="146">
        <v>0</v>
      </c>
      <c r="C45" s="146"/>
      <c r="D45" s="146">
        <v>0</v>
      </c>
      <c r="E45" s="159"/>
      <c r="F45" s="159">
        <v>0</v>
      </c>
      <c r="G45" s="159"/>
      <c r="H45" s="159">
        <v>0</v>
      </c>
    </row>
    <row r="46" spans="1:8" x14ac:dyDescent="0.2">
      <c r="A46" s="114" t="s">
        <v>302</v>
      </c>
      <c r="B46" s="146">
        <v>0</v>
      </c>
      <c r="C46" s="146"/>
      <c r="D46" s="146">
        <v>0</v>
      </c>
      <c r="E46" s="159"/>
      <c r="F46" s="159">
        <v>0</v>
      </c>
      <c r="G46" s="159"/>
      <c r="H46" s="159">
        <v>0</v>
      </c>
    </row>
    <row r="47" spans="1:8" x14ac:dyDescent="0.2">
      <c r="A47" s="114" t="s">
        <v>314</v>
      </c>
      <c r="B47" s="146">
        <v>0</v>
      </c>
      <c r="C47" s="146"/>
      <c r="D47" s="146">
        <v>0</v>
      </c>
      <c r="E47" s="159"/>
      <c r="F47" s="159">
        <v>0</v>
      </c>
      <c r="G47" s="159"/>
      <c r="H47" s="159">
        <v>0</v>
      </c>
    </row>
    <row r="48" spans="1:8" ht="12" thickBot="1" x14ac:dyDescent="0.25">
      <c r="A48" s="114" t="s">
        <v>315</v>
      </c>
      <c r="B48" s="146">
        <v>0</v>
      </c>
      <c r="C48" s="146"/>
      <c r="D48" s="146">
        <v>0</v>
      </c>
      <c r="E48" s="159"/>
      <c r="F48" s="159">
        <v>0</v>
      </c>
      <c r="G48" s="159"/>
      <c r="H48" s="159">
        <v>0</v>
      </c>
    </row>
    <row r="49" spans="1:8" ht="12.6" thickBot="1" x14ac:dyDescent="0.25">
      <c r="A49" s="115" t="s">
        <v>304</v>
      </c>
      <c r="B49" s="162">
        <v>0</v>
      </c>
      <c r="C49" s="157"/>
      <c r="D49" s="162">
        <v>0</v>
      </c>
      <c r="E49" s="163"/>
      <c r="F49" s="162">
        <v>0</v>
      </c>
      <c r="G49" s="157"/>
      <c r="H49" s="162">
        <v>0</v>
      </c>
    </row>
    <row r="50" spans="1:8" x14ac:dyDescent="0.2">
      <c r="A50" s="116"/>
      <c r="B50" s="99"/>
      <c r="C50" s="99"/>
      <c r="D50" s="99"/>
      <c r="E50" s="99"/>
      <c r="F50" s="99"/>
      <c r="G50" s="99"/>
      <c r="H50" s="99"/>
    </row>
    <row r="51" spans="1:8" ht="12" x14ac:dyDescent="0.2">
      <c r="A51" s="117" t="s">
        <v>316</v>
      </c>
      <c r="B51" s="111"/>
      <c r="C51" s="111"/>
      <c r="D51" s="111"/>
      <c r="E51" s="111"/>
      <c r="F51" s="111"/>
      <c r="G51" s="111"/>
      <c r="H51" s="101" t="s">
        <v>366</v>
      </c>
    </row>
    <row r="52" spans="1:8" ht="12" x14ac:dyDescent="0.25">
      <c r="A52" s="102" t="s">
        <v>317</v>
      </c>
      <c r="B52" s="310" t="str">
        <f>+B5</f>
        <v>Prethodno razdoblje 01.01. - 31.03.2024.</v>
      </c>
      <c r="C52" s="310"/>
      <c r="D52" s="310"/>
      <c r="E52" s="103"/>
      <c r="F52" s="311" t="str">
        <f>+F5</f>
        <v>Tekuće razdoblje 01.01. - 31.03.2025.</v>
      </c>
      <c r="G52" s="311"/>
      <c r="H52" s="311"/>
    </row>
    <row r="53" spans="1:8" ht="12" x14ac:dyDescent="0.25">
      <c r="A53" s="107"/>
      <c r="B53" s="104" t="s">
        <v>298</v>
      </c>
      <c r="C53" s="104"/>
      <c r="D53" s="104" t="s">
        <v>192</v>
      </c>
      <c r="E53" s="103"/>
      <c r="F53" s="105" t="s">
        <v>298</v>
      </c>
      <c r="G53" s="105"/>
      <c r="H53" s="104" t="s">
        <v>192</v>
      </c>
    </row>
    <row r="54" spans="1:8" x14ac:dyDescent="0.2">
      <c r="A54" s="114" t="s">
        <v>318</v>
      </c>
      <c r="B54" s="154">
        <v>1143802.06</v>
      </c>
      <c r="C54" s="154"/>
      <c r="D54" s="154">
        <v>1143802.06</v>
      </c>
      <c r="E54" s="154"/>
      <c r="F54" s="154">
        <v>505008.54000000004</v>
      </c>
      <c r="G54" s="154"/>
      <c r="H54" s="154">
        <v>505008.54000000004</v>
      </c>
    </row>
    <row r="55" spans="1:8" x14ac:dyDescent="0.2">
      <c r="A55" s="114" t="s">
        <v>299</v>
      </c>
      <c r="B55" s="154">
        <v>-42211.31</v>
      </c>
      <c r="C55" s="154"/>
      <c r="D55" s="154">
        <v>-42211.31</v>
      </c>
      <c r="E55" s="154"/>
      <c r="F55" s="154">
        <v>-146531.22999999998</v>
      </c>
      <c r="G55" s="154"/>
      <c r="H55" s="154">
        <v>-146531.22999999998</v>
      </c>
    </row>
    <row r="56" spans="1:8" ht="12" thickBot="1" x14ac:dyDescent="0.25">
      <c r="A56" s="114" t="s">
        <v>319</v>
      </c>
      <c r="B56" s="154">
        <v>-292993.76000000007</v>
      </c>
      <c r="C56" s="154"/>
      <c r="D56" s="154">
        <v>-292993.76000000007</v>
      </c>
      <c r="E56" s="154"/>
      <c r="F56" s="154">
        <v>881079.27000000025</v>
      </c>
      <c r="G56" s="154"/>
      <c r="H56" s="154">
        <v>881079.27000000025</v>
      </c>
    </row>
    <row r="57" spans="1:8" ht="12.6" thickBot="1" x14ac:dyDescent="0.25">
      <c r="A57" s="115" t="s">
        <v>304</v>
      </c>
      <c r="B57" s="157">
        <v>808596.99</v>
      </c>
      <c r="C57" s="157"/>
      <c r="D57" s="157">
        <v>808596.99</v>
      </c>
      <c r="E57" s="158"/>
      <c r="F57" s="157">
        <v>1239556.5800000003</v>
      </c>
      <c r="G57" s="157"/>
      <c r="H57" s="157">
        <v>1239556.5800000003</v>
      </c>
    </row>
    <row r="58" spans="1:8" x14ac:dyDescent="0.2">
      <c r="A58" s="116"/>
      <c r="B58" s="99"/>
      <c r="C58" s="99"/>
      <c r="D58" s="99"/>
      <c r="E58" s="99"/>
      <c r="F58" s="99"/>
      <c r="G58" s="99"/>
      <c r="H58" s="99"/>
    </row>
    <row r="59" spans="1:8" ht="24" customHeight="1" x14ac:dyDescent="0.2">
      <c r="A59" s="308" t="s">
        <v>371</v>
      </c>
      <c r="B59" s="308"/>
      <c r="C59" s="308"/>
      <c r="D59" s="308"/>
      <c r="E59" s="308"/>
      <c r="F59" s="308"/>
      <c r="G59" s="308"/>
      <c r="H59" s="101" t="s">
        <v>366</v>
      </c>
    </row>
    <row r="60" spans="1:8" ht="12" x14ac:dyDescent="0.25">
      <c r="A60" s="102" t="s">
        <v>320</v>
      </c>
      <c r="B60" s="310" t="str">
        <f>+B5</f>
        <v>Prethodno razdoblje 01.01. - 31.03.2024.</v>
      </c>
      <c r="C60" s="310"/>
      <c r="D60" s="310"/>
      <c r="E60" s="103"/>
      <c r="F60" s="311" t="str">
        <f>+F5</f>
        <v>Tekuće razdoblje 01.01. - 31.03.2025.</v>
      </c>
      <c r="G60" s="311"/>
      <c r="H60" s="311"/>
    </row>
    <row r="61" spans="1:8" ht="12" x14ac:dyDescent="0.25">
      <c r="A61" s="102"/>
      <c r="B61" s="104" t="s">
        <v>298</v>
      </c>
      <c r="C61" s="104"/>
      <c r="D61" s="104" t="s">
        <v>192</v>
      </c>
      <c r="E61" s="103"/>
      <c r="F61" s="105" t="s">
        <v>298</v>
      </c>
      <c r="G61" s="105"/>
      <c r="H61" s="104" t="s">
        <v>192</v>
      </c>
    </row>
    <row r="62" spans="1:8" x14ac:dyDescent="0.2">
      <c r="A62" s="106" t="s">
        <v>318</v>
      </c>
      <c r="B62" s="146">
        <v>0</v>
      </c>
      <c r="C62" s="146"/>
      <c r="D62" s="146">
        <v>0</v>
      </c>
      <c r="E62" s="159"/>
      <c r="F62" s="159">
        <v>0</v>
      </c>
      <c r="G62" s="159"/>
      <c r="H62" s="159">
        <v>0</v>
      </c>
    </row>
    <row r="63" spans="1:8" x14ac:dyDescent="0.2">
      <c r="A63" s="106" t="s">
        <v>299</v>
      </c>
      <c r="B63" s="146">
        <v>0</v>
      </c>
      <c r="C63" s="160"/>
      <c r="D63" s="146">
        <v>0</v>
      </c>
      <c r="E63" s="161"/>
      <c r="F63" s="159">
        <v>0</v>
      </c>
      <c r="G63" s="161"/>
      <c r="H63" s="159">
        <v>0</v>
      </c>
    </row>
    <row r="64" spans="1:8" ht="12" thickBot="1" x14ac:dyDescent="0.25">
      <c r="A64" s="106" t="s">
        <v>300</v>
      </c>
      <c r="B64" s="146">
        <v>-87.63</v>
      </c>
      <c r="C64" s="160"/>
      <c r="D64" s="146">
        <v>-87.63</v>
      </c>
      <c r="E64" s="161"/>
      <c r="F64" s="159">
        <v>-13891.880000000001</v>
      </c>
      <c r="G64" s="161"/>
      <c r="H64" s="159">
        <v>-13891.880000000001</v>
      </c>
    </row>
    <row r="65" spans="1:8" ht="12.6" thickBot="1" x14ac:dyDescent="0.25">
      <c r="A65" s="115" t="s">
        <v>304</v>
      </c>
      <c r="B65" s="157">
        <v>-87.63</v>
      </c>
      <c r="C65" s="157"/>
      <c r="D65" s="157">
        <v>-87.63</v>
      </c>
      <c r="E65" s="158"/>
      <c r="F65" s="157">
        <v>-13891.880000000001</v>
      </c>
      <c r="G65" s="157"/>
      <c r="H65" s="157">
        <v>-13891.880000000001</v>
      </c>
    </row>
    <row r="66" spans="1:8" ht="12" x14ac:dyDescent="0.25">
      <c r="A66" s="118"/>
      <c r="B66" s="110"/>
      <c r="C66" s="110"/>
      <c r="D66" s="110"/>
      <c r="E66" s="110"/>
      <c r="F66" s="110"/>
      <c r="G66" s="110"/>
      <c r="H66" s="110"/>
    </row>
    <row r="67" spans="1:8" ht="12" x14ac:dyDescent="0.2">
      <c r="A67" s="100" t="s">
        <v>321</v>
      </c>
      <c r="B67" s="111"/>
      <c r="C67" s="111"/>
      <c r="D67" s="111"/>
      <c r="E67" s="111"/>
      <c r="F67" s="111"/>
      <c r="G67" s="111"/>
      <c r="H67" s="101" t="s">
        <v>366</v>
      </c>
    </row>
    <row r="68" spans="1:8" ht="12" x14ac:dyDescent="0.25">
      <c r="A68" s="102" t="s">
        <v>381</v>
      </c>
      <c r="B68" s="310" t="str">
        <f>+B5</f>
        <v>Prethodno razdoblje 01.01. - 31.03.2024.</v>
      </c>
      <c r="C68" s="310"/>
      <c r="D68" s="310"/>
      <c r="E68" s="103"/>
      <c r="F68" s="311" t="str">
        <f>+F5</f>
        <v>Tekuće razdoblje 01.01. - 31.03.2025.</v>
      </c>
      <c r="G68" s="311"/>
      <c r="H68" s="311"/>
    </row>
    <row r="69" spans="1:8" ht="12" x14ac:dyDescent="0.25">
      <c r="A69" s="102"/>
      <c r="B69" s="104" t="s">
        <v>298</v>
      </c>
      <c r="C69" s="104"/>
      <c r="D69" s="104" t="s">
        <v>192</v>
      </c>
      <c r="E69" s="103"/>
      <c r="F69" s="105" t="s">
        <v>298</v>
      </c>
      <c r="G69" s="105"/>
      <c r="H69" s="104" t="s">
        <v>192</v>
      </c>
    </row>
    <row r="70" spans="1:8" ht="12" x14ac:dyDescent="0.2">
      <c r="A70" s="119" t="s">
        <v>322</v>
      </c>
      <c r="B70" s="153">
        <v>744736.20000000007</v>
      </c>
      <c r="C70" s="153"/>
      <c r="D70" s="153">
        <v>744736.20000000007</v>
      </c>
      <c r="E70" s="153"/>
      <c r="F70" s="153">
        <v>1284499.1500000004</v>
      </c>
      <c r="G70" s="153"/>
      <c r="H70" s="153">
        <v>1284499.1500000004</v>
      </c>
    </row>
    <row r="71" spans="1:8" ht="12" x14ac:dyDescent="0.2">
      <c r="A71" s="119" t="s">
        <v>323</v>
      </c>
      <c r="B71" s="153">
        <v>22668672.720000006</v>
      </c>
      <c r="C71" s="153"/>
      <c r="D71" s="153">
        <v>22668672.720000006</v>
      </c>
      <c r="E71" s="153"/>
      <c r="F71" s="153">
        <v>22318228.280000001</v>
      </c>
      <c r="G71" s="153"/>
      <c r="H71" s="153">
        <v>22318228.280000001</v>
      </c>
    </row>
    <row r="72" spans="1:8" ht="12" x14ac:dyDescent="0.2">
      <c r="A72" s="106" t="s">
        <v>324</v>
      </c>
      <c r="B72" s="154">
        <v>13285601.300000003</v>
      </c>
      <c r="C72" s="153"/>
      <c r="D72" s="154">
        <v>13285601.300000003</v>
      </c>
      <c r="E72" s="154"/>
      <c r="F72" s="154">
        <v>13441770.150000002</v>
      </c>
      <c r="G72" s="153"/>
      <c r="H72" s="154">
        <v>13441770.150000002</v>
      </c>
    </row>
    <row r="73" spans="1:8" ht="12" x14ac:dyDescent="0.2">
      <c r="A73" s="106" t="s">
        <v>325</v>
      </c>
      <c r="B73" s="154">
        <v>9383071.4200000018</v>
      </c>
      <c r="C73" s="153"/>
      <c r="D73" s="154">
        <v>9383071.4200000018</v>
      </c>
      <c r="E73" s="154"/>
      <c r="F73" s="154">
        <v>8876458.129999999</v>
      </c>
      <c r="G73" s="153"/>
      <c r="H73" s="154">
        <v>8876458.129999999</v>
      </c>
    </row>
    <row r="74" spans="1:8" ht="12" x14ac:dyDescent="0.2">
      <c r="A74" s="119" t="s">
        <v>326</v>
      </c>
      <c r="B74" s="153">
        <v>0</v>
      </c>
      <c r="C74" s="153"/>
      <c r="D74" s="153">
        <v>0</v>
      </c>
      <c r="E74" s="153"/>
      <c r="F74" s="148">
        <v>0</v>
      </c>
      <c r="G74" s="148"/>
      <c r="H74" s="148">
        <v>0</v>
      </c>
    </row>
    <row r="75" spans="1:8" ht="12" x14ac:dyDescent="0.2">
      <c r="A75" s="119" t="s">
        <v>327</v>
      </c>
      <c r="B75" s="153">
        <v>3768662.5</v>
      </c>
      <c r="C75" s="153"/>
      <c r="D75" s="153">
        <v>3768662.5</v>
      </c>
      <c r="E75" s="153"/>
      <c r="F75" s="153">
        <v>3331317.24</v>
      </c>
      <c r="G75" s="153"/>
      <c r="H75" s="153">
        <v>3331317.24</v>
      </c>
    </row>
    <row r="76" spans="1:8" ht="12" x14ac:dyDescent="0.2">
      <c r="A76" s="106" t="s">
        <v>328</v>
      </c>
      <c r="B76" s="154">
        <v>2341716.84</v>
      </c>
      <c r="C76" s="153"/>
      <c r="D76" s="154">
        <v>2341716.84</v>
      </c>
      <c r="E76" s="154"/>
      <c r="F76" s="154">
        <v>2003769.3000000003</v>
      </c>
      <c r="G76" s="153"/>
      <c r="H76" s="154">
        <v>2003769.3000000003</v>
      </c>
    </row>
    <row r="77" spans="1:8" x14ac:dyDescent="0.2">
      <c r="A77" s="106" t="s">
        <v>329</v>
      </c>
      <c r="B77" s="146">
        <v>0</v>
      </c>
      <c r="C77" s="146"/>
      <c r="D77" s="146">
        <v>0</v>
      </c>
      <c r="E77" s="146"/>
      <c r="F77" s="146">
        <v>0</v>
      </c>
      <c r="G77" s="146"/>
      <c r="H77" s="146">
        <v>0</v>
      </c>
    </row>
    <row r="78" spans="1:8" ht="12" thickBot="1" x14ac:dyDescent="0.25">
      <c r="A78" s="106" t="s">
        <v>330</v>
      </c>
      <c r="B78" s="154">
        <v>1426945.6600000001</v>
      </c>
      <c r="C78" s="155"/>
      <c r="D78" s="154">
        <v>1426945.6600000001</v>
      </c>
      <c r="E78" s="154"/>
      <c r="F78" s="154">
        <v>1327547.94</v>
      </c>
      <c r="G78" s="156"/>
      <c r="H78" s="154">
        <v>1327547.94</v>
      </c>
    </row>
    <row r="79" spans="1:8" ht="12.6" thickBot="1" x14ac:dyDescent="0.3">
      <c r="A79" s="108" t="s">
        <v>331</v>
      </c>
      <c r="B79" s="157">
        <v>27182071.420000006</v>
      </c>
      <c r="C79" s="157"/>
      <c r="D79" s="157">
        <v>27182071.420000006</v>
      </c>
      <c r="E79" s="158"/>
      <c r="F79" s="157">
        <v>26934044.670000002</v>
      </c>
      <c r="G79" s="157"/>
      <c r="H79" s="157">
        <v>26934044.670000002</v>
      </c>
    </row>
    <row r="80" spans="1:8" ht="12" x14ac:dyDescent="0.25">
      <c r="A80" s="109"/>
      <c r="B80" s="110"/>
      <c r="C80" s="110"/>
      <c r="D80" s="110"/>
      <c r="E80" s="110"/>
      <c r="F80" s="110"/>
      <c r="G80" s="110"/>
      <c r="H80" s="110"/>
    </row>
    <row r="81" spans="1:13" ht="12" x14ac:dyDescent="0.25">
      <c r="A81" s="100" t="s">
        <v>332</v>
      </c>
      <c r="B81" s="122"/>
      <c r="C81" s="111"/>
      <c r="D81" s="111"/>
      <c r="E81" s="111"/>
      <c r="F81" s="123"/>
      <c r="G81" s="123"/>
      <c r="H81" s="101" t="s">
        <v>366</v>
      </c>
    </row>
    <row r="82" spans="1:13" ht="12" x14ac:dyDescent="0.25">
      <c r="A82" s="102" t="s">
        <v>385</v>
      </c>
      <c r="B82" s="310" t="str">
        <f>+B5</f>
        <v>Prethodno razdoblje 01.01. - 31.03.2024.</v>
      </c>
      <c r="C82" s="310"/>
      <c r="D82" s="310"/>
      <c r="E82" s="103"/>
      <c r="F82" s="311" t="str">
        <f>+F5</f>
        <v>Tekuće razdoblje 01.01. - 31.03.2025.</v>
      </c>
      <c r="G82" s="311"/>
      <c r="H82" s="311"/>
    </row>
    <row r="83" spans="1:13" ht="12" x14ac:dyDescent="0.25">
      <c r="A83" s="102"/>
      <c r="B83" s="104" t="s">
        <v>298</v>
      </c>
      <c r="C83" s="104"/>
      <c r="D83" s="104" t="s">
        <v>192</v>
      </c>
      <c r="E83" s="103"/>
      <c r="F83" s="105" t="s">
        <v>298</v>
      </c>
      <c r="G83" s="105"/>
      <c r="H83" s="104" t="s">
        <v>192</v>
      </c>
    </row>
    <row r="84" spans="1:13" ht="12" x14ac:dyDescent="0.25">
      <c r="A84" s="118" t="s">
        <v>378</v>
      </c>
      <c r="B84" s="145">
        <v>-73940.160000000003</v>
      </c>
      <c r="C84" s="145"/>
      <c r="D84" s="145">
        <v>-73940.160000000003</v>
      </c>
      <c r="E84" s="145"/>
      <c r="F84" s="145">
        <v>-1232541.24</v>
      </c>
      <c r="G84" s="145"/>
      <c r="H84" s="145">
        <v>-1232541.24</v>
      </c>
    </row>
    <row r="85" spans="1:13" x14ac:dyDescent="0.2">
      <c r="A85" s="113" t="s">
        <v>333</v>
      </c>
      <c r="B85" s="146">
        <v>0</v>
      </c>
      <c r="C85" s="139"/>
      <c r="D85" s="146">
        <v>0</v>
      </c>
      <c r="E85" s="147"/>
      <c r="F85" s="146">
        <v>0</v>
      </c>
      <c r="G85" s="139"/>
      <c r="H85" s="146">
        <v>0</v>
      </c>
    </row>
    <row r="86" spans="1:13" x14ac:dyDescent="0.2">
      <c r="A86" s="113" t="s">
        <v>334</v>
      </c>
      <c r="B86" s="139">
        <v>-73940.160000000003</v>
      </c>
      <c r="C86" s="139"/>
      <c r="D86" s="139">
        <v>-73940.160000000003</v>
      </c>
      <c r="E86" s="139"/>
      <c r="F86" s="139">
        <v>-1232541.24</v>
      </c>
      <c r="G86" s="139"/>
      <c r="H86" s="139">
        <v>-1232541.24</v>
      </c>
    </row>
    <row r="87" spans="1:13" ht="12" x14ac:dyDescent="0.25">
      <c r="A87" s="118" t="s">
        <v>379</v>
      </c>
      <c r="B87" s="145">
        <v>-1027101.5399999998</v>
      </c>
      <c r="C87" s="145"/>
      <c r="D87" s="145">
        <v>-1027101.5399999998</v>
      </c>
      <c r="E87" s="145"/>
      <c r="F87" s="145">
        <v>1531035.57</v>
      </c>
      <c r="G87" s="145"/>
      <c r="H87" s="145">
        <v>1531035.57</v>
      </c>
    </row>
    <row r="88" spans="1:13" x14ac:dyDescent="0.2">
      <c r="A88" s="113" t="s">
        <v>335</v>
      </c>
      <c r="B88" s="146">
        <v>0</v>
      </c>
      <c r="C88" s="139"/>
      <c r="D88" s="146">
        <v>0</v>
      </c>
      <c r="E88" s="147"/>
      <c r="F88" s="146">
        <v>0</v>
      </c>
      <c r="G88" s="139"/>
      <c r="H88" s="146">
        <v>0</v>
      </c>
    </row>
    <row r="89" spans="1:13" x14ac:dyDescent="0.2">
      <c r="A89" s="113" t="s">
        <v>336</v>
      </c>
      <c r="B89" s="139">
        <v>-182727.8599999999</v>
      </c>
      <c r="C89" s="139"/>
      <c r="D89" s="139">
        <v>-182727.8599999999</v>
      </c>
      <c r="E89" s="139"/>
      <c r="F89" s="139">
        <v>1436901.99</v>
      </c>
      <c r="G89" s="139"/>
      <c r="H89" s="139">
        <v>1436901.99</v>
      </c>
    </row>
    <row r="90" spans="1:13" x14ac:dyDescent="0.2">
      <c r="A90" s="113" t="s">
        <v>337</v>
      </c>
      <c r="B90" s="139">
        <v>-844373.67999999993</v>
      </c>
      <c r="C90" s="139"/>
      <c r="D90" s="139">
        <v>-844373.67999999993</v>
      </c>
      <c r="E90" s="139"/>
      <c r="F90" s="139">
        <v>94133.580000000075</v>
      </c>
      <c r="G90" s="139"/>
      <c r="H90" s="139">
        <v>94133.580000000075</v>
      </c>
    </row>
    <row r="91" spans="1:13" ht="36" x14ac:dyDescent="0.25">
      <c r="A91" s="124" t="s">
        <v>380</v>
      </c>
      <c r="B91" s="145">
        <v>736702.97000000277</v>
      </c>
      <c r="C91" s="145"/>
      <c r="D91" s="145">
        <v>736702.97000000277</v>
      </c>
      <c r="E91" s="145"/>
      <c r="F91" s="145">
        <v>3435192.7899999986</v>
      </c>
      <c r="G91" s="145"/>
      <c r="H91" s="145">
        <v>3435192.7899999986</v>
      </c>
      <c r="I91" s="120"/>
    </row>
    <row r="92" spans="1:13" x14ac:dyDescent="0.2">
      <c r="A92" s="113" t="s">
        <v>338</v>
      </c>
      <c r="B92" s="146">
        <v>0</v>
      </c>
      <c r="C92" s="139"/>
      <c r="D92" s="146">
        <v>0</v>
      </c>
      <c r="E92" s="147"/>
      <c r="F92" s="146">
        <v>0</v>
      </c>
      <c r="G92" s="139"/>
      <c r="H92" s="146">
        <v>0</v>
      </c>
    </row>
    <row r="93" spans="1:13" x14ac:dyDescent="0.2">
      <c r="A93" s="113" t="s">
        <v>339</v>
      </c>
      <c r="B93" s="139">
        <v>736702.97000000277</v>
      </c>
      <c r="C93" s="139"/>
      <c r="D93" s="139">
        <v>736702.97000000277</v>
      </c>
      <c r="E93" s="139"/>
      <c r="F93" s="139">
        <v>3435192.7899999986</v>
      </c>
      <c r="G93" s="139"/>
      <c r="H93" s="139">
        <v>3435192.7899999986</v>
      </c>
    </row>
    <row r="94" spans="1:13" ht="22.8" x14ac:dyDescent="0.2">
      <c r="A94" s="125" t="s">
        <v>340</v>
      </c>
      <c r="B94" s="146">
        <v>0</v>
      </c>
      <c r="C94" s="139"/>
      <c r="D94" s="146">
        <v>0</v>
      </c>
      <c r="E94" s="147"/>
      <c r="F94" s="146">
        <v>0</v>
      </c>
      <c r="G94" s="139"/>
      <c r="H94" s="146">
        <v>0</v>
      </c>
    </row>
    <row r="95" spans="1:13" ht="24" x14ac:dyDescent="0.25">
      <c r="A95" s="124" t="s">
        <v>383</v>
      </c>
      <c r="B95" s="148">
        <v>0</v>
      </c>
      <c r="C95" s="149"/>
      <c r="D95" s="148">
        <v>0</v>
      </c>
      <c r="E95" s="150"/>
      <c r="F95" s="148">
        <v>0</v>
      </c>
      <c r="G95" s="149"/>
      <c r="H95" s="148">
        <v>0</v>
      </c>
      <c r="M95" s="165"/>
    </row>
    <row r="96" spans="1:13" x14ac:dyDescent="0.2">
      <c r="A96" s="113" t="s">
        <v>341</v>
      </c>
      <c r="B96" s="146">
        <v>0</v>
      </c>
      <c r="C96" s="139"/>
      <c r="D96" s="146">
        <v>0</v>
      </c>
      <c r="E96" s="147"/>
      <c r="F96" s="146">
        <v>0</v>
      </c>
      <c r="G96" s="139"/>
      <c r="H96" s="146">
        <v>0</v>
      </c>
    </row>
    <row r="97" spans="1:12" x14ac:dyDescent="0.2">
      <c r="A97" s="113" t="s">
        <v>342</v>
      </c>
      <c r="B97" s="146">
        <v>0</v>
      </c>
      <c r="C97" s="139"/>
      <c r="D97" s="146">
        <v>0</v>
      </c>
      <c r="E97" s="147"/>
      <c r="F97" s="146">
        <v>0</v>
      </c>
      <c r="G97" s="139"/>
      <c r="H97" s="146">
        <v>0</v>
      </c>
    </row>
    <row r="98" spans="1:12" x14ac:dyDescent="0.2">
      <c r="A98" s="113" t="s">
        <v>343</v>
      </c>
      <c r="B98" s="146">
        <v>0</v>
      </c>
      <c r="C98" s="139"/>
      <c r="D98" s="146">
        <v>0</v>
      </c>
      <c r="E98" s="147"/>
      <c r="F98" s="146">
        <v>0</v>
      </c>
      <c r="G98" s="139"/>
      <c r="H98" s="146">
        <v>0</v>
      </c>
    </row>
    <row r="99" spans="1:12" x14ac:dyDescent="0.2">
      <c r="A99" s="113" t="s">
        <v>344</v>
      </c>
      <c r="B99" s="146">
        <v>0</v>
      </c>
      <c r="C99" s="139"/>
      <c r="D99" s="146">
        <v>0</v>
      </c>
      <c r="E99" s="147"/>
      <c r="F99" s="146">
        <v>0</v>
      </c>
      <c r="G99" s="139"/>
      <c r="H99" s="146">
        <v>0</v>
      </c>
    </row>
    <row r="100" spans="1:12" ht="12" thickBot="1" x14ac:dyDescent="0.25">
      <c r="A100" s="113" t="s">
        <v>345</v>
      </c>
      <c r="B100" s="146">
        <v>0</v>
      </c>
      <c r="C100" s="139"/>
      <c r="D100" s="146">
        <v>0</v>
      </c>
      <c r="E100" s="147"/>
      <c r="F100" s="146">
        <v>0</v>
      </c>
      <c r="G100" s="139"/>
      <c r="H100" s="146">
        <v>0</v>
      </c>
    </row>
    <row r="101" spans="1:12" ht="12.6" thickBot="1" x14ac:dyDescent="0.3">
      <c r="A101" s="108" t="s">
        <v>384</v>
      </c>
      <c r="B101" s="151">
        <v>-216458.40999999703</v>
      </c>
      <c r="C101" s="151"/>
      <c r="D101" s="151">
        <v>-216458.40999999703</v>
      </c>
      <c r="E101" s="152"/>
      <c r="F101" s="151">
        <v>6198769.5999999987</v>
      </c>
      <c r="G101" s="151"/>
      <c r="H101" s="151">
        <v>6198769.5999999987</v>
      </c>
      <c r="L101" s="120"/>
    </row>
    <row r="102" spans="1:12" x14ac:dyDescent="0.2">
      <c r="B102" s="120"/>
      <c r="D102" s="120"/>
      <c r="F102" s="120"/>
      <c r="H102" s="120"/>
    </row>
    <row r="103" spans="1:12" ht="12" x14ac:dyDescent="0.2">
      <c r="A103" s="100" t="s">
        <v>346</v>
      </c>
      <c r="B103" s="111"/>
      <c r="C103" s="111"/>
      <c r="D103" s="111"/>
      <c r="E103" s="111"/>
      <c r="F103" s="123"/>
      <c r="G103" s="123"/>
      <c r="H103" s="111"/>
      <c r="I103" s="111"/>
      <c r="J103" s="111"/>
      <c r="K103" s="111"/>
      <c r="L103" s="101" t="s">
        <v>366</v>
      </c>
    </row>
    <row r="104" spans="1:12" ht="12" x14ac:dyDescent="0.25">
      <c r="A104" s="126" t="s">
        <v>347</v>
      </c>
      <c r="B104" s="309" t="s">
        <v>382</v>
      </c>
      <c r="C104" s="309"/>
      <c r="D104" s="309"/>
      <c r="E104" s="309"/>
      <c r="F104" s="309"/>
      <c r="G104" s="126"/>
      <c r="H104" s="309" t="s">
        <v>387</v>
      </c>
      <c r="I104" s="309"/>
      <c r="J104" s="309"/>
      <c r="K104" s="309"/>
      <c r="L104" s="309"/>
    </row>
    <row r="105" spans="1:12" ht="12" x14ac:dyDescent="0.25">
      <c r="B105" s="127" t="s">
        <v>348</v>
      </c>
      <c r="C105" s="127"/>
      <c r="D105" s="127" t="s">
        <v>349</v>
      </c>
      <c r="E105" s="127"/>
      <c r="F105" s="127" t="s">
        <v>350</v>
      </c>
      <c r="G105" s="128"/>
      <c r="H105" s="127" t="s">
        <v>348</v>
      </c>
      <c r="I105" s="127"/>
      <c r="J105" s="127" t="s">
        <v>349</v>
      </c>
      <c r="K105" s="127"/>
      <c r="L105" s="127" t="s">
        <v>350</v>
      </c>
    </row>
    <row r="106" spans="1:12" s="126" customFormat="1" ht="12" x14ac:dyDescent="0.25">
      <c r="A106" s="126" t="s">
        <v>351</v>
      </c>
      <c r="B106" s="134">
        <v>213399.3</v>
      </c>
      <c r="C106" s="135"/>
      <c r="D106" s="134">
        <v>0</v>
      </c>
      <c r="E106" s="135"/>
      <c r="F106" s="134">
        <v>0</v>
      </c>
      <c r="G106" s="135"/>
      <c r="H106" s="134">
        <v>389510</v>
      </c>
      <c r="I106" s="135"/>
      <c r="J106" s="134">
        <v>0</v>
      </c>
      <c r="K106" s="135"/>
      <c r="L106" s="134">
        <v>0</v>
      </c>
    </row>
    <row r="107" spans="1:12" x14ac:dyDescent="0.2">
      <c r="A107" s="96" t="s">
        <v>352</v>
      </c>
      <c r="B107" s="136">
        <v>0</v>
      </c>
      <c r="C107" s="137"/>
      <c r="D107" s="136">
        <v>0</v>
      </c>
      <c r="E107" s="137"/>
      <c r="F107" s="136">
        <v>0</v>
      </c>
      <c r="G107" s="137"/>
      <c r="H107" s="136">
        <v>0</v>
      </c>
      <c r="I107" s="137"/>
      <c r="J107" s="136">
        <v>0</v>
      </c>
      <c r="K107" s="137"/>
      <c r="L107" s="136">
        <v>0</v>
      </c>
    </row>
    <row r="108" spans="1:12" x14ac:dyDescent="0.2">
      <c r="A108" s="96" t="s">
        <v>353</v>
      </c>
      <c r="B108" s="136">
        <v>0</v>
      </c>
      <c r="C108" s="137"/>
      <c r="D108" s="136">
        <v>0</v>
      </c>
      <c r="E108" s="137"/>
      <c r="F108" s="136">
        <v>0</v>
      </c>
      <c r="G108" s="137"/>
      <c r="H108" s="136">
        <v>0</v>
      </c>
      <c r="I108" s="137"/>
      <c r="J108" s="136">
        <v>0</v>
      </c>
      <c r="K108" s="137"/>
      <c r="L108" s="136">
        <v>0</v>
      </c>
    </row>
    <row r="109" spans="1:12" x14ac:dyDescent="0.2">
      <c r="A109" s="96" t="s">
        <v>370</v>
      </c>
      <c r="B109" s="136">
        <v>213399.3</v>
      </c>
      <c r="C109" s="137"/>
      <c r="D109" s="136">
        <v>0</v>
      </c>
      <c r="E109" s="137"/>
      <c r="F109" s="136">
        <v>0</v>
      </c>
      <c r="G109" s="137"/>
      <c r="H109" s="136">
        <v>389510</v>
      </c>
      <c r="I109" s="137"/>
      <c r="J109" s="136">
        <v>0</v>
      </c>
      <c r="K109" s="137"/>
      <c r="L109" s="136">
        <v>0</v>
      </c>
    </row>
    <row r="110" spans="1:12" x14ac:dyDescent="0.2">
      <c r="A110" s="96" t="s">
        <v>353</v>
      </c>
      <c r="B110" s="136">
        <v>0</v>
      </c>
      <c r="C110" s="137"/>
      <c r="D110" s="136">
        <v>0</v>
      </c>
      <c r="E110" s="137"/>
      <c r="F110" s="136">
        <v>0</v>
      </c>
      <c r="G110" s="137"/>
      <c r="H110" s="136">
        <v>0</v>
      </c>
      <c r="I110" s="137"/>
      <c r="J110" s="136">
        <v>0</v>
      </c>
      <c r="K110" s="137"/>
      <c r="L110" s="136">
        <v>0</v>
      </c>
    </row>
    <row r="111" spans="1:12" s="126" customFormat="1" ht="12" x14ac:dyDescent="0.25">
      <c r="A111" s="126" t="s">
        <v>355</v>
      </c>
      <c r="B111" s="134">
        <v>346482362.36000001</v>
      </c>
      <c r="C111" s="138"/>
      <c r="D111" s="134">
        <v>5953842.5499999998</v>
      </c>
      <c r="E111" s="138"/>
      <c r="F111" s="134">
        <v>2815323.0100000002</v>
      </c>
      <c r="G111" s="138"/>
      <c r="H111" s="134">
        <v>348258376.0999999</v>
      </c>
      <c r="I111" s="138"/>
      <c r="J111" s="134">
        <v>5189665.6500000004</v>
      </c>
      <c r="K111" s="138"/>
      <c r="L111" s="134">
        <v>2815974.6799999997</v>
      </c>
    </row>
    <row r="112" spans="1:12" x14ac:dyDescent="0.2">
      <c r="A112" s="96" t="s">
        <v>356</v>
      </c>
      <c r="B112" s="136">
        <v>347658404.08000004</v>
      </c>
      <c r="C112" s="137"/>
      <c r="D112" s="136">
        <v>6134924.0999999996</v>
      </c>
      <c r="E112" s="137"/>
      <c r="F112" s="136">
        <v>2885568.16</v>
      </c>
      <c r="G112" s="137"/>
      <c r="H112" s="136">
        <v>349821108.6099999</v>
      </c>
      <c r="I112" s="137"/>
      <c r="J112" s="136">
        <v>5354394.28</v>
      </c>
      <c r="K112" s="137"/>
      <c r="L112" s="136">
        <v>2886233.13</v>
      </c>
    </row>
    <row r="113" spans="1:12" x14ac:dyDescent="0.2">
      <c r="A113" s="96" t="s">
        <v>353</v>
      </c>
      <c r="B113" s="136">
        <v>-1176041.7199999995</v>
      </c>
      <c r="C113" s="139"/>
      <c r="D113" s="136">
        <v>-181081.55000000002</v>
      </c>
      <c r="E113" s="139"/>
      <c r="F113" s="136">
        <v>-70245.149999999994</v>
      </c>
      <c r="G113" s="139"/>
      <c r="H113" s="136">
        <v>-1562732.5100000002</v>
      </c>
      <c r="I113" s="139"/>
      <c r="J113" s="136">
        <v>-164728.62999999998</v>
      </c>
      <c r="K113" s="139"/>
      <c r="L113" s="136">
        <v>-70258.45</v>
      </c>
    </row>
    <row r="114" spans="1:12" s="126" customFormat="1" ht="12" x14ac:dyDescent="0.25">
      <c r="A114" s="126" t="s">
        <v>357</v>
      </c>
      <c r="B114" s="134">
        <v>40738.129999999554</v>
      </c>
      <c r="C114" s="138"/>
      <c r="D114" s="140">
        <v>0</v>
      </c>
      <c r="E114" s="138"/>
      <c r="F114" s="134">
        <v>0</v>
      </c>
      <c r="G114" s="138"/>
      <c r="H114" s="134">
        <v>19055256.229999993</v>
      </c>
      <c r="I114" s="138"/>
      <c r="J114" s="140">
        <v>0</v>
      </c>
      <c r="K114" s="141"/>
      <c r="L114" s="140">
        <v>0</v>
      </c>
    </row>
    <row r="115" spans="1:12" x14ac:dyDescent="0.2">
      <c r="A115" s="96" t="s">
        <v>356</v>
      </c>
      <c r="B115" s="136">
        <v>972.25000000000011</v>
      </c>
      <c r="C115" s="142"/>
      <c r="D115" s="136">
        <v>0</v>
      </c>
      <c r="E115" s="142"/>
      <c r="F115" s="136">
        <v>0</v>
      </c>
      <c r="G115" s="142"/>
      <c r="H115" s="136">
        <v>20002813.949999996</v>
      </c>
      <c r="I115" s="142"/>
      <c r="J115" s="136">
        <v>0</v>
      </c>
      <c r="K115" s="142"/>
      <c r="L115" s="136">
        <v>6714.81</v>
      </c>
    </row>
    <row r="116" spans="1:12" x14ac:dyDescent="0.2">
      <c r="A116" s="96" t="s">
        <v>353</v>
      </c>
      <c r="B116" s="136">
        <v>-0.82</v>
      </c>
      <c r="C116" s="142"/>
      <c r="D116" s="136">
        <v>0</v>
      </c>
      <c r="E116" s="142"/>
      <c r="F116" s="136">
        <v>0</v>
      </c>
      <c r="G116" s="142"/>
      <c r="H116" s="136">
        <v>-980155.78</v>
      </c>
      <c r="I116" s="142"/>
      <c r="J116" s="136">
        <v>0</v>
      </c>
      <c r="K116" s="142"/>
      <c r="L116" s="136">
        <v>-6714.81</v>
      </c>
    </row>
    <row r="117" spans="1:12" x14ac:dyDescent="0.2">
      <c r="A117" s="96" t="s">
        <v>354</v>
      </c>
      <c r="B117" s="136">
        <v>39866.269999999553</v>
      </c>
      <c r="C117" s="137"/>
      <c r="D117" s="136">
        <v>0</v>
      </c>
      <c r="E117" s="137"/>
      <c r="F117" s="136">
        <v>0</v>
      </c>
      <c r="G117" s="137"/>
      <c r="H117" s="136">
        <v>32679.679999999702</v>
      </c>
      <c r="I117" s="137"/>
      <c r="J117" s="136">
        <v>0</v>
      </c>
      <c r="K117" s="137"/>
      <c r="L117" s="136">
        <v>0</v>
      </c>
    </row>
    <row r="118" spans="1:12" x14ac:dyDescent="0.2">
      <c r="A118" s="96" t="s">
        <v>353</v>
      </c>
      <c r="B118" s="136">
        <v>-99.569999999999709</v>
      </c>
      <c r="C118" s="139"/>
      <c r="D118" s="136">
        <v>0</v>
      </c>
      <c r="E118" s="139"/>
      <c r="F118" s="136">
        <v>0</v>
      </c>
      <c r="G118" s="139"/>
      <c r="H118" s="136">
        <v>-81.619999999998981</v>
      </c>
      <c r="I118" s="139"/>
      <c r="J118" s="136">
        <v>0</v>
      </c>
      <c r="K118" s="139"/>
      <c r="L118" s="136">
        <v>0</v>
      </c>
    </row>
    <row r="119" spans="1:12" s="126" customFormat="1" ht="12" x14ac:dyDescent="0.25">
      <c r="A119" s="126" t="s">
        <v>358</v>
      </c>
      <c r="B119" s="134">
        <v>63260347.979999967</v>
      </c>
      <c r="C119" s="138"/>
      <c r="D119" s="134">
        <v>227.53</v>
      </c>
      <c r="E119" s="138"/>
      <c r="F119" s="134">
        <v>2527.9500000000003</v>
      </c>
      <c r="G119" s="138"/>
      <c r="H119" s="134">
        <v>64058581.32</v>
      </c>
      <c r="I119" s="138"/>
      <c r="J119" s="134">
        <v>271.31999999999994</v>
      </c>
      <c r="K119" s="138"/>
      <c r="L119" s="134">
        <v>2021.17</v>
      </c>
    </row>
    <row r="120" spans="1:12" ht="10.5" customHeight="1" x14ac:dyDescent="0.2">
      <c r="A120" s="96" t="s">
        <v>356</v>
      </c>
      <c r="B120" s="136">
        <v>61265474.209999971</v>
      </c>
      <c r="C120" s="142"/>
      <c r="D120" s="136">
        <v>239.5</v>
      </c>
      <c r="E120" s="142"/>
      <c r="F120" s="136">
        <v>2590.69</v>
      </c>
      <c r="G120" s="142"/>
      <c r="H120" s="136">
        <v>62132660.969999999</v>
      </c>
      <c r="I120" s="142"/>
      <c r="J120" s="136">
        <v>293.67999999999995</v>
      </c>
      <c r="K120" s="142"/>
      <c r="L120" s="136">
        <v>2073.5700000000002</v>
      </c>
    </row>
    <row r="121" spans="1:12" x14ac:dyDescent="0.2">
      <c r="A121" s="96" t="s">
        <v>353</v>
      </c>
      <c r="B121" s="136">
        <v>-249286.25</v>
      </c>
      <c r="C121" s="142"/>
      <c r="D121" s="136">
        <v>-11.97</v>
      </c>
      <c r="E121" s="142"/>
      <c r="F121" s="136">
        <v>-62.74</v>
      </c>
      <c r="G121" s="142"/>
      <c r="H121" s="136">
        <v>-244867.01999999996</v>
      </c>
      <c r="I121" s="142"/>
      <c r="J121" s="136">
        <v>-22.36</v>
      </c>
      <c r="K121" s="142"/>
      <c r="L121" s="136">
        <v>-52.4</v>
      </c>
    </row>
    <row r="122" spans="1:12" x14ac:dyDescent="0.2">
      <c r="A122" s="96" t="s">
        <v>354</v>
      </c>
      <c r="B122" s="136">
        <v>2282918.23</v>
      </c>
      <c r="C122" s="142"/>
      <c r="D122" s="136">
        <v>0</v>
      </c>
      <c r="E122" s="142"/>
      <c r="F122" s="136">
        <v>0</v>
      </c>
      <c r="G122" s="142"/>
      <c r="H122" s="136">
        <v>2208278.38</v>
      </c>
      <c r="I122" s="142"/>
      <c r="J122" s="136">
        <v>0</v>
      </c>
      <c r="K122" s="142"/>
      <c r="L122" s="136">
        <v>0</v>
      </c>
    </row>
    <row r="123" spans="1:12" x14ac:dyDescent="0.2">
      <c r="A123" s="96" t="s">
        <v>353</v>
      </c>
      <c r="B123" s="136">
        <v>-38758.21</v>
      </c>
      <c r="C123" s="142"/>
      <c r="D123" s="136">
        <v>0</v>
      </c>
      <c r="E123" s="142"/>
      <c r="F123" s="136">
        <v>0</v>
      </c>
      <c r="G123" s="142"/>
      <c r="H123" s="136">
        <v>-37491.01</v>
      </c>
      <c r="I123" s="142"/>
      <c r="J123" s="136">
        <v>0</v>
      </c>
      <c r="K123" s="142"/>
      <c r="L123" s="136">
        <v>0</v>
      </c>
    </row>
    <row r="124" spans="1:12" s="126" customFormat="1" ht="12" x14ac:dyDescent="0.25">
      <c r="A124" s="126" t="s">
        <v>359</v>
      </c>
      <c r="B124" s="134">
        <v>694049086.36000121</v>
      </c>
      <c r="C124" s="138"/>
      <c r="D124" s="134">
        <v>174118276.0199998</v>
      </c>
      <c r="E124" s="138"/>
      <c r="F124" s="134">
        <v>26140616.260000028</v>
      </c>
      <c r="G124" s="138"/>
      <c r="H124" s="134">
        <v>751900396.73000169</v>
      </c>
      <c r="I124" s="138"/>
      <c r="J124" s="134">
        <v>164402861.51000011</v>
      </c>
      <c r="K124" s="138"/>
      <c r="L124" s="134">
        <v>25950618.170000046</v>
      </c>
    </row>
    <row r="125" spans="1:12" x14ac:dyDescent="0.2">
      <c r="A125" s="96" t="s">
        <v>356</v>
      </c>
      <c r="B125" s="136">
        <v>701452938.50000119</v>
      </c>
      <c r="C125" s="142"/>
      <c r="D125" s="136">
        <v>185847425.5199998</v>
      </c>
      <c r="E125" s="142"/>
      <c r="F125" s="136">
        <v>73647622.360000014</v>
      </c>
      <c r="G125" s="142"/>
      <c r="H125" s="136">
        <v>760429574.88000166</v>
      </c>
      <c r="I125" s="142"/>
      <c r="J125" s="136">
        <v>174849666.04000011</v>
      </c>
      <c r="K125" s="142"/>
      <c r="L125" s="136">
        <v>73462688.310000032</v>
      </c>
    </row>
    <row r="126" spans="1:12" x14ac:dyDescent="0.2">
      <c r="A126" s="96" t="s">
        <v>353</v>
      </c>
      <c r="B126" s="136">
        <v>-7403852.1400000015</v>
      </c>
      <c r="C126" s="142"/>
      <c r="D126" s="136">
        <v>-11729149.499999994</v>
      </c>
      <c r="E126" s="142"/>
      <c r="F126" s="136">
        <v>-47507006.099999987</v>
      </c>
      <c r="G126" s="142"/>
      <c r="H126" s="136">
        <v>-8529178.1500000041</v>
      </c>
      <c r="I126" s="142"/>
      <c r="J126" s="136">
        <v>-10446804.530000005</v>
      </c>
      <c r="K126" s="142"/>
      <c r="L126" s="136">
        <v>-47512070.139999986</v>
      </c>
    </row>
    <row r="127" spans="1:12" s="126" customFormat="1" ht="12" x14ac:dyDescent="0.25">
      <c r="A127" s="126" t="s">
        <v>360</v>
      </c>
      <c r="B127" s="134">
        <v>1286114799.4600008</v>
      </c>
      <c r="C127" s="138"/>
      <c r="D127" s="134">
        <v>257183607.49999949</v>
      </c>
      <c r="E127" s="138"/>
      <c r="F127" s="134">
        <v>30364612.930000335</v>
      </c>
      <c r="G127" s="138"/>
      <c r="H127" s="134">
        <v>1342412640.5700021</v>
      </c>
      <c r="I127" s="138"/>
      <c r="J127" s="134">
        <v>262749767.64999986</v>
      </c>
      <c r="K127" s="138"/>
      <c r="L127" s="134">
        <v>32188441.980000257</v>
      </c>
    </row>
    <row r="128" spans="1:12" x14ac:dyDescent="0.2">
      <c r="A128" s="96" t="s">
        <v>356</v>
      </c>
      <c r="B128" s="136">
        <v>1291875469.4200008</v>
      </c>
      <c r="C128" s="142"/>
      <c r="D128" s="136">
        <v>279945724.40999949</v>
      </c>
      <c r="E128" s="142"/>
      <c r="F128" s="136">
        <v>127174655.6600001</v>
      </c>
      <c r="G128" s="142"/>
      <c r="H128" s="136">
        <v>1348496508.5700021</v>
      </c>
      <c r="I128" s="142"/>
      <c r="J128" s="136">
        <v>284305994.43999982</v>
      </c>
      <c r="K128" s="142"/>
      <c r="L128" s="136">
        <v>132635086.81000018</v>
      </c>
    </row>
    <row r="129" spans="1:12" ht="12" thickBot="1" x14ac:dyDescent="0.25">
      <c r="A129" s="96" t="s">
        <v>353</v>
      </c>
      <c r="B129" s="136">
        <v>-5760669.9600000028</v>
      </c>
      <c r="C129" s="142"/>
      <c r="D129" s="136">
        <v>-22762116.910000008</v>
      </c>
      <c r="E129" s="142"/>
      <c r="F129" s="136">
        <v>-96810042.729999766</v>
      </c>
      <c r="G129" s="142"/>
      <c r="H129" s="136">
        <v>-6083868.0000000093</v>
      </c>
      <c r="I129" s="142"/>
      <c r="J129" s="136">
        <v>-21556226.789999977</v>
      </c>
      <c r="K129" s="142"/>
      <c r="L129" s="136">
        <v>-100446644.82999992</v>
      </c>
    </row>
    <row r="130" spans="1:12" s="126" customFormat="1" ht="12.6" thickBot="1" x14ac:dyDescent="0.3">
      <c r="A130" s="126" t="s">
        <v>331</v>
      </c>
      <c r="B130" s="143">
        <v>2390160733.5900025</v>
      </c>
      <c r="C130" s="144"/>
      <c r="D130" s="143">
        <v>437255953.59999925</v>
      </c>
      <c r="E130" s="144"/>
      <c r="F130" s="143">
        <v>59323080.150000364</v>
      </c>
      <c r="G130" s="135"/>
      <c r="H130" s="143">
        <v>2526074760.9500036</v>
      </c>
      <c r="I130" s="144"/>
      <c r="J130" s="143">
        <v>432342566.12999994</v>
      </c>
      <c r="K130" s="144"/>
      <c r="L130" s="143">
        <v>60957056.000000305</v>
      </c>
    </row>
    <row r="131" spans="1:12" x14ac:dyDescent="0.2">
      <c r="B131" s="121"/>
      <c r="D131" s="121"/>
      <c r="F131" s="121"/>
      <c r="H131" s="121"/>
      <c r="I131" s="121"/>
      <c r="J131" s="121"/>
      <c r="L131" s="121"/>
    </row>
    <row r="132" spans="1:12" ht="24" customHeight="1" x14ac:dyDescent="0.2">
      <c r="A132" s="307" t="s">
        <v>372</v>
      </c>
      <c r="B132" s="307"/>
      <c r="C132" s="307"/>
      <c r="D132" s="101" t="s">
        <v>366</v>
      </c>
    </row>
    <row r="133" spans="1:12" ht="12" x14ac:dyDescent="0.25">
      <c r="A133" s="133" t="s">
        <v>361</v>
      </c>
      <c r="B133" s="130" t="str">
        <f>+B104</f>
        <v>31.12.2024.</v>
      </c>
      <c r="C133" s="128"/>
      <c r="D133" s="130" t="str">
        <f>+H104</f>
        <v>31.03.2025.</v>
      </c>
    </row>
    <row r="134" spans="1:12" x14ac:dyDescent="0.2">
      <c r="A134" s="96" t="s">
        <v>351</v>
      </c>
      <c r="B134" s="142">
        <v>0</v>
      </c>
      <c r="C134" s="142"/>
      <c r="D134" s="136">
        <v>0</v>
      </c>
    </row>
    <row r="135" spans="1:12" x14ac:dyDescent="0.2">
      <c r="A135" s="96" t="s">
        <v>355</v>
      </c>
      <c r="B135" s="142">
        <v>0</v>
      </c>
      <c r="C135" s="142"/>
      <c r="D135" s="136">
        <v>0</v>
      </c>
    </row>
    <row r="136" spans="1:12" x14ac:dyDescent="0.2">
      <c r="A136" s="96" t="s">
        <v>357</v>
      </c>
      <c r="B136" s="142">
        <v>0</v>
      </c>
      <c r="C136" s="142"/>
      <c r="D136" s="136">
        <v>0</v>
      </c>
    </row>
    <row r="137" spans="1:12" x14ac:dyDescent="0.2">
      <c r="A137" s="96" t="s">
        <v>358</v>
      </c>
      <c r="B137" s="142">
        <v>0</v>
      </c>
      <c r="C137" s="142"/>
      <c r="D137" s="136">
        <v>0</v>
      </c>
    </row>
    <row r="138" spans="1:12" x14ac:dyDescent="0.2">
      <c r="A138" s="96" t="s">
        <v>359</v>
      </c>
      <c r="B138" s="142">
        <v>0</v>
      </c>
      <c r="C138" s="142"/>
      <c r="D138" s="136">
        <v>0</v>
      </c>
    </row>
    <row r="139" spans="1:12" ht="12" thickBot="1" x14ac:dyDescent="0.25">
      <c r="A139" s="96" t="s">
        <v>360</v>
      </c>
      <c r="B139" s="142">
        <v>498236.27</v>
      </c>
      <c r="C139" s="142"/>
      <c r="D139" s="136">
        <v>506878.78999999992</v>
      </c>
    </row>
    <row r="140" spans="1:12" ht="12.6" thickBot="1" x14ac:dyDescent="0.3">
      <c r="A140" s="126" t="s">
        <v>331</v>
      </c>
      <c r="B140" s="144">
        <v>498236.27</v>
      </c>
      <c r="C140" s="135"/>
      <c r="D140" s="143">
        <v>506878.78999999992</v>
      </c>
    </row>
    <row r="142" spans="1:12" ht="12" x14ac:dyDescent="0.25">
      <c r="A142" s="131" t="s">
        <v>362</v>
      </c>
      <c r="B142" s="129"/>
      <c r="C142" s="129"/>
      <c r="D142" s="101" t="s">
        <v>366</v>
      </c>
    </row>
    <row r="143" spans="1:12" ht="12" x14ac:dyDescent="0.25">
      <c r="A143" s="133" t="s">
        <v>363</v>
      </c>
      <c r="B143" s="130" t="str">
        <f>+B133</f>
        <v>31.12.2024.</v>
      </c>
      <c r="C143" s="128"/>
      <c r="D143" s="130" t="str">
        <f>+D133</f>
        <v>31.03.2025.</v>
      </c>
    </row>
    <row r="144" spans="1:12" x14ac:dyDescent="0.2">
      <c r="A144" s="96" t="s">
        <v>351</v>
      </c>
      <c r="B144" s="142">
        <v>73884160.650000006</v>
      </c>
      <c r="C144" s="142"/>
      <c r="D144" s="142">
        <v>0</v>
      </c>
    </row>
    <row r="145" spans="1:4" x14ac:dyDescent="0.2">
      <c r="A145" s="96" t="s">
        <v>364</v>
      </c>
      <c r="B145" s="142">
        <v>2072670101.6499989</v>
      </c>
      <c r="C145" s="142"/>
      <c r="D145" s="142">
        <v>1524781102.9399991</v>
      </c>
    </row>
    <row r="146" spans="1:4" x14ac:dyDescent="0.2">
      <c r="A146" s="96" t="s">
        <v>357</v>
      </c>
      <c r="B146" s="142">
        <v>224740805.91999999</v>
      </c>
      <c r="C146" s="142"/>
      <c r="D146" s="142">
        <v>249000763.47000003</v>
      </c>
    </row>
    <row r="147" spans="1:4" x14ac:dyDescent="0.2">
      <c r="A147" s="96" t="s">
        <v>358</v>
      </c>
      <c r="B147" s="142">
        <v>443768692.26999998</v>
      </c>
      <c r="C147" s="142"/>
      <c r="D147" s="142">
        <v>424819025.5399999</v>
      </c>
    </row>
    <row r="148" spans="1:4" x14ac:dyDescent="0.2">
      <c r="A148" s="96" t="s">
        <v>359</v>
      </c>
      <c r="B148" s="142">
        <v>931590490.89999807</v>
      </c>
      <c r="C148" s="142"/>
      <c r="D148" s="142">
        <v>933257107.34999955</v>
      </c>
    </row>
    <row r="149" spans="1:4" ht="12" thickBot="1" x14ac:dyDescent="0.25">
      <c r="A149" s="96" t="s">
        <v>360</v>
      </c>
      <c r="B149" s="142">
        <v>3435715981.5699973</v>
      </c>
      <c r="C149" s="142"/>
      <c r="D149" s="142">
        <v>3374459164.4599977</v>
      </c>
    </row>
    <row r="150" spans="1:4" ht="12.6" thickBot="1" x14ac:dyDescent="0.3">
      <c r="A150" s="126" t="s">
        <v>331</v>
      </c>
      <c r="B150" s="144">
        <v>7182370232.9599943</v>
      </c>
      <c r="C150" s="135"/>
      <c r="D150" s="144">
        <v>6506317163.7599964</v>
      </c>
    </row>
    <row r="151" spans="1:4" x14ac:dyDescent="0.2">
      <c r="B151" s="121"/>
      <c r="D151" s="121"/>
    </row>
  </sheetData>
  <mergeCells count="22">
    <mergeCell ref="B5:D5"/>
    <mergeCell ref="F5:H5"/>
    <mergeCell ref="B25:D25"/>
    <mergeCell ref="F25:H25"/>
    <mergeCell ref="B42:D42"/>
    <mergeCell ref="F42:H42"/>
    <mergeCell ref="B15:D15"/>
    <mergeCell ref="F15:H15"/>
    <mergeCell ref="B35:D35"/>
    <mergeCell ref="F35:H35"/>
    <mergeCell ref="A132:C132"/>
    <mergeCell ref="A59:G59"/>
    <mergeCell ref="B104:F104"/>
    <mergeCell ref="H104:L104"/>
    <mergeCell ref="B52:D52"/>
    <mergeCell ref="F52:H52"/>
    <mergeCell ref="B60:D60"/>
    <mergeCell ref="F60:H60"/>
    <mergeCell ref="B68:D68"/>
    <mergeCell ref="F68:H68"/>
    <mergeCell ref="B82:D82"/>
    <mergeCell ref="F82:H82"/>
  </mergeCells>
  <pageMargins left="0.7" right="0.7" top="0.75" bottom="0.75" header="0.3" footer="0.3"/>
  <pageSetup paperSize="9" scale="38"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2025-04-25T08:08:15Z</cp:lastPrinted>
  <dcterms:created xsi:type="dcterms:W3CDTF">2008-10-17T11:51:54Z</dcterms:created>
  <dcterms:modified xsi:type="dcterms:W3CDTF">2025-04-25T08:20:34Z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