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6\TFI KI 2026 Q1\konsolidirano\"/>
    </mc:Choice>
  </mc:AlternateContent>
  <xr:revisionPtr revIDLastSave="0" documentId="13_ncr:1_{A0501FAC-1FE0-4365-9E60-3C0F0F16C9D2}"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65" yWindow="-165" windowWidth="29130" windowHeight="15810" activeTab="5"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Bilanca!$A$1:$I$76</definedName>
    <definedName name="_xlnm.Print_Area" localSheetId="5">Bilješke!$A$1:$H$216</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0" i="24" l="1"/>
  <c r="F162" i="24" s="1"/>
  <c r="D154" i="24"/>
  <c r="D155" i="24"/>
  <c r="D156" i="24"/>
  <c r="D157" i="24"/>
  <c r="D158" i="24"/>
  <c r="D159" i="24"/>
  <c r="D161" i="24"/>
  <c r="D153" i="24"/>
  <c r="B160" i="24"/>
  <c r="D160" i="24" s="1"/>
  <c r="D162" i="24" l="1"/>
  <c r="H216" i="24" l="1"/>
  <c r="F216" i="24"/>
  <c r="D216" i="24"/>
  <c r="B216" i="24"/>
  <c r="H194" i="24"/>
  <c r="F194" i="24"/>
  <c r="D194" i="24"/>
  <c r="B194" i="24"/>
  <c r="F169" i="24"/>
  <c r="H169" i="24" s="1"/>
  <c r="B169" i="24"/>
  <c r="B171" i="24" s="1"/>
  <c r="N171" i="24" s="1"/>
  <c r="H170" i="24"/>
  <c r="H168" i="24"/>
  <c r="D169" i="24"/>
  <c r="D170" i="24"/>
  <c r="D168" i="24"/>
  <c r="O162" i="24"/>
  <c r="H154" i="24"/>
  <c r="H155" i="24"/>
  <c r="H156" i="24"/>
  <c r="H157" i="24"/>
  <c r="H158" i="24"/>
  <c r="H159" i="24"/>
  <c r="H160" i="24"/>
  <c r="H161" i="24"/>
  <c r="H153" i="24"/>
  <c r="B162" i="24"/>
  <c r="N162" i="24" s="1"/>
  <c r="H145" i="24"/>
  <c r="H146" i="24"/>
  <c r="H144" i="24"/>
  <c r="F147" i="24"/>
  <c r="O147" i="24" s="1"/>
  <c r="N147" i="24"/>
  <c r="D145" i="24"/>
  <c r="D146" i="24"/>
  <c r="D144" i="24"/>
  <c r="B147" i="24"/>
  <c r="F138" i="24"/>
  <c r="H138" i="24" s="1"/>
  <c r="H137" i="24"/>
  <c r="D137" i="24"/>
  <c r="B138" i="24"/>
  <c r="D138" i="24" s="1"/>
  <c r="B139" i="24"/>
  <c r="N139" i="24" s="1"/>
  <c r="F131" i="24"/>
  <c r="H131" i="24" s="1"/>
  <c r="H128" i="24"/>
  <c r="H129" i="24"/>
  <c r="H130" i="24"/>
  <c r="H127" i="24"/>
  <c r="D128" i="24"/>
  <c r="D129" i="24"/>
  <c r="D130" i="24"/>
  <c r="D127" i="24"/>
  <c r="B131" i="24"/>
  <c r="B132" i="24" s="1"/>
  <c r="N132" i="24" s="1"/>
  <c r="F121" i="24"/>
  <c r="H121" i="24" s="1"/>
  <c r="H118" i="24"/>
  <c r="H119" i="24"/>
  <c r="H120" i="24"/>
  <c r="H117" i="24"/>
  <c r="D118" i="24"/>
  <c r="D119" i="24"/>
  <c r="D120" i="24"/>
  <c r="D117" i="24"/>
  <c r="B121" i="24"/>
  <c r="B122" i="24" s="1"/>
  <c r="N122" i="24" s="1"/>
  <c r="F109" i="24"/>
  <c r="H109" i="24" s="1"/>
  <c r="H112" i="24" s="1"/>
  <c r="B109" i="24"/>
  <c r="B112" i="24" s="1"/>
  <c r="N112" i="24" s="1"/>
  <c r="F122" i="24" l="1"/>
  <c r="O122" i="24" s="1"/>
  <c r="D139" i="24"/>
  <c r="F171" i="24"/>
  <c r="O171" i="24" s="1"/>
  <c r="H147" i="24"/>
  <c r="D109" i="24"/>
  <c r="D112" i="24" s="1"/>
  <c r="F112" i="24"/>
  <c r="O112" i="24" s="1"/>
  <c r="D171" i="24"/>
  <c r="H122" i="24"/>
  <c r="H162" i="24"/>
  <c r="H171" i="24"/>
  <c r="D132" i="24"/>
  <c r="H139" i="24"/>
  <c r="D147" i="24"/>
  <c r="H132" i="24"/>
  <c r="D121" i="24"/>
  <c r="D122" i="24" s="1"/>
  <c r="D131" i="24"/>
  <c r="F139" i="24"/>
  <c r="O139" i="24" s="1"/>
  <c r="F132" i="24"/>
  <c r="O132" i="24" s="1"/>
  <c r="C29" i="25" l="1"/>
  <c r="O216" i="24"/>
  <c r="N194" i="24" l="1"/>
  <c r="F166" i="24"/>
  <c r="B166" i="24"/>
  <c r="F151" i="24"/>
  <c r="B151" i="24"/>
  <c r="F142" i="24"/>
  <c r="B142" i="24"/>
  <c r="F135" i="24"/>
  <c r="B135" i="24"/>
  <c r="F125" i="24"/>
  <c r="B125" i="24"/>
  <c r="F115" i="24"/>
  <c r="B115" i="24"/>
  <c r="K11" i="27" l="1"/>
  <c r="J42" i="27"/>
  <c r="K42" i="27"/>
  <c r="J54" i="27"/>
  <c r="K54" i="27"/>
  <c r="J11" i="27"/>
  <c r="J20" i="27"/>
  <c r="K20" i="27"/>
  <c r="J25" i="27"/>
  <c r="K25" i="27"/>
  <c r="J35" i="27"/>
  <c r="K35" i="27"/>
  <c r="I54" i="27"/>
  <c r="H54" i="27"/>
  <c r="I42" i="27"/>
  <c r="H42" i="27"/>
  <c r="I35" i="27"/>
  <c r="H35" i="27"/>
  <c r="I25" i="27"/>
  <c r="H25" i="27"/>
  <c r="I20" i="27"/>
  <c r="H20" i="27"/>
  <c r="I11" i="27"/>
  <c r="H11" i="27"/>
  <c r="I76" i="26"/>
  <c r="H76" i="26"/>
  <c r="I61" i="26"/>
  <c r="H61" i="26"/>
  <c r="I55" i="26"/>
  <c r="H55" i="26"/>
  <c r="I50" i="26"/>
  <c r="H50" i="26"/>
  <c r="I47" i="26"/>
  <c r="H47" i="26"/>
  <c r="I41" i="26"/>
  <c r="H41" i="26"/>
  <c r="I38" i="26"/>
  <c r="H38" i="26"/>
  <c r="I34" i="26"/>
  <c r="H34" i="26"/>
  <c r="I26" i="26"/>
  <c r="H26" i="26"/>
  <c r="I23" i="26"/>
  <c r="H23" i="26"/>
  <c r="I16" i="26"/>
  <c r="H16" i="26"/>
  <c r="I12" i="26"/>
  <c r="H12" i="26"/>
  <c r="I9" i="26"/>
  <c r="H9" i="26"/>
  <c r="I41" i="27" l="1"/>
  <c r="I37" i="26"/>
  <c r="I71" i="26" s="1"/>
  <c r="I32" i="26"/>
  <c r="H37" i="26"/>
  <c r="H71" i="26" s="1"/>
  <c r="H32" i="26"/>
  <c r="J41" i="27"/>
  <c r="K41" i="27"/>
  <c r="I30" i="27"/>
  <c r="I32" i="27" s="1"/>
  <c r="I36" i="27" s="1"/>
  <c r="I40" i="27" s="1"/>
  <c r="I63" i="27" s="1"/>
  <c r="J30" i="27"/>
  <c r="J32" i="27" s="1"/>
  <c r="J36" i="27" s="1"/>
  <c r="J40" i="27" s="1"/>
  <c r="H30" i="27"/>
  <c r="H32" i="27" s="1"/>
  <c r="H36" i="27" s="1"/>
  <c r="H40" i="27" s="1"/>
  <c r="K30" i="27"/>
  <c r="K32" i="27" s="1"/>
  <c r="K36" i="27" s="1"/>
  <c r="K40" i="27" s="1"/>
  <c r="H41" i="27"/>
  <c r="J63" i="27" l="1"/>
  <c r="K63" i="27"/>
  <c r="H63" i="27"/>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R26" i="29" l="1"/>
  <c r="H60" i="28"/>
  <c r="H63" i="28" s="1"/>
  <c r="I60" i="28"/>
  <c r="I63" i="28" s="1"/>
  <c r="R9" i="29"/>
</calcChain>
</file>

<file path=xl/sharedStrings.xml><?xml version="1.0" encoding="utf-8"?>
<sst xmlns="http://schemas.openxmlformats.org/spreadsheetml/2006/main" count="551" uniqueCount="433">
  <si>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</si>
  <si>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</si>
  <si>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</si>
  <si>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</si>
  <si>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</si>
  <si>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</si>
  <si>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</si>
  <si>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</si>
  <si>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</si>
  <si>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</si>
  <si>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</si>
  <si>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</si>
  <si>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</si>
  <si>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</si>
  <si>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</si>
  <si>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</si>
  <si>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</si>
  <si>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</si>
  <si>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</si>
  <si>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</si>
  <si>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</si>
  <si>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</si>
  <si>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</si>
  <si>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</si>
  <si>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</si>
  <si>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</si>
  <si>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</si>
  <si>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</si>
  <si>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</si>
  <si>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</si>
  <si>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</si>
  <si>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</si>
  <si>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</si>
  <si>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</si>
  <si>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</si>
  <si>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</si>
  <si>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</si>
  <si>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</si>
  <si>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</si>
  <si>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</si>
  <si>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</si>
  <si>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</si>
  <si>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</si>
  <si>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</si>
  <si>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</si>
  <si>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</si>
  <si>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</si>
  <si>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</si>
  <si>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</si>
  <si>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</si>
  <si>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</si>
  <si>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</si>
  <si>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</si>
  <si>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</si>
  <si>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</si>
  <si>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</si>
  <si>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</si>
  <si>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</si>
  <si>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</si>
  <si>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</si>
  <si>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</si>
  <si>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</si>
  <si>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</si>
  <si>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</si>
  <si>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</si>
  <si>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</si>
  <si>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</si>
  <si>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</si>
  <si>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</si>
  <si>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</si>
  <si>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</si>
  <si>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</si>
  <si>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</si>
  <si>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</si>
  <si>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</si>
  <si>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</si>
  <si>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</si>
  <si>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</si>
  <si>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</si>
  <si>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</si>
  <si>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</si>
  <si>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</si>
  <si>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</si>
  <si>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</si>
  <si>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</si>
  <si>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</si>
  <si>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</si>
  <si>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</si>
  <si>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</si>
  <si>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</si>
  <si>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</si>
  <si>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</si>
  <si>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</si>
  <si>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</si>
  <si>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</si>
  <si>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</si>
  <si>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</si>
  <si>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</si>
  <si>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</si>
  <si>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</si>
  <si>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</si>
  <si>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</si>
  <si>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</si>
  <si>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</si>
  <si>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</si>
  <si>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</si>
  <si>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</si>
  <si>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</si>
  <si>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</si>
  <si>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</si>
  <si>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</si>
  <si>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</si>
  <si>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</si>
  <si>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</si>
  <si>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</si>
  <si>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</si>
  <si>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</si>
  <si>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</si>
  <si>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</si>
  <si>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</si>
  <si>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</si>
  <si>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</si>
  <si>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</si>
  <si>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</si>
  <si>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</si>
  <si>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</si>
  <si>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</si>
  <si>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</si>
  <si>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</si>
  <si>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</si>
  <si>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</si>
  <si>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</si>
  <si>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</si>
  <si>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</si>
  <si>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</si>
  <si>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</si>
  <si>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</si>
  <si>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</si>
  <si>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</si>
  <si>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</si>
  <si>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</si>
  <si>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</si>
  <si>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</si>
  <si>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</si>
  <si>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</si>
  <si>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</si>
  <si>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</si>
  <si>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</si>
  <si>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</si>
  <si>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</si>
  <si>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</si>
  <si>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</si>
  <si>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</si>
  <si>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</si>
  <si>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</si>
  <si>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</si>
  <si>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</si>
  <si>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Promjene fer vrijednosti vlasničkih instrumenata koji se mjere po fer vrijednosti kroz ostalu sveobuhvatnu dobit</t>
  </si>
  <si>
    <t>Zamjena strane valute</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</si>
  <si>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</si>
  <si>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</si>
  <si>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</si>
  <si>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</si>
  <si>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</si>
  <si>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</si>
  <si>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</si>
  <si>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</si>
  <si>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</si>
  <si>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</si>
  <si>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</si>
  <si>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</si>
  <si>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</si>
  <si>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</si>
  <si>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</si>
  <si>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</si>
  <si>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</si>
  <si>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</si>
  <si>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</si>
  <si>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</si>
  <si>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</si>
  <si>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</si>
  <si>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</si>
  <si>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</si>
  <si>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</si>
  <si>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</si>
  <si>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</si>
  <si>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</si>
  <si>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</si>
  <si>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</si>
  <si>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</si>
  <si>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</si>
  <si>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</si>
  <si>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</si>
  <si>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</si>
  <si>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</si>
  <si>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</si>
  <si>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</si>
  <si>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</si>
  <si>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</si>
  <si>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</si>
  <si>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</si>
  <si>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</si>
  <si>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</si>
  <si>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</si>
  <si>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</si>
  <si>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</si>
  <si>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</si>
  <si>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</si>
  <si>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</si>
  <si>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</si>
  <si>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</si>
  <si>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</si>
  <si>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</si>
  <si>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</si>
  <si>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</si>
  <si>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</si>
  <si>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</si>
  <si>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</si>
  <si>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</si>
  <si>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</si>
  <si>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</si>
  <si>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</si>
  <si>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</si>
  <si>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</si>
  <si>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</si>
  <si>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</si>
  <si>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</si>
  <si>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</si>
  <si>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</si>
  <si>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</si>
  <si>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</si>
  <si>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</si>
  <si>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</si>
  <si>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</si>
  <si>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</si>
  <si>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</si>
  <si>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</si>
  <si>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</si>
  <si>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</si>
  <si>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</si>
  <si>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</si>
  <si>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</si>
  <si>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</si>
  <si>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</si>
  <si>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</si>
  <si>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</si>
  <si>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</si>
  <si>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</si>
  <si>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</si>
  <si>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</si>
  <si>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</si>
  <si>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</si>
  <si>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</si>
  <si>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</si>
  <si>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</si>
  <si>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</si>
  <si>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UKUPNO IZVANBILANČNE STAVKE (od 064 do 066)</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</si>
  <si>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</si>
  <si>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</si>
  <si>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</si>
  <si>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</si>
  <si>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</si>
  <si>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</si>
  <si>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</si>
  <si>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</si>
  <si>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</si>
  <si>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</si>
  <si>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</si>
  <si>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</si>
  <si>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</si>
  <si>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</si>
  <si>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</si>
  <si>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</si>
  <si>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</si>
  <si>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</si>
  <si>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</si>
  <si>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</si>
  <si>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</si>
  <si>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</si>
  <si>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</si>
  <si>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</si>
  <si>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</si>
  <si>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</si>
  <si>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</si>
  <si>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t>03777928</t>
  </si>
  <si>
    <t>HRVATSKA</t>
  </si>
  <si>
    <t>080010698</t>
  </si>
  <si>
    <t>87939104217</t>
  </si>
  <si>
    <t>529900D5G4V6THXC5P79</t>
  </si>
  <si>
    <t>319</t>
  </si>
  <si>
    <t>HRVATSKA POŠTANSKA BANKA, dioničko društvo</t>
  </si>
  <si>
    <t>ZAGREB</t>
  </si>
  <si>
    <t>JURIŠIĆEVA ULICA 4</t>
  </si>
  <si>
    <t>hpb@hpb.hr</t>
  </si>
  <si>
    <t>www.hpb.hr</t>
  </si>
  <si>
    <t>Maja Škara</t>
  </si>
  <si>
    <t>0800472472</t>
  </si>
  <si>
    <t>maja.skara@hpb.hr</t>
  </si>
  <si>
    <t xml:space="preserve">stanje na dan 31.03.2026 </t>
  </si>
  <si>
    <t>Obveznik:_______Hrvatska poštanska banka d.d.____________________________________</t>
  </si>
  <si>
    <t>u razdoblju 01.01.2026 do 31.03.2026</t>
  </si>
  <si>
    <t>Obveznik: ________Hrvatska poštanska banka d.d.__________________________________________________________</t>
  </si>
  <si>
    <t>Obveznik: __________Hrvatska poštanska banka d.d.________________________________</t>
  </si>
  <si>
    <t>HPB Invest d.o.o.</t>
  </si>
  <si>
    <t>Jurišićeva ulica 4, 10000 Zagreb</t>
  </si>
  <si>
    <t>HPB-nekretnine d.o.o.</t>
  </si>
  <si>
    <t>Bilješke uz financijske izvještaje</t>
  </si>
  <si>
    <t>1) Prihodi na osnovi kamata i slični prihodi</t>
  </si>
  <si>
    <t>u EUR</t>
  </si>
  <si>
    <t>AOP 001</t>
  </si>
  <si>
    <t>Kumulativno</t>
  </si>
  <si>
    <t>Dužnički vrijednosni papiri</t>
  </si>
  <si>
    <t>Krediti i predujmovi</t>
  </si>
  <si>
    <t xml:space="preserve">Depoziti </t>
  </si>
  <si>
    <t xml:space="preserve">Ukupno </t>
  </si>
  <si>
    <t>2) Rashodi na osnovi kamata i slični rashodi</t>
  </si>
  <si>
    <t>AOP 003</t>
  </si>
  <si>
    <t>3) Prihodi od provizija</t>
  </si>
  <si>
    <t>AOP 008</t>
  </si>
  <si>
    <t>Platno prometne naknade</t>
  </si>
  <si>
    <t>Naknade za vođenje tekućih i žiro računa</t>
  </si>
  <si>
    <t>Naknade po kreditnim karticama</t>
  </si>
  <si>
    <t>Naknade po mobilnom i internet bankarstvu</t>
  </si>
  <si>
    <t>Ostalo</t>
  </si>
  <si>
    <t>4) Rashodi za provizije</t>
  </si>
  <si>
    <t>AOP 009</t>
  </si>
  <si>
    <t>Troškovi platno prometnih naknada</t>
  </si>
  <si>
    <t xml:space="preserve"> </t>
  </si>
  <si>
    <t>5) Neto dobit ili gubitak od financijskih aktivnosti</t>
  </si>
  <si>
    <t>AOP 010</t>
  </si>
  <si>
    <t>Trgovanje vlasničkim instrumentima</t>
  </si>
  <si>
    <t>Trgovanje dužničkim vrijednosnim papirima</t>
  </si>
  <si>
    <t>Trgovanje devizama i izvedenicama povezane s devizama i zlatom</t>
  </si>
  <si>
    <t>6) Ostali prihodi iz redovnog poslovanja</t>
  </si>
  <si>
    <t>AOP 011</t>
  </si>
  <si>
    <t>Dobici ili (–) gubici po prestanku priznavanja financijske imovine i financijskih obveza koje nisu mjerene po fer vrijednosti kroz dobit ili gubitak, neto</t>
  </si>
  <si>
    <t>Dobici ili (–) gubici po financijskoj imovini kojom se ne trguje koja se obvezno mjeri po fer vrijednosti kroz dobit ili gubitak, neto</t>
  </si>
  <si>
    <t>Dobici ili (–) gubici po prestanku priznavanja financijske imovine i financijskih obveza po fer vrijednosti kroz dobit ili gubitak, neto</t>
  </si>
  <si>
    <t xml:space="preserve">Dobici ili (–) gubici od računovodstva zaštite </t>
  </si>
  <si>
    <t>Tečajne razlike [dobit ili (–) gubitak], neto</t>
  </si>
  <si>
    <t xml:space="preserve">Dobici ili (–) gubici po prestanku priznavanja ulaganja u društva kćeri, zajedničke pothvate i pridružena društva, neto </t>
  </si>
  <si>
    <t xml:space="preserve">Dobici ili (–) gubici po prestanku priznavanja nefinancijske imovine, neto </t>
  </si>
  <si>
    <t xml:space="preserve">Ostali prihodi iz poslovanja </t>
  </si>
  <si>
    <t>Dobici ili (–) gubici zbog promjena, neto</t>
  </si>
  <si>
    <t>7) Ostali rashodi iz redovnog poslovanja</t>
  </si>
  <si>
    <t>AOP 017</t>
  </si>
  <si>
    <t>Rashodi od temeljnog kapitala koji se vraća na zahtjev</t>
  </si>
  <si>
    <t>Ostali rashodi iz poslovanja</t>
  </si>
  <si>
    <t>Doprinosi u novcu sanacijskim odborima i sustavima osiguranja depozita</t>
  </si>
  <si>
    <t>8) Krediti i predujmovi klijentima</t>
  </si>
  <si>
    <t>Krediti i predujmovi po amortiziranom trošku</t>
  </si>
  <si>
    <t>Krediti i predujmovi koji se obvezno mjere po fer vrijednosti kroz dobit ili gubitak</t>
  </si>
  <si>
    <t>Stupanj 1</t>
  </si>
  <si>
    <t xml:space="preserve">Stupanj 2 </t>
  </si>
  <si>
    <t>Stupanj 3</t>
  </si>
  <si>
    <t>Opće države</t>
  </si>
  <si>
    <t>Bruto krediti</t>
  </si>
  <si>
    <t>Ispravci vrijednosti</t>
  </si>
  <si>
    <t>Ostala financijska društva</t>
  </si>
  <si>
    <t>Depoziti</t>
  </si>
  <si>
    <t>Nefinancijska društva</t>
  </si>
  <si>
    <t>Kućanstva</t>
  </si>
  <si>
    <t>UKUPNO</t>
  </si>
  <si>
    <t>31.3.2026.</t>
  </si>
  <si>
    <t>BILJEŠKE UZ FINANCIJSKE IZVJEŠTAJE - TFI</t>
  </si>
  <si>
    <t>(koji se sastavljaju za tromjesečna razdoblja)</t>
  </si>
  <si>
    <t>Naziv izdavatelja:   HRVATSKA POŠTANSKA BANKA d.d.</t>
  </si>
  <si>
    <r>
      <t>OIB:   ___</t>
    </r>
    <r>
      <rPr>
        <sz val="10"/>
        <rFont val="Arial"/>
        <family val="2"/>
        <charset val="238"/>
      </rPr>
      <t>87939104217____</t>
    </r>
    <r>
      <rPr>
        <sz val="10"/>
        <rFont val="Arial"/>
        <family val="2"/>
        <charset val="238"/>
      </rPr>
      <t>______________</t>
    </r>
  </si>
  <si>
    <t>Izvještajno razdoblje: __01.01.2026. - 31.03.2026</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</si>
  <si>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</si>
  <si>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</si>
  <si>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</si>
  <si>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</si>
  <si>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</si>
  <si>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</si>
  <si>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</si>
  <si>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</si>
  <si>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HRVATSKA POŠTANSKA BANKA d.d.</t>
  </si>
  <si>
    <t>10000 Zagreb</t>
  </si>
  <si>
    <t>Republika Hrvatska</t>
  </si>
  <si>
    <t>MBS: 080010698</t>
  </si>
  <si>
    <t>OIB:   87939104217</t>
  </si>
  <si>
    <t>2. usvojene računovodstvene politike (samo naznaku je li došlo do promjene u odnosu na prethodno razdoblje)</t>
  </si>
  <si>
    <t>U izvještajnom periodu nije bilo izmjena računovodstvenih politika.</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</si>
  <si>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</si>
  <si>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</si>
  <si>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 xml:space="preserve">U Dodatnim bilješkama niže su iskazani detalji  značajnih pozicija prihoda i rashoda </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</si>
  <si>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</si>
  <si>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</si>
  <si>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</si>
  <si>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U 000 EUR</t>
  </si>
  <si>
    <t>Iznos koji je teretio trošak razdoblja</t>
  </si>
  <si>
    <t>Kapitalizirani trošak</t>
  </si>
  <si>
    <t>Ukupni trošak zaposlenika</t>
  </si>
  <si>
    <t>Neto plaće</t>
  </si>
  <si>
    <t>Porezi i doprinosi iz plaće</t>
  </si>
  <si>
    <t>Doprinosi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</si>
  <si>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</si>
  <si>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</si>
  <si>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HPB Invest d.o.o.., Jurišićeva ulica 4, 10000 Zagreb, (temeljni kapital 863.610 eura)</t>
  </si>
  <si>
    <t>HPB Nekretnine d.o.o., Jurišićeva ulica 4, 10000 Zagreb,  (temeljni kapital 631.860 eura)</t>
  </si>
  <si>
    <t>10. broj i nominalnu vrijednost, ili ako ne postoji nominalna vrijednost, knjigovodstvenu vrijednost dionica ili udjela upisanih tijekom poslovne godine u okviru odobrenog kapitala</t>
  </si>
  <si>
    <t>Temeljni kapital Banke iznosi 161.970.000,00 EUR podijeljen na 2.024.625 redovnih dionica svaka u nominalnom iznosu 80,00 EUR te je uplaćen u cijelosti.</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</si>
  <si>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</si>
  <si>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</si>
  <si>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</si>
  <si>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</si>
  <si>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</si>
  <si>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</si>
  <si>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</si>
  <si>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Dodatne bilješke</t>
  </si>
  <si>
    <t>Banka objavljuje kvartalne izvještaje HPB Grupe na svojim web stranicama.</t>
  </si>
  <si>
    <t>Banka objavljuje godišnje izvještaje HPB Grupe  na svojim web stranicama.</t>
  </si>
  <si>
    <t>Banka i HPB Grupa primjenjuju iste računovodstvene politike u kvartalnim i godišnjim izvještajima. U izvještajnom periodu nije bilo izmjena računovodstvenih politika.</t>
  </si>
  <si>
    <t>HPB Grupa posluje tijekom cijele godine.</t>
  </si>
  <si>
    <t>Banka i Grupa su objavili najznačajnije informacije sukladno zahtjevima MRS 34 u okviru ovih bilješki.</t>
  </si>
  <si>
    <t>Jurišićeva ulica 4</t>
  </si>
  <si>
    <t>HPB grupa na izvještajni datum ima 262 milijuna eura obveza sa izvornim dospijećem većim od 5 godina.</t>
  </si>
  <si>
    <t>HPB Grupa na izvještajni datum nema obveza po repo kreditima koje bi bile pokrivene vrijednim osiguranjem.</t>
  </si>
  <si>
    <t>Prosječan broj zaposlenih tijekom razdoblja iznosi 1790</t>
  </si>
  <si>
    <t>Stanje odgođene porezne imovine na izvještajni datum iznosi 4.368 tisuća eura.</t>
  </si>
  <si>
    <t>HPB Grupa ne sudjeluje u opisanim aranžmanima.</t>
  </si>
  <si>
    <t>Banka na izvještajni datum ima 100% udjela u vlasništvu slijedećih društava (zajedno čine HPB Grupu):</t>
  </si>
  <si>
    <t>HPB Grupa nema udjele u drugim društvima osim navedenih u točki 9. iznad.</t>
  </si>
  <si>
    <t>Banka ne sudjeluje niti u jednoj grupi poduzetnika kao kontrolirani član grupe. Banka, HPB Invest d.o.o. I HPB Nekretnine d.o.o. Zajedno čine HPB grupu)</t>
  </si>
  <si>
    <t>Banka objavljuje tromjesečne konsolidirane financijske izvještaje za HPB Grupu na svojim web stranicama.</t>
  </si>
  <si>
    <t>HPB Grupa nema poslovnih aranžmana koji nisu uključeni u bilancu.</t>
  </si>
  <si>
    <t>U izvještajnom periodu nije bilo promjena u temeljnom kapitalu.</t>
  </si>
  <si>
    <t>31.12.2025.</t>
  </si>
  <si>
    <t>Nije bilo značajnih događaja nakon datuma bilance.</t>
  </si>
  <si>
    <t>HPB Grupa nema financijskih obveza, jamstava ili nepredvidivih izdataka koji nisu uključeni u bilancu</t>
  </si>
  <si>
    <t>Prethodno razdoblje 1.1. - 31.3.2025.</t>
  </si>
  <si>
    <t>Tekuće razdoblje 1.1. - 31.3.2026.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</si>
</sst>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_-* #,##0_-;\-* #,##0_-;_-* &quot;-&quot;??_-;_-@_-"/>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
      <b/>
      <sz val="11"/>
      <color theme="1"/>
      <name val="Calibri"/>
      <family val="2"/>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
      <patternFill patternType="solid">
        <fgColor theme="1" tint="0.34998626667073579"/>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7" fillId="0" borderId="0">
      <alignment vertical="top"/>
    </xf>
    <xf numFmtId="0" fontId="2" fillId="0" borderId="0"/>
    <xf numFmtId="0" fontId="2" fillId="0" borderId="0"/>
    <xf numFmtId="43" fontId="2" fillId="0" borderId="0" applyFont="0" applyFill="0" applyBorder="0" applyAlignment="0" applyProtection="0"/>
  </cellStyleXfs>
  <cellXfs count="317">
    <xf numFmtId="0" fontId="0" fillId="0" borderId="0" xfId="0"/>
    <xf numFmtId="3" fontId="6" fillId="0" borderId="0" xfId="1" applyNumberFormat="1" applyFont="1" applyAlignment="1">
      <alignment horizontal="center" vertical="center"/>
    </xf>
    <xf numFmtId="0" fontId="18" fillId="7" borderId="4" xfId="4" applyFont="1" applyFill="1" applyBorder="1"/>
    <xf numFmtId="0" fontId="1" fillId="7" borderId="5" xfId="4" applyFill="1" applyBorder="1"/>
    <xf numFmtId="0" fontId="1" fillId="0" borderId="0" xfId="4"/>
    <xf numFmtId="0" fontId="20" fillId="7" borderId="6" xfId="4" applyFont="1" applyFill="1" applyBorder="1" applyAlignment="1">
      <alignment horizontal="center" vertical="center"/>
    </xf>
    <xf numFmtId="0" fontId="20" fillId="7" borderId="0" xfId="4" applyFont="1" applyFill="1" applyAlignment="1">
      <alignment horizontal="center" vertical="center"/>
    </xf>
    <xf numFmtId="0" fontId="20" fillId="7" borderId="7" xfId="4" applyFont="1" applyFill="1" applyBorder="1" applyAlignment="1">
      <alignment horizontal="center" vertical="center"/>
    </xf>
    <xf numFmtId="0" fontId="5" fillId="7" borderId="0" xfId="4" applyFont="1" applyFill="1" applyAlignment="1">
      <alignment horizontal="center" vertical="center"/>
    </xf>
    <xf numFmtId="0" fontId="5" fillId="7" borderId="9" xfId="4" applyFont="1" applyFill="1" applyBorder="1" applyAlignment="1">
      <alignment vertical="center"/>
    </xf>
    <xf numFmtId="0" fontId="23" fillId="0" borderId="0" xfId="4" applyFont="1"/>
    <xf numFmtId="0" fontId="4" fillId="7" borderId="6" xfId="4" applyFont="1" applyFill="1" applyBorder="1" applyAlignment="1">
      <alignment vertical="center" wrapText="1"/>
    </xf>
    <xf numFmtId="0" fontId="4" fillId="7" borderId="0" xfId="4" applyFont="1" applyFill="1" applyAlignment="1">
      <alignment horizontal="right" vertical="center" wrapText="1"/>
    </xf>
    <xf numFmtId="0" fontId="4" fillId="7" borderId="0" xfId="4" applyFont="1" applyFill="1" applyAlignment="1">
      <alignment vertical="center" wrapText="1"/>
    </xf>
    <xf numFmtId="14" fontId="4" fillId="9" borderId="0" xfId="4" applyNumberFormat="1" applyFont="1" applyFill="1" applyAlignment="1" applyProtection="1">
      <alignment horizontal="center" vertical="center"/>
      <protection locked="0"/>
    </xf>
    <xf numFmtId="1" fontId="4" fillId="9" borderId="0" xfId="4" applyNumberFormat="1" applyFont="1" applyFill="1" applyAlignment="1" applyProtection="1">
      <alignment horizontal="center" vertical="center"/>
      <protection locked="0"/>
    </xf>
    <xf numFmtId="0" fontId="5" fillId="7" borderId="7" xfId="4" applyFont="1" applyFill="1" applyBorder="1" applyAlignment="1">
      <alignment vertical="center"/>
    </xf>
    <xf numFmtId="14" fontId="4" fillId="10" borderId="0" xfId="4" applyNumberFormat="1" applyFont="1" applyFill="1" applyAlignment="1" applyProtection="1">
      <alignment horizontal="center" vertical="center"/>
      <protection locked="0"/>
    </xf>
    <xf numFmtId="0" fontId="1" fillId="11" borderId="0" xfId="4" applyFill="1"/>
    <xf numFmtId="1" fontId="4" fillId="8" borderId="8" xfId="4" applyNumberFormat="1" applyFont="1" applyFill="1" applyBorder="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1" fillId="7" borderId="7" xfId="4" applyFill="1" applyBorder="1"/>
    <xf numFmtId="0" fontId="21" fillId="7" borderId="6" xfId="4" applyFont="1" applyFill="1" applyBorder="1" applyAlignment="1">
      <alignment wrapText="1"/>
    </xf>
    <xf numFmtId="0" fontId="21" fillId="7" borderId="7" xfId="4" applyFont="1" applyFill="1" applyBorder="1" applyAlignment="1">
      <alignment wrapText="1"/>
    </xf>
    <xf numFmtId="0" fontId="21" fillId="7" borderId="6" xfId="4" applyFont="1" applyFill="1" applyBorder="1"/>
    <xf numFmtId="0" fontId="21" fillId="7" borderId="0" xfId="4" applyFont="1" applyFill="1"/>
    <xf numFmtId="0" fontId="21" fillId="7" borderId="0" xfId="4" applyFont="1" applyFill="1" applyAlignment="1">
      <alignment wrapText="1"/>
    </xf>
    <xf numFmtId="0" fontId="21" fillId="7" borderId="7" xfId="4" applyFont="1" applyFill="1" applyBorder="1"/>
    <xf numFmtId="0" fontId="5" fillId="7" borderId="0" xfId="4" applyFont="1" applyFill="1" applyAlignment="1">
      <alignment horizontal="right" vertical="center" wrapText="1"/>
    </xf>
    <xf numFmtId="0" fontId="22" fillId="7" borderId="7" xfId="4" applyFont="1" applyFill="1" applyBorder="1" applyAlignment="1">
      <alignment vertical="center"/>
    </xf>
    <xf numFmtId="0" fontId="5" fillId="7" borderId="6" xfId="4" applyFont="1" applyFill="1" applyBorder="1" applyAlignment="1">
      <alignment horizontal="right" vertical="center" wrapText="1"/>
    </xf>
    <xf numFmtId="0" fontId="22" fillId="7" borderId="0" xfId="4" applyFont="1" applyFill="1" applyAlignment="1">
      <alignment vertical="center"/>
    </xf>
    <xf numFmtId="0" fontId="21" fillId="7" borderId="0" xfId="4" applyFont="1" applyFill="1" applyAlignment="1">
      <alignment vertical="top"/>
    </xf>
    <xf numFmtId="0" fontId="4" fillId="8" borderId="8" xfId="4" applyFont="1" applyFill="1" applyBorder="1" applyAlignment="1" applyProtection="1">
      <alignment horizontal="center" vertical="center"/>
      <protection locked="0"/>
    </xf>
    <xf numFmtId="0" fontId="4" fillId="7" borderId="0" xfId="4" applyFont="1" applyFill="1" applyAlignment="1">
      <alignment vertical="center"/>
    </xf>
    <xf numFmtId="0" fontId="21" fillId="7" borderId="0" xfId="4" applyFont="1" applyFill="1" applyAlignment="1">
      <alignment vertical="center"/>
    </xf>
    <xf numFmtId="0" fontId="21" fillId="7" borderId="7" xfId="4" applyFont="1" applyFill="1" applyBorder="1" applyAlignment="1">
      <alignment vertical="center"/>
    </xf>
    <xf numFmtId="0" fontId="24" fillId="7" borderId="0" xfId="4" applyFont="1" applyFill="1" applyAlignment="1">
      <alignment vertical="center"/>
    </xf>
    <xf numFmtId="0" fontId="24" fillId="7" borderId="7" xfId="4" applyFont="1" applyFill="1" applyBorder="1" applyAlignment="1">
      <alignment vertical="center"/>
    </xf>
    <xf numFmtId="0" fontId="4" fillId="7" borderId="0" xfId="4" applyFont="1" applyFill="1" applyAlignment="1">
      <alignment horizontal="center" vertical="center"/>
    </xf>
    <xf numFmtId="0" fontId="5" fillId="7" borderId="7" xfId="4" applyFont="1" applyFill="1" applyBorder="1" applyAlignment="1">
      <alignment horizontal="center" vertical="center"/>
    </xf>
    <xf numFmtId="0" fontId="21" fillId="7" borderId="6" xfId="4" applyFont="1" applyFill="1" applyBorder="1" applyAlignment="1">
      <alignment vertical="top"/>
    </xf>
    <xf numFmtId="0" fontId="24" fillId="7" borderId="7" xfId="4" applyFont="1" applyFill="1" applyBorder="1"/>
    <xf numFmtId="0" fontId="1" fillId="7" borderId="11" xfId="4" applyFill="1" applyBorder="1"/>
    <xf numFmtId="0" fontId="1" fillId="7" borderId="12" xfId="4" applyFill="1" applyBorder="1"/>
    <xf numFmtId="0" fontId="1" fillId="7" borderId="10" xfId="4" applyFill="1" applyBorder="1"/>
    <xf numFmtId="49" fontId="4" fillId="8" borderId="8" xfId="4" applyNumberFormat="1" applyFont="1" applyFill="1" applyBorder="1" applyAlignment="1" applyProtection="1">
      <alignment horizontal="center" vertical="center"/>
      <protection locked="0"/>
    </xf>
    <xf numFmtId="0" fontId="13" fillId="3" borderId="1" xfId="3" applyFont="1" applyFill="1" applyBorder="1" applyAlignment="1">
      <alignment horizontal="center" vertical="center"/>
    </xf>
    <xf numFmtId="3" fontId="13"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3" fontId="2" fillId="0" borderId="0" xfId="6" applyNumberFormat="1"/>
    <xf numFmtId="0" fontId="2" fillId="0" borderId="0" xfId="6"/>
    <xf numFmtId="0" fontId="13" fillId="3" borderId="1" xfId="6" applyFont="1" applyFill="1" applyBorder="1" applyAlignment="1">
      <alignment horizontal="center" vertical="center"/>
    </xf>
    <xf numFmtId="3" fontId="13" fillId="3" borderId="1" xfId="6" applyNumberFormat="1" applyFont="1" applyFill="1" applyBorder="1" applyAlignment="1">
      <alignment horizontal="center" vertical="center" wrapText="1"/>
    </xf>
    <xf numFmtId="164" fontId="13" fillId="0" borderId="1" xfId="6" applyNumberFormat="1" applyFont="1" applyBorder="1" applyAlignment="1">
      <alignment horizontal="center" vertical="center"/>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5" fillId="5" borderId="1" xfId="6" applyNumberFormat="1" applyFont="1" applyFill="1" applyBorder="1" applyAlignment="1">
      <alignment horizontal="right" vertical="center" shrinkToFit="1"/>
    </xf>
    <xf numFmtId="3" fontId="15" fillId="5"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6" fillId="3" borderId="1" xfId="6" applyNumberFormat="1" applyFont="1" applyFill="1" applyBorder="1" applyAlignment="1">
      <alignment horizontal="center" vertical="center" wrapText="1"/>
    </xf>
    <xf numFmtId="3" fontId="28"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6" fillId="12" borderId="1" xfId="6" applyNumberFormat="1" applyFont="1" applyFill="1" applyBorder="1" applyAlignment="1">
      <alignment horizontal="right" vertical="center" shrinkToFit="1"/>
    </xf>
    <xf numFmtId="3" fontId="25" fillId="12" borderId="1" xfId="6" applyNumberFormat="1" applyFont="1" applyFill="1" applyBorder="1" applyAlignment="1">
      <alignment horizontal="right" vertical="center" shrinkToFit="1"/>
    </xf>
    <xf numFmtId="0" fontId="13" fillId="0" borderId="0" xfId="6" applyFont="1" applyAlignment="1">
      <alignment horizontal="left" vertical="center" wrapText="1"/>
    </xf>
    <xf numFmtId="165" fontId="4" fillId="0" borderId="0" xfId="6" applyNumberFormat="1" applyFont="1" applyAlignment="1">
      <alignment horizontal="center" vertical="center"/>
    </xf>
    <xf numFmtId="3" fontId="16" fillId="0" borderId="0" xfId="6" applyNumberFormat="1" applyFont="1" applyAlignment="1">
      <alignment horizontal="right" vertical="center" shrinkToFit="1"/>
    </xf>
    <xf numFmtId="0" fontId="4" fillId="8" borderId="10" xfId="4" applyFont="1" applyFill="1" applyBorder="1" applyAlignment="1" applyProtection="1">
      <alignment horizontal="center" vertical="center"/>
      <protection locked="0"/>
    </xf>
    <xf numFmtId="0" fontId="21" fillId="7" borderId="0" xfId="4" applyFont="1" applyFill="1" applyProtection="1">
      <protection locked="0"/>
    </xf>
    <xf numFmtId="0" fontId="21" fillId="7" borderId="6" xfId="4" applyFont="1" applyFill="1" applyBorder="1" applyProtection="1">
      <protection locked="0"/>
    </xf>
    <xf numFmtId="0" fontId="21" fillId="7" borderId="0" xfId="4" applyFont="1" applyFill="1" applyAlignment="1" applyProtection="1">
      <alignment vertical="top"/>
      <protection locked="0"/>
    </xf>
    <xf numFmtId="0" fontId="21" fillId="7" borderId="7" xfId="4" applyFont="1" applyFill="1" applyBorder="1" applyProtection="1">
      <protection locked="0"/>
    </xf>
    <xf numFmtId="0" fontId="21" fillId="7" borderId="0" xfId="4" applyFont="1" applyFill="1" applyAlignment="1" applyProtection="1">
      <alignment vertical="top" wrapText="1"/>
      <protection locked="0"/>
    </xf>
    <xf numFmtId="0" fontId="21" fillId="7" borderId="0" xfId="4" applyFont="1" applyFill="1" applyAlignment="1" applyProtection="1">
      <alignment wrapText="1"/>
      <protection locked="0"/>
    </xf>
    <xf numFmtId="0" fontId="21" fillId="7" borderId="6" xfId="4" applyFont="1" applyFill="1" applyBorder="1" applyAlignment="1" applyProtection="1">
      <alignment vertical="top"/>
      <protection locked="0"/>
    </xf>
    <xf numFmtId="0" fontId="4" fillId="3" borderId="1" xfId="5" applyFont="1" applyFill="1" applyBorder="1" applyAlignment="1">
      <alignment horizontal="center" vertical="center" wrapText="1"/>
    </xf>
    <xf numFmtId="3" fontId="13" fillId="3" borderId="1" xfId="5" applyNumberFormat="1" applyFont="1" applyFill="1" applyBorder="1" applyAlignment="1">
      <alignment horizontal="center" vertical="center" wrapText="1"/>
    </xf>
    <xf numFmtId="0" fontId="13" fillId="3" borderId="1" xfId="5" applyFont="1" applyFill="1" applyBorder="1" applyAlignment="1">
      <alignment horizontal="center" vertical="center"/>
    </xf>
    <xf numFmtId="3" fontId="25" fillId="12" borderId="1" xfId="0" applyNumberFormat="1" applyFont="1" applyFill="1" applyBorder="1" applyAlignment="1">
      <alignment vertical="center" shrinkToFit="1"/>
    </xf>
    <xf numFmtId="3" fontId="32" fillId="0" borderId="1" xfId="0" applyNumberFormat="1" applyFont="1" applyBorder="1" applyAlignment="1" applyProtection="1">
      <alignment vertical="center" shrinkToFit="1"/>
      <protection locked="0"/>
    </xf>
    <xf numFmtId="3" fontId="32" fillId="0" borderId="1" xfId="0" applyNumberFormat="1" applyFont="1" applyBorder="1" applyAlignment="1" applyProtection="1">
      <alignment horizontal="right" vertical="center" shrinkToFit="1"/>
      <protection locked="0"/>
    </xf>
    <xf numFmtId="3" fontId="30"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164" fontId="13" fillId="0" borderId="1" xfId="0" applyNumberFormat="1" applyFont="1" applyBorder="1" applyAlignment="1">
      <alignment horizontal="center" vertical="center"/>
    </xf>
    <xf numFmtId="164" fontId="13" fillId="12" borderId="1" xfId="0" applyNumberFormat="1" applyFont="1" applyFill="1" applyBorder="1" applyAlignment="1">
      <alignment horizontal="center" vertical="center"/>
    </xf>
    <xf numFmtId="164" fontId="31" fillId="0" borderId="1" xfId="0" applyNumberFormat="1" applyFont="1" applyBorder="1" applyAlignment="1">
      <alignment horizontal="center" vertical="center"/>
    </xf>
    <xf numFmtId="164" fontId="31" fillId="13" borderId="1" xfId="0" applyNumberFormat="1" applyFont="1" applyFill="1" applyBorder="1" applyAlignment="1">
      <alignment horizontal="center" vertical="center"/>
    </xf>
    <xf numFmtId="164" fontId="31" fillId="12" borderId="1" xfId="0" applyNumberFormat="1" applyFont="1" applyFill="1" applyBorder="1" applyAlignment="1">
      <alignment horizontal="center" vertical="center"/>
    </xf>
    <xf numFmtId="164" fontId="33" fillId="13" borderId="1" xfId="0" applyNumberFormat="1" applyFont="1" applyFill="1" applyBorder="1" applyAlignment="1">
      <alignment horizontal="center" vertical="center"/>
    </xf>
    <xf numFmtId="164" fontId="33" fillId="0" borderId="1" xfId="0" applyNumberFormat="1" applyFont="1" applyBorder="1" applyAlignment="1">
      <alignment horizontal="center" vertical="center"/>
    </xf>
    <xf numFmtId="0" fontId="34" fillId="14" borderId="0" xfId="0" applyFont="1" applyFill="1"/>
    <xf numFmtId="0" fontId="34" fillId="14" borderId="0" xfId="0" applyFont="1" applyFill="1" applyAlignment="1">
      <alignment wrapText="1"/>
    </xf>
    <xf numFmtId="0" fontId="35" fillId="0" borderId="0" xfId="0" applyFont="1"/>
    <xf numFmtId="0" fontId="35" fillId="0" borderId="0" xfId="7" applyFont="1">
      <alignment vertical="top"/>
    </xf>
    <xf numFmtId="166" fontId="35" fillId="0" borderId="0" xfId="7" applyNumberFormat="1" applyFont="1" applyAlignment="1">
      <alignment horizontal="right" wrapText="1"/>
    </xf>
    <xf numFmtId="0" fontId="36" fillId="15" borderId="0" xfId="7" applyFont="1" applyFill="1">
      <alignment vertical="top"/>
    </xf>
    <xf numFmtId="166" fontId="37" fillId="15" borderId="0" xfId="7" applyNumberFormat="1" applyFont="1" applyFill="1" applyAlignment="1">
      <alignment horizontal="right" wrapText="1"/>
    </xf>
    <xf numFmtId="0" fontId="36" fillId="0" borderId="0" xfId="8" applyFont="1" applyAlignment="1">
      <alignment horizontal="left" vertical="center"/>
    </xf>
    <xf numFmtId="166" fontId="36" fillId="0" borderId="16" xfId="8" applyNumberFormat="1" applyFont="1" applyBorder="1" applyAlignment="1">
      <alignment wrapText="1"/>
    </xf>
    <xf numFmtId="166" fontId="36" fillId="0" borderId="16" xfId="8" applyNumberFormat="1" applyFont="1" applyBorder="1" applyAlignment="1">
      <alignment vertical="center" wrapText="1"/>
    </xf>
    <xf numFmtId="166" fontId="36" fillId="0" borderId="17" xfId="8" applyNumberFormat="1" applyFont="1" applyBorder="1" applyAlignment="1">
      <alignment horizontal="right" wrapText="1"/>
    </xf>
    <xf numFmtId="166" fontId="36" fillId="0" borderId="17" xfId="8" applyNumberFormat="1" applyFont="1" applyBorder="1" applyAlignment="1">
      <alignment horizontal="right" vertical="center" wrapText="1"/>
    </xf>
    <xf numFmtId="0" fontId="35" fillId="0" borderId="0" xfId="8" applyFont="1" applyAlignment="1">
      <alignment vertical="center"/>
    </xf>
    <xf numFmtId="166" fontId="35" fillId="0" borderId="0" xfId="9" applyNumberFormat="1" applyFont="1" applyAlignment="1">
      <alignment horizontal="right" vertical="center" wrapText="1"/>
    </xf>
    <xf numFmtId="0" fontId="36" fillId="0" borderId="0" xfId="9" applyFont="1" applyAlignment="1">
      <alignment horizontal="left"/>
    </xf>
    <xf numFmtId="166" fontId="36" fillId="0" borderId="18" xfId="9" applyNumberFormat="1" applyFont="1" applyBorder="1" applyAlignment="1">
      <alignment horizontal="right" vertical="center" wrapText="1"/>
    </xf>
    <xf numFmtId="3" fontId="35" fillId="0" borderId="0" xfId="0" applyNumberFormat="1" applyFont="1"/>
    <xf numFmtId="0" fontId="35" fillId="0" borderId="0" xfId="7" applyFont="1" applyAlignment="1"/>
    <xf numFmtId="166" fontId="36" fillId="0" borderId="0" xfId="7" applyNumberFormat="1" applyFont="1" applyAlignment="1">
      <alignment horizontal="right" wrapText="1"/>
    </xf>
    <xf numFmtId="166" fontId="35" fillId="15" borderId="0" xfId="7" applyNumberFormat="1" applyFont="1" applyFill="1" applyAlignment="1">
      <alignment horizontal="right" wrapText="1"/>
    </xf>
    <xf numFmtId="167" fontId="35" fillId="0" borderId="0" xfId="10" applyNumberFormat="1" applyFont="1" applyFill="1" applyBorder="1" applyAlignment="1">
      <alignment horizontal="right" vertical="center" wrapText="1"/>
    </xf>
    <xf numFmtId="0" fontId="35" fillId="0" borderId="0" xfId="8" applyFont="1" applyAlignment="1">
      <alignment horizontal="left" vertical="center"/>
    </xf>
    <xf numFmtId="167" fontId="35" fillId="0" borderId="0" xfId="10" applyNumberFormat="1" applyFont="1" applyFill="1" applyBorder="1" applyAlignment="1" applyProtection="1">
      <alignment horizontal="right" vertical="center" wrapText="1" shrinkToFit="1"/>
      <protection locked="0"/>
    </xf>
    <xf numFmtId="166" fontId="35" fillId="0" borderId="0" xfId="0" applyNumberFormat="1" applyFont="1"/>
    <xf numFmtId="0" fontId="35" fillId="0" borderId="0" xfId="8" applyFont="1"/>
    <xf numFmtId="166" fontId="35" fillId="0" borderId="0" xfId="8" applyNumberFormat="1" applyFont="1" applyAlignment="1" applyProtection="1">
      <alignment horizontal="right" vertical="center" wrapText="1" shrinkToFit="1"/>
      <protection locked="0"/>
    </xf>
    <xf numFmtId="0" fontId="36" fillId="15" borderId="0" xfId="7" applyFont="1" applyFill="1" applyAlignment="1">
      <alignment vertical="center" wrapText="1"/>
    </xf>
    <xf numFmtId="166" fontId="35" fillId="0" borderId="0" xfId="9" applyNumberFormat="1" applyFont="1" applyAlignment="1">
      <alignment horizontal="right" vertical="center"/>
    </xf>
    <xf numFmtId="0" fontId="36" fillId="0" borderId="0" xfId="9" applyFont="1" applyAlignment="1">
      <alignment horizontal="left" vertical="center"/>
    </xf>
    <xf numFmtId="166" fontId="36" fillId="0" borderId="0" xfId="9" applyNumberFormat="1" applyFont="1" applyAlignment="1">
      <alignment horizontal="right" vertical="center" wrapText="1"/>
    </xf>
    <xf numFmtId="0" fontId="35" fillId="0" borderId="0" xfId="7" applyFont="1" applyAlignment="1">
      <alignment vertical="center"/>
    </xf>
    <xf numFmtId="0" fontId="35" fillId="0" borderId="0" xfId="0" applyFont="1" applyAlignment="1">
      <alignment wrapText="1"/>
    </xf>
    <xf numFmtId="166" fontId="35" fillId="15" borderId="0" xfId="7" applyNumberFormat="1" applyFont="1" applyFill="1" applyAlignment="1">
      <alignment horizontal="right"/>
    </xf>
    <xf numFmtId="166" fontId="35" fillId="15" borderId="0" xfId="9" applyNumberFormat="1" applyFont="1" applyFill="1" applyAlignment="1">
      <alignment horizontal="right"/>
    </xf>
    <xf numFmtId="0" fontId="36" fillId="0" borderId="0" xfId="0" applyFont="1"/>
    <xf numFmtId="0" fontId="36" fillId="0" borderId="16" xfId="0" applyFont="1" applyBorder="1" applyAlignment="1">
      <alignment wrapText="1"/>
    </xf>
    <xf numFmtId="0" fontId="36" fillId="0" borderId="16" xfId="0" applyFont="1" applyBorder="1"/>
    <xf numFmtId="0" fontId="36" fillId="0" borderId="4" xfId="0" applyFont="1" applyBorder="1"/>
    <xf numFmtId="0" fontId="36" fillId="0" borderId="0" xfId="0" applyFont="1" applyAlignment="1">
      <alignment wrapText="1"/>
    </xf>
    <xf numFmtId="0" fontId="36" fillId="0" borderId="17" xfId="0" applyFont="1" applyBorder="1" applyAlignment="1">
      <alignment horizontal="right" wrapText="1"/>
    </xf>
    <xf numFmtId="0" fontId="36" fillId="0" borderId="17" xfId="0" applyFont="1" applyBorder="1" applyAlignment="1">
      <alignment horizontal="right"/>
    </xf>
    <xf numFmtId="0" fontId="36" fillId="0" borderId="0" xfId="0" applyFont="1" applyAlignment="1">
      <alignment horizontal="right"/>
    </xf>
    <xf numFmtId="167" fontId="36" fillId="0" borderId="0" xfId="10" applyNumberFormat="1" applyFont="1" applyFill="1" applyAlignment="1">
      <alignment wrapText="1"/>
    </xf>
    <xf numFmtId="167" fontId="36" fillId="0" borderId="0" xfId="10" applyNumberFormat="1" applyFont="1" applyFill="1" applyAlignment="1"/>
    <xf numFmtId="167" fontId="36" fillId="0" borderId="0" xfId="10" applyNumberFormat="1" applyFont="1" applyFill="1" applyBorder="1" applyAlignment="1">
      <alignment horizontal="right" wrapText="1"/>
    </xf>
    <xf numFmtId="167" fontId="36" fillId="0" borderId="0" xfId="10" applyNumberFormat="1" applyFont="1" applyFill="1" applyBorder="1" applyAlignment="1">
      <alignment horizontal="right"/>
    </xf>
    <xf numFmtId="167" fontId="35" fillId="0" borderId="0" xfId="10" applyNumberFormat="1" applyFont="1" applyFill="1" applyBorder="1" applyAlignment="1">
      <alignment horizontal="right" wrapText="1"/>
    </xf>
    <xf numFmtId="167" fontId="35" fillId="0" borderId="0" xfId="10" applyNumberFormat="1" applyFont="1" applyFill="1" applyBorder="1" applyAlignment="1">
      <alignment horizontal="right"/>
    </xf>
    <xf numFmtId="166" fontId="35" fillId="0" borderId="0" xfId="8" applyNumberFormat="1" applyFont="1" applyAlignment="1" applyProtection="1">
      <alignment horizontal="right" wrapText="1" shrinkToFit="1"/>
      <protection locked="0"/>
    </xf>
    <xf numFmtId="166" fontId="35" fillId="0" borderId="0" xfId="8" applyNumberFormat="1" applyFont="1" applyAlignment="1" applyProtection="1">
      <alignment horizontal="right" shrinkToFit="1"/>
      <protection locked="0"/>
    </xf>
    <xf numFmtId="167" fontId="35" fillId="0" borderId="0" xfId="10" applyNumberFormat="1" applyFont="1" applyFill="1" applyAlignment="1">
      <alignment wrapText="1"/>
    </xf>
    <xf numFmtId="167" fontId="35" fillId="0" borderId="0" xfId="10" applyNumberFormat="1" applyFont="1" applyFill="1" applyAlignment="1"/>
    <xf numFmtId="167" fontId="36" fillId="0" borderId="18" xfId="10" applyNumberFormat="1" applyFont="1" applyFill="1" applyBorder="1" applyAlignment="1">
      <alignment wrapText="1"/>
    </xf>
    <xf numFmtId="167" fontId="36" fillId="0" borderId="18" xfId="10" applyNumberFormat="1" applyFont="1" applyFill="1" applyBorder="1" applyAlignment="1"/>
    <xf numFmtId="167" fontId="36" fillId="0" borderId="0" xfId="0" applyNumberFormat="1" applyFont="1"/>
    <xf numFmtId="167" fontId="35" fillId="0" borderId="0" xfId="0" applyNumberFormat="1" applyFont="1" applyAlignment="1">
      <alignment wrapText="1"/>
    </xf>
    <xf numFmtId="167" fontId="35" fillId="0" borderId="0" xfId="0" applyNumberFormat="1" applyFont="1"/>
    <xf numFmtId="166" fontId="37" fillId="15" borderId="0" xfId="7" applyNumberFormat="1" applyFont="1" applyFill="1" applyAlignment="1">
      <alignment horizontal="right"/>
    </xf>
    <xf numFmtId="14" fontId="36" fillId="0" borderId="16" xfId="0" applyNumberFormat="1" applyFont="1" applyBorder="1"/>
    <xf numFmtId="14" fontId="36" fillId="0" borderId="0" xfId="0" applyNumberFormat="1" applyFont="1"/>
    <xf numFmtId="166" fontId="36" fillId="0" borderId="17" xfId="8" applyNumberFormat="1" applyFont="1" applyBorder="1" applyAlignment="1">
      <alignment horizontal="right"/>
    </xf>
    <xf numFmtId="166" fontId="36" fillId="0" borderId="16" xfId="8" applyNumberFormat="1" applyFont="1" applyBorder="1"/>
    <xf numFmtId="166" fontId="36" fillId="0" borderId="16" xfId="8" applyNumberFormat="1" applyFont="1" applyBorder="1" applyAlignment="1">
      <alignment vertical="center"/>
    </xf>
    <xf numFmtId="0" fontId="2" fillId="0" borderId="0" xfId="0" applyFont="1"/>
    <xf numFmtId="0" fontId="6" fillId="0" borderId="0" xfId="0" applyFont="1"/>
    <xf numFmtId="0" fontId="0" fillId="0" borderId="0" xfId="0" applyAlignment="1">
      <alignment horizontal="right"/>
    </xf>
    <xf numFmtId="0" fontId="0" fillId="0" borderId="1" xfId="0" applyBorder="1"/>
    <xf numFmtId="0" fontId="0" fillId="0" borderId="1" xfId="0" applyBorder="1" applyAlignment="1">
      <alignment wrapText="1"/>
    </xf>
    <xf numFmtId="3" fontId="0" fillId="0" borderId="1" xfId="0" applyNumberFormat="1" applyBorder="1"/>
    <xf numFmtId="0" fontId="38" fillId="0" borderId="1" xfId="0" applyFont="1" applyBorder="1"/>
    <xf numFmtId="3" fontId="38" fillId="0" borderId="1" xfId="0" applyNumberFormat="1" applyFont="1" applyBorder="1"/>
    <xf numFmtId="0" fontId="8" fillId="0" borderId="0" xfId="0" applyFont="1"/>
    <xf numFmtId="0" fontId="17" fillId="7" borderId="3" xfId="4" applyFont="1" applyFill="1" applyBorder="1" applyAlignment="1">
      <alignment vertical="center"/>
    </xf>
    <xf numFmtId="0" fontId="17" fillId="7" borderId="4" xfId="4" applyFont="1" applyFill="1" applyBorder="1" applyAlignment="1">
      <alignment vertical="center"/>
    </xf>
    <xf numFmtId="0" fontId="20" fillId="7" borderId="6" xfId="4" applyFont="1" applyFill="1" applyBorder="1" applyAlignment="1">
      <alignment horizontal="center" vertical="center"/>
    </xf>
    <xf numFmtId="0" fontId="20" fillId="7" borderId="0" xfId="4" applyFont="1" applyFill="1" applyAlignment="1">
      <alignment horizontal="center" vertical="center"/>
    </xf>
    <xf numFmtId="0" fontId="20" fillId="7" borderId="7" xfId="4" applyFont="1" applyFill="1" applyBorder="1" applyAlignment="1">
      <alignment horizontal="center" vertical="center"/>
    </xf>
    <xf numFmtId="0" fontId="4" fillId="7" borderId="6" xfId="4" applyFont="1" applyFill="1" applyBorder="1" applyAlignment="1">
      <alignment vertical="center" wrapText="1"/>
    </xf>
    <xf numFmtId="0" fontId="4" fillId="7" borderId="0" xfId="4" applyFont="1" applyFill="1" applyAlignment="1">
      <alignment vertical="center" wrapText="1"/>
    </xf>
    <xf numFmtId="14" fontId="4" fillId="8" borderId="2" xfId="4" applyNumberFormat="1" applyFont="1" applyFill="1" applyBorder="1" applyAlignment="1" applyProtection="1">
      <alignment horizontal="center" vertical="center"/>
      <protection locked="0"/>
    </xf>
    <xf numFmtId="14" fontId="4" fillId="8" borderId="10" xfId="4" applyNumberFormat="1" applyFont="1" applyFill="1" applyBorder="1" applyAlignment="1" applyProtection="1">
      <alignment horizontal="center" vertical="center"/>
      <protection locked="0"/>
    </xf>
    <xf numFmtId="14" fontId="4" fillId="8" borderId="11" xfId="4" applyNumberFormat="1" applyFont="1" applyFill="1" applyBorder="1" applyAlignment="1" applyProtection="1">
      <alignment horizontal="center" vertical="center"/>
      <protection locked="0"/>
    </xf>
    <xf numFmtId="0" fontId="4" fillId="0" borderId="6" xfId="4" applyFont="1" applyBorder="1" applyAlignment="1">
      <alignment horizontal="center" vertical="center" wrapText="1"/>
    </xf>
    <xf numFmtId="0" fontId="4" fillId="0" borderId="0" xfId="4" applyFont="1" applyAlignment="1">
      <alignment horizontal="center" vertical="center" wrapText="1"/>
    </xf>
    <xf numFmtId="0" fontId="4" fillId="0" borderId="7" xfId="4" applyFont="1" applyBorder="1" applyAlignment="1">
      <alignment horizontal="center" vertical="center" wrapText="1"/>
    </xf>
    <xf numFmtId="0" fontId="5" fillId="7" borderId="6" xfId="4" applyFont="1" applyFill="1" applyBorder="1" applyAlignment="1">
      <alignment horizontal="right" vertical="center" wrapText="1"/>
    </xf>
    <xf numFmtId="0" fontId="5" fillId="7" borderId="7" xfId="4" applyFont="1" applyFill="1" applyBorder="1" applyAlignment="1">
      <alignment horizontal="right" vertical="center" wrapText="1"/>
    </xf>
    <xf numFmtId="49" fontId="4" fillId="8" borderId="11" xfId="4" applyNumberFormat="1" applyFont="1" applyFill="1" applyBorder="1" applyAlignment="1" applyProtection="1">
      <alignment horizontal="center" vertical="center"/>
      <protection locked="0"/>
    </xf>
    <xf numFmtId="49" fontId="4" fillId="8" borderId="10" xfId="4" applyNumberFormat="1" applyFont="1" applyFill="1" applyBorder="1" applyAlignment="1" applyProtection="1">
      <alignment horizontal="center" vertical="center"/>
      <protection locked="0"/>
    </xf>
    <xf numFmtId="0" fontId="21" fillId="7" borderId="6" xfId="4" applyFont="1" applyFill="1" applyBorder="1" applyAlignment="1">
      <alignment wrapText="1"/>
    </xf>
    <xf numFmtId="0" fontId="21" fillId="7" borderId="0" xfId="4" applyFont="1" applyFill="1" applyAlignment="1">
      <alignment wrapText="1"/>
    </xf>
    <xf numFmtId="0" fontId="21" fillId="7" borderId="0" xfId="4" applyFont="1" applyFill="1"/>
    <xf numFmtId="0" fontId="19" fillId="7" borderId="6" xfId="4" applyFont="1" applyFill="1" applyBorder="1" applyAlignment="1">
      <alignment horizontal="center" vertical="center" wrapText="1"/>
    </xf>
    <xf numFmtId="0" fontId="19" fillId="7" borderId="0" xfId="4" applyFont="1" applyFill="1" applyAlignment="1">
      <alignment horizontal="center" vertical="center" wrapText="1"/>
    </xf>
    <xf numFmtId="0" fontId="5" fillId="7" borderId="6" xfId="4" applyFont="1" applyFill="1" applyBorder="1" applyAlignment="1">
      <alignment horizontal="right" vertical="center"/>
    </xf>
    <xf numFmtId="0" fontId="5" fillId="7" borderId="7" xfId="4" applyFont="1" applyFill="1" applyBorder="1" applyAlignment="1">
      <alignment horizontal="right" vertical="center"/>
    </xf>
    <xf numFmtId="0" fontId="5" fillId="7" borderId="0" xfId="4" applyFont="1" applyFill="1" applyAlignment="1">
      <alignment horizontal="right" vertical="center" wrapText="1"/>
    </xf>
    <xf numFmtId="0" fontId="4" fillId="8" borderId="11" xfId="4" applyFont="1" applyFill="1" applyBorder="1" applyAlignment="1" applyProtection="1">
      <alignment horizontal="center" vertical="center"/>
      <protection locked="0"/>
    </xf>
    <xf numFmtId="0" fontId="4" fillId="8" borderId="10" xfId="4" applyFont="1" applyFill="1" applyBorder="1" applyAlignment="1" applyProtection="1">
      <alignment horizontal="center" vertical="center"/>
      <protection locked="0"/>
    </xf>
    <xf numFmtId="0" fontId="21" fillId="7" borderId="6" xfId="4" applyFont="1" applyFill="1" applyBorder="1" applyAlignment="1">
      <alignment vertical="center" wrapText="1"/>
    </xf>
    <xf numFmtId="0" fontId="21" fillId="7" borderId="0" xfId="4" applyFont="1" applyFill="1" applyAlignment="1">
      <alignment vertical="center" wrapText="1"/>
    </xf>
    <xf numFmtId="0" fontId="5" fillId="7" borderId="0" xfId="4" applyFont="1" applyFill="1" applyAlignment="1">
      <alignment horizontal="right" vertical="center"/>
    </xf>
    <xf numFmtId="0" fontId="4" fillId="8" borderId="11" xfId="4" applyFont="1" applyFill="1" applyBorder="1" applyAlignment="1" applyProtection="1">
      <alignment vertical="center"/>
      <protection locked="0"/>
    </xf>
    <xf numFmtId="0" fontId="4" fillId="8" borderId="12" xfId="4" applyFont="1" applyFill="1" applyBorder="1" applyAlignment="1" applyProtection="1">
      <alignment vertical="center"/>
      <protection locked="0"/>
    </xf>
    <xf numFmtId="0" fontId="4" fillId="8" borderId="10" xfId="4" applyFont="1" applyFill="1" applyBorder="1" applyAlignment="1" applyProtection="1">
      <alignment vertical="center"/>
      <protection locked="0"/>
    </xf>
    <xf numFmtId="0" fontId="22" fillId="7" borderId="6" xfId="4" applyFont="1" applyFill="1" applyBorder="1" applyAlignment="1">
      <alignment vertical="center"/>
    </xf>
    <xf numFmtId="0" fontId="22" fillId="7" borderId="0" xfId="4" applyFont="1" applyFill="1" applyAlignment="1">
      <alignment vertical="center"/>
    </xf>
    <xf numFmtId="0" fontId="5" fillId="7" borderId="6" xfId="4" applyFont="1" applyFill="1" applyBorder="1" applyAlignment="1">
      <alignment horizontal="left" vertical="center" wrapText="1"/>
    </xf>
    <xf numFmtId="0" fontId="5" fillId="7" borderId="0" xfId="4" applyFont="1" applyFill="1" applyAlignment="1">
      <alignment horizontal="left" vertical="center"/>
    </xf>
    <xf numFmtId="0" fontId="5" fillId="7" borderId="0" xfId="4" applyFont="1" applyFill="1" applyAlignment="1">
      <alignment vertical="center"/>
    </xf>
    <xf numFmtId="0" fontId="21" fillId="8" borderId="11" xfId="4" applyFont="1" applyFill="1" applyBorder="1" applyProtection="1">
      <protection locked="0"/>
    </xf>
    <xf numFmtId="0" fontId="21" fillId="8" borderId="12" xfId="4" applyFont="1" applyFill="1" applyBorder="1" applyProtection="1">
      <protection locked="0"/>
    </xf>
    <xf numFmtId="0" fontId="21" fillId="8" borderId="10" xfId="4" applyFont="1" applyFill="1" applyBorder="1" applyProtection="1">
      <protection locked="0"/>
    </xf>
    <xf numFmtId="0" fontId="5" fillId="7" borderId="6" xfId="4" applyFont="1" applyFill="1" applyBorder="1" applyAlignment="1">
      <alignment horizontal="center" vertical="center"/>
    </xf>
    <xf numFmtId="0" fontId="5" fillId="7" borderId="0" xfId="4" applyFont="1" applyFill="1" applyAlignment="1">
      <alignment horizontal="center" vertical="center"/>
    </xf>
    <xf numFmtId="0" fontId="4" fillId="8" borderId="11" xfId="4" applyFont="1" applyFill="1" applyBorder="1" applyAlignment="1" applyProtection="1">
      <alignment horizontal="right" vertical="center"/>
      <protection locked="0"/>
    </xf>
    <xf numFmtId="0" fontId="4" fillId="8" borderId="12" xfId="4" applyFont="1" applyFill="1" applyBorder="1" applyAlignment="1" applyProtection="1">
      <alignment horizontal="right" vertical="center"/>
      <protection locked="0"/>
    </xf>
    <xf numFmtId="0" fontId="4" fillId="8" borderId="10" xfId="4" applyFont="1" applyFill="1" applyBorder="1" applyAlignment="1" applyProtection="1">
      <alignment horizontal="right" vertical="center"/>
      <protection locked="0"/>
    </xf>
    <xf numFmtId="0" fontId="21" fillId="7" borderId="0" xfId="4" applyFont="1" applyFill="1" applyAlignment="1" applyProtection="1">
      <alignment vertical="top" wrapText="1"/>
      <protection locked="0"/>
    </xf>
    <xf numFmtId="0" fontId="21" fillId="7" borderId="0" xfId="4" applyFont="1" applyFill="1" applyAlignment="1">
      <alignment vertical="top"/>
    </xf>
    <xf numFmtId="0" fontId="21" fillId="7" borderId="0" xfId="4" applyFont="1" applyFill="1" applyAlignment="1" applyProtection="1">
      <alignment vertical="top"/>
      <protection locked="0"/>
    </xf>
    <xf numFmtId="0" fontId="21" fillId="7" borderId="0" xfId="4" applyFont="1" applyFill="1" applyProtection="1">
      <protection locked="0"/>
    </xf>
    <xf numFmtId="49" fontId="4" fillId="8" borderId="11" xfId="4" applyNumberFormat="1" applyFont="1" applyFill="1" applyBorder="1" applyAlignment="1" applyProtection="1">
      <alignment vertical="center"/>
      <protection locked="0"/>
    </xf>
    <xf numFmtId="49" fontId="4" fillId="8" borderId="12" xfId="4" applyNumberFormat="1" applyFont="1" applyFill="1" applyBorder="1" applyAlignment="1" applyProtection="1">
      <alignment vertical="center"/>
      <protection locked="0"/>
    </xf>
    <xf numFmtId="49" fontId="4" fillId="8" borderId="10" xfId="4" applyNumberFormat="1" applyFont="1" applyFill="1" applyBorder="1" applyAlignment="1" applyProtection="1">
      <alignment vertical="center"/>
      <protection locked="0"/>
    </xf>
    <xf numFmtId="0" fontId="5" fillId="7" borderId="7" xfId="4" applyFont="1" applyFill="1" applyBorder="1" applyAlignment="1">
      <alignment horizontal="center" vertical="center"/>
    </xf>
    <xf numFmtId="0" fontId="5" fillId="7" borderId="6" xfId="4" applyFont="1" applyFill="1" applyBorder="1" applyAlignment="1">
      <alignment horizontal="left" vertical="center"/>
    </xf>
    <xf numFmtId="0" fontId="5" fillId="7" borderId="0" xfId="4" applyFont="1" applyFill="1" applyAlignment="1">
      <alignment vertical="top"/>
    </xf>
    <xf numFmtId="0" fontId="21" fillId="8" borderId="11" xfId="4" applyFont="1" applyFill="1" applyBorder="1" applyAlignment="1" applyProtection="1">
      <alignment vertical="center"/>
      <protection locked="0"/>
    </xf>
    <xf numFmtId="0" fontId="21" fillId="8" borderId="12" xfId="4" applyFont="1" applyFill="1" applyBorder="1" applyAlignment="1" applyProtection="1">
      <alignment vertical="center"/>
      <protection locked="0"/>
    </xf>
    <xf numFmtId="0" fontId="21" fillId="8" borderId="10" xfId="4" applyFont="1" applyFill="1" applyBorder="1" applyAlignment="1" applyProtection="1">
      <alignment vertical="center"/>
      <protection locked="0"/>
    </xf>
    <xf numFmtId="0" fontId="5" fillId="7" borderId="4" xfId="4" applyFont="1" applyFill="1" applyBorder="1" applyAlignment="1">
      <alignment horizontal="left" vertical="center" wrapText="1"/>
    </xf>
    <xf numFmtId="0" fontId="5" fillId="7" borderId="13" xfId="4" applyFont="1" applyFill="1" applyBorder="1" applyAlignment="1">
      <alignment horizontal="left" vertical="center" wrapText="1"/>
    </xf>
    <xf numFmtId="49" fontId="30" fillId="0" borderId="14" xfId="0" applyNumberFormat="1" applyFont="1" applyBorder="1" applyAlignment="1">
      <alignment horizontal="left" vertical="center" wrapText="1"/>
    </xf>
    <xf numFmtId="49" fontId="30" fillId="0" borderId="13" xfId="0" applyNumberFormat="1" applyFont="1" applyBorder="1" applyAlignment="1">
      <alignment horizontal="left" vertical="center" wrapText="1"/>
    </xf>
    <xf numFmtId="49" fontId="30" fillId="0" borderId="15" xfId="0" applyNumberFormat="1" applyFont="1" applyBorder="1" applyAlignment="1">
      <alignment horizontal="left" vertical="center" wrapText="1"/>
    </xf>
    <xf numFmtId="0" fontId="30" fillId="0" borderId="14" xfId="0" applyFont="1" applyBorder="1" applyAlignment="1">
      <alignment horizontal="left" vertical="center"/>
    </xf>
    <xf numFmtId="0" fontId="30" fillId="0" borderId="13" xfId="0" applyFont="1" applyBorder="1" applyAlignment="1">
      <alignment horizontal="left" vertical="center"/>
    </xf>
    <xf numFmtId="0" fontId="30" fillId="0" borderId="15" xfId="0" applyFont="1" applyBorder="1" applyAlignment="1">
      <alignment horizontal="left" vertical="center"/>
    </xf>
    <xf numFmtId="49" fontId="33" fillId="13" borderId="14" xfId="0" applyNumberFormat="1" applyFont="1" applyFill="1" applyBorder="1" applyAlignment="1">
      <alignment horizontal="left" vertical="center" wrapText="1"/>
    </xf>
    <xf numFmtId="49" fontId="33" fillId="13" borderId="13" xfId="0" applyNumberFormat="1" applyFont="1" applyFill="1" applyBorder="1" applyAlignment="1">
      <alignment horizontal="left" vertical="center" wrapText="1"/>
    </xf>
    <xf numFmtId="49" fontId="33" fillId="13" borderId="15" xfId="0" applyNumberFormat="1" applyFont="1" applyFill="1" applyBorder="1" applyAlignment="1">
      <alignment horizontal="left" vertical="center" wrapText="1"/>
    </xf>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49" fontId="30" fillId="0" borderId="14" xfId="0" applyNumberFormat="1" applyFont="1" applyBorder="1" applyAlignment="1">
      <alignment vertical="center" wrapText="1"/>
    </xf>
    <xf numFmtId="49" fontId="30" fillId="0" borderId="13" xfId="0" applyNumberFormat="1" applyFont="1" applyBorder="1" applyAlignment="1">
      <alignment vertical="center" wrapText="1"/>
    </xf>
    <xf numFmtId="49" fontId="30" fillId="0" borderId="15" xfId="0" applyNumberFormat="1" applyFont="1" applyBorder="1" applyAlignment="1">
      <alignment vertical="center" wrapText="1"/>
    </xf>
    <xf numFmtId="49" fontId="33" fillId="13" borderId="14" xfId="0" applyNumberFormat="1" applyFont="1" applyFill="1" applyBorder="1" applyAlignment="1">
      <alignment vertical="center" wrapText="1"/>
    </xf>
    <xf numFmtId="49" fontId="33" fillId="13" borderId="13" xfId="0" applyNumberFormat="1" applyFont="1" applyFill="1" applyBorder="1" applyAlignment="1">
      <alignment vertical="center" wrapText="1"/>
    </xf>
    <xf numFmtId="49" fontId="33" fillId="13" borderId="15" xfId="0" applyNumberFormat="1" applyFont="1" applyFill="1" applyBorder="1" applyAlignment="1">
      <alignment vertical="center" wrapText="1"/>
    </xf>
    <xf numFmtId="49" fontId="33" fillId="12" borderId="14" xfId="0" applyNumberFormat="1" applyFont="1" applyFill="1" applyBorder="1" applyAlignment="1">
      <alignment horizontal="left" vertical="center" wrapText="1"/>
    </xf>
    <xf numFmtId="49" fontId="33" fillId="12" borderId="13" xfId="0" applyNumberFormat="1" applyFont="1" applyFill="1" applyBorder="1" applyAlignment="1">
      <alignment horizontal="left" vertical="center" wrapText="1"/>
    </xf>
    <xf numFmtId="49" fontId="33" fillId="12" borderId="15" xfId="0" applyNumberFormat="1" applyFont="1" applyFill="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0" fontId="30" fillId="0" borderId="14" xfId="0" applyFont="1" applyBorder="1" applyAlignment="1">
      <alignment vertical="center" wrapText="1"/>
    </xf>
    <xf numFmtId="0" fontId="30" fillId="0" borderId="13" xfId="0" applyFont="1" applyBorder="1" applyAlignment="1">
      <alignment vertical="center" wrapText="1"/>
    </xf>
    <xf numFmtId="0" fontId="30" fillId="0" borderId="15" xfId="0" applyFont="1" applyBorder="1" applyAlignment="1">
      <alignment vertical="center" wrapText="1"/>
    </xf>
    <xf numFmtId="0" fontId="13" fillId="3" borderId="1" xfId="5" applyFont="1" applyFill="1" applyBorder="1" applyAlignment="1">
      <alignment horizontal="center" vertical="center"/>
    </xf>
    <xf numFmtId="0" fontId="2" fillId="0" borderId="1"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1" xfId="5" applyFont="1" applyFill="1" applyBorder="1" applyAlignment="1" applyProtection="1">
      <alignment vertical="center" wrapText="1"/>
      <protection locked="0"/>
    </xf>
    <xf numFmtId="0" fontId="2" fillId="0" borderId="12" xfId="5" applyBorder="1" applyAlignment="1" applyProtection="1">
      <alignment vertical="center" wrapText="1"/>
      <protection locked="0"/>
    </xf>
    <xf numFmtId="0" fontId="2" fillId="0" borderId="12" xfId="5" applyBorder="1" applyProtection="1">
      <protection locked="0"/>
    </xf>
    <xf numFmtId="0" fontId="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12" fillId="6" borderId="14" xfId="0" applyFont="1" applyFill="1" applyBorder="1" applyAlignment="1">
      <alignment horizontal="left" vertical="center" shrinkToFit="1"/>
    </xf>
    <xf numFmtId="0" fontId="12" fillId="6" borderId="13" xfId="0" applyFont="1" applyFill="1" applyBorder="1" applyAlignment="1">
      <alignment horizontal="left" vertical="center" shrinkToFit="1"/>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3" fontId="13"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3" fillId="3" borderId="1" xfId="3" applyFont="1" applyFill="1" applyBorder="1" applyAlignment="1">
      <alignment horizontal="center" vertical="center"/>
    </xf>
    <xf numFmtId="0" fontId="0" fillId="0" borderId="1" xfId="0" applyBorder="1" applyAlignment="1">
      <alignment horizontal="center" vertical="center"/>
    </xf>
    <xf numFmtId="0" fontId="2" fillId="0" borderId="0" xfId="6" applyAlignment="1">
      <alignment horizontal="right" vertical="top" wrapText="1"/>
    </xf>
    <xf numFmtId="0" fontId="2" fillId="0" borderId="0" xfId="6"/>
    <xf numFmtId="0" fontId="0" fillId="0" borderId="0" xfId="0"/>
    <xf numFmtId="0" fontId="6" fillId="4" borderId="11" xfId="6" applyFont="1" applyFill="1" applyBorder="1" applyAlignment="1" applyProtection="1">
      <alignment vertical="center" wrapText="1"/>
      <protection locked="0"/>
    </xf>
    <xf numFmtId="0" fontId="2" fillId="0" borderId="12" xfId="6" applyBorder="1" applyProtection="1">
      <protection locked="0"/>
    </xf>
    <xf numFmtId="0" fontId="0" fillId="0" borderId="12"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0" fontId="4" fillId="0" borderId="1" xfId="6" applyFont="1" applyBorder="1" applyAlignment="1">
      <alignment horizontal="left" vertical="center" wrapText="1"/>
    </xf>
    <xf numFmtId="0" fontId="5" fillId="0" borderId="1" xfId="6" applyFont="1" applyBorder="1" applyAlignment="1">
      <alignment horizontal="left" vertical="center" wrapText="1"/>
    </xf>
    <xf numFmtId="0" fontId="12" fillId="6" borderId="1" xfId="6" applyFont="1" applyFill="1" applyBorder="1" applyAlignment="1">
      <alignment horizontal="left" vertical="center" shrinkToFit="1"/>
    </xf>
    <xf numFmtId="0" fontId="5" fillId="6" borderId="1" xfId="6" applyFont="1" applyFill="1" applyBorder="1" applyAlignment="1">
      <alignment horizontal="left" vertical="center" shrinkToFit="1"/>
    </xf>
    <xf numFmtId="0" fontId="13"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3" fillId="2" borderId="11" xfId="6" applyFont="1" applyFill="1" applyBorder="1" applyAlignment="1" applyProtection="1">
      <alignment vertical="center" wrapText="1"/>
      <protection locked="0"/>
    </xf>
    <xf numFmtId="0" fontId="2" fillId="0" borderId="12"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13" fillId="0" borderId="1" xfId="6" applyFont="1" applyBorder="1" applyAlignment="1">
      <alignment horizontal="left" vertical="center" wrapText="1"/>
    </xf>
    <xf numFmtId="0" fontId="13" fillId="12" borderId="1" xfId="6" applyFont="1" applyFill="1" applyBorder="1" applyAlignment="1">
      <alignment horizontal="left" vertical="center" wrapText="1"/>
    </xf>
    <xf numFmtId="0" fontId="3" fillId="0" borderId="1" xfId="6" applyFont="1" applyBorder="1" applyAlignment="1">
      <alignment horizontal="left"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3" fontId="2" fillId="0" borderId="1" xfId="6" applyNumberFormat="1" applyBorder="1" applyAlignment="1">
      <alignment horizontal="center" vertical="center" wrapText="1"/>
    </xf>
    <xf numFmtId="0" fontId="3" fillId="12"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6" fillId="3" borderId="1" xfId="6" applyFont="1" applyFill="1" applyBorder="1" applyAlignment="1">
      <alignment horizontal="center" vertical="center" wrapText="1"/>
    </xf>
    <xf numFmtId="0" fontId="27" fillId="0" borderId="1" xfId="6" applyFont="1" applyBorder="1" applyAlignment="1">
      <alignment horizontal="center" vertical="center" wrapText="1"/>
    </xf>
    <xf numFmtId="0" fontId="27" fillId="0" borderId="1" xfId="6" applyFont="1" applyBorder="1"/>
    <xf numFmtId="3" fontId="26" fillId="3" borderId="1" xfId="6" applyNumberFormat="1" applyFont="1" applyFill="1" applyBorder="1" applyAlignment="1">
      <alignment horizontal="center" vertical="center" wrapText="1"/>
    </xf>
    <xf numFmtId="3" fontId="29" fillId="0" borderId="1" xfId="6" applyNumberFormat="1" applyFont="1" applyBorder="1" applyAlignment="1">
      <alignment horizontal="center" vertical="center" wrapText="1"/>
    </xf>
    <xf numFmtId="0" fontId="0" fillId="0" borderId="0" xfId="0" applyAlignment="1">
      <alignment wrapText="1"/>
    </xf>
    <xf numFmtId="0" fontId="0" fillId="0" borderId="0" xfId="0" applyAlignment="1">
      <alignment horizontal="left" wrapText="1"/>
    </xf>
    <xf numFmtId="0" fontId="2" fillId="0" borderId="0" xfId="0" applyFont="1" applyAlignment="1">
      <alignment wrapText="1"/>
    </xf>
  </cellXfs>
  <cellStyles count="11">
    <cellStyle name="Comma 2" xfId="10" xr:uid="{1299CD16-79F5-4AD8-8DA9-46398E66EA5B}"/>
    <cellStyle name="Hyperlink 2" xfId="2" xr:uid="{00000000-0005-0000-0000-000000000000}"/>
    <cellStyle name="Normal" xfId="0" builtinId="0"/>
    <cellStyle name="Normal 14" xfId="9" xr:uid="{702A9928-7111-4158-A174-B5D92CA010C9}"/>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 6" xfId="8" xr:uid="{89F0AAF0-741E-4AF9-8F92-34CB0B0C3099}"/>
    <cellStyle name="Normal_TFI-KI 2" xfId="7" xr:uid="{52891324-6A1C-4D3E-BF68-32485F930BD9}"/>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1380">
        <xs:annotation>
          <xs:documentation>Izvještaj o financijskom položaju - kreditne institucije</xs:documentation>
        </xs:annotation>
        <xs:all>
          <xs:element name="P1421036" type="Decimal_TD18_FD2___5" nillable="false" minOccurs="1" maxOccurs="1"/>
          <xs:element name="P1421037" type="Decimal_TD18_FD2___5" nillable="false" minOccurs="1" maxOccurs="1"/>
          <xs:element name="P1421039" type="Decimal_TD18_FD2___5" nillable="false" minOccurs="1" maxOccurs="1"/>
          <xs:element name="P1421038" type="Decimal_TD18_FD2___5" nillable="false" minOccurs="1" maxOccurs="1"/>
          <xs:element name="P1421040" type="Decimal_TD18_FD2___5" nillable="false" minOccurs="1" maxOccurs="1"/>
          <xs:element name="P1421041" type="Decimal_TD18_FD2___5" nillable="false" minOccurs="1" maxOccurs="1"/>
          <xs:element name="P1421043" type="Decimal_TD18_FD2___5" nillable="false" minOccurs="1" maxOccurs="1"/>
          <xs:element name="P1421042" type="Decimal_TD18_FD2___5" nillable="false" minOccurs="1" maxOccurs="1"/>
          <xs:element name="P1421044" type="Decimal_TD18_FD2___5" nillable="false" minOccurs="1" maxOccurs="1"/>
          <xs:element name="P1421045" type="Decimal_TD18_FD2___5" nillable="false" minOccurs="1" maxOccurs="1"/>
          <xs:element name="P1421047" type="Decimal_TD18_FD2___5" nillable="false" minOccurs="1" maxOccurs="1"/>
          <xs:element name="P1421046" type="Decimal_TD18_FD2___5" nillable="false" minOccurs="1" maxOccurs="1"/>
          <xs:element name="P1421048" type="Decimal_TD18_FD2___5" nillable="false" minOccurs="1" maxOccurs="1"/>
          <xs:element name="P1421049" type="Decimal_TD18_FD2___5" nillable="false" minOccurs="1" maxOccurs="1"/>
          <xs:element name="P1421051" type="Decimal_TD18_FD2___5" nillable="false" minOccurs="1" maxOccurs="1"/>
          <xs:element name="P1421050" type="Decimal_TD18_FD2___5" nillable="false" minOccurs="1" maxOccurs="1"/>
          <xs:element name="P1421052" type="Decimal_TD18_FD2___5" nillable="false" minOccurs="1" maxOccurs="1"/>
          <xs:element name="P1421053" type="Decimal_TD18_FD2___5" nillable="false" minOccurs="1" maxOccurs="1"/>
          <xs:element name="P1421055" type="Decimal_TD18_FD2___5" nillable="false" minOccurs="1" maxOccurs="1"/>
          <xs:element name="P1421054" type="Decimal_TD18_FD2___5" nillable="false" minOccurs="1" maxOccurs="1"/>
          <xs:element name="P1421059" type="Decimal_TD18_FD2___5" nillable="false" minOccurs="1" maxOccurs="1"/>
          <xs:element name="P1421058" type="Decimal_TD18_FD2___5" nillable="false" minOccurs="1" maxOccurs="1"/>
          <xs:element name="P1421057" type="Decimal_TD18_FD2___5" nillable="false" minOccurs="1" maxOccurs="1"/>
          <xs:element name="P1421056" type="Decimal_TD18_FD2___5" nillable="false" minOccurs="1" maxOccurs="1"/>
          <xs:element name="P1421069" type="Decimal_TD18_FD2___5" nillable="false" minOccurs="1" maxOccurs="1"/>
          <xs:element name="P1421060" type="Decimal_TD18_FD2___5" nillable="false" minOccurs="1" maxOccurs="1"/>
          <xs:element name="P1421063" type="Decimal_TD18_FD2___5" nillable="false" minOccurs="1" maxOccurs="1"/>
          <xs:element name="P1421066" type="Decimal_TD18_FD2___5" nillable="false" minOccurs="1" maxOccurs="1"/>
          <xs:element name="P1071493" type="Decimal_TD18_FD2___5" nillable="false" minOccurs="1" maxOccurs="1"/>
          <xs:element name="P1071494" type="Decimal_TD18_FD2___5" nillable="false" minOccurs="1" maxOccurs="1"/>
          <xs:element name="P1071491" type="Decimal_TD18_FD2___5" nillable="false" minOccurs="1" maxOccurs="1"/>
          <xs:element name="P1071492" type="Decimal_TD18_FD2___5" nillable="false" minOccurs="1" maxOccurs="1"/>
          <xs:element name="P1421070" type="Decimal_TD18_FD2___5" nillable="false" minOccurs="1" maxOccurs="1"/>
          <xs:element name="P1421062" type="Decimal_TD18_FD2___5" nillable="false" minOccurs="1" maxOccurs="1"/>
          <xs:element name="P1421065" type="Decimal_TD18_FD2___5" nillable="false" minOccurs="1" maxOccurs="1"/>
          <xs:element name="P1421068" type="Decimal_TD18_FD2___5" nillable="false" minOccurs="1" maxOccurs="1"/>
          <xs:element name="P1071495" type="Decimal_TD18_FD2___5" nillable="false" minOccurs="1" maxOccurs="1"/>
          <xs:element name="P1071496" type="Decimal_TD18_FD2___5" nillable="false" minOccurs="1" maxOccurs="1"/>
          <xs:element name="P1421074" type="Decimal_TD18_FD2___5" nillable="false" minOccurs="1" maxOccurs="1"/>
          <xs:element name="P1421075" type="Decimal_TD18_FD2___5" nillable="false" minOccurs="1" maxOccurs="1"/>
          <xs:element name="P1421077" type="Decimal_TD18_FD2___5" nillable="false" minOccurs="1" maxOccurs="1"/>
          <xs:element name="P1421076" type="Decimal_TD18_FD2___5" nillable="false" minOccurs="1" maxOccurs="1"/>
          <xs:element name="P1071497" type="Decimal_TD18_FD2___5" nillable="false" minOccurs="1" maxOccurs="1"/>
          <xs:element name="P1071498" type="Decimal_TD18_FD2___5" nillable="false" minOccurs="1" maxOccurs="1"/>
          <xs:element name="P1421081" type="Decimal_TD18_FD2___5" nillable="false" minOccurs="1" maxOccurs="1"/>
          <xs:element name="P1421080" type="Decimal_TD18_FD2___5" nillable="false" minOccurs="1" maxOccurs="1"/>
          <xs:element name="P1071499" type="Decimal_TD18_FD2___5" nillable="false" minOccurs="1" maxOccurs="1"/>
          <xs:element name="P1071500" type="Decimal_TD18_FD2___5" nillable="false" minOccurs="1" maxOccurs="1"/>
          <xs:element name="P1071501" type="Decimal_TD18_FD2___5" nillable="false" minOccurs="1" maxOccurs="1"/>
          <xs:element name="P1071502" type="Decimal_TD18_FD2___5" nillable="false" minOccurs="1" maxOccurs="1"/>
          <xs:element name="P1421089" type="Decimal_TD18_FD2___5" nillable="false" minOccurs="1" maxOccurs="1"/>
          <xs:element name="P1421088" type="Decimal_TD18_FD2___5" nillable="false" minOccurs="1" maxOccurs="1"/>
          <xs:element name="P1421090" type="Decimal_TD18_FD2___5" nillable="false" minOccurs="1" maxOccurs="1"/>
          <xs:element name="P1421091" type="Decimal_TD18_FD2___5" nillable="false" minOccurs="1" maxOccurs="1"/>
          <xs:element name="P1421093" type="Decimal_TD18_FD2___5" nillable="false" minOccurs="1" maxOccurs="1"/>
          <xs:element name="P1421092" type="Decimal_TD18_FD2___5" nillable="false" minOccurs="1" maxOccurs="1"/>
          <xs:element name="P1421094" type="Decimal_TD18_FD2___5" nillable="false" minOccurs="1" maxOccurs="1"/>
          <xs:element name="P1421095" type="Decimal_TD18_FD2___5" nillable="false" minOccurs="1" maxOccurs="1"/>
          <xs:element name="P1421097" type="Decimal_TD18_FD2___5" nillable="false" minOccurs="1" maxOccurs="1"/>
          <xs:element name="P1421096" type="Decimal_TD18_FD2___5" nillable="false" minOccurs="1" maxOccurs="1"/>
          <xs:element name="P1421098" type="Decimal_TD18_FD2___5" nillable="false" minOccurs="1" maxOccurs="1"/>
          <xs:element name="P1421099" type="Decimal_TD18_FD2___5" nillable="false" minOccurs="1" maxOccurs="1"/>
          <xs:element name="P1421102" type="Decimal_TD18_FD2___5" nillable="false" minOccurs="1" maxOccurs="1"/>
          <xs:element name="P1421100" type="Decimal_TD18_FD2___5" nillable="false" minOccurs="1" maxOccurs="1"/>
          <xs:element name="P1421106" type="Decimal_TD18_FD2___5" nillable="false" minOccurs="1" maxOccurs="1"/>
          <xs:element name="P1421104" type="Decimal_TD18_FD2___5" nillable="false" minOccurs="1" maxOccurs="1"/>
          <xs:element name="P1421107" type="Decimal_TD18_FD2___5" nillable="false" minOccurs="1" maxOccurs="1"/>
          <xs:element name="P1421105" type="Decimal_TD18_FD2___5" nillable="false" minOccurs="1" maxOccurs="1"/>
          <xs:element name="P1421103" type="Decimal_TD18_FD2___5" nillable="false" minOccurs="1" maxOccurs="1"/>
          <xs:element name="P1421101" type="Decimal_TD18_FD2___5" nillable="false" minOccurs="1" maxOccurs="1"/>
          <xs:element name="P1071511" type="Decimal_TD18_FD2___5" nillable="false" minOccurs="1" maxOccurs="1"/>
          <xs:element name="P1071512" type="Decimal_TD18_FD2___5" nillable="false" minOccurs="1" maxOccurs="1"/>
          <xs:element name="P1071541" type="Decimal_TD18_FD2___5" nillable="false" minOccurs="1" maxOccurs="1"/>
          <xs:element name="P1071542" type="Decimal_TD18_FD2___5" nillable="false" minOccurs="1" maxOccurs="1"/>
          <xs:element name="P1421120" type="Decimal_TD18_FD2___5" nillable="false" minOccurs="1" maxOccurs="1"/>
          <xs:element name="P1421116" type="Decimal_TD18_FD2___5" nillable="false" minOccurs="1" maxOccurs="1"/>
          <xs:element name="P1071535" type="Decimal_TD18_FD2___5" nillable="false" minOccurs="1" maxOccurs="1"/>
          <xs:element name="P1071536" type="Decimal_TD18_FD2___5" nillable="false" minOccurs="1" maxOccurs="1"/>
          <xs:element name="P1421122" type="Decimal_TD18_FD2___5" nillable="false" minOccurs="1" maxOccurs="1"/>
          <xs:element name="P1421123" type="Decimal_TD18_FD2___5" nillable="false" minOccurs="1" maxOccurs="1"/>
          <xs:element name="P1421124" type="Decimal_TD18_FD2___5" nillable="false" minOccurs="1" maxOccurs="1"/>
          <xs:element name="P1421112" type="Decimal_TD18_FD2___5" nillable="false" minOccurs="1" maxOccurs="1"/>
          <xs:element name="P1071537" type="Decimal_TD18_FD2___5" nillable="false" minOccurs="1" maxOccurs="1"/>
          <xs:element name="P1071538" type="Decimal_TD18_FD2___5" nillable="false" minOccurs="1" maxOccurs="1"/>
          <xs:element name="P1421126" type="Decimal_TD18_FD2___5" nillable="false" minOccurs="1" maxOccurs="1"/>
          <xs:element name="P1421113" type="Decimal_TD18_FD2___5" nillable="false" minOccurs="1" maxOccurs="1"/>
          <xs:element name="P1421127" type="Decimal_TD18_FD2___5" nillable="false" minOccurs="1" maxOccurs="1"/>
          <xs:element name="P1421117" type="Decimal_TD18_FD2___5" nillable="false" minOccurs="1" maxOccurs="1"/>
          <xs:element name="P1071543" type="Decimal_TD18_FD2___5" nillable="false" minOccurs="1" maxOccurs="1"/>
          <xs:element name="P1071544" type="Decimal_TD18_FD2___5" nillable="false" minOccurs="1" maxOccurs="1"/>
          <xs:element name="P1421114" type="Decimal_TD18_FD2___5" nillable="false" minOccurs="1" maxOccurs="1"/>
          <xs:element name="P1421118" type="Decimal_TD18_FD2___5" nillable="false" minOccurs="1" maxOccurs="1"/>
          <xs:element name="P1071547" type="Decimal_TD18_FD2___5" nillable="false" minOccurs="1" maxOccurs="1"/>
          <xs:element name="P1071548" type="Decimal_TD18_FD2___5" nillable="false" minOccurs="1" maxOccurs="1"/>
          <xs:element name="P1421134" type="Decimal_TD18_FD2___5" nillable="false" minOccurs="1" maxOccurs="1"/>
          <xs:element name="P1421135" type="Decimal_TD18_FD2___5" nillable="false" minOccurs="1" maxOccurs="1"/>
          <xs:element name="P1421133" type="Decimal_TD18_FD2___5" nillable="false" minOccurs="1" maxOccurs="1"/>
          <xs:element name="P1421132" type="Decimal_TD18_FD2___5" nillable="false" minOccurs="1" maxOccurs="1"/>
          <xs:element name="P1421136" type="Decimal_TD18_FD2___5" nillable="false" minOccurs="1" maxOccurs="1"/>
          <xs:element name="P1421137" type="Decimal_TD18_FD2___5" nillable="false" minOccurs="1" maxOccurs="1"/>
          <xs:element name="P1421139" type="Decimal_TD18_FD2___5" nillable="false" minOccurs="1" maxOccurs="1"/>
          <xs:element name="P1421138" type="Decimal_TD18_FD2___5" nillable="false" minOccurs="1" maxOccurs="1"/>
          <xs:element name="P1421141" type="Decimal_TD18_FD2___5" nillable="false" minOccurs="1" maxOccurs="1"/>
          <xs:element name="P1421140" type="Decimal_TD18_FD2___5" nillable="false" minOccurs="1" maxOccurs="1"/>
          <xs:element name="P1421142" type="Decimal_TD18_FD2___5" nillable="false" minOccurs="1" maxOccurs="1"/>
          <xs:element name="P1421143" type="Decimal_TD18_FD2___5" nillable="false" minOccurs="1" maxOccurs="1"/>
          <xs:element name="P1421147" type="Decimal_TD18_FD2___5" nillable="false" minOccurs="1" maxOccurs="1"/>
          <xs:element name="P1421144" type="Decimal_TD18_FD2___5" nillable="false" minOccurs="1" maxOccurs="1"/>
          <xs:element name="P1421146" type="Decimal_TD18_FD2___5" nillable="false" minOccurs="1" maxOccurs="1"/>
          <xs:element name="P1421145" type="Decimal_TD18_FD2___5" nillable="false" minOccurs="1" maxOccurs="1"/>
          <xs:element name="P1421148" type="Decimal_TD18_FD2___5" nillable="false" minOccurs="1" maxOccurs="1"/>
          <xs:element name="P1421149" type="Decimal_TD18_FD2___5" nillable="false" minOccurs="1" maxOccurs="1"/>
          <xs:element name="P1071561" type="Decimal_TD18_FD2___5" nillable="false" minOccurs="1" maxOccurs="1"/>
          <xs:element name="P1071562" type="Decimal_TD18_FD2___5" nillable="false" minOccurs="1" maxOccurs="1"/>
          <xs:element name="P1071559" type="Decimal_TD18_FD2___5" nillable="false" minOccurs="1" maxOccurs="1"/>
          <xs:element name="P1071560" type="Decimal_TD18_FD2___5" nillable="false" minOccurs="1" maxOccurs="1"/>
          <xs:element name="P1071555" type="Decimal_TD18_FD2___5" nillable="false" minOccurs="1" maxOccurs="1"/>
          <xs:element name="P1071556" type="Decimal_TD18_FD2___5" nillable="false" minOccurs="1" maxOccurs="1"/>
          <xs:element name="P1071557" type="Decimal_TD18_FD2___5" nillable="false" minOccurs="1" maxOccurs="1"/>
          <xs:element name="P1071558" type="Decimal_TD18_FD2___5" nillable="false" minOccurs="1" maxOccurs="1"/>
          <xs:element name="P1071565" type="Decimal_TD18_FD2___5" nillable="false" minOccurs="1" maxOccurs="1"/>
          <xs:element name="P1071566" type="Decimal_TD18_FD2___5" nillable="false" minOccurs="1" maxOccurs="1"/>
          <xs:element name="P1071569" type="Decimal_TD18_FD2___5" nillable="false" minOccurs="1" maxOccurs="1"/>
          <xs:element name="P1071570" type="Decimal_TD18_FD2___5" nillable="false" minOccurs="1" maxOccurs="1"/>
          <xs:element name="P1071573" type="Decimal_TD18_FD2___5" nillable="false" minOccurs="1" maxOccurs="1"/>
          <xs:element name="P1071574" type="Decimal_TD18_FD2___5" nillable="false" minOccurs="1" maxOccurs="1"/>
          <xs:element name="P1421167" type="Decimal_TD18_FD2___5" nillable="false" minOccurs="1" maxOccurs="1"/>
          <xs:element name="P1421166" type="Decimal_TD18_FD2___5" nillable="false" minOccurs="1" maxOccurs="1"/>
          <xs:element name="P1421168" type="Decimal_TD18_FD2___5" nillable="false" minOccurs="1" maxOccurs="1"/>
          <xs:element name="P1421169" type="Decimal_TD18_FD2___5" nillable="false" minOccurs="1" maxOccurs="1"/>
          <xs:element name="P1421171" type="Decimal_TD18_FD2___5" nillable="false" minOccurs="1" maxOccurs="1"/>
          <xs:element name="P1421170" type="Decimal_TD18_FD2___5" nillable="false" minOccurs="1" maxOccurs="1"/>
          <xs:element name="P1421172" type="Decimal_TD18_FD2___5" nillable="false" minOccurs="1" maxOccurs="1"/>
          <xs:element name="P1421173" type="Decimal_TD18_FD2___5" nillable="false" minOccurs="1" maxOccurs="1"/>
        </xs:all>
      </xs:complexType>
      <xs:complexType name="FormType_ISD-KI-TFI_1001396">
        <xs:annotation>
          <xs:documentation>Izvještaj o sveobuhvatnoj dobiti, kreditne institucije, tromjesečni</xs:documentation>
        </xs:annotation>
        <xs:all>
          <xs:element name="P1422021" type="Decimal_TD18_FD2___5" nillable="false" minOccurs="1" maxOccurs="1"/>
          <xs:element name="P1422505" type="Decimal_TD18_FD2___5" nillable="false" minOccurs="1" maxOccurs="1"/>
          <xs:element name="P1422023" type="Decimal_TD18_FD2___5" nillable="false" minOccurs="1" maxOccurs="1"/>
          <xs:element name="P1422563" type="Decimal_TD18_FD2___5" nillable="false" minOccurs="1" maxOccurs="1"/>
          <xs:element name="P1422024" type="Decimal_TD18_FD2___5" nillable="false" minOccurs="1" maxOccurs="1"/>
          <xs:element name="P1422506" type="Decimal_TD18_FD2___5" nillable="false" minOccurs="1" maxOccurs="1"/>
          <xs:element name="P1422022" type="Decimal_TD18_FD2___5" nillable="false" minOccurs="1" maxOccurs="1"/>
          <xs:element name="P1422564" type="Decimal_TD18_FD2___5" nillable="false" minOccurs="1" maxOccurs="1"/>
          <xs:element name="P1422026" type="Decimal_TD18_FD2___5" nillable="false" minOccurs="1" maxOccurs="1"/>
          <xs:element name="P1422507" type="Decimal_TD18_FD2___5" nillable="false" minOccurs="1" maxOccurs="1"/>
          <xs:element name="P1422025" type="Decimal_TD18_FD2___5" nillable="false" minOccurs="1" maxOccurs="1"/>
          <xs:element name="P1422565" type="Decimal_TD18_FD2___5" nillable="false" minOccurs="1" maxOccurs="1"/>
          <xs:element name="P1422027" type="Decimal_TD18_FD2___5" nillable="false" minOccurs="1" maxOccurs="1"/>
          <xs:element name="P1422508" type="Decimal_TD18_FD2___5" nillable="false" minOccurs="1" maxOccurs="1"/>
          <xs:element name="P1422028" type="Decimal_TD18_FD2___5" nillable="false" minOccurs="1" maxOccurs="1"/>
          <xs:element name="P1422566" type="Decimal_TD18_FD2___5" nillable="false" minOccurs="1" maxOccurs="1"/>
          <xs:element name="P1422029" type="Decimal_TD18_FD2___5" nillable="false" minOccurs="1" maxOccurs="1"/>
          <xs:element name="P1422509" type="Decimal_TD18_FD2___5" nillable="false" minOccurs="1" maxOccurs="1"/>
          <xs:element name="P1422032" type="Decimal_TD18_FD2___5" nillable="false" minOccurs="1" maxOccurs="1"/>
          <xs:element name="P1422567" type="Decimal_TD18_FD2___5" nillable="false" minOccurs="1" maxOccurs="1"/>
          <xs:element name="P1422033" type="Decimal_TD18_FD2___5" nillable="false" minOccurs="1" maxOccurs="1"/>
          <xs:element name="P1422510" type="Decimal_TD18_FD2___5" nillable="false" minOccurs="1" maxOccurs="1"/>
          <xs:element name="P1422030" type="Decimal_TD18_FD2___5" nillable="false" minOccurs="1" maxOccurs="1"/>
          <xs:element name="P1422568" type="Decimal_TD18_FD2___5" nillable="false" minOccurs="1" maxOccurs="1"/>
          <xs:element name="P1422034" type="Decimal_TD18_FD2___5" nillable="false" minOccurs="1" maxOccurs="1"/>
          <xs:element name="P1422511" type="Decimal_TD18_FD2___5" nillable="false" minOccurs="1" maxOccurs="1"/>
          <xs:element name="P1422031" type="Decimal_TD18_FD2___5" nillable="false" minOccurs="1" maxOccurs="1"/>
          <xs:element name="P1422569" type="Decimal_TD18_FD2___5" nillable="false" minOccurs="1" maxOccurs="1"/>
          <xs:element name="P1422036" type="Decimal_TD18_FD2___5" nillable="false" minOccurs="1" maxOccurs="1"/>
          <xs:element name="P1422512" type="Decimal_TD18_FD2___5" nillable="false" minOccurs="1" maxOccurs="1"/>
          <xs:element name="P1422035" type="Decimal_TD18_FD2___5" nillable="false" minOccurs="1" maxOccurs="1"/>
          <xs:element name="P1422570" type="Decimal_TD18_FD2___5" nillable="false" minOccurs="1" maxOccurs="1"/>
          <xs:element name="P1422037" type="Decimal_TD18_FD2___5" nillable="false" minOccurs="1" maxOccurs="1"/>
          <xs:element name="P1422513" type="Decimal_TD18_FD2___5" nillable="false" minOccurs="1" maxOccurs="1"/>
          <xs:element name="P1422038" type="Decimal_TD18_FD2___5" nillable="false" minOccurs="1" maxOccurs="1"/>
          <xs:element name="P1422571" type="Decimal_TD18_FD2___5" nillable="false" minOccurs="1" maxOccurs="1"/>
          <xs:element name="P1422040" type="Decimal_TD18_FD2___5" nillable="false" minOccurs="1" maxOccurs="1"/>
          <xs:element name="P1422514" type="Decimal_TD18_FD2___5" nillable="false" minOccurs="1" maxOccurs="1"/>
          <xs:element name="P1422039" type="Decimal_TD18_FD2___5" nillable="false" minOccurs="1" maxOccurs="1"/>
          <xs:element name="P1422572" type="Decimal_TD18_FD2___5" nillable="false" minOccurs="1" maxOccurs="1"/>
          <xs:element name="P1422041" type="Decimal_TD18_FD2___5" nillable="false" minOccurs="1" maxOccurs="1"/>
          <xs:element name="P1422515" type="Decimal_TD18_FD2___5" nillable="false" minOccurs="1" maxOccurs="1"/>
          <xs:element name="P1422042" type="Decimal_TD18_FD2___5" nillable="false" minOccurs="1" maxOccurs="1"/>
          <xs:element name="P1422573" type="Decimal_TD18_FD2___5" nillable="false" minOccurs="1" maxOccurs="1"/>
          <xs:element name="P1422043" type="Decimal_TD18_FD2___5" nillable="false" minOccurs="1" maxOccurs="1"/>
          <xs:element name="P1422516" type="Decimal_TD18_FD2___5" nillable="false" minOccurs="1" maxOccurs="1"/>
          <xs:element name="P1422044" type="Decimal_TD18_FD2___5" nillable="false" minOccurs="1" maxOccurs="1"/>
          <xs:element name="P1422574" type="Decimal_TD18_FD2___5" nillable="false" minOccurs="1" maxOccurs="1"/>
          <xs:element name="P1422046" type="Decimal_TD18_FD2___5" nillable="false" minOccurs="1" maxOccurs="1"/>
          <xs:element name="P1422517" type="Decimal_TD18_FD2___5" nillable="false" minOccurs="1" maxOccurs="1"/>
          <xs:element name="P1422045" type="Decimal_TD18_FD2___5" nillable="false" minOccurs="1" maxOccurs="1"/>
          <xs:element name="P1422575" type="Decimal_TD18_FD2___5" nillable="false" minOccurs="1" maxOccurs="1"/>
          <xs:element name="P1422047" type="Decimal_TD18_FD2___5" nillable="false" minOccurs="1" maxOccurs="1"/>
          <xs:element name="P1422518" type="Decimal_TD18_FD2___5" nillable="false" minOccurs="1" maxOccurs="1"/>
          <xs:element name="P1422048" type="Decimal_TD18_FD2___5" nillable="false" minOccurs="1" maxOccurs="1"/>
          <xs:element name="P1422576" type="Decimal_TD18_FD2___5" nillable="false" minOccurs="1" maxOccurs="1"/>
          <xs:element name="P1422049" type="Decimal_TD18_FD2___5" nillable="false" minOccurs="1" maxOccurs="1"/>
          <xs:element name="P1422519" type="Decimal_TD18_FD2___5" nillable="false" minOccurs="1" maxOccurs="1"/>
          <xs:element name="P1422050" type="Decimal_TD18_FD2___5" nillable="false" minOccurs="1" maxOccurs="1"/>
          <xs:element name="P1422578" type="Decimal_TD18_FD2___5" nillable="false" minOccurs="1" maxOccurs="1"/>
          <xs:element name="P1422052" type="Decimal_TD18_FD2___5" nillable="false" minOccurs="1" maxOccurs="1"/>
          <xs:element name="P1422520" type="Decimal_TD18_FD2___5" nillable="false" minOccurs="1" maxOccurs="1"/>
          <xs:element name="P1422053" type="Decimal_TD18_FD2___5" nillable="false" minOccurs="1" maxOccurs="1"/>
          <xs:element name="P1422577" type="Decimal_TD18_FD2___5" nillable="false" minOccurs="1" maxOccurs="1"/>
          <xs:element name="P1422054" type="Decimal_TD18_FD2___5" nillable="false" minOccurs="1" maxOccurs="1"/>
          <xs:element name="P1422521" type="Decimal_TD18_FD2___5" nillable="false" minOccurs="1" maxOccurs="1"/>
          <xs:element name="P1422051" type="Decimal_TD18_FD2___5" nillable="false" minOccurs="1" maxOccurs="1"/>
          <xs:element name="P1422579" type="Decimal_TD18_FD2___5" nillable="false" minOccurs="1" maxOccurs="1"/>
          <xs:element name="P1072619" type="Decimal_TD18_FD2___5" nillable="false" minOccurs="1" maxOccurs="1"/>
          <xs:element name="P1199004" type="Decimal_TD18_FD2___5" nillable="false" minOccurs="1" maxOccurs="1"/>
          <xs:element name="P1072620" type="Decimal_TD18_FD2___5" nillable="false" minOccurs="1" maxOccurs="1"/>
          <xs:element name="P1199067" type="Decimal_TD18_FD2___5" nillable="false" minOccurs="1" maxOccurs="1"/>
          <xs:element name="P1422057" type="Decimal_TD18_FD2___5" nillable="false" minOccurs="1" maxOccurs="1"/>
          <xs:element name="P1422523" type="Decimal_TD18_FD2___5" nillable="false" minOccurs="1" maxOccurs="1"/>
          <xs:element name="P1422058" type="Decimal_TD18_FD2___5" nillable="false" minOccurs="1" maxOccurs="1"/>
          <xs:element name="P1422581" type="Decimal_TD18_FD2___5" nillable="false" minOccurs="1" maxOccurs="1"/>
          <xs:element name="P1422060" type="Decimal_TD18_FD2___5" nillable="false" minOccurs="1" maxOccurs="1"/>
          <xs:element name="P1422525" type="Decimal_TD18_FD2___5" nillable="false" minOccurs="1" maxOccurs="1"/>
          <xs:element name="P1422061" type="Decimal_TD18_FD2___5" nillable="false" minOccurs="1" maxOccurs="1"/>
          <xs:element name="P1422582" type="Decimal_TD18_FD2___5" nillable="false" minOccurs="1" maxOccurs="1"/>
          <xs:element name="P1422062" type="Decimal_TD18_FD2___5" nillable="false" minOccurs="1" maxOccurs="1"/>
          <xs:element name="P1422526" type="Decimal_TD18_FD2___5" nillable="false" minOccurs="1" maxOccurs="1"/>
          <xs:element name="P1422059" type="Decimal_TD18_FD2___5" nillable="false" minOccurs="1" maxOccurs="1"/>
          <xs:element name="P1422583" type="Decimal_TD18_FD2___5" nillable="false" minOccurs="1" maxOccurs="1"/>
          <xs:element name="P1422064" type="Decimal_TD18_FD2___5" nillable="false" minOccurs="1" maxOccurs="1"/>
          <xs:element name="P1422524" type="Decimal_TD18_FD2___5" nillable="false" minOccurs="1" maxOccurs="1"/>
          <xs:element name="P1422063" type="Decimal_TD18_FD2___5" nillable="false" minOccurs="1" maxOccurs="1"/>
          <xs:element name="P1422584" type="Decimal_TD18_FD2___5" nillable="false" minOccurs="1" maxOccurs="1"/>
          <xs:element name="P1072633" type="Decimal_TD18_FD2___5" nillable="false" minOccurs="1" maxOccurs="1"/>
          <xs:element name="P1199011" type="Decimal_TD18_FD2___5" nillable="false" minOccurs="1" maxOccurs="1"/>
          <xs:element name="P1072634" type="Decimal_TD18_FD2___5" nillable="false" minOccurs="1" maxOccurs="1"/>
          <xs:element name="P1199074" type="Decimal_TD18_FD2___5" nillable="false" minOccurs="1" maxOccurs="1"/>
          <xs:element name="P1072635" type="Decimal_TD18_FD2___5" nillable="false" minOccurs="1" maxOccurs="1"/>
          <xs:element name="P1199012" type="Decimal_TD18_FD2___5" nillable="false" minOccurs="1" maxOccurs="1"/>
          <xs:element name="P1072636" type="Decimal_TD18_FD2___5" nillable="false" minOccurs="1" maxOccurs="1"/>
          <xs:element name="P1199075" type="Decimal_TD18_FD2___5" nillable="false" minOccurs="1" maxOccurs="1"/>
          <xs:element name="P1072637" type="Decimal_TD18_FD2___5" nillable="false" minOccurs="1" maxOccurs="1"/>
          <xs:element name="P1199013" type="Decimal_TD18_FD2___5" nillable="false" minOccurs="1" maxOccurs="1"/>
          <xs:element name="P1072638" type="Decimal_TD18_FD2___5" nillable="false" minOccurs="1" maxOccurs="1"/>
          <xs:element name="P1199076" type="Decimal_TD18_FD2___5" nillable="false" minOccurs="1" maxOccurs="1"/>
          <xs:element name="P1072641" type="Decimal_TD18_FD2___5" nillable="false" minOccurs="1" maxOccurs="1"/>
          <xs:element name="P1199015" type="Decimal_TD18_FD2___5" nillable="false" minOccurs="1" maxOccurs="1"/>
          <xs:element name="P1072642" type="Decimal_TD18_FD2___5" nillable="false" minOccurs="1" maxOccurs="1"/>
          <xs:element name="P1199078" type="Decimal_TD18_FD2___5" nillable="false" minOccurs="1" maxOccurs="1"/>
          <xs:element name="P1072643" type="Decimal_TD18_FD2___5" nillable="false" minOccurs="1" maxOccurs="1"/>
          <xs:element name="P1199016" type="Decimal_TD18_FD2___5" nillable="false" minOccurs="1" maxOccurs="1"/>
          <xs:element name="P1072644" type="Decimal_TD18_FD2___5" nillable="false" minOccurs="1" maxOccurs="1"/>
          <xs:element name="P1199079" type="Decimal_TD18_FD2___5" nillable="false" minOccurs="1" maxOccurs="1"/>
          <xs:element name="P1072639" type="Decimal_TD18_FD2___5" nillable="false" minOccurs="1" maxOccurs="1"/>
          <xs:element name="P1199014" type="Decimal_TD18_FD2___5" nillable="false" minOccurs="1" maxOccurs="1"/>
          <xs:element name="P1072640" type="Decimal_TD18_FD2___5" nillable="false" minOccurs="1" maxOccurs="1"/>
          <xs:element name="P1199077" type="Decimal_TD18_FD2___5" nillable="false" minOccurs="1" maxOccurs="1"/>
          <xs:element name="P1072645" type="Decimal_TD18_FD2___5" nillable="false" minOccurs="1" maxOccurs="1"/>
          <xs:element name="P1199017" type="Decimal_TD18_FD2___5" nillable="false" minOccurs="1" maxOccurs="1"/>
          <xs:element name="P1072646" type="Decimal_TD18_FD2___5" nillable="false" minOccurs="1" maxOccurs="1"/>
          <xs:element name="P1199080" type="Decimal_TD18_FD2___5" nillable="false" minOccurs="1" maxOccurs="1"/>
          <xs:element name="P1072647" type="Decimal_TD18_FD2___5" nillable="false" minOccurs="1" maxOccurs="1"/>
          <xs:element name="P1199018" type="Decimal_TD18_FD2___5" nillable="false" minOccurs="1" maxOccurs="1"/>
          <xs:element name="P1072648" type="Decimal_TD18_FD2___5" nillable="false" minOccurs="1" maxOccurs="1"/>
          <xs:element name="P1199081" type="Decimal_TD18_FD2___5" nillable="false" minOccurs="1" maxOccurs="1"/>
          <xs:element name="P1072649" type="Decimal_TD18_FD2___5" nillable="false" minOccurs="1" maxOccurs="1"/>
          <xs:element name="P1199019" type="Decimal_TD18_FD2___5" nillable="false" minOccurs="1" maxOccurs="1"/>
          <xs:element name="P1072650" type="Decimal_TD18_FD2___5" nillable="false" minOccurs="1" maxOccurs="1"/>
          <xs:element name="P1199082" type="Decimal_TD18_FD2___5" nillable="false" minOccurs="1" maxOccurs="1"/>
          <xs:element name="P1072651" type="Decimal_TD18_FD2___5" nillable="false" minOccurs="1" maxOccurs="1"/>
          <xs:element name="P1199020" type="Decimal_TD18_FD2___5" nillable="false" minOccurs="1" maxOccurs="1"/>
          <xs:element name="P1072652" type="Decimal_TD18_FD2___5" nillable="false" minOccurs="1" maxOccurs="1"/>
          <xs:element name="P1199083" type="Decimal_TD18_FD2___5" nillable="false" minOccurs="1" maxOccurs="1"/>
          <xs:element name="P1072653" type="Decimal_TD18_FD2___5" nillable="false" minOccurs="1" maxOccurs="1"/>
          <xs:element name="P1199021" type="Decimal_TD18_FD2___5" nillable="false" minOccurs="1" maxOccurs="1"/>
          <xs:element name="P1072654" type="Decimal_TD18_FD2___5" nillable="false" minOccurs="1" maxOccurs="1"/>
          <xs:element name="P1199084" type="Decimal_TD18_FD2___5" nillable="false" minOccurs="1" maxOccurs="1"/>
          <xs:element name="P1072655" type="Decimal_TD18_FD2___5" nillable="false" minOccurs="1" maxOccurs="1"/>
          <xs:element name="P1199022" type="Decimal_TD18_FD2___5" nillable="false" minOccurs="1" maxOccurs="1"/>
          <xs:element name="P1072656" type="Decimal_TD18_FD2___5" nillable="false" minOccurs="1" maxOccurs="1"/>
          <xs:element name="P1199085" type="Decimal_TD18_FD2___5" nillable="false" minOccurs="1" maxOccurs="1"/>
          <xs:element name="P1072657" type="Decimal_TD18_FD2___5" nillable="false" minOccurs="1" maxOccurs="1"/>
          <xs:element name="P1199023" type="Decimal_TD18_FD2___5" nillable="false" minOccurs="1" maxOccurs="1"/>
          <xs:element name="P1072658" type="Decimal_TD18_FD2___5" nillable="false" minOccurs="1" maxOccurs="1"/>
          <xs:element name="P1199086" type="Decimal_TD18_FD2___5" nillable="false" minOccurs="1" maxOccurs="1"/>
          <xs:element name="P1072659" type="Decimal_TD18_FD2___5" nillable="false" minOccurs="1" maxOccurs="1"/>
          <xs:element name="P1199024" type="Decimal_TD18_FD2___5" nillable="false" minOccurs="1" maxOccurs="1"/>
          <xs:element name="P1072660" type="Decimal_TD18_FD2___5" nillable="false" minOccurs="1" maxOccurs="1"/>
          <xs:element name="P1199087" type="Decimal_TD18_FD2___5" nillable="false" minOccurs="1" maxOccurs="1"/>
          <xs:element name="P1072661" type="Decimal_TD18_FD2___5" nillable="false" minOccurs="1" maxOccurs="1"/>
          <xs:element name="P1199025" type="Decimal_TD18_FD2___5" nillable="false" minOccurs="1" maxOccurs="1"/>
          <xs:element name="P1072662" type="Decimal_TD18_FD2___5" nillable="false" minOccurs="1" maxOccurs="1"/>
          <xs:element name="P1199088" type="Decimal_TD18_FD2___5" nillable="false" minOccurs="1" maxOccurs="1"/>
          <xs:element name="P1072663" type="Decimal_TD18_FD2___5" nillable="false" minOccurs="1" maxOccurs="1"/>
          <xs:element name="P1199026" type="Decimal_TD18_FD2___5" nillable="false" minOccurs="1" maxOccurs="1"/>
          <xs:element name="P1072664" type="Decimal_TD18_FD2___5" nillable="false" minOccurs="1" maxOccurs="1"/>
          <xs:element name="P1199089" type="Decimal_TD18_FD2___5" nillable="false" minOccurs="1" maxOccurs="1"/>
          <xs:element name="P1072665" type="Decimal_TD18_FD2___5" nillable="false" minOccurs="1" maxOccurs="1"/>
          <xs:element name="P1199027" type="Decimal_TD18_FD2___5" nillable="false" minOccurs="1" maxOccurs="1"/>
          <xs:element name="P1072666" type="Decimal_TD18_FD2___5" nillable="false" minOccurs="1" maxOccurs="1"/>
          <xs:element name="P1199090" type="Decimal_TD18_FD2___5" nillable="false" minOccurs="1" maxOccurs="1"/>
          <xs:element name="P1072667" type="Decimal_TD18_FD2___5" nillable="false" minOccurs="1" maxOccurs="1"/>
          <xs:element name="P1199028" type="Decimal_TD18_FD2___5" nillable="false" minOccurs="1" maxOccurs="1"/>
          <xs:element name="P1072668" type="Decimal_TD18_FD2___5" nillable="false" minOccurs="1" maxOccurs="1"/>
          <xs:element name="P1199091" type="Decimal_TD18_FD2___5" nillable="false" minOccurs="1" maxOccurs="1"/>
          <xs:element name="P1072669" type="Decimal_TD18_FD2___5" nillable="false" minOccurs="1" maxOccurs="1"/>
          <xs:element name="P1199029" type="Decimal_TD18_FD2___5" nillable="false" minOccurs="1" maxOccurs="1"/>
          <xs:element name="P1072670" type="Decimal_TD18_FD2___5" nillable="false" minOccurs="1" maxOccurs="1"/>
          <xs:element name="P1199092" type="Decimal_TD18_FD2___5" nillable="false" minOccurs="1" maxOccurs="1"/>
          <xs:element name="P1072671" type="Decimal_TD18_FD2___5" nillable="false" minOccurs="1" maxOccurs="1"/>
          <xs:element name="P1199030" type="Decimal_TD18_FD2___5" nillable="false" minOccurs="1" maxOccurs="1"/>
          <xs:element name="P1072672" type="Decimal_TD18_FD2___5" nillable="false" minOccurs="1" maxOccurs="1"/>
          <xs:element name="P1199093" type="Decimal_TD18_FD2___5" nillable="false" minOccurs="1" maxOccurs="1"/>
          <xs:element name="P1072673" type="Decimal_TD18_FD2___5" nillable="false" minOccurs="1" maxOccurs="1"/>
          <xs:element name="P1199031" type="Decimal_TD18_FD2___5" nillable="false" minOccurs="1" maxOccurs="1"/>
          <xs:element name="P1072674" type="Decimal_TD18_FD2___5" nillable="false" minOccurs="1" maxOccurs="1"/>
          <xs:element name="P1199094" type="Decimal_TD18_FD2___5" nillable="false" minOccurs="1" maxOccurs="1"/>
          <xs:element name="P1072675" type="Decimal_TD18_FD2___5" nillable="false" minOccurs="1" maxOccurs="1"/>
          <xs:element name="P1199032" type="Decimal_TD18_FD2___5" nillable="false" minOccurs="1" maxOccurs="1"/>
          <xs:element name="P1072676" type="Decimal_TD18_FD2___5" nillable="false" minOccurs="1" maxOccurs="1"/>
          <xs:element name="P1199095" type="Decimal_TD18_FD2___5" nillable="false" minOccurs="1" maxOccurs="1"/>
          <xs:element name="P1072677" type="Decimal_TD18_FD2___5" nillable="false" minOccurs="1" maxOccurs="1"/>
          <xs:element name="P1199033" type="Decimal_TD18_FD2___5" nillable="false" minOccurs="1" maxOccurs="1"/>
          <xs:element name="P1072678" type="Decimal_TD18_FD2___5" nillable="false" minOccurs="1" maxOccurs="1"/>
          <xs:element name="P1199096" type="Decimal_TD18_FD2___5" nillable="false" minOccurs="1" maxOccurs="1"/>
          <xs:element name="P1072679" type="Decimal_TD18_FD2___5" nillable="false" minOccurs="1" maxOccurs="1"/>
          <xs:element name="P1199034" type="Decimal_TD18_FD2___5" nillable="false" minOccurs="1" maxOccurs="1"/>
          <xs:element name="P1072680" type="Decimal_TD18_FD2___5" nillable="false" minOccurs="1" maxOccurs="1"/>
          <xs:element name="P1199097" type="Decimal_TD18_FD2___5" nillable="false" minOccurs="1" maxOccurs="1"/>
          <xs:element name="P1072681" type="Decimal_TD18_FD2___5" nillable="false" minOccurs="1" maxOccurs="1"/>
          <xs:element name="P1199035" type="Decimal_TD18_FD2___5" nillable="false" minOccurs="1" maxOccurs="1"/>
          <xs:element name="P1072682" type="Decimal_TD18_FD2___5" nillable="false" minOccurs="1" maxOccurs="1"/>
          <xs:element name="P1199098" type="Decimal_TD18_FD2___5" nillable="false" minOccurs="1" maxOccurs="1"/>
          <xs:element name="P1072683" type="Decimal_TD18_FD2___5" nillable="false" minOccurs="1" maxOccurs="1"/>
          <xs:element name="P1199036" type="Decimal_TD18_FD2___5" nillable="false" minOccurs="1" maxOccurs="1"/>
          <xs:element name="P1072684" type="Decimal_TD18_FD2___5" nillable="false" minOccurs="1" maxOccurs="1"/>
          <xs:element name="P1199099" type="Decimal_TD18_FD2___5" nillable="false" minOccurs="1" maxOccurs="1"/>
          <xs:element name="P1072685" type="Decimal_TD18_FD2___5" nillable="false" minOccurs="1" maxOccurs="1"/>
          <xs:element name="P1199037" type="Decimal_TD18_FD2___5" nillable="false" minOccurs="1" maxOccurs="1"/>
          <xs:element name="P1072686" type="Decimal_TD18_FD2___5" nillable="false" minOccurs="1" maxOccurs="1"/>
          <xs:element name="P1199100" type="Decimal_TD18_FD2___5" nillable="false" minOccurs="1" maxOccurs="1"/>
          <xs:element name="P1072687" type="Decimal_TD18_FD2___5" nillable="false" minOccurs="1" maxOccurs="1"/>
          <xs:element name="P1199038" type="Decimal_TD18_FD2___5" nillable="false" minOccurs="1" maxOccurs="1"/>
          <xs:element name="P1072688" type="Decimal_TD18_FD2___5" nillable="false" minOccurs="1" maxOccurs="1"/>
          <xs:element name="P1199101" type="Decimal_TD18_FD2___5" nillable="false" minOccurs="1" maxOccurs="1"/>
          <xs:element name="P1072689" type="Decimal_TD18_FD2___5" nillable="false" minOccurs="1" maxOccurs="1"/>
          <xs:element name="P1199039" type="Decimal_TD18_FD2___5" nillable="false" minOccurs="1" maxOccurs="1"/>
          <xs:element name="P1072690" type="Decimal_TD18_FD2___5" nillable="false" minOccurs="1" maxOccurs="1"/>
          <xs:element name="P1199102" type="Decimal_TD18_FD2___5" nillable="false" minOccurs="1" maxOccurs="1"/>
          <xs:element name="P1072691" type="Decimal_TD18_FD2___5" nillable="false" minOccurs="1" maxOccurs="1"/>
          <xs:element name="P1199040" type="Decimal_TD18_FD2___5" nillable="false" minOccurs="1" maxOccurs="1"/>
          <xs:element name="P1072692" type="Decimal_TD18_FD2___5" nillable="false" minOccurs="1" maxOccurs="1"/>
          <xs:element name="P1199103" type="Decimal_TD18_FD2___5" nillable="false" minOccurs="1" maxOccurs="1"/>
          <xs:element name="P1072693" type="Decimal_TD18_FD2___5" nillable="false" minOccurs="1" maxOccurs="1"/>
          <xs:element name="P1199041" type="Decimal_TD18_FD2___5" nillable="false" minOccurs="1" maxOccurs="1"/>
          <xs:element name="P1072694" type="Decimal_TD18_FD2___5" nillable="false" minOccurs="1" maxOccurs="1"/>
          <xs:element name="P1199104" type="Decimal_TD18_FD2___5" nillable="false" minOccurs="1" maxOccurs="1"/>
          <xs:element name="P1072695" type="Decimal_TD18_FD2___5" nillable="false" minOccurs="1" maxOccurs="1"/>
          <xs:element name="P1199042" type="Decimal_TD18_FD2___5" nillable="false" minOccurs="1" maxOccurs="1"/>
          <xs:element name="P1072696" type="Decimal_TD18_FD2___5" nillable="false" minOccurs="1" maxOccurs="1"/>
          <xs:element name="P1199105" type="Decimal_TD18_FD2___5" nillable="false" minOccurs="1" maxOccurs="1"/>
          <xs:element name="P1072697" type="Decimal_TD18_FD2___5" nillable="false" minOccurs="1" maxOccurs="1"/>
          <xs:element name="P1199043" type="Decimal_TD18_FD2___5" nillable="false" minOccurs="1" maxOccurs="1"/>
          <xs:element name="P1072698" type="Decimal_TD18_FD2___5" nillable="false" minOccurs="1" maxOccurs="1"/>
          <xs:element name="P1199106" type="Decimal_TD18_FD2___5" nillable="false" minOccurs="1" maxOccurs="1"/>
          <xs:element name="P1072699" type="Decimal_TD18_FD2___5" nillable="false" minOccurs="1" maxOccurs="1"/>
          <xs:element name="P1199044" type="Decimal_TD18_FD2___5" nillable="false" minOccurs="1" maxOccurs="1"/>
          <xs:element name="P1072700" type="Decimal_TD18_FD2___5" nillable="false" minOccurs="1" maxOccurs="1"/>
          <xs:element name="P1199107" type="Decimal_TD18_FD2___5" nillable="false" minOccurs="1" maxOccurs="1"/>
          <xs:element name="P1072701" type="Decimal_TD18_FD2___5" nillable="false" minOccurs="1" maxOccurs="1"/>
          <xs:element name="P1199045" type="Decimal_TD18_FD2___5" nillable="false" minOccurs="1" maxOccurs="1"/>
          <xs:element name="P1072702" type="Decimal_TD18_FD2___5" nillable="false" minOccurs="1" maxOccurs="1"/>
          <xs:element name="P1199108" type="Decimal_TD18_FD2___5" nillable="false" minOccurs="1" maxOccurs="1"/>
        </xs:all>
      </xs:complexType>
      <xs:complexType name="FormType_IPK-KI-E_1000962">
        <xs:annotation>
          <xs:documentation>Izvještaj o promjenama kapitala - kreditne institucije</xs:documentation>
        </xs:annotation>
        <xs:all>
          <xs:element name="P1071799" type="Decimal_TD18_FD2___6" nillable="false" minOccurs="1" maxOccurs="1"/>
          <xs:element name="P1071800" type="Decimal_TD18_FD2___6" nillable="false" minOccurs="1" maxOccurs="1"/>
          <xs:element name="P1071801" type="Decimal_TD18_FD2___6" nillable="false" minOccurs="1" maxOccurs="1"/>
          <xs:element name="P1071802" type="Decimal_TD18_FD2___6" nillable="false" minOccurs="1" maxOccurs="1"/>
          <xs:element name="P1071803" type="Decimal_TD18_FD2___6" nillable="false" minOccurs="1" maxOccurs="1"/>
          <xs:element name="P1071804" type="Decimal_TD18_FD2___6" nillable="false" minOccurs="1" maxOccurs="1"/>
          <xs:element name="P1071805" type="Decimal_TD18_FD2___6" nillable="false" minOccurs="1" maxOccurs="1"/>
          <xs:element name="P1071806" type="Decimal_TD18_FD2___6" nillable="false" minOccurs="1" maxOccurs="1"/>
          <xs:element name="P1071807" type="Decimal_TD18_FD2___6" nillable="false" minOccurs="1" maxOccurs="1"/>
          <xs:element name="P1071808" type="Decimal_TD18_FD2___6" nillable="false" minOccurs="1" maxOccurs="1"/>
          <xs:element name="P1071809" type="Decimal_TD18_FD2___6" nillable="false" minOccurs="1" maxOccurs="1"/>
          <xs:element name="P1071810" type="Decimal_TD18_FD2___6" nillable="false" minOccurs="1" maxOccurs="1"/>
          <xs:element name="P1071811" type="Decimal_TD18_FD2___6" nillable="false" minOccurs="1" maxOccurs="1"/>
          <xs:element name="P1071812" type="Decimal_TD18_FD2___6" nillable="false" minOccurs="1" maxOccurs="1"/>
          <xs:element name="P1071813" type="Decimal_TD18_FD2___6" nillable="false" minOccurs="1" maxOccurs="1"/>
          <xs:element name="P1071814" type="Decimal_TD18_FD2___6" nillable="false" minOccurs="1" maxOccurs="1"/>
          <xs:element name="P1071815" type="Decimal_TD18_FD2___6" nillable="false" minOccurs="1" maxOccurs="1"/>
          <xs:element name="P1071816" type="Decimal_TD18_FD2___6" nillable="false" minOccurs="1" maxOccurs="1"/>
          <xs:element name="P1071817" type="Decimal_TD18_FD2___6" nillable="false" minOccurs="1" maxOccurs="1"/>
          <xs:element name="P1071818" type="Decimal_TD18_FD2___6" nillable="false" minOccurs="1" maxOccurs="1"/>
          <xs:element name="P1071819" type="Decimal_TD18_FD2___6" nillable="false" minOccurs="1" maxOccurs="1"/>
          <xs:element name="P1071820" type="Decimal_TD18_FD2___6" nillable="false" minOccurs="1" maxOccurs="1"/>
          <xs:element name="P1071821" type="Decimal_TD18_FD2___6" nillable="false" minOccurs="1" maxOccurs="1"/>
          <xs:element name="P1071822" type="Decimal_TD18_FD2___6" nillable="false" minOccurs="1" maxOccurs="1"/>
          <xs:element name="P1071823" type="Decimal_TD18_FD2___6" nillable="false" minOccurs="1" maxOccurs="1"/>
          <xs:element name="P1071824" type="Decimal_TD18_FD2___6" nillable="false" minOccurs="1" maxOccurs="1"/>
          <xs:element name="P1071825" type="Decimal_TD18_FD2___6" nillable="false" minOccurs="1" maxOccurs="1"/>
          <xs:element name="P1071826" type="Decimal_TD18_FD2___6" nillable="false" minOccurs="1" maxOccurs="1"/>
          <xs:element name="P1071827" type="Decimal_TD18_FD2___6" nillable="false" minOccurs="1" maxOccurs="1"/>
          <xs:element name="P1071828" type="Decimal_TD18_FD2___6" nillable="false" minOccurs="1" maxOccurs="1"/>
          <xs:element name="P1071829" type="Decimal_TD18_FD2___6" nillable="false" minOccurs="1" maxOccurs="1"/>
          <xs:element name="P1071830" type="Decimal_TD18_FD2___6" nillable="false" minOccurs="1" maxOccurs="1"/>
          <xs:element name="P1071831" type="Decimal_TD18_FD2___6" nillable="false" minOccurs="1" maxOccurs="1"/>
          <xs:element name="P1071832" type="Decimal_TD18_FD2___6" nillable="false" minOccurs="1" maxOccurs="1"/>
          <xs:element name="P1071833" type="Decimal_TD18_FD2___6" nillable="false" minOccurs="1" maxOccurs="1"/>
          <xs:element name="P1071834" type="Decimal_TD18_FD2___6" nillable="false" minOccurs="1" maxOccurs="1"/>
          <xs:element name="P1071835" type="Decimal_TD18_FD2___6" nillable="false" minOccurs="1" maxOccurs="1"/>
          <xs:element name="P1071836" type="Decimal_TD18_FD2___6" nillable="false" minOccurs="1" maxOccurs="1"/>
          <xs:element name="P1071837" type="Decimal_TD18_FD2___6" nillable="false" minOccurs="1" maxOccurs="1"/>
          <xs:element name="P1071838" type="Decimal_TD18_FD2___6" nillable="false" minOccurs="1" maxOccurs="1"/>
          <xs:element name="P1071839" type="Decimal_TD18_FD2___6" nillable="false" minOccurs="1" maxOccurs="1"/>
          <xs:element name="P1071840" type="Decimal_TD18_FD2___6" nillable="false" minOccurs="1" maxOccurs="1"/>
          <xs:element name="P1071841" type="Decimal_TD18_FD2___6" nillable="false" minOccurs="1" maxOccurs="1"/>
          <xs:element name="P1071842" type="Decimal_TD18_FD2___6" nillable="false" minOccurs="1" maxOccurs="1"/>
          <xs:element name="P1071843" type="Decimal_TD18_FD2___6" nillable="false" minOccurs="1" maxOccurs="1"/>
          <xs:element name="P1071844" type="Decimal_TD18_FD2___6" nillable="false" minOccurs="1" maxOccurs="1"/>
          <xs:element name="P1071845" type="Decimal_TD18_FD2___6" nillable="false" minOccurs="1" maxOccurs="1"/>
          <xs:element name="P1071846" type="Decimal_TD18_FD2___6" nillable="false" minOccurs="1" maxOccurs="1"/>
          <xs:element name="P1071847" type="Decimal_TD18_FD2___6" nillable="false" minOccurs="1" maxOccurs="1"/>
          <xs:element name="P1071848" type="Decimal_TD18_FD2___6" nillable="false" minOccurs="1" maxOccurs="1"/>
          <xs:element name="P1071849" type="Decimal_TD18_FD2___6" nillable="false" minOccurs="1" maxOccurs="1"/>
          <xs:element name="P1071850" type="Decimal_TD18_FD2___6" nillable="false" minOccurs="1" maxOccurs="1"/>
          <xs:element name="P1071851" type="Decimal_TD18_FD2___6" nillable="false" minOccurs="1" maxOccurs="1"/>
          <xs:element name="P1071852" type="Decimal_TD18_FD2___6" nillable="false" minOccurs="1" maxOccurs="1"/>
          <xs:element name="P1071853" type="Decimal_TD18_FD2___6" nillable="false" minOccurs="1" maxOccurs="1"/>
          <xs:element name="P1071854" type="Decimal_TD18_FD2___6" nillable="false" minOccurs="1" maxOccurs="1"/>
          <xs:element name="P1071855" type="Decimal_TD18_FD2___6" nillable="false" minOccurs="1" maxOccurs="1"/>
          <xs:element name="P1071856" type="Decimal_TD18_FD2___6" nillable="false" minOccurs="1" maxOccurs="1"/>
          <xs:element name="P1071857" type="Decimal_TD18_FD2___6" nillable="false" minOccurs="1" maxOccurs="1"/>
          <xs:element name="P1071858" type="Decimal_TD18_FD2___6" nillable="false" minOccurs="1" maxOccurs="1"/>
          <xs:element name="P1071859" type="Decimal_TD18_FD2___6" nillable="false" minOccurs="1" maxOccurs="1"/>
          <xs:element name="P1071860" type="Decimal_TD18_FD2___6" nillable="false" minOccurs="1" maxOccurs="1"/>
          <xs:element name="P1071861" type="Decimal_TD18_FD2___6" nillable="false" minOccurs="1" maxOccurs="1"/>
          <xs:element name="P1071862" type="Decimal_TD18_FD2___6" nillable="false" minOccurs="1" maxOccurs="1"/>
          <xs:element name="P1071863" type="Decimal_TD18_FD2___6" nillable="false" minOccurs="1" maxOccurs="1"/>
          <xs:element name="P1071864" type="Decimal_TD18_FD2___6" nillable="false" minOccurs="1" maxOccurs="1"/>
          <xs:element name="P1071865" type="Decimal_TD18_FD2___6" nillable="false" minOccurs="1" maxOccurs="1"/>
          <xs:element name="P1071866" type="Decimal_TD18_FD2___6" nillable="false" minOccurs="1" maxOccurs="1"/>
          <xs:element name="P1071867" type="Decimal_TD18_FD2___6" nillable="false" minOccurs="1" maxOccurs="1"/>
          <xs:element name="P1071868" type="Decimal_TD18_FD2___6" nillable="false" minOccurs="1" maxOccurs="1"/>
          <xs:element name="P1071869" type="Decimal_TD18_FD2___6" nillable="false" minOccurs="1" maxOccurs="1"/>
          <xs:element name="P1071870" type="Decimal_TD18_FD2___6" nillable="false" minOccurs="1" maxOccurs="1"/>
          <xs:element name="P1071871" type="Decimal_TD18_FD2___6" nillable="false" minOccurs="1" maxOccurs="1"/>
          <xs:element name="P1071872" type="Decimal_TD18_FD2___6" nillable="false" minOccurs="1" maxOccurs="1"/>
          <xs:element name="P1071873" type="Decimal_TD18_FD2___6" nillable="false" minOccurs="1" maxOccurs="1"/>
          <xs:element name="P1071874" type="Decimal_TD18_FD2___6" nillable="false" minOccurs="1" maxOccurs="1"/>
          <xs:element name="P1071875" type="Decimal_TD18_FD2___6" nillable="false" minOccurs="1" maxOccurs="1"/>
          <xs:element name="P1071876" type="Decimal_TD18_FD2___6" nillable="false" minOccurs="1" maxOccurs="1"/>
          <xs:element name="P1071877" type="Decimal_TD18_FD2___6" nillable="false" minOccurs="1" maxOccurs="1"/>
          <xs:element name="P1071878" type="Decimal_TD18_FD2___6" nillable="false" minOccurs="1" maxOccurs="1"/>
          <xs:element name="P1071879" type="Decimal_TD18_FD2___6" nillable="false" minOccurs="1" maxOccurs="1"/>
          <xs:element name="P1071880" type="Decimal_TD18_FD2___6" nillable="false" minOccurs="1" maxOccurs="1"/>
          <xs:element name="P1071881" type="Decimal_TD18_FD2___6" nillable="false" minOccurs="1" maxOccurs="1"/>
          <xs:element name="P1071882" type="Decimal_TD18_FD2___6" nillable="false" minOccurs="1" maxOccurs="1"/>
          <xs:element name="P1071883" type="Decimal_TD18_FD2___6" nillable="false" minOccurs="1" maxOccurs="1"/>
          <xs:element name="P1071884" type="Decimal_TD18_FD2___6" nillable="false" minOccurs="1" maxOccurs="1"/>
          <xs:element name="P1071885" type="Decimal_TD18_FD2___6" nillable="false" minOccurs="1" maxOccurs="1"/>
          <xs:element name="P1071886" type="Decimal_TD18_FD2___6" nillable="false" minOccurs="1" maxOccurs="1"/>
          <xs:element name="P1071887" type="Decimal_TD18_FD2___6" nillable="false" minOccurs="1" maxOccurs="1"/>
          <xs:element name="P1071888" type="Decimal_TD18_FD2___6" nillable="false" minOccurs="1" maxOccurs="1"/>
          <xs:element name="P1071889" type="Decimal_TD18_FD2___6" nillable="false" minOccurs="1" maxOccurs="1"/>
          <xs:element name="P1071890" type="Decimal_TD18_FD2___6" nillable="false" minOccurs="1" maxOccurs="1"/>
          <xs:element name="P1071891" type="Decimal_TD18_FD2___6" nillable="false" minOccurs="1" maxOccurs="1"/>
          <xs:element name="P1071892" type="Decimal_TD18_FD2___6" nillable="false" minOccurs="1" maxOccurs="1"/>
          <xs:element name="P1071893" type="Decimal_TD18_FD2___6" nillable="false" minOccurs="1" maxOccurs="1"/>
          <xs:element name="P1071894" type="Decimal_TD18_FD2___6" nillable="false" minOccurs="1" maxOccurs="1"/>
          <xs:element name="P1071895" type="Decimal_TD18_FD2___6" nillable="false" minOccurs="1" maxOccurs="1"/>
          <xs:element name="P1071896" type="Decimal_TD18_FD2___6" nillable="false" minOccurs="1" maxOccurs="1"/>
          <xs:element name="P1071897" type="Decimal_TD18_FD2___6" nillable="false" minOccurs="1" maxOccurs="1"/>
          <xs:element name="P1071898" type="Decimal_TD18_FD2___6" nillable="false" minOccurs="1" maxOccurs="1"/>
          <xs:element name="P1071899" type="Decimal_TD18_FD2___6" nillable="false" minOccurs="1" maxOccurs="1"/>
          <xs:element name="P1071900" type="Decimal_TD18_FD2___6" nillable="false" minOccurs="1" maxOccurs="1"/>
          <xs:element name="P1071901" type="Decimal_TD18_FD2___6" nillable="false" minOccurs="1" maxOccurs="1"/>
          <xs:element name="P1071902" type="Decimal_TD18_FD2___6" nillable="false" minOccurs="1" maxOccurs="1"/>
          <xs:element name="P1071903" type="Decimal_TD18_FD2___6" nillable="false" minOccurs="1" maxOccurs="1"/>
          <xs:element name="P1071904" type="Decimal_TD18_FD2___6" nillable="false" minOccurs="1" maxOccurs="1"/>
          <xs:element name="P1071905" type="Decimal_TD18_FD2___6" nillable="false" minOccurs="1" maxOccurs="1"/>
          <xs:element name="P1071906" type="Decimal_TD18_FD2___6" nillable="false" minOccurs="1" maxOccurs="1"/>
          <xs:element name="P1071907" type="Decimal_TD18_FD2___6" nillable="false" minOccurs="1" maxOccurs="1"/>
          <xs:element name="P1071908" type="Decimal_TD18_FD2___6" nillable="false" minOccurs="1" maxOccurs="1"/>
          <xs:element name="P1071909" type="Decimal_TD18_FD2___6" nillable="false" minOccurs="1" maxOccurs="1"/>
          <xs:element name="P1071910" type="Decimal_TD18_FD2___6" nillable="false" minOccurs="1" maxOccurs="1"/>
          <xs:element name="P1071911" type="Decimal_TD18_FD2___6" nillable="false" minOccurs="1" maxOccurs="1"/>
          <xs:element name="P1071912" type="Decimal_TD18_FD2___6" nillable="false" minOccurs="1" maxOccurs="1"/>
          <xs:element name="P1071913" type="Decimal_TD18_FD2___6" nillable="false" minOccurs="1" maxOccurs="1"/>
          <xs:element name="P1071914" type="Decimal_TD18_FD2___6" nillable="false" minOccurs="1" maxOccurs="1"/>
          <xs:element name="P1071915" type="Decimal_TD18_FD2___6" nillable="false" minOccurs="1" maxOccurs="1"/>
          <xs:element name="P1071916" type="Decimal_TD18_FD2___6" nillable="false" minOccurs="1" maxOccurs="1"/>
          <xs:element name="P1071917" type="Decimal_TD18_FD2___6" nillable="false" minOccurs="1" maxOccurs="1"/>
          <xs:element name="P1071918" type="Decimal_TD18_FD2___6" nillable="false" minOccurs="1" maxOccurs="1"/>
          <xs:element name="P1071919" type="Decimal_TD18_FD2___6" nillable="false" minOccurs="1" maxOccurs="1"/>
          <xs:element name="P1071920" type="Decimal_TD18_FD2___6" nillable="false" minOccurs="1" maxOccurs="1"/>
          <xs:element name="P1071921" type="Decimal_TD18_FD2___6" nillable="false" minOccurs="1" maxOccurs="1"/>
          <xs:element name="P1071922" type="Decimal_TD18_FD2___6" nillable="false" minOccurs="1" maxOccurs="1"/>
          <xs:element name="P1071923" type="Decimal_TD18_FD2___6" nillable="false" minOccurs="1" maxOccurs="1"/>
          <xs:element name="P1071924" type="Decimal_TD18_FD2___6" nillable="false" minOccurs="1" maxOccurs="1"/>
          <xs:element name="P1071925" type="Decimal_TD18_FD2___6" nillable="false" minOccurs="1" maxOccurs="1"/>
          <xs:element name="P1071926" type="Decimal_TD18_FD2___6" nillable="false" minOccurs="1" maxOccurs="1"/>
          <xs:element name="P1071927" type="Decimal_TD18_FD2___6" nillable="false" minOccurs="1" maxOccurs="1"/>
          <xs:element name="P1071928" type="Decimal_TD18_FD2___6" nillable="false" minOccurs="1" maxOccurs="1"/>
          <xs:element name="P1071929" type="Decimal_TD18_FD2___6" nillable="false" minOccurs="1" maxOccurs="1"/>
          <xs:element name="P1071930" type="Decimal_TD18_FD2___6" nillable="false" minOccurs="1" maxOccurs="1"/>
          <xs:element name="P1071931" type="Decimal_TD18_FD2___6" nillable="false" minOccurs="1" maxOccurs="1"/>
          <xs:element name="P1071932" type="Decimal_TD18_FD2___6" nillable="false" minOccurs="1" maxOccurs="1"/>
          <xs:element name="P1071933" type="Decimal_TD18_FD2___6" nillable="false" minOccurs="1" maxOccurs="1"/>
          <xs:element name="P1071934" type="Decimal_TD18_FD2___6" nillable="false" minOccurs="1" maxOccurs="1"/>
          <xs:element name="P1071935" type="Decimal_TD18_FD2___6" nillable="false" minOccurs="1" maxOccurs="1"/>
          <xs:element name="P1071936" type="Decimal_TD18_FD2___6" nillable="false" minOccurs="1" maxOccurs="1"/>
          <xs:element name="P1071937" type="Decimal_TD18_FD2___6" nillable="false" minOccurs="1" maxOccurs="1"/>
          <xs:element name="P1071938" type="Decimal_TD18_FD2___6" nillable="false" minOccurs="1" maxOccurs="1"/>
          <xs:element name="P1071939" type="Decimal_TD18_FD2___6" nillable="false" minOccurs="1" maxOccurs="1"/>
          <xs:element name="P1071940" type="Decimal_TD18_FD2___6" nillable="false" minOccurs="1" maxOccurs="1"/>
          <xs:element name="P1071941" type="Decimal_TD18_FD2___6" nillable="false" minOccurs="1" maxOccurs="1"/>
          <xs:element name="P1071942" type="Decimal_TD18_FD2___6" nillable="false" minOccurs="1" maxOccurs="1"/>
          <xs:element name="P1071943" type="Decimal_TD18_FD2___6" nillable="false" minOccurs="1" maxOccurs="1"/>
          <xs:element name="P1071944" type="Decimal_TD18_FD2___6" nillable="false" minOccurs="1" maxOccurs="1"/>
          <xs:element name="P1071945" type="Decimal_TD18_FD2___6" nillable="false" minOccurs="1" maxOccurs="1"/>
          <xs:element name="P1071946" type="Decimal_TD18_FD2___6" nillable="false" minOccurs="1" maxOccurs="1"/>
          <xs:element name="P1071947" type="Decimal_TD18_FD2___6" nillable="false" minOccurs="1" maxOccurs="1"/>
          <xs:element name="P1071948" type="Decimal_TD18_FD2___6" nillable="false" minOccurs="1" maxOccurs="1"/>
          <xs:element name="P1071949" type="Decimal_TD18_FD2___6" nillable="false" minOccurs="1" maxOccurs="1"/>
          <xs:element name="P1071950" type="Decimal_TD18_FD2___6" nillable="false" minOccurs="1" maxOccurs="1"/>
          <xs:element name="P1071951" type="Decimal_TD18_FD2___6" nillable="false" minOccurs="1" maxOccurs="1"/>
          <xs:element name="P1071952" type="Decimal_TD18_FD2___6" nillable="false" minOccurs="1" maxOccurs="1"/>
          <xs:element name="P1071953" type="Decimal_TD18_FD2___6" nillable="false" minOccurs="1" maxOccurs="1"/>
          <xs:element name="P1071954" type="Decimal_TD18_FD2___6" nillable="false" minOccurs="1" maxOccurs="1"/>
          <xs:element name="P1071955" type="Decimal_TD18_FD2___6" nillable="false" minOccurs="1" maxOccurs="1"/>
          <xs:element name="P1071956" type="Decimal_TD18_FD2___6" nillable="false" minOccurs="1" maxOccurs="1"/>
          <xs:element name="P1071957" type="Decimal_TD18_FD2___6" nillable="false" minOccurs="1" maxOccurs="1"/>
          <xs:element name="P1071958" type="Decimal_TD18_FD2___6" nillable="false" minOccurs="1" maxOccurs="1"/>
          <xs:element name="P1071959" type="Decimal_TD18_FD2___6" nillable="false" minOccurs="1" maxOccurs="1"/>
          <xs:element name="P1071960" type="Decimal_TD18_FD2___6" nillable="false" minOccurs="1" maxOccurs="1"/>
          <xs:element name="P1071961" type="Decimal_TD18_FD2___6" nillable="false" minOccurs="1" maxOccurs="1"/>
          <xs:element name="P1071962" type="Decimal_TD18_FD2___6" nillable="false" minOccurs="1" maxOccurs="1"/>
          <xs:element name="P1071963" type="Decimal_TD18_FD2___6" nillable="false" minOccurs="1" maxOccurs="1"/>
          <xs:element name="P1071964" type="Decimal_TD18_FD2___6" nillable="false" minOccurs="1" maxOccurs="1"/>
          <xs:element name="P1071965" type="Decimal_TD18_FD2___6" nillable="false" minOccurs="1" maxOccurs="1"/>
          <xs:element name="P1071966" type="Decimal_TD18_FD2___6" nillable="false" minOccurs="1" maxOccurs="1"/>
          <xs:element name="P1071967" type="Decimal_TD18_FD2___6" nillable="false" minOccurs="1" maxOccurs="1"/>
          <xs:element name="P1071968" type="Decimal_TD18_FD2___6" nillable="false" minOccurs="1" maxOccurs="1"/>
          <xs:element name="P1071969" type="Decimal_TD18_FD2___6" nillable="false" minOccurs="1" maxOccurs="1"/>
          <xs:element name="P1071970" type="Decimal_TD18_FD2___6" nillable="false" minOccurs="1" maxOccurs="1"/>
          <xs:element name="P1071971" type="Decimal_TD18_FD2___6" nillable="false" minOccurs="1" maxOccurs="1"/>
          <xs:element name="P1071972" type="Decimal_TD18_FD2___6" nillable="false" minOccurs="1" maxOccurs="1"/>
          <xs:element name="P1071973" type="Decimal_TD18_FD2___6" nillable="false" minOccurs="1" maxOccurs="1"/>
          <xs:element name="P1071974" type="Decimal_TD18_FD2___6" nillable="false" minOccurs="1" maxOccurs="1"/>
          <xs:element name="P1071975" type="Decimal_TD18_FD2___6" nillable="false" minOccurs="1" maxOccurs="1"/>
          <xs:element name="P1071976" type="Decimal_TD18_FD2___6" nillable="false" minOccurs="1" maxOccurs="1"/>
          <xs:element name="P1071977" type="Decimal_TD18_FD2___6" nillable="false" minOccurs="1" maxOccurs="1"/>
          <xs:element name="P1071978" type="Decimal_TD18_FD2___6" nillable="false" minOccurs="1" maxOccurs="1"/>
          <xs:element name="P1071979" type="Decimal_TD18_FD2___6" nillable="false" minOccurs="1" maxOccurs="1"/>
          <xs:element name="P1071980" type="Decimal_TD18_FD2___6" nillable="false" minOccurs="1" maxOccurs="1"/>
          <xs:element name="P1071981" type="Decimal_TD18_FD2___6" nillable="false" minOccurs="1" maxOccurs="1"/>
          <xs:element name="P1071982" type="Decimal_TD18_FD2___6" nillable="false" minOccurs="1" maxOccurs="1"/>
          <xs:element name="P1071983" type="Decimal_TD18_FD2___6" nillable="false" minOccurs="1" maxOccurs="1"/>
          <xs:element name="P1071984" type="Decimal_TD18_FD2___6" nillable="false" minOccurs="1" maxOccurs="1"/>
          <xs:element name="P1071985" type="Decimal_TD18_FD2___6" nillable="false" minOccurs="1" maxOccurs="1"/>
          <xs:element name="P1071986" type="Decimal_TD18_FD2___6" nillable="false" minOccurs="1" maxOccurs="1"/>
          <xs:element name="P1071987" type="Decimal_TD18_FD2___6" nillable="false" minOccurs="1" maxOccurs="1"/>
          <xs:element name="P1071988" type="Decimal_TD18_FD2___6" nillable="false" minOccurs="1" maxOccurs="1"/>
          <xs:element name="P1071989" type="Decimal_TD18_FD2___6" nillable="false" minOccurs="1" maxOccurs="1"/>
          <xs:element name="P1071990" type="Decimal_TD18_FD2___6" nillable="false" minOccurs="1" maxOccurs="1"/>
          <xs:element name="P1071991" type="Decimal_TD18_FD2___6" nillable="false" minOccurs="1" maxOccurs="1"/>
          <xs:element name="P1071992" type="Decimal_TD18_FD2___6" nillable="false" minOccurs="1" maxOccurs="1"/>
          <xs:element name="P1071993" type="Decimal_TD18_FD2___6" nillable="false" minOccurs="1" maxOccurs="1"/>
          <xs:element name="P1071994" type="Decimal_TD18_FD2___6" nillable="false" minOccurs="1" maxOccurs="1"/>
          <xs:element name="P1071995" type="Decimal_TD18_FD2___6" nillable="false" minOccurs="1" maxOccurs="1"/>
          <xs:element name="P1071996" type="Decimal_TD18_FD2___6" nillable="false" minOccurs="1" maxOccurs="1"/>
          <xs:element name="P1071997" type="Decimal_TD18_FD2___6" nillable="false" minOccurs="1" maxOccurs="1"/>
          <xs:element name="P1071998" type="Decimal_TD18_FD2___6" nillable="false" minOccurs="1" maxOccurs="1"/>
          <xs:element name="P1071999" type="Decimal_TD18_FD2___6" nillable="false" minOccurs="1" maxOccurs="1"/>
          <xs:element name="P1072000" type="Decimal_TD18_FD2___6" nillable="false" minOccurs="1" maxOccurs="1"/>
          <xs:element name="P1072001" type="Decimal_TD18_FD2___6" nillable="false" minOccurs="1" maxOccurs="1"/>
          <xs:element name="P1072002" type="Decimal_TD18_FD2___6" nillable="false" minOccurs="1" maxOccurs="1"/>
          <xs:element name="P1072003" type="Decimal_TD18_FD2___6" nillable="false" minOccurs="1" maxOccurs="1"/>
          <xs:element name="P1072004" type="Decimal_TD18_FD2___6" nillable="false" minOccurs="1" maxOccurs="1"/>
          <xs:element name="P1072005" type="Decimal_TD18_FD2___6" nillable="false" minOccurs="1" maxOccurs="1"/>
          <xs:element name="P1072006" type="Decimal_TD18_FD2___6" nillable="false" minOccurs="1" maxOccurs="1"/>
          <xs:element name="P1072007" type="Decimal_TD18_FD2___6" nillable="false" minOccurs="1" maxOccurs="1"/>
          <xs:element name="P1072008" type="Decimal_TD18_FD2___6" nillable="false" minOccurs="1" maxOccurs="1"/>
          <xs:element name="P1072009" type="Decimal_TD18_FD2___6" nillable="false" minOccurs="1" maxOccurs="1"/>
          <xs:element name="P1072010" type="Decimal_TD18_FD2___6" nillable="false" minOccurs="1" maxOccurs="1"/>
          <xs:element name="P1072011" type="Decimal_TD18_FD2___6" nillable="false" minOccurs="1" maxOccurs="1"/>
          <xs:element name="P1072012" type="Decimal_TD18_FD2___6" nillable="false" minOccurs="1" maxOccurs="1"/>
          <xs:element name="P1072013" type="Decimal_TD18_FD2___6" nillable="false" minOccurs="1" maxOccurs="1"/>
          <xs:element name="P1072014" type="Decimal_TD18_FD2___6" nillable="false" minOccurs="1" maxOccurs="1"/>
          <xs:element name="P1072015" type="Decimal_TD18_FD2___6" nillable="false" minOccurs="1" maxOccurs="1"/>
          <xs:element name="P1072016" type="Decimal_TD18_FD2___6" nillable="false" minOccurs="1" maxOccurs="1"/>
          <xs:element name="P1072017" type="Decimal_TD18_FD2___6" nillable="false" minOccurs="1" maxOccurs="1"/>
          <xs:element name="P1072018" type="Decimal_TD18_FD2___6" nillable="false" minOccurs="1" maxOccurs="1"/>
          <xs:element name="P1072019" type="Decimal_TD18_FD2___6" nillable="false" minOccurs="1" maxOccurs="1"/>
          <xs:element name="P1072020" type="Decimal_TD18_FD2___6" nillable="false" minOccurs="1" maxOccurs="1"/>
          <xs:element name="P1072021" type="Decimal_TD18_FD2___6" nillable="false" minOccurs="1" maxOccurs="1"/>
          <xs:element name="P1072022" type="Decimal_TD18_FD2___6" nillable="false" minOccurs="1" maxOccurs="1"/>
          <xs:element name="P1072023" type="Decimal_TD18_FD2___6" nillable="false" minOccurs="1" maxOccurs="1"/>
          <xs:element name="P1072024" type="Decimal_TD18_FD2___6" nillable="false" minOccurs="1" maxOccurs="1"/>
          <xs:element name="P1072025" type="Decimal_TD18_FD2___6" nillable="false" minOccurs="1" maxOccurs="1"/>
          <xs:element name="P1072026" type="Decimal_TD18_FD2___6" nillable="false" minOccurs="1" maxOccurs="1"/>
          <xs:element name="P1072027" type="Decimal_TD18_FD2___6" nillable="false" minOccurs="1" maxOccurs="1"/>
          <xs:element name="P1072028" type="Decimal_TD18_FD2___6" nillable="false" minOccurs="1" maxOccurs="1"/>
          <xs:element name="P1072029" type="Decimal_TD18_FD2___6" nillable="false" minOccurs="1" maxOccurs="1"/>
          <xs:element name="P1072030" type="Decimal_TD18_FD2___6" nillable="false" minOccurs="1" maxOccurs="1"/>
          <xs:element name="P1072031" type="Decimal_TD18_FD2___6" nillable="false" minOccurs="1" maxOccurs="1"/>
          <xs:element name="P1072032" type="Decimal_TD18_FD2___6" nillable="false" minOccurs="1" maxOccurs="1"/>
          <xs:element name="P1072033" type="Decimal_TD18_FD2___6" nillable="false" minOccurs="1" maxOccurs="1"/>
          <xs:element name="P1072034" type="Decimal_TD18_FD2___6" nillable="false" minOccurs="1" maxOccurs="1"/>
          <xs:element name="P1072035" type="Decimal_TD18_FD2___6" nillable="false" minOccurs="1" maxOccurs="1"/>
          <xs:element name="P1072036" type="Decimal_TD18_FD2___6" nillable="false" minOccurs="1" maxOccurs="1"/>
          <xs:element name="P1072037" type="Decimal_TD18_FD2___6" nillable="false" minOccurs="1" maxOccurs="1"/>
          <xs:element name="P1072038" type="Decimal_TD18_FD2___6" nillable="false" minOccurs="1" maxOccurs="1"/>
          <xs:element name="P1072039" type="Decimal_TD18_FD2___6" nillable="false" minOccurs="1" maxOccurs="1"/>
          <xs:element name="P1072040" type="Decimal_TD18_FD2___6" nillable="false" minOccurs="1" maxOccurs="1"/>
          <xs:element name="P1072041" type="Decimal_TD18_FD2___6" nillable="false" minOccurs="1" maxOccurs="1"/>
          <xs:element name="P1072042" type="Decimal_TD18_FD2___6" nillable="false" minOccurs="1" maxOccurs="1"/>
          <xs:element name="P1072043" type="Decimal_TD18_FD2___6" nillable="false" minOccurs="1" maxOccurs="1"/>
          <xs:element name="P1072044" type="Decimal_TD18_FD2___6" nillable="false" minOccurs="1" maxOccurs="1"/>
          <xs:element name="P1072045" type="Decimal_TD18_FD2___6" nillable="false" minOccurs="1" maxOccurs="1"/>
          <xs:element name="P1072046" type="Decimal_TD18_FD2___6" nillable="false" minOccurs="1" maxOccurs="1"/>
          <xs:element name="P1072047" type="Decimal_TD18_FD2___6" nillable="false" minOccurs="1" maxOccurs="1"/>
          <xs:element name="P1072048" type="Decimal_TD18_FD2___6" nillable="false" minOccurs="1" maxOccurs="1"/>
          <xs:element name="P1072049" type="Decimal_TD18_FD2___6" nillable="false" minOccurs="1" maxOccurs="1"/>
          <xs:element name="P1072050" type="Decimal_TD18_FD2___6" nillable="false" minOccurs="1" maxOccurs="1"/>
          <xs:element name="P1072051" type="Decimal_TD18_FD2___6" nillable="false" minOccurs="1" maxOccurs="1"/>
          <xs:element name="P1072052" type="Decimal_TD18_FD2___6" nillable="false" minOccurs="1" maxOccurs="1"/>
          <xs:element name="P1072053" type="Decimal_TD18_FD2___6" nillable="false" minOccurs="1" maxOccurs="1"/>
          <xs:element name="P1072054" type="Decimal_TD18_FD2___6" nillable="false" minOccurs="1" maxOccurs="1"/>
          <xs:element name="P1072055" type="Decimal_TD18_FD2___6" nillable="false" minOccurs="1" maxOccurs="1"/>
          <xs:element name="P1072056" type="Decimal_TD18_FD2___6" nillable="false" minOccurs="1" maxOccurs="1"/>
          <xs:element name="P1072057" type="Decimal_TD18_FD2___6" nillable="false" minOccurs="1" maxOccurs="1"/>
          <xs:element name="P1072058" type="Decimal_TD18_FD2___6" nillable="false" minOccurs="1" maxOccurs="1"/>
          <xs:element name="P1072059" type="Decimal_TD18_FD2___6" nillable="false" minOccurs="1" maxOccurs="1"/>
          <xs:element name="P1072060" type="Decimal_TD18_FD2___6" nillable="false" minOccurs="1" maxOccurs="1"/>
          <xs:element name="P1072061" type="Decimal_TD18_FD2___6" nillable="false" minOccurs="1" maxOccurs="1"/>
          <xs:element name="P1072062" type="Decimal_TD18_FD2___6" nillable="false" minOccurs="1" maxOccurs="1"/>
          <xs:element name="P1072063" type="Decimal_TD18_FD2___6" nillable="false" minOccurs="1" maxOccurs="1"/>
          <xs:element name="P1072064" type="Decimal_TD18_FD2___6" nillable="false" minOccurs="1" maxOccurs="1"/>
          <xs:element name="P1072065" type="Decimal_TD18_FD2___6" nillable="false" minOccurs="1" maxOccurs="1"/>
          <xs:element name="P1072066" type="Decimal_TD18_FD2___6" nillable="false" minOccurs="1" maxOccurs="1"/>
          <xs:element name="P1072067" type="Decimal_TD18_FD2___6" nillable="false" minOccurs="1" maxOccurs="1"/>
          <xs:element name="P1072068" type="Decimal_TD18_FD2___6" nillable="false" minOccurs="1" maxOccurs="1"/>
          <xs:element name="P1072069" type="Decimal_TD18_FD2___6" nillable="false" minOccurs="1" maxOccurs="1"/>
          <xs:element name="P1072070" type="Decimal_TD18_FD2___6" nillable="false" minOccurs="1" maxOccurs="1"/>
          <xs:element name="P1072071" type="Decimal_TD18_FD2___6" nillable="false" minOccurs="1" maxOccurs="1"/>
          <xs:element name="P1072072" type="Decimal_TD18_FD2___6" nillable="false" minOccurs="1" maxOccurs="1"/>
          <xs:element name="P1072073" type="Decimal_TD18_FD2___6" nillable="false" minOccurs="1" maxOccurs="1"/>
          <xs:element name="P1072074" type="Decimal_TD18_FD2___6" nillable="false" minOccurs="1" maxOccurs="1"/>
          <xs:element name="P1072075" type="Decimal_TD18_FD2___6" nillable="false" minOccurs="1" maxOccurs="1"/>
          <xs:element name="P1072076" type="Decimal_TD18_FD2___6" nillable="false" minOccurs="1" maxOccurs="1"/>
          <xs:element name="P1072077" type="Decimal_TD18_FD2___6" nillable="false" minOccurs="1" maxOccurs="1"/>
          <xs:element name="P1072078" type="Decimal_TD18_FD2___6" nillable="false" minOccurs="1" maxOccurs="1"/>
          <xs:element name="P1072079" type="Decimal_TD18_FD2___6" nillable="false" minOccurs="1" maxOccurs="1"/>
          <xs:element name="P1072080" type="Decimal_TD18_FD2___6" nillable="false" minOccurs="1" maxOccurs="1"/>
          <xs:element name="P1072081" type="Decimal_TD18_FD2___6" nillable="false" minOccurs="1" maxOccurs="1"/>
          <xs:element name="P1072082" type="Decimal_TD18_FD2___6" nillable="false" minOccurs="1" maxOccurs="1"/>
          <xs:element name="P1072083" type="Decimal_TD18_FD2___6" nillable="false" minOccurs="1" maxOccurs="1"/>
          <xs:element name="P1072084" type="Decimal_TD18_FD2___6" nillable="false" minOccurs="1" maxOccurs="1"/>
          <xs:element name="P1072085" type="Decimal_TD18_FD2___6" nillable="false" minOccurs="1" maxOccurs="1"/>
          <xs:element name="P1072086" type="Decimal_TD18_FD2___6" nillable="false" minOccurs="1" maxOccurs="1"/>
          <xs:element name="P1072087" type="Decimal_TD18_FD2___6" nillable="false" minOccurs="1" maxOccurs="1"/>
          <xs:element name="P1072088" type="Decimal_TD18_FD2___6" nillable="false" minOccurs="1" maxOccurs="1"/>
          <xs:element name="P1072089" type="Decimal_TD18_FD2___6" nillable="false" minOccurs="1" maxOccurs="1"/>
          <xs:element name="P1072090" type="Decimal_TD18_FD2___6" nillable="false" minOccurs="1" maxOccurs="1"/>
          <xs:element name="P1072091" type="Decimal_TD18_FD2___6" nillable="false" minOccurs="1" maxOccurs="1"/>
          <xs:element name="P1072092" type="Decimal_TD18_FD2___6" nillable="false" minOccurs="1" maxOccurs="1"/>
        </xs:all>
      </xs:complexType>
      <xs:complexType name="FormType_INT-E_1000961">
        <xs:annotation>
          <xs:documentation>Izvještaj o novčanom toku - kreditne institucije</xs:documentation>
        </xs:annotation>
        <xs:all>
          <xs:element name="P1071697" type="Decimal_TD18_FD2___6" nillable="false" minOccurs="1" maxOccurs="1">
            <xs:annotation>
              <xs:documentation> Naplaćena kamata i slični primici</xs:documentation>
            </xs:annotation>
          </xs:element>
          <xs:element name="P1071698" type="Decimal_TD18_FD2___6" nillable="false" minOccurs="1" maxOccurs="1">
            <xs:annotation>
              <xs:documentation> Naplaćena kamata i slični primici</xs:documentation>
            </xs:annotation>
          </xs:element>
          <xs:element name="P1071699" type="Decimal_TD18_FD2___6" nillable="false" minOccurs="1" maxOccurs="1">
            <xs:annotation>
              <xs:documentation>Naplaćene naknade i provizije</xs:documentation>
            </xs:annotation>
          </xs:element>
          <xs:element name="P1071700" type="Decimal_TD18_FD2___6" nillable="false" minOccurs="1" maxOccurs="1">
            <xs:annotation>
              <xs:documentation>Naplaćene naknade i provizije</xs:documentation>
            </xs:annotation>
          </xs:element>
          <xs:element name="P1071701" type="Decimal_TD18_FD2___6" nillable="false" minOccurs="1" maxOccurs="1">
            <xs:annotation>
              <xs:documentation>(Plaćena kamata i slični izdaci)</xs:documentation>
            </xs:annotation>
          </xs:element>
          <xs:element name="P1071702" type="Decimal_TD18_FD2___6" nillable="false" minOccurs="1" maxOccurs="1">
            <xs:annotation>
              <xs:documentation>(Plaćena kamata i slični izdaci)</xs:documentation>
            </xs:annotation>
          </xs:element>
          <xs:element name="P1071703" type="Decimal_TD18_FD2___6" nillable="false" minOccurs="1" maxOccurs="1">
            <xs:annotation>
              <xs:documentation>(Plaćene naknade i provizije)</xs:documentation>
            </xs:annotation>
          </xs:element>
          <xs:element name="P1071704" type="Decimal_TD18_FD2___6" nillable="false" minOccurs="1" maxOccurs="1">
            <xs:annotation>
              <xs:documentation>(Plaćene naknade i provizije)</xs:documentation>
            </xs:annotation>
          </xs:element>
          <xs:element name="P1071705" type="Decimal_TD18_FD2___6" nillable="false" minOccurs="1" maxOccurs="1">
            <xs:annotation>
              <xs:documentation> (Plaćeni troškovi poslovanja)</xs:documentation>
            </xs:annotation>
          </xs:element>
          <xs:element name="P1071706" type="Decimal_TD18_FD2___6" nillable="false" minOccurs="1" maxOccurs="1">
            <xs:annotation>
              <xs:documentation> (Plaćeni troškovi poslovanja)</xs:documentation>
            </xs:annotation>
          </xs:element>
          <xs:element name="P1071707" type="Decimal_TD18_FD2___6" nillable="false" minOccurs="1" maxOccurs="1">
            <xs:annotation>
              <xs:documentation>Neto dobici / gubici od financijskih instrumenata po fer vrijednosti u računu dobiti i gubitka</xs:documentation>
            </xs:annotation>
          </xs:element>
          <xs:element name="P1071708" type="Decimal_TD18_FD2___6" nillable="false" minOccurs="1" maxOccurs="1">
            <xs:annotation>
              <xs:documentation>Neto dobici / gubici od financijskih instrumenata po fer vrijednosti u računu dobiti i gubitka</xs:documentation>
            </xs:annotation>
          </xs:element>
          <xs:element name="P1071709" type="Decimal_TD18_FD2___6" nillable="false" minOccurs="1" maxOccurs="1">
            <xs:annotation>
              <xs:documentation>Ostali primici</xs:documentation>
            </xs:annotation>
          </xs:element>
          <xs:element name="P1071710" type="Decimal_TD18_FD2___6" nillable="false" minOccurs="1" maxOccurs="1">
            <xs:annotation>
              <xs:documentation>Ostali primici</xs:documentation>
            </xs:annotation>
          </xs:element>
          <xs:element name="P1071711" type="Decimal_TD18_FD2___6" nillable="false" minOccurs="1" maxOccurs="1">
            <xs:annotation>
              <xs:documentation> (Ostali izdaci)</xs:documentation>
            </xs:annotation>
          </xs:element>
          <xs:element name="P1071712" type="Decimal_TD18_FD2___6" nillable="false" minOccurs="1" maxOccurs="1">
            <xs:annotation>
              <xs:documentation>  (Ostali izdaci)</xs:documentation>
            </xs:annotation>
          </xs:element>
          <xs:element name="P1071713" type="Decimal_TD18_FD2___6" nillable="false" minOccurs="1" maxOccurs="1">
            <xs:annotation>
              <xs:documentation>Dobit/(gubitak) prije oporezivanja</xs:documentation>
            </xs:annotation>
          </xs:element>
          <xs:element name="P1071714" type="Decimal_TD18_FD2___6" nillable="false" minOccurs="1" maxOccurs="1">
            <xs:annotation>
              <xs:documentation>Dobit/(gubitak) prije oporezivanja</xs:documentation>
            </xs:annotation>
          </xs:element>
          <xs:element name="P1071715" type="Decimal_TD18_FD2___6" nillable="false" minOccurs="1" maxOccurs="1">
            <xs:annotation>
              <xs:documentation>Umanjenja vrijednosti i rezerviranja</xs:documentation>
            </xs:annotation>
          </xs:element>
          <xs:element name="P1071716" type="Decimal_TD18_FD2___6" nillable="false" minOccurs="1" maxOccurs="1">
            <xs:annotation>
              <xs:documentation>Umanjenja vrijednosti i rezerviranja</xs:documentation>
            </xs:annotation>
          </xs:element>
          <xs:element name="P1071717" type="Decimal_TD18_FD2___6" nillable="false" minOccurs="1" maxOccurs="1">
            <xs:annotation>
              <xs:documentation>Amortizacija</xs:documentation>
            </xs:annotation>
          </xs:element>
          <xs:element name="P1071718" type="Decimal_TD18_FD2___6" nillable="false" minOccurs="1" maxOccurs="1">
            <xs:annotation>
              <xs:documentation>Amortizacija</xs:documentation>
            </xs:annotation>
          </xs:element>
          <xs:element name="P1071719" type="Decimal_TD18_FD2___6" nillable="false" minOccurs="1" maxOccurs="1">
            <xs:annotation>
              <xs:documentation>Neto nerealizirana (dobit)/gubitak od financijske imovine i obveza po fer vrijednosti kroz račun dobiti i gubitka</xs:documentation>
            </xs:annotation>
          </xs:element>
          <xs:element name="P1071720" type="Decimal_TD18_FD2___6" nillable="false" minOccurs="1" maxOccurs="1">
            <xs:annotation>
              <xs:documentation>Neto nerealizirana (dobit)/gubitak od financijske imovine i obveza po fer vrijednosti kroz račun dobiti i gubitka</xs:documentation>
            </xs:annotation>
          </xs:element>
          <xs:element name="P1071721" type="Decimal_TD18_FD2___6" nillable="false" minOccurs="1" maxOccurs="1">
            <xs:annotation>
              <xs:documentation>(Dobit)/gubitak od prodaje materijalne imovine</xs:documentation>
            </xs:annotation>
          </xs:element>
          <xs:element name="P1071722" type="Decimal_TD18_FD2___6" nillable="false" minOccurs="1" maxOccurs="1">
            <xs:annotation>
              <xs:documentation>(Dobit)/gubitak od prodaje materijalne imovine</xs:documentation>
            </xs:annotation>
          </xs:element>
          <xs:element name="P1071723" type="Decimal_TD18_FD2___6" nillable="false" minOccurs="1" maxOccurs="1">
            <xs:annotation>
              <xs:documentation>Ostale nenovčane stavke</xs:documentation>
            </xs:annotation>
          </xs:element>
          <xs:element name="P1071724" type="Decimal_TD18_FD2___6" nillable="false" minOccurs="1" maxOccurs="1">
            <xs:annotation>
              <xs:documentation>Ostale nenovčane stavke</xs:documentation>
            </xs:annotation>
          </xs:element>
          <xs:element name="P1071725" type="Decimal_TD18_FD2___6" nillable="false" minOccurs="1" maxOccurs="1">
            <xs:annotation>
              <xs:documentation>Sredstva kod Hrvatske narodne banke</xs:documentation>
            </xs:annotation>
          </xs:element>
          <xs:element name="P1071726" type="Decimal_TD18_FD2___6" nillable="false" minOccurs="1" maxOccurs="1">
            <xs:annotation>
              <xs:documentation>Sredstva kod Hrvatske narodne banke</xs:documentation>
            </xs:annotation>
          </xs:element>
          <xs:element name="P1071727" type="Decimal_TD18_FD2___6" nillable="false" minOccurs="1" maxOccurs="1">
            <xs:annotation>
              <xs:documentation>Depoziti kod financijskih institucija i krediti financijskim institucijama</xs:documentation>
            </xs:annotation>
          </xs:element>
          <xs:element name="P1071728" type="Decimal_TD18_FD2___6" nillable="false" minOccurs="1" maxOccurs="1">
            <xs:annotation>
              <xs:documentation>Depoziti kod financijskih institucija i krediti financijskim institucijama</xs:documentation>
            </xs:annotation>
          </xs:element>
          <xs:element name="P1071729" type="Decimal_TD18_FD2___6" nillable="false" minOccurs="1" maxOccurs="1">
            <xs:annotation>
              <xs:documentation>Krediti i predujmovi ostalim komitentima</xs:documentation>
            </xs:annotation>
          </xs:element>
          <xs:element name="P1071730" type="Decimal_TD18_FD2___6" nillable="false" minOccurs="1" maxOccurs="1">
            <xs:annotation>
              <xs:documentation>Krediti i predujmovi ostalim komitentima</xs:documentation>
            </xs:annotation>
          </xs:element>
          <xs:element name="P1071731" type="Decimal_TD18_FD2___6" nillable="false" minOccurs="1" maxOccurs="1">
            <xs:annotation>
              <xs:documentation>Vrijednosni papiri i drugi financijski instrumenti po fer vrijednosti kroz ostalu sveobuhvatnu dobit</xs:documentation>
            </xs:annotation>
          </xs:element>
          <xs:element name="P1071732" type="Decimal_TD18_FD2___6" nillable="false" minOccurs="1" maxOccurs="1">
            <xs:annotation>
              <xs:documentation>Vrijednosni papiri i drugi financijski instrumenti po fer vrijednosti kroz ostalu sveobuhvatnu dobit</xs:documentation>
            </xs:annotation>
          </xs:element>
          <xs:element name="P1071733" type="Decimal_TD18_FD2___6" nillable="false" minOccurs="1" maxOccurs="1">
            <xs:annotation>
              <xs:documentation>Vrijednosni papiri i drugi financijski instrumenti koji se drže radi trgovanja</xs:documentation>
            </xs:annotation>
          </xs:element>
          <xs:element name="P1071734" type="Decimal_TD18_FD2___6" nillable="false" minOccurs="1" maxOccurs="1">
            <xs:annotation>
              <xs:documentation>Vrijednosni papiri i drugi financijski instrumenti koji se drže radi trgovanja</xs:documentation>
            </xs:annotation>
          </xs:element>
          <xs:element name="P1071735"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6" nillable="false" minOccurs="1" maxOccurs="1">
            <xs:annotation>
              <xs:documentation>Vrijednosni papiri i drugi financijski instrumenti koji se obvezno vode po fer vrijednosti kroz račun dobiti i gubitka</xs:documentation>
            </xs:annotation>
          </xs:element>
          <xs:element name="P1071738" type="Decimal_TD18_FD2___6" nillable="false" minOccurs="1" maxOccurs="1">
            <xs:annotation>
              <xs:documentation>Vrijednosni papiri i drugi financijski instrumenti koji se obvezno vode po fer vrijednosti kroz račun dobiti i gubitka</xs:documentation>
            </xs:annotation>
          </xs:element>
          <xs:element name="P1071739" type="Decimal_TD18_FD2___6" nillable="false" minOccurs="1" maxOccurs="1">
            <xs:annotation>
              <xs:documentation>Vrijednosni papiri i drugi financijski instrumenti koji se vode po amortiziranom trošku</xs:documentation>
            </xs:annotation>
          </xs:element>
          <xs:element name="P1071740" type="Decimal_TD18_FD2___6" nillable="false" minOccurs="1" maxOccurs="1">
            <xs:annotation>
              <xs:documentation>Vrijednosni papiri i drugi financijski instrumenti koji se vode po amortiziranom trošku</xs:documentation>
            </xs:annotation>
          </xs:element>
          <xs:element name="P1071741" type="Decimal_TD18_FD2___6" nillable="false" minOccurs="1" maxOccurs="1">
            <xs:annotation>
              <xs:documentation>Ostala imovina iz poslovnih aktivnosti</xs:documentation>
            </xs:annotation>
          </xs:element>
          <xs:element name="P1071742" type="Decimal_TD18_FD2___6" nillable="false" minOccurs="1" maxOccurs="1">
            <xs:annotation>
              <xs:documentation>Ostala imovina iz poslovnih aktivnosti</xs:documentation>
            </xs:annotation>
          </xs:element>
          <xs:element name="P1071743" type="Decimal_TD18_FD2___6" nillable="false" minOccurs="1" maxOccurs="1">
            <xs:annotation>
              <xs:documentation>Depoziti od financijskih institucija</xs:documentation>
            </xs:annotation>
          </xs:element>
          <xs:element name="P1071744" type="Decimal_TD18_FD2___6" nillable="false" minOccurs="1" maxOccurs="1">
            <xs:annotation>
              <xs:documentation>Depoziti od financijskih institucija</xs:documentation>
            </xs:annotation>
          </xs:element>
          <xs:element name="P1071745" type="Decimal_TD18_FD2___6" nillable="false" minOccurs="1" maxOccurs="1">
            <xs:annotation>
              <xs:documentation>Transakcijski računi ostalih komitenata</xs:documentation>
            </xs:annotation>
          </xs:element>
          <xs:element name="P1071746" type="Decimal_TD18_FD2___6" nillable="false" minOccurs="1" maxOccurs="1">
            <xs:annotation>
              <xs:documentation>Transakcijski računi ostalih komitenata</xs:documentation>
            </xs:annotation>
          </xs:element>
          <xs:element name="P1071747" type="Decimal_TD18_FD2___6" nillable="false" minOccurs="1" maxOccurs="1">
            <xs:annotation>
              <xs:documentation>Štedni depoziti ostalih komitenata</xs:documentation>
            </xs:annotation>
          </xs:element>
          <xs:element name="P1071748" type="Decimal_TD18_FD2___6" nillable="false" minOccurs="1" maxOccurs="1">
            <xs:annotation>
              <xs:documentation>Štedni depoziti ostalih komitenata</xs:documentation>
            </xs:annotation>
          </xs:element>
          <xs:element name="P1071749" type="Decimal_TD18_FD2___6" nillable="false" minOccurs="1" maxOccurs="1">
            <xs:annotation>
              <xs:documentation>Oročeni depoziti ostalih komitenata</xs:documentation>
            </xs:annotation>
          </xs:element>
          <xs:element name="P1071750" type="Decimal_TD18_FD2___6" nillable="false" minOccurs="1" maxOccurs="1">
            <xs:annotation>
              <xs:documentation>Oročeni depoziti ostalih komitenata</xs:documentation>
            </xs:annotation>
          </xs:element>
          <xs:element name="P1071751" type="Decimal_TD18_FD2___6" nillable="false" minOccurs="1" maxOccurs="1">
            <xs:annotation>
              <xs:documentation>Izvedene financijske obveze i ostale obveze kojima se trguje</xs:documentation>
            </xs:annotation>
          </xs:element>
          <xs:element name="P1071752" type="Decimal_TD18_FD2___6" nillable="false" minOccurs="1" maxOccurs="1">
            <xs:annotation>
              <xs:documentation>Izvedene financijske obveze i ostale obveze kojima se trguje</xs:documentation>
            </xs:annotation>
          </xs:element>
          <xs:element name="P1071753" type="Decimal_TD18_FD2___6" nillable="false" minOccurs="1" maxOccurs="1">
            <xs:annotation>
              <xs:documentation>Ostale obveze iz poslovnih aktivnosti</xs:documentation>
            </xs:annotation>
          </xs:element>
          <xs:element name="P1071754" type="Decimal_TD18_FD2___6" nillable="false" minOccurs="1" maxOccurs="1">
            <xs:annotation>
              <xs:documentation>Ostale obveze iz poslovnih aktivnosti</xs:documentation>
            </xs:annotation>
          </xs:element>
          <xs:element name="P1071755" type="Decimal_TD18_FD2___6" nillable="false" minOccurs="1" maxOccurs="1">
            <xs:annotation>
              <xs:documentation>Naplaćene kamate iz poslovnih aktivnosti [indirektna metoda]</xs:documentation>
            </xs:annotation>
          </xs:element>
          <xs:element name="P1071756" type="Decimal_TD18_FD2___6" nillable="false" minOccurs="1" maxOccurs="1">
            <xs:annotation>
              <xs:documentation>Naplaćene kamate iz poslovnih aktivnosti [indirektna metoda]</xs:documentation>
            </xs:annotation>
          </xs:element>
          <xs:element name="P1071757" type="Decimal_TD18_FD2___6" nillable="false" minOccurs="1" maxOccurs="1">
            <xs:annotation>
              <xs:documentation>Primljene dividende iz poslovnih aktivnosti [indirektna metoda]</xs:documentation>
            </xs:annotation>
          </xs:element>
          <xs:element name="P1071758" type="Decimal_TD18_FD2___6" nillable="false" minOccurs="1" maxOccurs="1">
            <xs:annotation>
              <xs:documentation>Primljene dividende iz poslovnih aktivnosti [indirektna metoda]</xs:documentation>
            </xs:annotation>
          </xs:element>
          <xs:element name="P1071759" type="Decimal_TD18_FD2___6" nillable="false" minOccurs="1" maxOccurs="1">
            <xs:annotation>
              <xs:documentation>Plaćene kamate iz poslovnih aktivnosti [indirektna metoda]</xs:documentation>
            </xs:annotation>
          </xs:element>
          <xs:element name="P1071760" type="Decimal_TD18_FD2___6" nillable="false" minOccurs="1" maxOccurs="1">
            <xs:annotation>
              <xs:documentation>Plaćene kamate iz poslovnih aktivnosti [indirektna metoda]</xs:documentation>
            </xs:annotation>
          </xs:element>
          <xs:element name="P1071761" type="Decimal_TD18_FD2___6" nillable="false" minOccurs="1" maxOccurs="1">
            <xs:annotation>
              <xs:documentation>(Plaćeni porez na dobit)</xs:documentation>
            </xs:annotation>
          </xs:element>
          <xs:element name="P1071762" type="Decimal_TD18_FD2___6" nillable="false" minOccurs="1" maxOccurs="1">
            <xs:annotation>
              <xs:documentation>(Plaćeni porez na dobit)</xs:documentation>
            </xs:annotation>
          </xs:element>
          <xs:element name="P1071763" type="Decimal_TD18_FD2___6" nillable="false" minOccurs="1" maxOccurs="1">
            <xs:annotation>
              <xs:documentation>Neto novčani tokovi iz poslovnih aktivnosti</xs:documentation>
            </xs:annotation>
          </xs:element>
          <xs:element name="P1071764" type="Decimal_TD18_FD2___6" nillable="false" minOccurs="1" maxOccurs="1">
            <xs:annotation>
              <xs:documentation>Neto novčani tokovi iz poslovnih aktivnosti</xs:documentation>
            </xs:annotation>
          </xs:element>
          <xs:element name="P1071765" type="Decimal_TD18_FD2___6" nillable="false" minOccurs="1" maxOccurs="1">
            <xs:annotation>
              <xs:documentation>Primici od prodaje / plaćanja za kupnju materijalne  i nematerijalne imovine</xs:documentation>
            </xs:annotation>
          </xs:element>
          <xs:element name="P1071766" type="Decimal_TD18_FD2___6" nillable="false" minOccurs="1" maxOccurs="1">
            <xs:annotation>
              <xs:documentation>Primici od prodaje / plaćanja za kupnju materijalne  i nematerijalne imovine</xs:documentation>
            </xs:annotation>
          </xs:element>
          <xs:element name="P1071767" type="Decimal_TD18_FD2___6" nillable="false" minOccurs="1" maxOccurs="1">
            <xs:annotation>
              <xs:documentation> Primici od prodaje / plaćanja za kupnju ulaganja u podružnice, pridružena društva i zajedničke pothvate</xs:documentation>
            </xs:annotation>
          </xs:element>
          <xs:element name="P1071768" type="Decimal_TD18_FD2___6" nillable="false" minOccurs="1" maxOccurs="1">
            <xs:annotation>
              <xs:documentation> Primici od prodaje / plaćanja za kupnju ulaganja u podružnice, pridružena društva i zajedničke pothvate</xs:documentation>
            </xs:annotation>
          </xs:element>
          <xs:element name="P1071769" type="Decimal_TD18_FD2___6" nillable="false" minOccurs="1" maxOccurs="1">
            <xs:annotation>
              <xs:documentation>Primici od naplate / plaćanja za kupnju vrijednosnih papira i drugih financijskih instrumenata koji se drže do dospijeća</xs:documentation>
            </xs:annotation>
          </xs:element>
          <xs:element name="P1071770" type="Decimal_TD18_FD2___6" nillable="false" minOccurs="1" maxOccurs="1">
            <xs:annotation>
              <xs:documentation>Primici od naplate / plaćanja za kupnju vrijednosnih papira i drugih financijskih instrumenata koji se drže do dospijeća</xs:documentation>
            </xs:annotation>
          </xs:element>
          <xs:element name="P1071771" type="Decimal_TD18_FD2___6" nillable="false" minOccurs="1" maxOccurs="1">
            <xs:annotation>
              <xs:documentation>Primljene dividende iz ulagačkih aktivnosti</xs:documentation>
            </xs:annotation>
          </xs:element>
          <xs:element name="P1071772" type="Decimal_TD18_FD2___6" nillable="false" minOccurs="1" maxOccurs="1">
            <xs:annotation>
              <xs:documentation>Primljene dividende iz ulagačkih aktivnosti</xs:documentation>
            </xs:annotation>
          </xs:element>
          <xs:element name="P1071773" type="Decimal_TD18_FD2___6" nillable="false" minOccurs="1" maxOccurs="1">
            <xs:annotation>
              <xs:documentation>Ostali primici / plaćanja iz ulagačkih aktivnosti</xs:documentation>
            </xs:annotation>
          </xs:element>
          <xs:element name="P1071774" type="Decimal_TD18_FD2___6" nillable="false" minOccurs="1" maxOccurs="1">
            <xs:annotation>
              <xs:documentation>Ostali primici / plaćanja iz ulagačkih aktivnosti</xs:documentation>
            </xs:annotation>
          </xs:element>
          <xs:element name="P1071775" type="Decimal_TD18_FD2___6" nillable="false" minOccurs="1" maxOccurs="1">
            <xs:annotation>
              <xs:documentation>Neto novčani tokovi iz ulagačkih aktivnosti</xs:documentation>
            </xs:annotation>
          </xs:element>
          <xs:element name="P1071776" type="Decimal_TD18_FD2___6" nillable="false" minOccurs="1" maxOccurs="1">
            <xs:annotation>
              <xs:documentation>Neto novčani tokovi iz ulagačkih aktivnosti</xs:documentation>
            </xs:annotation>
          </xs:element>
          <xs:element name="P1071777" type="Decimal_TD18_FD2___6" nillable="false" minOccurs="1" maxOccurs="1">
            <xs:annotation>
              <xs:documentation>Neto povećanje/(smanjenje) primljenih kredita iz financijskih aktivnosti</xs:documentation>
            </xs:annotation>
          </xs:element>
          <xs:element name="P1071778" type="Decimal_TD18_FD2___6" nillable="false" minOccurs="1" maxOccurs="1">
            <xs:annotation>
              <xs:documentation>Neto povećanje/(smanjenje) primljenih kredita iz financijskih aktivnosti</xs:documentation>
            </xs:annotation>
          </xs:element>
          <xs:element name="P1071779" type="Decimal_TD18_FD2___6" nillable="false" minOccurs="1" maxOccurs="1">
            <xs:annotation>
              <xs:documentation>Neto povećanje/(smanjenje) izdanih dužničkih vrijednosnih papira</xs:documentation>
            </xs:annotation>
          </xs:element>
          <xs:element name="P1071780" type="Decimal_TD18_FD2___6" nillable="false" minOccurs="1" maxOccurs="1">
            <xs:annotation>
              <xs:documentation>Neto povećanje/(smanjenje) izdanih dužničkih vrijednosnih papira</xs:documentation>
            </xs:annotation>
          </xs:element>
          <xs:element name="P1071781" type="Decimal_TD18_FD2___6" nillable="false" minOccurs="1" maxOccurs="1">
            <xs:annotation>
              <xs:documentation>Neto povećanje/(smanjenje) instrumenata dopunskoga kapitala</xs:documentation>
            </xs:annotation>
          </xs:element>
          <xs:element name="P1071782" type="Decimal_TD18_FD2___6" nillable="false" minOccurs="1" maxOccurs="1">
            <xs:annotation>
              <xs:documentation>Neto povećanje/(smanjenje) instrumenata dopunskoga kapitala</xs:documentation>
            </xs:annotation>
          </xs:element>
          <xs:element name="P1071783" type="Decimal_TD18_FD2___6" nillable="false" minOccurs="1" maxOccurs="1">
            <xs:annotation>
              <xs:documentation>Povećanje dioničkoga kapitala</xs:documentation>
            </xs:annotation>
          </xs:element>
          <xs:element name="P1071784" type="Decimal_TD18_FD2___6" nillable="false" minOccurs="1" maxOccurs="1">
            <xs:annotation>
              <xs:documentation>Povećanje dioničkoga kapitala</xs:documentation>
            </xs:annotation>
          </xs:element>
          <xs:element name="P1071785" type="Decimal_TD18_FD2___6" nillable="false" minOccurs="1" maxOccurs="1">
            <xs:annotation>
              <xs:documentation>(Isplaćena dividenda)</xs:documentation>
            </xs:annotation>
          </xs:element>
          <xs:element name="P1071786" type="Decimal_TD18_FD2___6" nillable="false" minOccurs="1" maxOccurs="1">
            <xs:annotation>
              <xs:documentation>(Isplaćena dividenda)</xs:documentation>
            </xs:annotation>
          </xs:element>
          <xs:element name="P1071787" type="Decimal_TD18_FD2___6" nillable="false" minOccurs="1" maxOccurs="1">
            <xs:annotation>
              <xs:documentation>Ostali primici/(plaćanja) iz financijskih aktivnosti</xs:documentation>
            </xs:annotation>
          </xs:element>
          <xs:element name="P1071788" type="Decimal_TD18_FD2___6" nillable="false" minOccurs="1" maxOccurs="1">
            <xs:annotation>
              <xs:documentation>Ostali primici/(plaćanja) iz financijskih aktivnosti</xs:documentation>
            </xs:annotation>
          </xs:element>
          <xs:element name="P1071789" type="Decimal_TD18_FD2___6" nillable="false" minOccurs="1" maxOccurs="1">
            <xs:annotation>
              <xs:documentation>Neto novčani tokovi iz financijskih aktivnosti</xs:documentation>
            </xs:annotation>
          </xs:element>
          <xs:element name="P1071790" type="Decimal_TD18_FD2___6" nillable="false" minOccurs="1" maxOccurs="1">
            <xs:annotation>
              <xs:documentation>Neto novčani tokovi iz financijskih aktivnosti</xs:documentation>
            </xs:annotation>
          </xs:element>
          <xs:element name="P1071791" type="Decimal_TD18_FD2___6" nillable="false" minOccurs="1" maxOccurs="1">
            <xs:annotation>
              <xs:documentation>Neto povećanje/(smanjenje) novca i novčanih ekvivalenata</xs:documentation>
            </xs:annotation>
          </xs:element>
          <xs:element name="P1071792" type="Decimal_TD18_FD2___6" nillable="false" minOccurs="1" maxOccurs="1">
            <xs:annotation>
              <xs:documentation>Neto povećanje/(smanjenje) novca i novčanih ekvivalenata</xs:documentation>
            </xs:annotation>
          </xs:element>
          <xs:element name="P1071793" type="Decimal_TD18_FD2___6" nillable="false" minOccurs="1" maxOccurs="1">
            <xs:annotation>
              <xs:documentation>Novac i novčani ekvivalenti na početku razdoblja</xs:documentation>
            </xs:annotation>
          </xs:element>
          <xs:element name="P1071794" type="Decimal_TD18_FD2___6" nillable="false" minOccurs="1" maxOccurs="1">
            <xs:annotation>
              <xs:documentation>Novac i novčani ekvivalenti na početku razdoblja</xs:documentation>
            </xs:annotation>
          </xs:element>
          <xs:element name="P1071795" type="Decimal_TD18_FD2___6" nillable="false" minOccurs="1" maxOccurs="1">
            <xs:annotation>
              <xs:documentation>Učinak promjene tečaja stranih valuta na novac i novčane ekvivalente</xs:documentation>
            </xs:annotation>
          </xs:element>
          <xs:element name="P1071796" type="Decimal_TD18_FD2___6" nillable="false" minOccurs="1" maxOccurs="1">
            <xs:annotation>
              <xs:documentation>Učinak promjene tečaja stranih valuta na novac i novčane ekvivalente</xs:documentation>
            </xs:annotation>
          </xs:element>
          <xs:element name="P1071797" type="Decimal_TD18_FD2___6" nillable="false" minOccurs="1" maxOccurs="1">
            <xs:annotation>
              <xs:documentation>Novac i novčani ekvivalenti na kraju razdoblja</xs:documentation>
            </xs:annotation>
          </xs:element>
          <xs:element name="P1071798" type="Decimal_TD18_FD2___6" nillable="false" minOccurs="1" maxOccurs="1">
            <xs:annotation>
              <xs:documentation>Novac i novčani ekvivalenti na kraju razdoblja</xs:documentation>
            </xs:annotation>
          </xs:element>
        </xs:all>
      </xs:complexType>
      <xs:element name="TFI-IZD-KI">
        <xs:complexType>
          <xs:sequence>
            <xs:element name="Izvjesce" type="FormType_Izvjesce" minOccurs="1" maxOccurs="1"/>
            <xs:element name="IFP-KI-E_1001380" type="FormType_IFP-KI-E_1001380" minOccurs="1" maxOccurs="1"/>
            <xs:element name="ISD-KI-TFI_1001396" type="FormType_ISD-KI-TFI_1001396" minOccurs="1" maxOccurs="1"/>
            <xs:element name="IPK-KI-E_1000962" type="FormType_IPK-KI-E_1000962" minOccurs="1" maxOccurs="1"/>
            <xs:element name="INT-E_1000961" type="FormType_INT-E_1000961" minOccurs="1" maxOccurs="1"/>
          </xs:sequence>
        </xs:complexType>
      </xs:element>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7FAFD6-6908-4E04-8FCB-FC5249FA2BFA}" r="E6" connectionId="0">
    <xmlCellPr id="1" xr6:uid="{C3D2FF7F-7311-4A2F-87B6-4041E6DF39F4}" uniqueName="Godina">
      <xmlPr mapId="1" xpath="/TFI-IZD-KI/Izvjesce/Godina" xmlDataType="integer"/>
    </xmlCellPr>
  </singleXmlCell>
  <singleXmlCell id="2" xr6:uid="{21B71427-54DE-421F-847E-261A955CE588}" r="E8" connectionId="0">
    <xmlCellPr id="1" xr6:uid="{F029A8D0-7B28-488C-A6DA-35719AAD92D6}" uniqueName="Period">
      <xmlPr mapId="1" xpath="/TFI-IZD-KI/Izvjesce/Period" xmlDataType="integer"/>
    </xmlCellPr>
  </singleXmlCell>
  <singleXmlCell id="3" xr6:uid="{8C5B233A-E109-46E2-9694-130A4EA810F6}" r="C17" connectionId="0">
    <xmlCellPr id="1" xr6:uid="{BA9C22A4-5986-449F-9A9C-305B47C1EC97}" uniqueName="sif_ust">
      <xmlPr mapId="1" xpath="/TFI-IZD-KI/Izvjesce/sif_ust" xmlDataType="string"/>
    </xmlCellPr>
  </singleXmlCell>
  <singleXmlCell id="4" xr6:uid="{9966F2E4-C7BE-4077-BB39-5410381B2A8E}" r="C31" connectionId="0">
    <xmlCellPr id="1" xr6:uid="{929EF093-D2A1-45B9-AB34-BE371973FAE3}"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1EBF406C-91E9-4A73-8A55-02F69A6AE6E2}" r="H8" connectionId="0">
    <xmlCellPr id="1" xr6:uid="{01C4C1EC-2EBE-49AF-9567-F1E815A71B8E}" uniqueName="P1421036">
      <xmlPr mapId="1" xpath="/TFI-IZD-KI/IFP-KI-E_1001380/P1421036" xmlDataType="decimal"/>
    </xmlCellPr>
  </singleXmlCell>
  <singleXmlCell id="6" xr6:uid="{9A6D6D08-42D5-4C13-8599-4FC098650311}" r="I8" connectionId="0">
    <xmlCellPr id="1" xr6:uid="{4C1F2668-41AA-4FE2-8DF4-90B297D7D0E5}" uniqueName="P1421037">
      <xmlPr mapId="1" xpath="/TFI-IZD-KI/IFP-KI-E_1001380/P1421037" xmlDataType="decimal"/>
    </xmlCellPr>
  </singleXmlCell>
  <singleXmlCell id="7" xr6:uid="{66920262-E544-4F65-8380-8276928284A0}" r="H9" connectionId="0">
    <xmlCellPr id="1" xr6:uid="{8B423F81-C665-4892-B64B-BA836933AFA6}" uniqueName="P1421039">
      <xmlPr mapId="1" xpath="/TFI-IZD-KI/IFP-KI-E_1001380/P1421039" xmlDataType="decimal"/>
    </xmlCellPr>
  </singleXmlCell>
  <singleXmlCell id="8" xr6:uid="{9737BFE7-3C55-4A94-A338-E42ABCCDC429}" r="I9" connectionId="0">
    <xmlCellPr id="1" xr6:uid="{3B4D96B6-0681-41C3-A308-87CDB3B51C63}" uniqueName="P1421038">
      <xmlPr mapId="1" xpath="/TFI-IZD-KI/IFP-KI-E_1001380/P1421038" xmlDataType="decimal"/>
    </xmlCellPr>
  </singleXmlCell>
  <singleXmlCell id="9" xr6:uid="{210D80E9-A1FA-4BAE-BE88-69EDBDFD74EE}" r="H10" connectionId="0">
    <xmlCellPr id="1" xr6:uid="{81B6B8DD-E02A-4FEF-B133-BF9BFC18F2A1}" uniqueName="P1421040">
      <xmlPr mapId="1" xpath="/TFI-IZD-KI/IFP-KI-E_1001380/P1421040" xmlDataType="decimal"/>
    </xmlCellPr>
  </singleXmlCell>
  <singleXmlCell id="10" xr6:uid="{7B9F8519-F6F8-4076-BBBE-E8FF48504F78}" r="I10" connectionId="0">
    <xmlCellPr id="1" xr6:uid="{F749C8C3-DCF1-46AC-AA24-B2E84F22DD57}" uniqueName="P1421041">
      <xmlPr mapId="1" xpath="/TFI-IZD-KI/IFP-KI-E_1001380/P1421041" xmlDataType="decimal"/>
    </xmlCellPr>
  </singleXmlCell>
  <singleXmlCell id="11" xr6:uid="{FA8E6E2D-BB29-4068-8492-E57DEACF2D63}" r="H11" connectionId="0">
    <xmlCellPr id="1" xr6:uid="{9C2C5854-D1B5-4C2E-89F5-5456E9EF591B}" uniqueName="P1421043">
      <xmlPr mapId="1" xpath="/TFI-IZD-KI/IFP-KI-E_1001380/P1421043" xmlDataType="decimal"/>
    </xmlCellPr>
  </singleXmlCell>
  <singleXmlCell id="12" xr6:uid="{F0392471-053C-4A74-ACE7-8D55A5BFF9C8}" r="I11" connectionId="0">
    <xmlCellPr id="1" xr6:uid="{3078F3DB-7FF4-4140-A806-396584CB8DB4}" uniqueName="P1421042">
      <xmlPr mapId="1" xpath="/TFI-IZD-KI/IFP-KI-E_1001380/P1421042" xmlDataType="decimal"/>
    </xmlCellPr>
  </singleXmlCell>
  <singleXmlCell id="13" xr6:uid="{3064C6BC-BBB0-48EB-A37C-5CBA59B3F7FC}" r="H12" connectionId="0">
    <xmlCellPr id="1" xr6:uid="{BE0AF133-5012-4A66-ADD1-E0D3E62339A9}" uniqueName="P1421044">
      <xmlPr mapId="1" xpath="/TFI-IZD-KI/IFP-KI-E_1001380/P1421044" xmlDataType="decimal"/>
    </xmlCellPr>
  </singleXmlCell>
  <singleXmlCell id="14" xr6:uid="{E882F71F-C733-440C-A3AD-D47B723189EA}" r="I12" connectionId="0">
    <xmlCellPr id="1" xr6:uid="{CAF6C5D4-710B-48E3-B67B-0F26BD1727E0}" uniqueName="P1421045">
      <xmlPr mapId="1" xpath="/TFI-IZD-KI/IFP-KI-E_1001380/P1421045" xmlDataType="decimal"/>
    </xmlCellPr>
  </singleXmlCell>
  <singleXmlCell id="15" xr6:uid="{F7546986-5667-4EB3-82FA-41F5367EB249}" r="H13" connectionId="0">
    <xmlCellPr id="1" xr6:uid="{2B5FA08D-28AE-487F-AB6D-4E7008810FF2}" uniqueName="P1421047">
      <xmlPr mapId="1" xpath="/TFI-IZD-KI/IFP-KI-E_1001380/P1421047" xmlDataType="decimal"/>
    </xmlCellPr>
  </singleXmlCell>
  <singleXmlCell id="16" xr6:uid="{AFC42368-33A3-438A-963D-BB6BFCB670A5}" r="I13" connectionId="0">
    <xmlCellPr id="1" xr6:uid="{2C85EED1-74CA-49AC-A87F-D1FAACD2D667}" uniqueName="P1421046">
      <xmlPr mapId="1" xpath="/TFI-IZD-KI/IFP-KI-E_1001380/P1421046" xmlDataType="decimal"/>
    </xmlCellPr>
  </singleXmlCell>
  <singleXmlCell id="17" xr6:uid="{804AEDBD-76BE-4C1B-BB7F-E67DE0E05C8B}" r="H14" connectionId="0">
    <xmlCellPr id="1" xr6:uid="{426DB29C-1B79-434B-83BF-1B1AB981B9DB}" uniqueName="P1421048">
      <xmlPr mapId="1" xpath="/TFI-IZD-KI/IFP-KI-E_1001380/P1421048" xmlDataType="decimal"/>
    </xmlCellPr>
  </singleXmlCell>
  <singleXmlCell id="18" xr6:uid="{870924DD-7DC5-483A-9305-B1F3FC357323}" r="I14" connectionId="0">
    <xmlCellPr id="1" xr6:uid="{D7080140-FFDD-4BE9-B202-B1F1EA64A14A}" uniqueName="P1421049">
      <xmlPr mapId="1" xpath="/TFI-IZD-KI/IFP-KI-E_1001380/P1421049" xmlDataType="decimal"/>
    </xmlCellPr>
  </singleXmlCell>
  <singleXmlCell id="19" xr6:uid="{4A9D899C-15CF-41F6-874A-5CD3C38D4474}" r="H15" connectionId="0">
    <xmlCellPr id="1" xr6:uid="{DDB6A642-36A0-4FF4-9FB0-7F71A1C0545F}" uniqueName="P1421051">
      <xmlPr mapId="1" xpath="/TFI-IZD-KI/IFP-KI-E_1001380/P1421051" xmlDataType="decimal"/>
    </xmlCellPr>
  </singleXmlCell>
  <singleXmlCell id="20" xr6:uid="{2423768F-0226-43EE-94B6-77A94B56E06F}" r="I15" connectionId="0">
    <xmlCellPr id="1" xr6:uid="{9616D4DE-9C19-4BB2-BA71-0752A8954EBD}" uniqueName="P1421050">
      <xmlPr mapId="1" xpath="/TFI-IZD-KI/IFP-KI-E_1001380/P1421050" xmlDataType="decimal"/>
    </xmlCellPr>
  </singleXmlCell>
  <singleXmlCell id="21" xr6:uid="{DDA9FB83-B7FE-498A-9557-3C8A6CAB11EA}" r="H16" connectionId="0">
    <xmlCellPr id="1" xr6:uid="{0995300D-5B8F-45AF-9AC7-5AB6152B3ACB}" uniqueName="P1421052">
      <xmlPr mapId="1" xpath="/TFI-IZD-KI/IFP-KI-E_1001380/P1421052" xmlDataType="decimal"/>
    </xmlCellPr>
  </singleXmlCell>
  <singleXmlCell id="22" xr6:uid="{04494CC3-DD58-45DF-85F4-E29139723F2A}" r="I16" connectionId="0">
    <xmlCellPr id="1" xr6:uid="{01E0642A-6690-44A1-8907-990E41FC44C9}" uniqueName="P1421053">
      <xmlPr mapId="1" xpath="/TFI-IZD-KI/IFP-KI-E_1001380/P1421053" xmlDataType="decimal"/>
    </xmlCellPr>
  </singleXmlCell>
  <singleXmlCell id="23" xr6:uid="{6A3E7D62-4C57-426F-A2B3-C6E738C6C8C5}" r="H17" connectionId="0">
    <xmlCellPr id="1" xr6:uid="{66C070D6-CC0A-4926-A640-3C50C8867336}" uniqueName="P1421055">
      <xmlPr mapId="1" xpath="/TFI-IZD-KI/IFP-KI-E_1001380/P1421055" xmlDataType="decimal"/>
    </xmlCellPr>
  </singleXmlCell>
  <singleXmlCell id="24" xr6:uid="{9271B002-9333-436A-B0E6-35927A4A37ED}" r="I17" connectionId="0">
    <xmlCellPr id="1" xr6:uid="{6BA88943-346C-4AA6-979A-440A11D898BA}" uniqueName="P1421054">
      <xmlPr mapId="1" xpath="/TFI-IZD-KI/IFP-KI-E_1001380/P1421054" xmlDataType="decimal"/>
    </xmlCellPr>
  </singleXmlCell>
  <singleXmlCell id="25" xr6:uid="{757175A0-C0FE-4DC0-9223-50F73B54EBB1}" r="H18" connectionId="0">
    <xmlCellPr id="1" xr6:uid="{12DE256D-8C70-4FC4-BDCB-06A9AB45EDA8}" uniqueName="P1421059">
      <xmlPr mapId="1" xpath="/TFI-IZD-KI/IFP-KI-E_1001380/P1421059" xmlDataType="decimal"/>
    </xmlCellPr>
  </singleXmlCell>
  <singleXmlCell id="26" xr6:uid="{FFC8A390-CF1C-40A1-A614-EB27EB69B26D}" r="I18" connectionId="0">
    <xmlCellPr id="1" xr6:uid="{F08E496C-69E3-4C53-B21E-92DFC3AF2C6C}" uniqueName="P1421058">
      <xmlPr mapId="1" xpath="/TFI-IZD-KI/IFP-KI-E_1001380/P1421058" xmlDataType="decimal"/>
    </xmlCellPr>
  </singleXmlCell>
  <singleXmlCell id="27" xr6:uid="{FCE22F9F-C883-450D-8A2B-0F73C00B71D0}" r="H19" connectionId="0">
    <xmlCellPr id="1" xr6:uid="{A52AC26C-E34C-415F-9CA5-00C2A1024D9A}" uniqueName="P1421057">
      <xmlPr mapId="1" xpath="/TFI-IZD-KI/IFP-KI-E_1001380/P1421057" xmlDataType="decimal"/>
    </xmlCellPr>
  </singleXmlCell>
  <singleXmlCell id="28" xr6:uid="{D84EEA97-C9BD-4597-A827-C0BE5C6DDE5C}" r="I19" connectionId="0">
    <xmlCellPr id="1" xr6:uid="{5BB3F9C4-5C3C-405F-A200-8360245E5678}" uniqueName="P1421056">
      <xmlPr mapId="1" xpath="/TFI-IZD-KI/IFP-KI-E_1001380/P1421056" xmlDataType="decimal"/>
    </xmlCellPr>
  </singleXmlCell>
  <singleXmlCell id="29" xr6:uid="{67072F98-6E39-48E2-B80C-C44191C779B9}" r="H20" connectionId="0">
    <xmlCellPr id="1" xr6:uid="{4A66F2FA-6A47-482E-867F-05F9123A6C4A}" uniqueName="P1421069">
      <xmlPr mapId="1" xpath="/TFI-IZD-KI/IFP-KI-E_1001380/P1421069" xmlDataType="decimal"/>
    </xmlCellPr>
  </singleXmlCell>
  <singleXmlCell id="30" xr6:uid="{6C0F4839-C021-4018-BBF7-2C05D72DCF24}" r="I20" connectionId="0">
    <xmlCellPr id="1" xr6:uid="{A9FCB0D2-7A77-4173-B736-B0788B17E027}" uniqueName="P1421060">
      <xmlPr mapId="1" xpath="/TFI-IZD-KI/IFP-KI-E_1001380/P1421060" xmlDataType="decimal"/>
    </xmlCellPr>
  </singleXmlCell>
  <singleXmlCell id="31" xr6:uid="{5BB7B9D4-5223-441B-AC52-D53749550025}" r="H21" connectionId="0">
    <xmlCellPr id="1" xr6:uid="{A5CA39B7-50E4-469D-9737-AFA7EC6F029A}" uniqueName="P1421063">
      <xmlPr mapId="1" xpath="/TFI-IZD-KI/IFP-KI-E_1001380/P1421063" xmlDataType="decimal"/>
    </xmlCellPr>
  </singleXmlCell>
  <singleXmlCell id="32" xr6:uid="{8BB39BC0-2FD9-45F4-AB22-38B3CB700FFD}" r="I21" connectionId="0">
    <xmlCellPr id="1" xr6:uid="{E6CFB666-F734-4FAE-B02D-4C70001BD74C}" uniqueName="P1421066">
      <xmlPr mapId="1" xpath="/TFI-IZD-KI/IFP-KI-E_1001380/P1421066" xmlDataType="decimal"/>
    </xmlCellPr>
  </singleXmlCell>
  <singleXmlCell id="33" xr6:uid="{36028CC8-AD8A-499A-8C4C-A544356B9EC5}" r="H22" connectionId="0">
    <xmlCellPr id="1" xr6:uid="{FD678F4C-FC74-4FB5-95BE-21808B6865A5}" uniqueName="P1071493">
      <xmlPr mapId="1" xpath="/TFI-IZD-KI/IFP-KI-E_1001380/P1071493" xmlDataType="decimal"/>
    </xmlCellPr>
  </singleXmlCell>
  <singleXmlCell id="34" xr6:uid="{6507D327-28A6-4F01-9757-A2C8A0DC6E12}" r="I22" connectionId="0">
    <xmlCellPr id="1" xr6:uid="{79931676-0AA8-43D8-9448-2D9DF3C2D6A3}" uniqueName="P1071494">
      <xmlPr mapId="1" xpath="/TFI-IZD-KI/IFP-KI-E_1001380/P1071494" xmlDataType="decimal"/>
    </xmlCellPr>
  </singleXmlCell>
  <singleXmlCell id="35" xr6:uid="{FE5CF2A4-146E-4F60-AC53-BAFC6908E123}" r="H23" connectionId="0">
    <xmlCellPr id="1" xr6:uid="{54157CF0-DE2A-4AF4-8F59-2C9FA301204A}" uniqueName="P1071491">
      <xmlPr mapId="1" xpath="/TFI-IZD-KI/IFP-KI-E_1001380/P1071491" xmlDataType="decimal"/>
    </xmlCellPr>
  </singleXmlCell>
  <singleXmlCell id="36" xr6:uid="{B8609BAC-8840-4BAE-AFA2-21B0CE643FCE}" r="I23" connectionId="0">
    <xmlCellPr id="1" xr6:uid="{F6CDCE1D-BA69-4103-9554-EEE1F2B461A6}" uniqueName="P1071492">
      <xmlPr mapId="1" xpath="/TFI-IZD-KI/IFP-KI-E_1001380/P1071492" xmlDataType="decimal"/>
    </xmlCellPr>
  </singleXmlCell>
  <singleXmlCell id="37" xr6:uid="{621AE8D0-C2DD-4B47-A1A9-462426C40DD8}" r="H24" connectionId="0">
    <xmlCellPr id="1" xr6:uid="{B8C35350-310D-4EB8-9C02-5ED31E32C4B5}" uniqueName="P1421070">
      <xmlPr mapId="1" xpath="/TFI-IZD-KI/IFP-KI-E_1001380/P1421070" xmlDataType="decimal"/>
    </xmlCellPr>
  </singleXmlCell>
  <singleXmlCell id="38" xr6:uid="{92E75D6D-EE41-43CB-BF3A-741974A7750A}" r="I24" connectionId="0">
    <xmlCellPr id="1" xr6:uid="{A23679D3-C130-420D-9C92-F283EF968F70}" uniqueName="P1421062">
      <xmlPr mapId="1" xpath="/TFI-IZD-KI/IFP-KI-E_1001380/P1421062" xmlDataType="decimal"/>
    </xmlCellPr>
  </singleXmlCell>
  <singleXmlCell id="39" xr6:uid="{EBBA4B2C-8C47-498A-BB0D-D16E2951C95E}" r="H25" connectionId="0">
    <xmlCellPr id="1" xr6:uid="{DE9C2CE2-57C3-4990-81BC-5C806697BB63}" uniqueName="P1421065">
      <xmlPr mapId="1" xpath="/TFI-IZD-KI/IFP-KI-E_1001380/P1421065" xmlDataType="decimal"/>
    </xmlCellPr>
  </singleXmlCell>
  <singleXmlCell id="40" xr6:uid="{8862784E-6116-4F24-A081-1E03B656B13D}" r="I25" connectionId="0">
    <xmlCellPr id="1" xr6:uid="{A5DFC367-C591-4773-B791-9FC4BEA2A28B}" uniqueName="P1421068">
      <xmlPr mapId="1" xpath="/TFI-IZD-KI/IFP-KI-E_1001380/P1421068" xmlDataType="decimal"/>
    </xmlCellPr>
  </singleXmlCell>
  <singleXmlCell id="41" xr6:uid="{6B8E6B12-FF0B-4158-8BB2-36049D134794}" r="H26" connectionId="0">
    <xmlCellPr id="1" xr6:uid="{81B5027A-3A33-41F3-9081-F02375FD427A}" uniqueName="P1071495">
      <xmlPr mapId="1" xpath="/TFI-IZD-KI/IFP-KI-E_1001380/P1071495" xmlDataType="decimal"/>
    </xmlCellPr>
  </singleXmlCell>
  <singleXmlCell id="42" xr6:uid="{8C765A77-62D1-4EB3-A0D5-D53FC6953E70}" r="I26" connectionId="0">
    <xmlCellPr id="1" xr6:uid="{1CFB0E5A-6BDB-43CB-8ED2-155E9494F9B3}" uniqueName="P1071496">
      <xmlPr mapId="1" xpath="/TFI-IZD-KI/IFP-KI-E_1001380/P1071496" xmlDataType="decimal"/>
    </xmlCellPr>
  </singleXmlCell>
  <singleXmlCell id="43" xr6:uid="{D2260861-B7F9-4FC7-8AE7-4926E54D1042}" r="H27" connectionId="0">
    <xmlCellPr id="1" xr6:uid="{EB7A648B-7BF6-406C-BC6F-133A9C52E47C}" uniqueName="P1421074">
      <xmlPr mapId="1" xpath="/TFI-IZD-KI/IFP-KI-E_1001380/P1421074" xmlDataType="decimal"/>
    </xmlCellPr>
  </singleXmlCell>
  <singleXmlCell id="44" xr6:uid="{4AAA3CDD-2153-481E-86C2-2C1B7511B594}" r="I27" connectionId="0">
    <xmlCellPr id="1" xr6:uid="{5E039AD2-F9D8-4A52-9132-D1F5EA27879D}" uniqueName="P1421075">
      <xmlPr mapId="1" xpath="/TFI-IZD-KI/IFP-KI-E_1001380/P1421075" xmlDataType="decimal"/>
    </xmlCellPr>
  </singleXmlCell>
  <singleXmlCell id="45" xr6:uid="{15A755B2-E7D6-406F-AF02-EDB8A49D0601}" r="H28" connectionId="0">
    <xmlCellPr id="1" xr6:uid="{1D6F1DB6-943B-4D54-ABEB-AE21945B1AF1}" uniqueName="P1421077">
      <xmlPr mapId="1" xpath="/TFI-IZD-KI/IFP-KI-E_1001380/P1421077" xmlDataType="decimal"/>
    </xmlCellPr>
  </singleXmlCell>
  <singleXmlCell id="46" xr6:uid="{7481A4B0-DC14-45C0-B44E-2948ED10F047}" r="I28" connectionId="0">
    <xmlCellPr id="1" xr6:uid="{1C0F4403-87B5-4C56-9DA2-DFF9DD26DB1F}" uniqueName="P1421076">
      <xmlPr mapId="1" xpath="/TFI-IZD-KI/IFP-KI-E_1001380/P1421076" xmlDataType="decimal"/>
    </xmlCellPr>
  </singleXmlCell>
  <singleXmlCell id="47" xr6:uid="{C20A545E-25B4-4459-8D16-62BE18F384B0}" r="H29" connectionId="0">
    <xmlCellPr id="1" xr6:uid="{62D27C21-3472-4D5C-988F-F63BE2425997}" uniqueName="P1071497">
      <xmlPr mapId="1" xpath="/TFI-IZD-KI/IFP-KI-E_1001380/P1071497" xmlDataType="decimal"/>
    </xmlCellPr>
  </singleXmlCell>
  <singleXmlCell id="48" xr6:uid="{FF5CB87F-1A43-4753-96E2-B35858BD5C0D}" r="I29" connectionId="0">
    <xmlCellPr id="1" xr6:uid="{024AF02C-AC28-4EF2-BD53-87E3923DA35F}" uniqueName="P1071498">
      <xmlPr mapId="1" xpath="/TFI-IZD-KI/IFP-KI-E_1001380/P1071498" xmlDataType="decimal"/>
    </xmlCellPr>
  </singleXmlCell>
  <singleXmlCell id="49" xr6:uid="{3766959A-DD8D-415B-A4FE-BEB81895E22B}" r="H30" connectionId="0">
    <xmlCellPr id="1" xr6:uid="{18151A22-0FAF-4FC4-9E80-5B3C4B796DE5}" uniqueName="P1421081">
      <xmlPr mapId="1" xpath="/TFI-IZD-KI/IFP-KI-E_1001380/P1421081" xmlDataType="decimal"/>
    </xmlCellPr>
  </singleXmlCell>
  <singleXmlCell id="50" xr6:uid="{6E7F5E76-BF05-4896-8AB5-A441E125B4A0}" r="I30" connectionId="0">
    <xmlCellPr id="1" xr6:uid="{F679535C-692D-4597-B75C-56CED0983F72}" uniqueName="P1421080">
      <xmlPr mapId="1" xpath="/TFI-IZD-KI/IFP-KI-E_1001380/P1421080" xmlDataType="decimal"/>
    </xmlCellPr>
  </singleXmlCell>
  <singleXmlCell id="51" xr6:uid="{8DF603E1-0CC0-49B3-A1A9-475DBF44F488}" r="H31" connectionId="0">
    <xmlCellPr id="1" xr6:uid="{2F6E5233-FC7A-4D9F-A14C-56ECB6E21602}" uniqueName="P1071499">
      <xmlPr mapId="1" xpath="/TFI-IZD-KI/IFP-KI-E_1001380/P1071499" xmlDataType="decimal"/>
    </xmlCellPr>
  </singleXmlCell>
  <singleXmlCell id="52" xr6:uid="{EE518AB0-2B62-467A-8FC7-B45506EA946A}" r="I31" connectionId="0">
    <xmlCellPr id="1" xr6:uid="{B252FD7B-36F5-44E1-9247-D600E6F3C4DD}" uniqueName="P1071500">
      <xmlPr mapId="1" xpath="/TFI-IZD-KI/IFP-KI-E_1001380/P1071500" xmlDataType="decimal"/>
    </xmlCellPr>
  </singleXmlCell>
  <singleXmlCell id="53" xr6:uid="{DDFAD177-3652-47AF-9423-FB4A2206CFFF}" r="H32" connectionId="0">
    <xmlCellPr id="1" xr6:uid="{9B3A12E6-1645-400E-A215-9316347B6C61}" uniqueName="P1071501">
      <xmlPr mapId="1" xpath="/TFI-IZD-KI/IFP-KI-E_1001380/P1071501" xmlDataType="decimal"/>
    </xmlCellPr>
  </singleXmlCell>
  <singleXmlCell id="54" xr6:uid="{2FF7DC07-9F06-4F89-9FA5-2BF5485E6EB2}" r="I32" connectionId="0">
    <xmlCellPr id="1" xr6:uid="{B71FE0F9-13E2-4436-AB55-4020B9DA1D14}" uniqueName="P1071502">
      <xmlPr mapId="1" xpath="/TFI-IZD-KI/IFP-KI-E_1001380/P1071502" xmlDataType="decimal"/>
    </xmlCellPr>
  </singleXmlCell>
  <singleXmlCell id="55" xr6:uid="{A01760A9-8674-4F82-BB55-3F6E97B45AD7}" r="H34" connectionId="0">
    <xmlCellPr id="1" xr6:uid="{0CF54716-9C97-4F65-A492-78BFCD44EAAE}" uniqueName="P1421089">
      <xmlPr mapId="1" xpath="/TFI-IZD-KI/IFP-KI-E_1001380/P1421089" xmlDataType="decimal"/>
    </xmlCellPr>
  </singleXmlCell>
  <singleXmlCell id="56" xr6:uid="{B3CF64DF-53AE-4E68-A1E5-2D0C65BEB8B3}" r="I34" connectionId="0">
    <xmlCellPr id="1" xr6:uid="{CF0EB6B9-E671-41EC-A5B8-5C0946AE9264}" uniqueName="P1421088">
      <xmlPr mapId="1" xpath="/TFI-IZD-KI/IFP-KI-E_1001380/P1421088" xmlDataType="decimal"/>
    </xmlCellPr>
  </singleXmlCell>
  <singleXmlCell id="57" xr6:uid="{716FEF5F-0DC3-4CF4-8B04-E8BE70D3F9C0}" r="H35" connectionId="0">
    <xmlCellPr id="1" xr6:uid="{D2EB452F-3ECC-40CF-B523-00464E226E7D}" uniqueName="P1421090">
      <xmlPr mapId="1" xpath="/TFI-IZD-KI/IFP-KI-E_1001380/P1421090" xmlDataType="decimal"/>
    </xmlCellPr>
  </singleXmlCell>
  <singleXmlCell id="58" xr6:uid="{0AC6ACD3-E53A-4B2D-AB8C-432B6AD8BCA7}" r="I35" connectionId="0">
    <xmlCellPr id="1" xr6:uid="{BCEBB30B-F6DA-4A3C-92B8-6E23EA80188B}" uniqueName="P1421091">
      <xmlPr mapId="1" xpath="/TFI-IZD-KI/IFP-KI-E_1001380/P1421091" xmlDataType="decimal"/>
    </xmlCellPr>
  </singleXmlCell>
  <singleXmlCell id="59" xr6:uid="{1ABF43D3-C005-43DA-96F0-6A8AB84CD148}" r="H36" connectionId="0">
    <xmlCellPr id="1" xr6:uid="{20AA1E62-671B-40CF-BCAE-EEDD6E844F6B}" uniqueName="P1421093">
      <xmlPr mapId="1" xpath="/TFI-IZD-KI/IFP-KI-E_1001380/P1421093" xmlDataType="decimal"/>
    </xmlCellPr>
  </singleXmlCell>
  <singleXmlCell id="60" xr6:uid="{08A98573-B77A-43C6-85CE-E6D6CA0CDD0A}" r="I36" connectionId="0">
    <xmlCellPr id="1" xr6:uid="{4E0E6BBB-57B1-4E18-8E5E-3E44ED22B1C7}" uniqueName="P1421092">
      <xmlPr mapId="1" xpath="/TFI-IZD-KI/IFP-KI-E_1001380/P1421092" xmlDataType="decimal"/>
    </xmlCellPr>
  </singleXmlCell>
  <singleXmlCell id="61" xr6:uid="{9B7807A6-5842-4876-B0D5-671B8F397C6D}" r="H37" connectionId="0">
    <xmlCellPr id="1" xr6:uid="{86A06D70-6306-4066-A82F-E8A197D821DD}" uniqueName="P1421094">
      <xmlPr mapId="1" xpath="/TFI-IZD-KI/IFP-KI-E_1001380/P1421094" xmlDataType="decimal"/>
    </xmlCellPr>
  </singleXmlCell>
  <singleXmlCell id="62" xr6:uid="{3ECC27CD-377E-48B4-9FDC-2E3E37E8AD2D}" r="I37" connectionId="0">
    <xmlCellPr id="1" xr6:uid="{3E95B807-8285-4EC7-A654-A26A9ABAA3A2}" uniqueName="P1421095">
      <xmlPr mapId="1" xpath="/TFI-IZD-KI/IFP-KI-E_1001380/P1421095" xmlDataType="decimal"/>
    </xmlCellPr>
  </singleXmlCell>
  <singleXmlCell id="63" xr6:uid="{41223A63-D184-4322-A350-3C3B465457CF}" r="H38" connectionId="0">
    <xmlCellPr id="1" xr6:uid="{453BBECD-A6D0-4A34-8704-B1D8ABFCFD8B}" uniqueName="P1421097">
      <xmlPr mapId="1" xpath="/TFI-IZD-KI/IFP-KI-E_1001380/P1421097" xmlDataType="decimal"/>
    </xmlCellPr>
  </singleXmlCell>
  <singleXmlCell id="64" xr6:uid="{7F7AD7A3-9551-4AEE-AD3F-8B9CFEE4B227}" r="I38" connectionId="0">
    <xmlCellPr id="1" xr6:uid="{C1FE742A-7580-47C7-9D24-92EA2C5CB706}" uniqueName="P1421096">
      <xmlPr mapId="1" xpath="/TFI-IZD-KI/IFP-KI-E_1001380/P1421096" xmlDataType="decimal"/>
    </xmlCellPr>
  </singleXmlCell>
  <singleXmlCell id="65" xr6:uid="{428C348E-6C4E-4B73-9FBC-112ED454A5AC}" r="H39" connectionId="0">
    <xmlCellPr id="1" xr6:uid="{A4A1C83D-0EB6-4516-AA9A-0379792C45A6}" uniqueName="P1421098">
      <xmlPr mapId="1" xpath="/TFI-IZD-KI/IFP-KI-E_1001380/P1421098" xmlDataType="decimal"/>
    </xmlCellPr>
  </singleXmlCell>
  <singleXmlCell id="66" xr6:uid="{AF1E2215-3845-47E2-9832-594DFBB3707D}" r="I39" connectionId="0">
    <xmlCellPr id="1" xr6:uid="{0BA34846-CAE8-4611-ADB9-7392C49716FC}" uniqueName="P1421099">
      <xmlPr mapId="1" xpath="/TFI-IZD-KI/IFP-KI-E_1001380/P1421099" xmlDataType="decimal"/>
    </xmlCellPr>
  </singleXmlCell>
  <singleXmlCell id="67" xr6:uid="{EB34212B-1CEE-43D1-8A8C-8019DCEE5FD4}" r="H40" connectionId="0">
    <xmlCellPr id="1" xr6:uid="{807E0E3F-172E-44FC-B54B-3EF5E46CEBF6}" uniqueName="P1421102">
      <xmlPr mapId="1" xpath="/TFI-IZD-KI/IFP-KI-E_1001380/P1421102" xmlDataType="decimal"/>
    </xmlCellPr>
  </singleXmlCell>
  <singleXmlCell id="68" xr6:uid="{26A4661B-6B17-4833-84B9-ECF7D91F7709}" r="I40" connectionId="0">
    <xmlCellPr id="1" xr6:uid="{7DFFE100-19C8-46A4-A968-072E484C85C1}" uniqueName="P1421100">
      <xmlPr mapId="1" xpath="/TFI-IZD-KI/IFP-KI-E_1001380/P1421100" xmlDataType="decimal"/>
    </xmlCellPr>
  </singleXmlCell>
  <singleXmlCell id="69" xr6:uid="{47EE9053-7A6F-47CD-B24C-4563C8DA410A}" r="H41" connectionId="0">
    <xmlCellPr id="1" xr6:uid="{7B5ED44C-9E7B-4A62-A0E7-BC7A2FF9DFEC}" uniqueName="P1421106">
      <xmlPr mapId="1" xpath="/TFI-IZD-KI/IFP-KI-E_1001380/P1421106" xmlDataType="decimal"/>
    </xmlCellPr>
  </singleXmlCell>
  <singleXmlCell id="70" xr6:uid="{638AE941-DC18-4082-9986-FC2B0235D723}" r="I41" connectionId="0">
    <xmlCellPr id="1" xr6:uid="{38886ABB-4DD6-4B93-A9AA-9D96B5476BCF}" uniqueName="P1421104">
      <xmlPr mapId="1" xpath="/TFI-IZD-KI/IFP-KI-E_1001380/P1421104" xmlDataType="decimal"/>
    </xmlCellPr>
  </singleXmlCell>
  <singleXmlCell id="71" xr6:uid="{614C998B-9AF3-4ADF-B0C5-16366A7BF7C0}" r="H42" connectionId="0">
    <xmlCellPr id="1" xr6:uid="{1E97EE94-ED50-47A7-B3E2-D2C7B2B01608}" uniqueName="P1421107">
      <xmlPr mapId="1" xpath="/TFI-IZD-KI/IFP-KI-E_1001380/P1421107" xmlDataType="decimal"/>
    </xmlCellPr>
  </singleXmlCell>
  <singleXmlCell id="72" xr6:uid="{6A37D410-6AFA-4988-AD25-68A69E91E767}" r="I42" connectionId="0">
    <xmlCellPr id="1" xr6:uid="{B54B9881-128E-4359-8544-C1C42F25E365}" uniqueName="P1421105">
      <xmlPr mapId="1" xpath="/TFI-IZD-KI/IFP-KI-E_1001380/P1421105" xmlDataType="decimal"/>
    </xmlCellPr>
  </singleXmlCell>
  <singleXmlCell id="73" xr6:uid="{6B939892-5383-4CCF-9943-49B3A3938266}" r="H43" connectionId="0">
    <xmlCellPr id="1" xr6:uid="{337F7A4F-75A0-465D-9859-C00D5D96FBA0}" uniqueName="P1421103">
      <xmlPr mapId="1" xpath="/TFI-IZD-KI/IFP-KI-E_1001380/P1421103" xmlDataType="decimal"/>
    </xmlCellPr>
  </singleXmlCell>
  <singleXmlCell id="74" xr6:uid="{4A4614D1-8E1D-4E40-89BA-5D487367B642}" r="I43" connectionId="0">
    <xmlCellPr id="1" xr6:uid="{81E1F830-9D9C-43E1-825A-9A8D710937AB}" uniqueName="P1421101">
      <xmlPr mapId="1" xpath="/TFI-IZD-KI/IFP-KI-E_1001380/P1421101" xmlDataType="decimal"/>
    </xmlCellPr>
  </singleXmlCell>
  <singleXmlCell id="75" xr6:uid="{B0DF4AC3-9ED6-432B-843B-263C64282119}" r="H44" connectionId="0">
    <xmlCellPr id="1" xr6:uid="{3F53850B-CD93-4F03-B30E-6E10C7D5DAAB}" uniqueName="P1071511">
      <xmlPr mapId="1" xpath="/TFI-IZD-KI/IFP-KI-E_1001380/P1071511" xmlDataType="decimal"/>
    </xmlCellPr>
  </singleXmlCell>
  <singleXmlCell id="76" xr6:uid="{C014ABC4-E280-4C0E-ACF8-976E246AAD09}" r="I44" connectionId="0">
    <xmlCellPr id="1" xr6:uid="{4CE55E84-523C-4E73-B8D3-48E2DC144A63}" uniqueName="P1071512">
      <xmlPr mapId="1" xpath="/TFI-IZD-KI/IFP-KI-E_1001380/P1071512" xmlDataType="decimal"/>
    </xmlCellPr>
  </singleXmlCell>
  <singleXmlCell id="77" xr6:uid="{ED597D3C-0EAA-4E97-8503-1BB4A94A081A}" r="H45" connectionId="0">
    <xmlCellPr id="1" xr6:uid="{8A5B82BD-4392-404A-A0FB-5FA625C5122D}" uniqueName="P1071541">
      <xmlPr mapId="1" xpath="/TFI-IZD-KI/IFP-KI-E_1001380/P1071541" xmlDataType="decimal"/>
    </xmlCellPr>
  </singleXmlCell>
  <singleXmlCell id="78" xr6:uid="{AADA3CD8-A234-496E-AC4E-80E54AEB1815}" r="I45" connectionId="0">
    <xmlCellPr id="1" xr6:uid="{488430A9-E072-4935-A6BC-8D07E290BA53}" uniqueName="P1071542">
      <xmlPr mapId="1" xpath="/TFI-IZD-KI/IFP-KI-E_1001380/P1071542" xmlDataType="decimal"/>
    </xmlCellPr>
  </singleXmlCell>
  <singleXmlCell id="79" xr6:uid="{14CB48CE-4113-4F3F-99F8-FE8597F6442D}" r="H46" connectionId="0">
    <xmlCellPr id="1" xr6:uid="{059B9897-B5E2-4F3C-9F70-65CA42E40828}" uniqueName="P1421120">
      <xmlPr mapId="1" xpath="/TFI-IZD-KI/IFP-KI-E_1001380/P1421120" xmlDataType="decimal"/>
    </xmlCellPr>
  </singleXmlCell>
  <singleXmlCell id="80" xr6:uid="{D686DF71-6EA3-4180-A2AE-926015DBB622}" r="I46" connectionId="0">
    <xmlCellPr id="1" xr6:uid="{214CA654-E191-45AC-8A25-AD962B08B001}" uniqueName="P1421116">
      <xmlPr mapId="1" xpath="/TFI-IZD-KI/IFP-KI-E_1001380/P1421116" xmlDataType="decimal"/>
    </xmlCellPr>
  </singleXmlCell>
  <singleXmlCell id="81" xr6:uid="{AB4397E7-E4D2-4CE5-985F-201AFBBA7957}" r="H47" connectionId="0">
    <xmlCellPr id="1" xr6:uid="{A71A3AFB-4C61-44BB-92BE-FB20D7FB324C}" uniqueName="P1071535">
      <xmlPr mapId="1" xpath="/TFI-IZD-KI/IFP-KI-E_1001380/P1071535" xmlDataType="decimal"/>
    </xmlCellPr>
  </singleXmlCell>
  <singleXmlCell id="82" xr6:uid="{2A1776DD-140C-497D-A284-AA5B36320BD4}" r="I47" connectionId="0">
    <xmlCellPr id="1" xr6:uid="{7E1F6145-3850-4481-8407-535B03F74491}" uniqueName="P1071536">
      <xmlPr mapId="1" xpath="/TFI-IZD-KI/IFP-KI-E_1001380/P1071536" xmlDataType="decimal"/>
    </xmlCellPr>
  </singleXmlCell>
  <singleXmlCell id="83" xr6:uid="{0FCC886F-B73F-45ED-9914-B257C1BFD21C}" r="H48" connectionId="0">
    <xmlCellPr id="1" xr6:uid="{3DB78A38-8466-4EBA-B3E3-2535C4821F8A}" uniqueName="P1421122">
      <xmlPr mapId="1" xpath="/TFI-IZD-KI/IFP-KI-E_1001380/P1421122" xmlDataType="decimal"/>
    </xmlCellPr>
  </singleXmlCell>
  <singleXmlCell id="84" xr6:uid="{BC07F3A0-56B5-4313-92E1-9B3E85BF0B0A}" r="I48" connectionId="0">
    <xmlCellPr id="1" xr6:uid="{A17A8BCE-A507-455A-8D49-D57AF2D02A47}" uniqueName="P1421123">
      <xmlPr mapId="1" xpath="/TFI-IZD-KI/IFP-KI-E_1001380/P1421123" xmlDataType="decimal"/>
    </xmlCellPr>
  </singleXmlCell>
  <singleXmlCell id="85" xr6:uid="{FDA5756C-4729-4F5D-A7DA-9587C1714C8F}" r="H49" connectionId="0">
    <xmlCellPr id="1" xr6:uid="{607977E8-6E13-4587-AC9B-A043619B7A26}" uniqueName="P1421124">
      <xmlPr mapId="1" xpath="/TFI-IZD-KI/IFP-KI-E_1001380/P1421124" xmlDataType="decimal"/>
    </xmlCellPr>
  </singleXmlCell>
  <singleXmlCell id="86" xr6:uid="{5299F260-F883-49DF-BC06-6F51E210E771}" r="I49" connectionId="0">
    <xmlCellPr id="1" xr6:uid="{74D1E598-DD10-4BE1-BA6B-F9095F080606}" uniqueName="P1421112">
      <xmlPr mapId="1" xpath="/TFI-IZD-KI/IFP-KI-E_1001380/P1421112" xmlDataType="decimal"/>
    </xmlCellPr>
  </singleXmlCell>
  <singleXmlCell id="87" xr6:uid="{E0CDDA92-FB98-45F3-9F12-19EE17CCA9E8}" r="H50" connectionId="0">
    <xmlCellPr id="1" xr6:uid="{0ADCF671-EB10-48CC-BA75-9E19FBD4D632}" uniqueName="P1071537">
      <xmlPr mapId="1" xpath="/TFI-IZD-KI/IFP-KI-E_1001380/P1071537" xmlDataType="decimal"/>
    </xmlCellPr>
  </singleXmlCell>
  <singleXmlCell id="88" xr6:uid="{FBA35858-01CA-488F-8264-4816C7395B2B}" r="I50" connectionId="0">
    <xmlCellPr id="1" xr6:uid="{B3C5C442-41FE-4FFB-B462-3DBB9869ECCE}" uniqueName="P1071538">
      <xmlPr mapId="1" xpath="/TFI-IZD-KI/IFP-KI-E_1001380/P1071538" xmlDataType="decimal"/>
    </xmlCellPr>
  </singleXmlCell>
  <singleXmlCell id="89" xr6:uid="{4E85836C-4680-4BA2-92BC-91C06E41B692}" r="H51" connectionId="0">
    <xmlCellPr id="1" xr6:uid="{DA6CF2A6-30D4-44B0-A6D3-9E417E2679AC}" uniqueName="P1421126">
      <xmlPr mapId="1" xpath="/TFI-IZD-KI/IFP-KI-E_1001380/P1421126" xmlDataType="decimal"/>
    </xmlCellPr>
  </singleXmlCell>
  <singleXmlCell id="90" xr6:uid="{8F13AEAA-4DB3-432D-B7A7-5634774389BD}" r="I51" connectionId="0">
    <xmlCellPr id="1" xr6:uid="{E9F21295-F5E2-4C7D-88F2-1BB023291B2C}" uniqueName="P1421113">
      <xmlPr mapId="1" xpath="/TFI-IZD-KI/IFP-KI-E_1001380/P1421113" xmlDataType="decimal"/>
    </xmlCellPr>
  </singleXmlCell>
  <singleXmlCell id="91" xr6:uid="{3CF2A1BB-6D6C-4625-8780-B4ED48AD5829}" r="H52" connectionId="0">
    <xmlCellPr id="1" xr6:uid="{17C773C4-9226-46EF-8887-1F5C43DC1496}" uniqueName="P1421127">
      <xmlPr mapId="1" xpath="/TFI-IZD-KI/IFP-KI-E_1001380/P1421127" xmlDataType="decimal"/>
    </xmlCellPr>
  </singleXmlCell>
  <singleXmlCell id="92" xr6:uid="{7B105773-7027-491C-BA76-57086113F748}" r="I52" connectionId="0">
    <xmlCellPr id="1" xr6:uid="{517D0C03-16D6-4163-BAB6-5B3D258AA213}" uniqueName="P1421117">
      <xmlPr mapId="1" xpath="/TFI-IZD-KI/IFP-KI-E_1001380/P1421117" xmlDataType="decimal"/>
    </xmlCellPr>
  </singleXmlCell>
  <singleXmlCell id="93" xr6:uid="{9ADD3C4B-4E0C-44B2-B688-EE036B486A3A}" r="H53" connectionId="0">
    <xmlCellPr id="1" xr6:uid="{6F1721C5-D8F9-4438-B365-272137281D34}" uniqueName="P1071543">
      <xmlPr mapId="1" xpath="/TFI-IZD-KI/IFP-KI-E_1001380/P1071543" xmlDataType="decimal"/>
    </xmlCellPr>
  </singleXmlCell>
  <singleXmlCell id="94" xr6:uid="{07495649-3963-45AB-88CE-78D414B566D0}" r="I53" connectionId="0">
    <xmlCellPr id="1" xr6:uid="{1C4DC1CE-F20D-4045-B24C-D60A3276BA0D}" uniqueName="P1071544">
      <xmlPr mapId="1" xpath="/TFI-IZD-KI/IFP-KI-E_1001380/P1071544" xmlDataType="decimal"/>
    </xmlCellPr>
  </singleXmlCell>
  <singleXmlCell id="95" xr6:uid="{8D0F8D7A-D8B2-4FD0-A914-7DF7227539A4}" r="H54" connectionId="0">
    <xmlCellPr id="1" xr6:uid="{2F0F2D36-1861-463B-A347-06A462C08F12}" uniqueName="P1421114">
      <xmlPr mapId="1" xpath="/TFI-IZD-KI/IFP-KI-E_1001380/P1421114" xmlDataType="decimal"/>
    </xmlCellPr>
  </singleXmlCell>
  <singleXmlCell id="96" xr6:uid="{F222A3D8-45E1-4F43-892F-40C68D7F8F7A}" r="I54" connectionId="0">
    <xmlCellPr id="1" xr6:uid="{AB56680C-F048-4E57-8A01-1097382B182E}" uniqueName="P1421118">
      <xmlPr mapId="1" xpath="/TFI-IZD-KI/IFP-KI-E_1001380/P1421118" xmlDataType="decimal"/>
    </xmlCellPr>
  </singleXmlCell>
  <singleXmlCell id="97" xr6:uid="{91CF9893-59FE-4466-9959-BCCE0B8882FA}" r="H55" connectionId="0">
    <xmlCellPr id="1" xr6:uid="{6473A964-7A4F-48BD-92A4-DA16ED967C2F}" uniqueName="P1071547">
      <xmlPr mapId="1" xpath="/TFI-IZD-KI/IFP-KI-E_1001380/P1071547" xmlDataType="decimal"/>
    </xmlCellPr>
  </singleXmlCell>
  <singleXmlCell id="98" xr6:uid="{E5D5BF7D-AA39-49A0-9301-DF11061C2CCC}" r="I55" connectionId="0">
    <xmlCellPr id="1" xr6:uid="{722CFF16-8164-4AB6-98AF-867650E0CE4F}" uniqueName="P1071548">
      <xmlPr mapId="1" xpath="/TFI-IZD-KI/IFP-KI-E_1001380/P1071548" xmlDataType="decimal"/>
    </xmlCellPr>
  </singleXmlCell>
  <singleXmlCell id="99" xr6:uid="{26137BB2-6988-4719-8BD0-3EFF02299C08}" r="H56" connectionId="0">
    <xmlCellPr id="1" xr6:uid="{EE1981CA-3CBB-4E4B-B1DE-462439085929}" uniqueName="P1421134">
      <xmlPr mapId="1" xpath="/TFI-IZD-KI/IFP-KI-E_1001380/P1421134" xmlDataType="decimal"/>
    </xmlCellPr>
  </singleXmlCell>
  <singleXmlCell id="100" xr6:uid="{CED9B04B-DDA0-4F26-BC43-103626A6F51B}" r="I56" connectionId="0">
    <xmlCellPr id="1" xr6:uid="{CA9C495C-CD6C-4DA3-A3EF-D1E7BDEF7DA5}" uniqueName="P1421135">
      <xmlPr mapId="1" xpath="/TFI-IZD-KI/IFP-KI-E_1001380/P1421135" xmlDataType="decimal"/>
    </xmlCellPr>
  </singleXmlCell>
  <singleXmlCell id="101" xr6:uid="{240940F0-3B2F-4D3D-B721-DD95659B7F33}" r="H57" connectionId="0">
    <xmlCellPr id="1" xr6:uid="{6E287E1E-7C39-47B0-B3A6-A078B4215CA9}" uniqueName="P1421133">
      <xmlPr mapId="1" xpath="/TFI-IZD-KI/IFP-KI-E_1001380/P1421133" xmlDataType="decimal"/>
    </xmlCellPr>
  </singleXmlCell>
  <singleXmlCell id="102" xr6:uid="{939E86E9-FB4B-4B1F-8173-88DB01DFD4E9}" r="I57" connectionId="0">
    <xmlCellPr id="1" xr6:uid="{0387386E-BF80-4EA6-B630-EAF93A9CFD69}" uniqueName="P1421132">
      <xmlPr mapId="1" xpath="/TFI-IZD-KI/IFP-KI-E_1001380/P1421132" xmlDataType="decimal"/>
    </xmlCellPr>
  </singleXmlCell>
  <singleXmlCell id="103" xr6:uid="{9E2FF5C7-1844-49B6-8EEE-757528D9B9EF}" r="H58" connectionId="0">
    <xmlCellPr id="1" xr6:uid="{D2688921-FF28-441E-BDD7-788A04A3046E}" uniqueName="P1421136">
      <xmlPr mapId="1" xpath="/TFI-IZD-KI/IFP-KI-E_1001380/P1421136" xmlDataType="decimal"/>
    </xmlCellPr>
  </singleXmlCell>
  <singleXmlCell id="104" xr6:uid="{0AFB3AD8-8443-45C3-9AE0-81280A74F20B}" r="I58" connectionId="0">
    <xmlCellPr id="1" xr6:uid="{38BC0BB8-5004-4FD8-88FD-AD919D62148F}" uniqueName="P1421137">
      <xmlPr mapId="1" xpath="/TFI-IZD-KI/IFP-KI-E_1001380/P1421137" xmlDataType="decimal"/>
    </xmlCellPr>
  </singleXmlCell>
  <singleXmlCell id="105" xr6:uid="{681E36C1-A9BA-4047-B2C8-4B793C2A2889}" r="H59" connectionId="0">
    <xmlCellPr id="1" xr6:uid="{ABB47CDE-5FF3-4C4C-9249-3E0C8B9E6687}" uniqueName="P1421139">
      <xmlPr mapId="1" xpath="/TFI-IZD-KI/IFP-KI-E_1001380/P1421139" xmlDataType="decimal"/>
    </xmlCellPr>
  </singleXmlCell>
  <singleXmlCell id="106" xr6:uid="{A1D1294A-B083-4AE4-A082-C70A04B964DF}" r="I59" connectionId="0">
    <xmlCellPr id="1" xr6:uid="{437C977B-4F91-4F52-9579-30BD04729F2D}" uniqueName="P1421138">
      <xmlPr mapId="1" xpath="/TFI-IZD-KI/IFP-KI-E_1001380/P1421138" xmlDataType="decimal"/>
    </xmlCellPr>
  </singleXmlCell>
  <singleXmlCell id="107" xr6:uid="{1DBFDD93-A8DE-4FDA-A795-D6E0FF95B768}" r="H60" connectionId="0">
    <xmlCellPr id="1" xr6:uid="{002A40C8-845F-48E3-9342-EE750ACD0C12}" uniqueName="P1421141">
      <xmlPr mapId="1" xpath="/TFI-IZD-KI/IFP-KI-E_1001380/P1421141" xmlDataType="decimal"/>
    </xmlCellPr>
  </singleXmlCell>
  <singleXmlCell id="108" xr6:uid="{2DF2B0E5-637E-46D3-ADC1-E56B09845A63}" r="I60" connectionId="0">
    <xmlCellPr id="1" xr6:uid="{7D6244F1-7F8B-4127-AE6C-B568520C323D}" uniqueName="P1421140">
      <xmlPr mapId="1" xpath="/TFI-IZD-KI/IFP-KI-E_1001380/P1421140" xmlDataType="decimal"/>
    </xmlCellPr>
  </singleXmlCell>
  <singleXmlCell id="109" xr6:uid="{A167B0C4-DBAA-436C-A7A4-A09A28ED403D}" r="H61" connectionId="0">
    <xmlCellPr id="1" xr6:uid="{D21FF4E8-662A-4618-AF5D-BE70481A98DD}" uniqueName="P1421142">
      <xmlPr mapId="1" xpath="/TFI-IZD-KI/IFP-KI-E_1001380/P1421142" xmlDataType="decimal"/>
    </xmlCellPr>
  </singleXmlCell>
  <singleXmlCell id="110" xr6:uid="{E8AA4CD3-B0D3-4FC3-9434-163A30C35DB2}" r="I61" connectionId="0">
    <xmlCellPr id="1" xr6:uid="{1C7EB2B5-A890-41E4-91B5-1B09DCFC14B7}" uniqueName="P1421143">
      <xmlPr mapId="1" xpath="/TFI-IZD-KI/IFP-KI-E_1001380/P1421143" xmlDataType="decimal"/>
    </xmlCellPr>
  </singleXmlCell>
  <singleXmlCell id="111" xr6:uid="{D4E56EF1-837F-453F-9C0F-A809077546D2}" r="H62" connectionId="0">
    <xmlCellPr id="1" xr6:uid="{39C5CFE3-F454-47C7-B411-54741B8FC1E8}" uniqueName="P1421147">
      <xmlPr mapId="1" xpath="/TFI-IZD-KI/IFP-KI-E_1001380/P1421147" xmlDataType="decimal"/>
    </xmlCellPr>
  </singleXmlCell>
  <singleXmlCell id="112" xr6:uid="{82DBC9BD-658F-4703-940A-7540C2FDBFFC}" r="I62" connectionId="0">
    <xmlCellPr id="1" xr6:uid="{962C4427-7734-4E81-A7B9-85FBA849B996}" uniqueName="P1421144">
      <xmlPr mapId="1" xpath="/TFI-IZD-KI/IFP-KI-E_1001380/P1421144" xmlDataType="decimal"/>
    </xmlCellPr>
  </singleXmlCell>
  <singleXmlCell id="113" xr6:uid="{5A2D198C-37C8-4765-89D6-395C03AABDE6}" r="H63" connectionId="0">
    <xmlCellPr id="1" xr6:uid="{163AF041-101D-4AE3-9C42-F063AAB3E2BB}" uniqueName="P1421146">
      <xmlPr mapId="1" xpath="/TFI-IZD-KI/IFP-KI-E_1001380/P1421146" xmlDataType="decimal"/>
    </xmlCellPr>
  </singleXmlCell>
  <singleXmlCell id="114" xr6:uid="{E9BD609A-61E0-436B-B631-D48A21636E37}" r="I63" connectionId="0">
    <xmlCellPr id="1" xr6:uid="{38C90C52-4834-47B1-8CE6-65397D1412A6}" uniqueName="P1421145">
      <xmlPr mapId="1" xpath="/TFI-IZD-KI/IFP-KI-E_1001380/P1421145" xmlDataType="decimal"/>
    </xmlCellPr>
  </singleXmlCell>
  <singleXmlCell id="115" xr6:uid="{080D8D09-33AD-4714-8991-9A13A9E7ACF9}" r="H64" connectionId="0">
    <xmlCellPr id="1" xr6:uid="{CCF29030-22D0-4369-9414-25CAEF8C03A8}" uniqueName="P1421148">
      <xmlPr mapId="1" xpath="/TFI-IZD-KI/IFP-KI-E_1001380/P1421148" xmlDataType="decimal"/>
    </xmlCellPr>
  </singleXmlCell>
  <singleXmlCell id="116" xr6:uid="{09029EA1-BDAB-4C51-BA4C-C03BBB4BA14B}" r="I64" connectionId="0">
    <xmlCellPr id="1" xr6:uid="{8537260B-1245-4285-AE64-CC51E59A664B}" uniqueName="P1421149">
      <xmlPr mapId="1" xpath="/TFI-IZD-KI/IFP-KI-E_1001380/P1421149" xmlDataType="decimal"/>
    </xmlCellPr>
  </singleXmlCell>
  <singleXmlCell id="117" xr6:uid="{80EE898C-2AEF-4E54-A800-101FB1CDD47F}" r="H65" connectionId="0">
    <xmlCellPr id="1" xr6:uid="{DFB0CE2D-220C-4737-8462-789AF6AF13BD}" uniqueName="P1071561">
      <xmlPr mapId="1" xpath="/TFI-IZD-KI/IFP-KI-E_1001380/P1071561" xmlDataType="decimal"/>
    </xmlCellPr>
  </singleXmlCell>
  <singleXmlCell id="118" xr6:uid="{76EF7171-FB55-49B7-9416-2BB8E0DF91D1}" r="I65" connectionId="0">
    <xmlCellPr id="1" xr6:uid="{7C4B86F6-F21C-4661-AEEA-1AA541F5A204}" uniqueName="P1071562">
      <xmlPr mapId="1" xpath="/TFI-IZD-KI/IFP-KI-E_1001380/P1071562" xmlDataType="decimal"/>
    </xmlCellPr>
  </singleXmlCell>
  <singleXmlCell id="121" xr6:uid="{F501B00D-F2DA-4CBB-A27F-DC84DB607F4A}" r="H66" connectionId="0">
    <xmlCellPr id="1" xr6:uid="{53C6453A-02C7-47B0-A2B7-1CBAA84AAB74}" uniqueName="P1071559">
      <xmlPr mapId="1" xpath="/TFI-IZD-KI/IFP-KI-E_1001380/P1071559" xmlDataType="decimal"/>
    </xmlCellPr>
  </singleXmlCell>
  <singleXmlCell id="122" xr6:uid="{FF50E218-0A95-4A84-BE83-317E17C33E9D}" r="I66" connectionId="0">
    <xmlCellPr id="1" xr6:uid="{DFFB1C59-1203-40CB-927B-2245FB4A3011}" uniqueName="P1071560">
      <xmlPr mapId="1" xpath="/TFI-IZD-KI/IFP-KI-E_1001380/P1071560" xmlDataType="decimal"/>
    </xmlCellPr>
  </singleXmlCell>
  <singleXmlCell id="123" xr6:uid="{14B88A28-CF93-452E-83C6-76C5CFF30F80}" r="H67" connectionId="0">
    <xmlCellPr id="1" xr6:uid="{6F7D41FC-73CC-417A-829A-767D2ECAD8B5}" uniqueName="P1071555">
      <xmlPr mapId="1" xpath="/TFI-IZD-KI/IFP-KI-E_1001380/P1071555" xmlDataType="decimal"/>
    </xmlCellPr>
  </singleXmlCell>
  <singleXmlCell id="124" xr6:uid="{F91539A8-1AAF-40E9-99BD-142597BF192F}" r="I67" connectionId="0">
    <xmlCellPr id="1" xr6:uid="{8ABA6EDD-060A-4C45-9768-70CBBCE81871}" uniqueName="P1071556">
      <xmlPr mapId="1" xpath="/TFI-IZD-KI/IFP-KI-E_1001380/P1071556" xmlDataType="decimal"/>
    </xmlCellPr>
  </singleXmlCell>
  <singleXmlCell id="125" xr6:uid="{BD26C8DE-6179-4DC3-A6AF-6C1E8B0D66B1}" r="H68" connectionId="0">
    <xmlCellPr id="1" xr6:uid="{765A76FC-B221-4101-A2DF-88528FC17AF5}" uniqueName="P1071557">
      <xmlPr mapId="1" xpath="/TFI-IZD-KI/IFP-KI-E_1001380/P1071557" xmlDataType="decimal"/>
    </xmlCellPr>
  </singleXmlCell>
  <singleXmlCell id="126" xr6:uid="{CBABCEE7-4882-4BCA-ACC8-05F655E60F29}" r="I68" connectionId="0">
    <xmlCellPr id="1" xr6:uid="{8029A527-7A35-4794-ABDF-3DF93EF6C446}" uniqueName="P1071558">
      <xmlPr mapId="1" xpath="/TFI-IZD-KI/IFP-KI-E_1001380/P1071558" xmlDataType="decimal"/>
    </xmlCellPr>
  </singleXmlCell>
  <singleXmlCell id="127" xr6:uid="{C63E0002-4F97-4001-933F-DB09F6502570}" r="H69" connectionId="0">
    <xmlCellPr id="1" xr6:uid="{4257127A-CD28-4DC7-A754-B71F603D56EC}" uniqueName="P1071565">
      <xmlPr mapId="1" xpath="/TFI-IZD-KI/IFP-KI-E_1001380/P1071565" xmlDataType="decimal"/>
    </xmlCellPr>
  </singleXmlCell>
  <singleXmlCell id="128" xr6:uid="{135B9A8E-3297-4992-9C74-894F1CA9E2E8}" r="I69" connectionId="0">
    <xmlCellPr id="1" xr6:uid="{2AF2E40A-5338-4D87-B3C7-3767001F733A}" uniqueName="P1071566">
      <xmlPr mapId="1" xpath="/TFI-IZD-KI/IFP-KI-E_1001380/P1071566" xmlDataType="decimal"/>
    </xmlCellPr>
  </singleXmlCell>
  <singleXmlCell id="129" xr6:uid="{F431EDD3-59A7-4F91-A84D-7AE4B0404035}" r="H70" connectionId="0">
    <xmlCellPr id="1" xr6:uid="{89320AD4-BA45-4E11-B1B6-883C6B96883E}" uniqueName="P1071569">
      <xmlPr mapId="1" xpath="/TFI-IZD-KI/IFP-KI-E_1001380/P1071569" xmlDataType="decimal"/>
    </xmlCellPr>
  </singleXmlCell>
  <singleXmlCell id="130" xr6:uid="{75AF12F5-2ECA-45FD-897C-851381E800EE}" r="I70" connectionId="0">
    <xmlCellPr id="1" xr6:uid="{F180678C-9FA3-486B-972F-45CCD7813812}" uniqueName="P1071570">
      <xmlPr mapId="1" xpath="/TFI-IZD-KI/IFP-KI-E_1001380/P1071570" xmlDataType="decimal"/>
    </xmlCellPr>
  </singleXmlCell>
  <singleXmlCell id="131" xr6:uid="{4D41B7F3-E381-4FD4-AC34-24DE83BF4DF5}" r="H71" connectionId="0">
    <xmlCellPr id="1" xr6:uid="{B814E1F6-6B13-483A-B326-5CBFBBF5F171}" uniqueName="P1071573">
      <xmlPr mapId="1" xpath="/TFI-IZD-KI/IFP-KI-E_1001380/P1071573" xmlDataType="decimal"/>
    </xmlCellPr>
  </singleXmlCell>
  <singleXmlCell id="132" xr6:uid="{3AF208E0-93BB-4262-A50A-040F436E4BBB}" r="I71" connectionId="0">
    <xmlCellPr id="1" xr6:uid="{66422578-B1CD-4F94-B5EC-2C3D91288CE4}" uniqueName="P1071574">
      <xmlPr mapId="1" xpath="/TFI-IZD-KI/IFP-KI-E_1001380/P1071574" xmlDataType="decimal"/>
    </xmlCellPr>
  </singleXmlCell>
  <singleXmlCell id="133" xr6:uid="{5354F83F-B6BB-48D4-B0E1-1773FF8AAD1E}" r="H73" connectionId="0">
    <xmlCellPr id="1" xr6:uid="{42EC9E3A-34D7-4182-9E7D-036889C6AD33}" uniqueName="P1421167">
      <xmlPr mapId="1" xpath="/TFI-IZD-KI/IFP-KI-E_1001380/P1421167" xmlDataType="decimal"/>
    </xmlCellPr>
  </singleXmlCell>
  <singleXmlCell id="134" xr6:uid="{F5AFAC37-79AA-4E2B-8932-22D702871DF6}" r="I73" connectionId="0">
    <xmlCellPr id="1" xr6:uid="{3FCA1A05-6FBB-49C4-A19D-FE472FF2D9B8}" uniqueName="P1421166">
      <xmlPr mapId="1" xpath="/TFI-IZD-KI/IFP-KI-E_1001380/P1421166" xmlDataType="decimal"/>
    </xmlCellPr>
  </singleXmlCell>
  <singleXmlCell id="135" xr6:uid="{E471BEE8-5D35-47D6-A380-AC7F5C68FDE5}" r="H74" connectionId="0">
    <xmlCellPr id="1" xr6:uid="{DA2CBB15-C7FF-457F-A069-19BEABA9ABFB}" uniqueName="P1421168">
      <xmlPr mapId="1" xpath="/TFI-IZD-KI/IFP-KI-E_1001380/P1421168" xmlDataType="decimal"/>
    </xmlCellPr>
  </singleXmlCell>
  <singleXmlCell id="136" xr6:uid="{24DCFD4B-3845-470D-BAC0-CE3E9BC9C003}" r="I74" connectionId="0">
    <xmlCellPr id="1" xr6:uid="{53C521A9-7113-49AE-BD2C-636FDC888FDD}" uniqueName="P1421169">
      <xmlPr mapId="1" xpath="/TFI-IZD-KI/IFP-KI-E_1001380/P1421169" xmlDataType="decimal"/>
    </xmlCellPr>
  </singleXmlCell>
  <singleXmlCell id="137" xr6:uid="{BDDF2F1E-299D-45CF-806C-DCE9317E1929}" r="H75" connectionId="0">
    <xmlCellPr id="1" xr6:uid="{30F6E4B5-B95B-4256-8511-3B3A12DF9D44}" uniqueName="P1421171">
      <xmlPr mapId="1" xpath="/TFI-IZD-KI/IFP-KI-E_1001380/P1421171" xmlDataType="decimal"/>
    </xmlCellPr>
  </singleXmlCell>
  <singleXmlCell id="138" xr6:uid="{63420C8D-482A-4366-B1DF-5CC1E7990FBB}" r="I75" connectionId="0">
    <xmlCellPr id="1" xr6:uid="{B193D400-9814-427A-9E5B-DF954E313440}" uniqueName="P1421170">
      <xmlPr mapId="1" xpath="/TFI-IZD-KI/IFP-KI-E_1001380/P1421170" xmlDataType="decimal"/>
    </xmlCellPr>
  </singleXmlCell>
  <singleXmlCell id="139" xr6:uid="{1B3E15C4-9114-4EAA-99DC-8059C247E626}" r="H76" connectionId="0">
    <xmlCellPr id="1" xr6:uid="{944C7054-E673-47EC-B699-638D1CD5ADD3}" uniqueName="P1421172">
      <xmlPr mapId="1" xpath="/TFI-IZD-KI/IFP-KI-E_1001380/P1421172" xmlDataType="decimal"/>
    </xmlCellPr>
  </singleXmlCell>
  <singleXmlCell id="140" xr6:uid="{2834AFCA-B9E8-4614-90ED-9B249F65F6BB}" r="I76" connectionId="0">
    <xmlCellPr id="1" xr6:uid="{1AC12C5E-C433-4642-A5B4-71CB0A4FC301}" uniqueName="P1421173">
      <xmlPr mapId="1" xpath="/T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2BFBC33B-25BA-40DD-81E8-0A8EB536AF7D}" r="H8" connectionId="0">
    <xmlCellPr id="1" xr6:uid="{8D1E592A-5E0D-4666-905E-311068CFB78E}" uniqueName="P1422021">
      <xmlPr mapId="1" xpath="/TFI-IZD-KI/ISD-KI-TFI_1001396/P1422021" xmlDataType="decimal"/>
    </xmlCellPr>
  </singleXmlCell>
  <singleXmlCell id="142" xr6:uid="{F4753FEE-F6AD-4B71-A455-4B8BDD3353F0}" r="I8" connectionId="0">
    <xmlCellPr id="1" xr6:uid="{CE31A038-6C94-435F-A60E-D42B418CC6BD}" uniqueName="P1422505">
      <xmlPr mapId="1" xpath="/TFI-IZD-KI/ISD-KI-TFI_1001396/P1422505" xmlDataType="decimal"/>
    </xmlCellPr>
  </singleXmlCell>
  <singleXmlCell id="143" xr6:uid="{EBF7B09E-B467-4E6A-8623-1DDD2C780507}" r="J8" connectionId="0">
    <xmlCellPr id="1" xr6:uid="{72819778-18E5-405B-ADE6-3D3976E66785}" uniqueName="P1422023">
      <xmlPr mapId="1" xpath="/TFI-IZD-KI/ISD-KI-TFI_1001396/P1422023" xmlDataType="decimal"/>
    </xmlCellPr>
  </singleXmlCell>
  <singleXmlCell id="144" xr6:uid="{A7AD236E-0DF1-4634-95B2-401ACBE8624A}" r="K8" connectionId="0">
    <xmlCellPr id="1" xr6:uid="{6A820588-D04B-4A90-B542-3E7CCDEDA12A}" uniqueName="P1422563">
      <xmlPr mapId="1" xpath="/TFI-IZD-KI/ISD-KI-TFI_1001396/P1422563" xmlDataType="decimal"/>
    </xmlCellPr>
  </singleXmlCell>
  <singleXmlCell id="145" xr6:uid="{8FE18954-C888-4906-8017-226594DFAECE}" r="H9" connectionId="0">
    <xmlCellPr id="1" xr6:uid="{5E481D88-D601-403B-85ED-A6BAD269261B}" uniqueName="P1422024">
      <xmlPr mapId="1" xpath="/TFI-IZD-KI/ISD-KI-TFI_1001396/P1422024" xmlDataType="decimal"/>
    </xmlCellPr>
  </singleXmlCell>
  <singleXmlCell id="146" xr6:uid="{86D149ED-CE54-4C47-960D-D3DFCC069183}" r="I9" connectionId="0">
    <xmlCellPr id="1" xr6:uid="{E5FA3F6E-D914-4403-A977-FA33E71104FB}" uniqueName="P1422506">
      <xmlPr mapId="1" xpath="/TFI-IZD-KI/ISD-KI-TFI_1001396/P1422506" xmlDataType="decimal"/>
    </xmlCellPr>
  </singleXmlCell>
  <singleXmlCell id="147" xr6:uid="{E9F10D41-BEA2-4A10-856A-0D3672677931}" r="J9" connectionId="0">
    <xmlCellPr id="1" xr6:uid="{B9CF0A34-563A-47E9-A8B0-15B0B9587AB5}" uniqueName="P1422022">
      <xmlPr mapId="1" xpath="/TFI-IZD-KI/ISD-KI-TFI_1001396/P1422022" xmlDataType="decimal"/>
    </xmlCellPr>
  </singleXmlCell>
  <singleXmlCell id="148" xr6:uid="{6D65D32D-CFE0-4A66-89E3-DEBFB8DCCD0F}" r="K9" connectionId="0">
    <xmlCellPr id="1" xr6:uid="{3A0CA52A-5671-445D-B86F-E723FACB3479}" uniqueName="P1422564">
      <xmlPr mapId="1" xpath="/TFI-IZD-KI/ISD-KI-TFI_1001396/P1422564" xmlDataType="decimal"/>
    </xmlCellPr>
  </singleXmlCell>
  <singleXmlCell id="149" xr6:uid="{FD53DFEC-86BF-46EB-9388-E06C9AD1BFDB}" r="H10" connectionId="0">
    <xmlCellPr id="1" xr6:uid="{0B32DD43-D1C0-471C-BBDB-F2D7701211DF}" uniqueName="P1422026">
      <xmlPr mapId="1" xpath="/TFI-IZD-KI/ISD-KI-TFI_1001396/P1422026" xmlDataType="decimal"/>
    </xmlCellPr>
  </singleXmlCell>
  <singleXmlCell id="150" xr6:uid="{CB41796B-434F-4344-9062-BBAA952BBE38}" r="I10" connectionId="0">
    <xmlCellPr id="1" xr6:uid="{605E702D-7EF9-4A1E-85B5-DB351ACE7CEC}" uniqueName="P1422507">
      <xmlPr mapId="1" xpath="/TFI-IZD-KI/ISD-KI-TFI_1001396/P1422507" xmlDataType="decimal"/>
    </xmlCellPr>
  </singleXmlCell>
  <singleXmlCell id="151" xr6:uid="{2077B9A0-7818-4F36-9CF0-EC98D547CBA6}" r="J10" connectionId="0">
    <xmlCellPr id="1" xr6:uid="{4157C351-F7EF-4AC5-8266-CBB53733A1E3}" uniqueName="P1422025">
      <xmlPr mapId="1" xpath="/TFI-IZD-KI/ISD-KI-TFI_1001396/P1422025" xmlDataType="decimal"/>
    </xmlCellPr>
  </singleXmlCell>
  <singleXmlCell id="152" xr6:uid="{2A1193D6-2E54-4EE4-80A3-4F8560F2A315}" r="K10" connectionId="0">
    <xmlCellPr id="1" xr6:uid="{5E9D0075-736E-4F4A-BB71-7AF4C61DD361}" uniqueName="P1422565">
      <xmlPr mapId="1" xpath="/TFI-IZD-KI/ISD-KI-TFI_1001396/P1422565" xmlDataType="decimal"/>
    </xmlCellPr>
  </singleXmlCell>
  <singleXmlCell id="153" xr6:uid="{D514F96C-54A9-43C5-B216-51298F9C5061}" r="H11" connectionId="0">
    <xmlCellPr id="1" xr6:uid="{2E80EC4F-9E8B-4F14-BFE7-C021D1373A91}" uniqueName="P1422027">
      <xmlPr mapId="1" xpath="/TFI-IZD-KI/ISD-KI-TFI_1001396/P1422027" xmlDataType="decimal"/>
    </xmlCellPr>
  </singleXmlCell>
  <singleXmlCell id="154" xr6:uid="{EC8BAF0C-ACD6-4D16-8E33-95110D58D51F}" r="I11" connectionId="0">
    <xmlCellPr id="1" xr6:uid="{0A39B899-470A-46FF-9D21-C88370162E9C}" uniqueName="P1422508">
      <xmlPr mapId="1" xpath="/TFI-IZD-KI/ISD-KI-TFI_1001396/P1422508" xmlDataType="decimal"/>
    </xmlCellPr>
  </singleXmlCell>
  <singleXmlCell id="155" xr6:uid="{52CD97CF-779B-4ED5-A4E7-C0F284E23F7E}" r="J11" connectionId="0">
    <xmlCellPr id="1" xr6:uid="{C6699902-6479-4B92-9246-93072A5061F7}" uniqueName="P1422028">
      <xmlPr mapId="1" xpath="/TFI-IZD-KI/ISD-KI-TFI_1001396/P1422028" xmlDataType="decimal"/>
    </xmlCellPr>
  </singleXmlCell>
  <singleXmlCell id="156" xr6:uid="{EEF75145-23E0-40A5-B358-72E9384B74C5}" r="K11" connectionId="0">
    <xmlCellPr id="1" xr6:uid="{5460F83B-434F-4B29-8273-EB6EB6C0C5D8}" uniqueName="P1422566">
      <xmlPr mapId="1" xpath="/TFI-IZD-KI/ISD-KI-TFI_1001396/P1422566" xmlDataType="decimal"/>
    </xmlCellPr>
  </singleXmlCell>
  <singleXmlCell id="157" xr6:uid="{4DE314D0-FE25-4714-AC89-E001544B22E5}" r="H12" connectionId="0">
    <xmlCellPr id="1" xr6:uid="{67F10A20-060E-49E4-83DB-C948122BC3DD}" uniqueName="P1422029">
      <xmlPr mapId="1" xpath="/TFI-IZD-KI/ISD-KI-TFI_1001396/P1422029" xmlDataType="decimal"/>
    </xmlCellPr>
  </singleXmlCell>
  <singleXmlCell id="158" xr6:uid="{4FFBB107-2930-4952-B0EB-F7EA1CC55B96}" r="I12" connectionId="0">
    <xmlCellPr id="1" xr6:uid="{5D76CC26-A183-48A4-A2CF-065F6E4CB140}" uniqueName="P1422509">
      <xmlPr mapId="1" xpath="/TFI-IZD-KI/ISD-KI-TFI_1001396/P1422509" xmlDataType="decimal"/>
    </xmlCellPr>
  </singleXmlCell>
  <singleXmlCell id="159" xr6:uid="{3424403C-EA8B-4C41-B4BC-45AF970DE038}" r="J12" connectionId="0">
    <xmlCellPr id="1" xr6:uid="{09CB96BA-15B9-465D-9878-34801B168B3E}" uniqueName="P1422032">
      <xmlPr mapId="1" xpath="/TFI-IZD-KI/ISD-KI-TFI_1001396/P1422032" xmlDataType="decimal"/>
    </xmlCellPr>
  </singleXmlCell>
  <singleXmlCell id="160" xr6:uid="{2509F82F-80C3-4B27-A22C-1C19300ADEE5}" r="K12" connectionId="0">
    <xmlCellPr id="1" xr6:uid="{72E40AB9-1DF0-4624-ACF7-351CDF4FCF75}" uniqueName="P1422567">
      <xmlPr mapId="1" xpath="/TFI-IZD-KI/ISD-KI-TFI_1001396/P1422567" xmlDataType="decimal"/>
    </xmlCellPr>
  </singleXmlCell>
  <singleXmlCell id="161" xr6:uid="{1C13C6D3-B903-44C0-9CF1-9F3F4EFA6695}" r="H13" connectionId="0">
    <xmlCellPr id="1" xr6:uid="{C58FEC7D-441C-4215-A5E4-ECF7DD936E52}" uniqueName="P1422033">
      <xmlPr mapId="1" xpath="/TFI-IZD-KI/ISD-KI-TFI_1001396/P1422033" xmlDataType="decimal"/>
    </xmlCellPr>
  </singleXmlCell>
  <singleXmlCell id="162" xr6:uid="{121B323B-4416-4DA1-8695-3B1A95FFF92E}" r="I13" connectionId="0">
    <xmlCellPr id="1" xr6:uid="{B7743672-E4D8-4C62-A8B8-B33F164E0593}" uniqueName="P1422510">
      <xmlPr mapId="1" xpath="/TFI-IZD-KI/ISD-KI-TFI_1001396/P1422510" xmlDataType="decimal"/>
    </xmlCellPr>
  </singleXmlCell>
  <singleXmlCell id="163" xr6:uid="{135CFEC0-3096-4F28-A843-2965ED624CF7}" r="J13" connectionId="0">
    <xmlCellPr id="1" xr6:uid="{57AA8365-6816-4295-B0EC-394CB9F54F1B}" uniqueName="P1422030">
      <xmlPr mapId="1" xpath="/TFI-IZD-KI/ISD-KI-TFI_1001396/P1422030" xmlDataType="decimal"/>
    </xmlCellPr>
  </singleXmlCell>
  <singleXmlCell id="164" xr6:uid="{53A5D416-0364-461E-97CA-AFB9658D89B5}" r="K13" connectionId="0">
    <xmlCellPr id="1" xr6:uid="{FA04F95D-9858-4A1A-9A32-481A7205F9DD}" uniqueName="P1422568">
      <xmlPr mapId="1" xpath="/TFI-IZD-KI/ISD-KI-TFI_1001396/P1422568" xmlDataType="decimal"/>
    </xmlCellPr>
  </singleXmlCell>
  <singleXmlCell id="165" xr6:uid="{16BB1BF4-803C-45C4-AD47-74F1F596068D}" r="H14" connectionId="0">
    <xmlCellPr id="1" xr6:uid="{9018FEDB-35FE-4FB1-B062-53FC9DDBE104}" uniqueName="P1422034">
      <xmlPr mapId="1" xpath="/TFI-IZD-KI/ISD-KI-TFI_1001396/P1422034" xmlDataType="decimal"/>
    </xmlCellPr>
  </singleXmlCell>
  <singleXmlCell id="166" xr6:uid="{F2188C96-E92D-4089-8F1C-B59D0FC57D42}" r="I14" connectionId="0">
    <xmlCellPr id="1" xr6:uid="{D0A18924-EA99-4DBA-9430-F5CC5FE17589}" uniqueName="P1422511">
      <xmlPr mapId="1" xpath="/TFI-IZD-KI/ISD-KI-TFI_1001396/P1422511" xmlDataType="decimal"/>
    </xmlCellPr>
  </singleXmlCell>
  <singleXmlCell id="167" xr6:uid="{B7CDF3DF-8F61-4982-A392-C2F0012AF3FD}" r="J14" connectionId="0">
    <xmlCellPr id="1" xr6:uid="{9B176867-B110-49D4-8322-8F7EE53BFB5E}" uniqueName="P1422031">
      <xmlPr mapId="1" xpath="/TFI-IZD-KI/ISD-KI-TFI_1001396/P1422031" xmlDataType="decimal"/>
    </xmlCellPr>
  </singleXmlCell>
  <singleXmlCell id="168" xr6:uid="{C0D4E3A4-92A5-42FD-8A1D-90D93CD38E37}" r="K14" connectionId="0">
    <xmlCellPr id="1" xr6:uid="{B7A3BAEC-69B7-4B54-8A98-94E1351623D1}" uniqueName="P1422569">
      <xmlPr mapId="1" xpath="/TFI-IZD-KI/ISD-KI-TFI_1001396/P1422569" xmlDataType="decimal"/>
    </xmlCellPr>
  </singleXmlCell>
  <singleXmlCell id="169" xr6:uid="{6D333F0E-3D02-45C0-A97B-CFC3166AD11C}" r="H15" connectionId="0">
    <xmlCellPr id="1" xr6:uid="{FA176C16-DEF7-4B54-8C8B-F3991ABDEA43}" uniqueName="P1422036">
      <xmlPr mapId="1" xpath="/TFI-IZD-KI/ISD-KI-TFI_1001396/P1422036" xmlDataType="decimal"/>
    </xmlCellPr>
  </singleXmlCell>
  <singleXmlCell id="170" xr6:uid="{BA3FA52B-4430-4376-A735-BA5EEDF3F99C}" r="I15" connectionId="0">
    <xmlCellPr id="1" xr6:uid="{2ED6BF11-4F95-4B9B-9680-8025714EC8D1}" uniqueName="P1422512">
      <xmlPr mapId="1" xpath="/TFI-IZD-KI/ISD-KI-TFI_1001396/P1422512" xmlDataType="decimal"/>
    </xmlCellPr>
  </singleXmlCell>
  <singleXmlCell id="171" xr6:uid="{459DD645-3F0A-4CD8-8FD7-5C4277B643A7}" r="J15" connectionId="0">
    <xmlCellPr id="1" xr6:uid="{62605EE8-A83B-464F-9E10-CED748208D1D}" uniqueName="P1422035">
      <xmlPr mapId="1" xpath="/TFI-IZD-KI/ISD-KI-TFI_1001396/P1422035" xmlDataType="decimal"/>
    </xmlCellPr>
  </singleXmlCell>
  <singleXmlCell id="172" xr6:uid="{2A3DB357-6CAE-4C8B-A2C8-7F648072F695}" r="K15" connectionId="0">
    <xmlCellPr id="1" xr6:uid="{2D386176-4037-46E0-B657-8BCFB32186D8}" uniqueName="P1422570">
      <xmlPr mapId="1" xpath="/TFI-IZD-KI/ISD-KI-TFI_1001396/P1422570" xmlDataType="decimal"/>
    </xmlCellPr>
  </singleXmlCell>
  <singleXmlCell id="173" xr6:uid="{E991E08C-94A1-4992-8DEC-38E003080CED}" r="H16" connectionId="0">
    <xmlCellPr id="1" xr6:uid="{0A0C8517-A3AD-409A-85DF-10567DF1A43B}" uniqueName="P1422037">
      <xmlPr mapId="1" xpath="/TFI-IZD-KI/ISD-KI-TFI_1001396/P1422037" xmlDataType="decimal"/>
    </xmlCellPr>
  </singleXmlCell>
  <singleXmlCell id="174" xr6:uid="{5621548C-ED87-4E85-9539-0DE4C4894D0E}" r="I16" connectionId="0">
    <xmlCellPr id="1" xr6:uid="{8C705154-92CD-4897-9E63-007EDD5B5753}" uniqueName="P1422513">
      <xmlPr mapId="1" xpath="/TFI-IZD-KI/ISD-KI-TFI_1001396/P1422513" xmlDataType="decimal"/>
    </xmlCellPr>
  </singleXmlCell>
  <singleXmlCell id="175" xr6:uid="{DD6FCFED-7041-4866-AA6E-7B7A57B49E44}" r="J16" connectionId="0">
    <xmlCellPr id="1" xr6:uid="{EC811F48-0E30-414B-8DCC-DF3EC0DE8709}" uniqueName="P1422038">
      <xmlPr mapId="1" xpath="/TFI-IZD-KI/ISD-KI-TFI_1001396/P1422038" xmlDataType="decimal"/>
    </xmlCellPr>
  </singleXmlCell>
  <singleXmlCell id="176" xr6:uid="{FB21F7DC-97F9-45C6-B1D9-97DF35D08438}" r="K16" connectionId="0">
    <xmlCellPr id="1" xr6:uid="{73125011-7454-4F37-8051-CE1C60322BD5}" uniqueName="P1422571">
      <xmlPr mapId="1" xpath="/TFI-IZD-KI/ISD-KI-TFI_1001396/P1422571" xmlDataType="decimal"/>
    </xmlCellPr>
  </singleXmlCell>
  <singleXmlCell id="177" xr6:uid="{65B01340-8004-4AB5-BF8E-152C3A7D98E6}" r="H17" connectionId="0">
    <xmlCellPr id="1" xr6:uid="{CB9FC916-FE7C-481F-BF9D-BC9E639A35B8}" uniqueName="P1422040">
      <xmlPr mapId="1" xpath="/TFI-IZD-KI/ISD-KI-TFI_1001396/P1422040" xmlDataType="decimal"/>
    </xmlCellPr>
  </singleXmlCell>
  <singleXmlCell id="178" xr6:uid="{C8E746F0-392A-43DE-99E8-1292752A5C35}" r="I17" connectionId="0">
    <xmlCellPr id="1" xr6:uid="{B1B7D712-A8C4-4DA2-98D4-D66C76032610}" uniqueName="P1422514">
      <xmlPr mapId="1" xpath="/TFI-IZD-KI/ISD-KI-TFI_1001396/P1422514" xmlDataType="decimal"/>
    </xmlCellPr>
  </singleXmlCell>
  <singleXmlCell id="179" xr6:uid="{56323B00-76E3-4F17-9149-59AD254729D7}" r="J17" connectionId="0">
    <xmlCellPr id="1" xr6:uid="{0AF8882D-F473-4422-AF86-3E33412AA040}" uniqueName="P1422039">
      <xmlPr mapId="1" xpath="/TFI-IZD-KI/ISD-KI-TFI_1001396/P1422039" xmlDataType="decimal"/>
    </xmlCellPr>
  </singleXmlCell>
  <singleXmlCell id="180" xr6:uid="{630DD1C6-5820-402C-90FE-745670DD0BA1}" r="K17" connectionId="0">
    <xmlCellPr id="1" xr6:uid="{83ACF512-537C-467B-8A08-B4B52498D0F0}" uniqueName="P1422572">
      <xmlPr mapId="1" xpath="/TFI-IZD-KI/ISD-KI-TFI_1001396/P1422572" xmlDataType="decimal"/>
    </xmlCellPr>
  </singleXmlCell>
  <singleXmlCell id="181" xr6:uid="{9326BE9A-578D-43BF-9ABB-FBAD66C9C812}" r="H18" connectionId="0">
    <xmlCellPr id="1" xr6:uid="{27942590-8D66-43F0-9C0F-B6DAFC52243A}" uniqueName="P1422041">
      <xmlPr mapId="1" xpath="/TFI-IZD-KI/ISD-KI-TFI_1001396/P1422041" xmlDataType="decimal"/>
    </xmlCellPr>
  </singleXmlCell>
  <singleXmlCell id="182" xr6:uid="{BC243D2A-C3F7-4C07-AFA4-C57C8969EF31}" r="I18" connectionId="0">
    <xmlCellPr id="1" xr6:uid="{FD28DF42-065A-4684-98AD-7C665975E20B}" uniqueName="P1422515">
      <xmlPr mapId="1" xpath="/TFI-IZD-KI/ISD-KI-TFI_1001396/P1422515" xmlDataType="decimal"/>
    </xmlCellPr>
  </singleXmlCell>
  <singleXmlCell id="183" xr6:uid="{A6D93CAC-9959-4AC0-9660-A570808D0B18}" r="J18" connectionId="0">
    <xmlCellPr id="1" xr6:uid="{51228A4F-0863-4F45-8588-5B9EB0836628}" uniqueName="P1422042">
      <xmlPr mapId="1" xpath="/TFI-IZD-KI/ISD-KI-TFI_1001396/P1422042" xmlDataType="decimal"/>
    </xmlCellPr>
  </singleXmlCell>
  <singleXmlCell id="184" xr6:uid="{CE220026-7B3D-4EA5-820F-52FAB5AC004E}" r="K18" connectionId="0">
    <xmlCellPr id="1" xr6:uid="{CAC60230-DD3A-4280-898F-D7BD7F743D3E}" uniqueName="P1422573">
      <xmlPr mapId="1" xpath="/TFI-IZD-KI/ISD-KI-TFI_1001396/P1422573" xmlDataType="decimal"/>
    </xmlCellPr>
  </singleXmlCell>
  <singleXmlCell id="185" xr6:uid="{F4378F2C-157B-48B7-888C-55D08D21FF38}" r="H19" connectionId="0">
    <xmlCellPr id="1" xr6:uid="{93D785F1-0C9B-4365-90B1-7FAC2C78DA11}" uniqueName="P1422043">
      <xmlPr mapId="1" xpath="/TFI-IZD-KI/ISD-KI-TFI_1001396/P1422043" xmlDataType="decimal"/>
    </xmlCellPr>
  </singleXmlCell>
  <singleXmlCell id="186" xr6:uid="{E19AFF40-6E88-475A-8533-188BA5145D2C}" r="I19" connectionId="0">
    <xmlCellPr id="1" xr6:uid="{606DA634-0558-48F7-A5D4-14A62E5B57BF}" uniqueName="P1422516">
      <xmlPr mapId="1" xpath="/TFI-IZD-KI/ISD-KI-TFI_1001396/P1422516" xmlDataType="decimal"/>
    </xmlCellPr>
  </singleXmlCell>
  <singleXmlCell id="187" xr6:uid="{3DF0C455-59AF-4395-A227-915EF04CD882}" r="J19" connectionId="0">
    <xmlCellPr id="1" xr6:uid="{6D84F5A4-1871-430B-8F5B-DEDED42514C1}" uniqueName="P1422044">
      <xmlPr mapId="1" xpath="/TFI-IZD-KI/ISD-KI-TFI_1001396/P1422044" xmlDataType="decimal"/>
    </xmlCellPr>
  </singleXmlCell>
  <singleXmlCell id="188" xr6:uid="{831C4261-91F2-4CED-85CE-865AB413ECDE}" r="K19" connectionId="0">
    <xmlCellPr id="1" xr6:uid="{EC74FD40-3436-49BC-A161-DE516E121082}" uniqueName="P1422574">
      <xmlPr mapId="1" xpath="/TFI-IZD-KI/ISD-KI-TFI_1001396/P1422574" xmlDataType="decimal"/>
    </xmlCellPr>
  </singleXmlCell>
  <singleXmlCell id="189" xr6:uid="{3174C510-7BDC-406A-A4F7-FD7A717EB217}" r="H20" connectionId="0">
    <xmlCellPr id="1" xr6:uid="{8E269E97-E8BE-435E-A27E-36CDB6688F51}" uniqueName="P1422046">
      <xmlPr mapId="1" xpath="/TFI-IZD-KI/ISD-KI-TFI_1001396/P1422046" xmlDataType="decimal"/>
    </xmlCellPr>
  </singleXmlCell>
  <singleXmlCell id="190" xr6:uid="{1F3EA51B-AA73-4725-883E-7E1D45CE37DB}" r="I20" connectionId="0">
    <xmlCellPr id="1" xr6:uid="{3EADCC60-0D8C-4A42-9B37-436764460622}" uniqueName="P1422517">
      <xmlPr mapId="1" xpath="/TFI-IZD-KI/ISD-KI-TFI_1001396/P1422517" xmlDataType="decimal"/>
    </xmlCellPr>
  </singleXmlCell>
  <singleXmlCell id="191" xr6:uid="{0787D924-BE12-4DFD-BF85-36AAB5579D23}" r="J20" connectionId="0">
    <xmlCellPr id="1" xr6:uid="{9D871DA3-AB5F-469D-8EC2-433C11466B99}" uniqueName="P1422045">
      <xmlPr mapId="1" xpath="/TFI-IZD-KI/ISD-KI-TFI_1001396/P1422045" xmlDataType="decimal"/>
    </xmlCellPr>
  </singleXmlCell>
  <singleXmlCell id="192" xr6:uid="{9AAA10EE-1326-4840-A2A9-2745417973C7}" r="K20" connectionId="0">
    <xmlCellPr id="1" xr6:uid="{71D0C998-04D9-4CE3-B6BE-42D6C9878129}" uniqueName="P1422575">
      <xmlPr mapId="1" xpath="/TFI-IZD-KI/ISD-KI-TFI_1001396/P1422575" xmlDataType="decimal"/>
    </xmlCellPr>
  </singleXmlCell>
  <singleXmlCell id="193" xr6:uid="{B853C4AB-3DD2-4947-BBC9-7FA7D42E80E7}" r="H21" connectionId="0">
    <xmlCellPr id="1" xr6:uid="{3C548EEA-656F-4456-B66E-52B4BCD9F581}" uniqueName="P1422047">
      <xmlPr mapId="1" xpath="/TFI-IZD-KI/ISD-KI-TFI_1001396/P1422047" xmlDataType="decimal"/>
    </xmlCellPr>
  </singleXmlCell>
  <singleXmlCell id="194" xr6:uid="{05B8053B-F4A2-4AF1-A40B-F135181C3C76}" r="I21" connectionId="0">
    <xmlCellPr id="1" xr6:uid="{FE92BCD2-7DE8-4E34-A8BF-E54795161CA4}" uniqueName="P1422518">
      <xmlPr mapId="1" xpath="/TFI-IZD-KI/ISD-KI-TFI_1001396/P1422518" xmlDataType="decimal"/>
    </xmlCellPr>
  </singleXmlCell>
  <singleXmlCell id="195" xr6:uid="{AE023BAC-6821-45E6-8B2A-D0E1EDB2EB2B}" r="J21" connectionId="0">
    <xmlCellPr id="1" xr6:uid="{550DE19D-D3DC-4E73-9102-6ACD2B42033E}" uniqueName="P1422048">
      <xmlPr mapId="1" xpath="/TFI-IZD-KI/ISD-KI-TFI_1001396/P1422048" xmlDataType="decimal"/>
    </xmlCellPr>
  </singleXmlCell>
  <singleXmlCell id="196" xr6:uid="{4FA8CD97-3D7B-426B-B70F-4D790D97DDB8}" r="K21" connectionId="0">
    <xmlCellPr id="1" xr6:uid="{328F5AB4-A958-4315-905E-3F3B78347653}" uniqueName="P1422576">
      <xmlPr mapId="1" xpath="/TFI-IZD-KI/ISD-KI-TFI_1001396/P1422576" xmlDataType="decimal"/>
    </xmlCellPr>
  </singleXmlCell>
  <singleXmlCell id="197" xr6:uid="{26AC7265-BEC3-4CAC-B5A2-8FCF3BB50353}" r="H22" connectionId="0">
    <xmlCellPr id="1" xr6:uid="{D7068898-BD49-4E0C-9C9B-6B89EDA246E5}" uniqueName="P1422049">
      <xmlPr mapId="1" xpath="/TFI-IZD-KI/ISD-KI-TFI_1001396/P1422049" xmlDataType="decimal"/>
    </xmlCellPr>
  </singleXmlCell>
  <singleXmlCell id="198" xr6:uid="{A209892D-ED4D-4CF1-870D-37C134D3B8A4}" r="I22" connectionId="0">
    <xmlCellPr id="1" xr6:uid="{FCACB3A9-1BBA-48F0-94A8-508F1114E019}" uniqueName="P1422519">
      <xmlPr mapId="1" xpath="/TFI-IZD-KI/ISD-KI-TFI_1001396/P1422519" xmlDataType="decimal"/>
    </xmlCellPr>
  </singleXmlCell>
  <singleXmlCell id="199" xr6:uid="{BF54E732-6B28-4A03-A3BD-144C3EB3EE19}" r="J22" connectionId="0">
    <xmlCellPr id="1" xr6:uid="{66D38151-0BA7-4374-94CD-A2DB0D9214EF}" uniqueName="P1422050">
      <xmlPr mapId="1" xpath="/TFI-IZD-KI/ISD-KI-TFI_1001396/P1422050" xmlDataType="decimal"/>
    </xmlCellPr>
  </singleXmlCell>
  <singleXmlCell id="200" xr6:uid="{718611BB-2023-48FC-A8D6-269688F9F611}" r="K22" connectionId="0">
    <xmlCellPr id="1" xr6:uid="{27D8EC98-8B18-42DD-92CD-D62F17D5C021}" uniqueName="P1422578">
      <xmlPr mapId="1" xpath="/TFI-IZD-KI/ISD-KI-TFI_1001396/P1422578" xmlDataType="decimal"/>
    </xmlCellPr>
  </singleXmlCell>
  <singleXmlCell id="201" xr6:uid="{77FAF636-7AFA-4E39-AC9F-7F2A7F99AC55}" r="H23" connectionId="0">
    <xmlCellPr id="1" xr6:uid="{9462C26D-5C55-47C4-8717-2288FD80081D}" uniqueName="P1422052">
      <xmlPr mapId="1" xpath="/TFI-IZD-KI/ISD-KI-TFI_1001396/P1422052" xmlDataType="decimal"/>
    </xmlCellPr>
  </singleXmlCell>
  <singleXmlCell id="202" xr6:uid="{22C1FDA2-FCB0-4F63-B690-AA49A59AEA74}" r="I23" connectionId="0">
    <xmlCellPr id="1" xr6:uid="{473B9AD4-3B17-4792-823C-993773D244E9}" uniqueName="P1422520">
      <xmlPr mapId="1" xpath="/TFI-IZD-KI/ISD-KI-TFI_1001396/P1422520" xmlDataType="decimal"/>
    </xmlCellPr>
  </singleXmlCell>
  <singleXmlCell id="203" xr6:uid="{F3F7CAC7-0A6F-4955-BE57-8F9220FE5093}" r="J23" connectionId="0">
    <xmlCellPr id="1" xr6:uid="{44C86DAA-7542-441D-820B-A1F87EC9B7FF}" uniqueName="P1422053">
      <xmlPr mapId="1" xpath="/TFI-IZD-KI/ISD-KI-TFI_1001396/P1422053" xmlDataType="decimal"/>
    </xmlCellPr>
  </singleXmlCell>
  <singleXmlCell id="204" xr6:uid="{CDCCB406-3C42-41ED-9EA8-3E4DB32F74D4}" r="K23" connectionId="0">
    <xmlCellPr id="1" xr6:uid="{6F7043EA-A0E8-47ED-97D8-72D6006241D8}" uniqueName="P1422577">
      <xmlPr mapId="1" xpath="/TFI-IZD-KI/ISD-KI-TFI_1001396/P1422577" xmlDataType="decimal"/>
    </xmlCellPr>
  </singleXmlCell>
  <singleXmlCell id="209" xr6:uid="{BD3FA3EE-4945-4ABF-A523-948CF24380D5}" r="H24" connectionId="0">
    <xmlCellPr id="1" xr6:uid="{C696DB99-430E-4358-812C-99D64FF3A88F}" uniqueName="P1422054">
      <xmlPr mapId="1" xpath="/TFI-IZD-KI/ISD-KI-TFI_1001396/P1422054" xmlDataType="decimal"/>
    </xmlCellPr>
  </singleXmlCell>
  <singleXmlCell id="210" xr6:uid="{74B29F02-14EA-4D18-8C41-F652D0FCAF0A}" r="I24" connectionId="0">
    <xmlCellPr id="1" xr6:uid="{59674D0C-B09F-438D-9E3D-27B6B6E400B4}" uniqueName="P1422521">
      <xmlPr mapId="1" xpath="/TFI-IZD-KI/ISD-KI-TFI_1001396/P1422521" xmlDataType="decimal"/>
    </xmlCellPr>
  </singleXmlCell>
  <singleXmlCell id="211" xr6:uid="{B6E88869-63F5-4959-9DBC-9197535A7F41}" r="J24" connectionId="0">
    <xmlCellPr id="1" xr6:uid="{71D46951-58D3-46FC-98A9-EEC5377EE087}" uniqueName="P1422051">
      <xmlPr mapId="1" xpath="/TFI-IZD-KI/ISD-KI-TFI_1001396/P1422051" xmlDataType="decimal"/>
    </xmlCellPr>
  </singleXmlCell>
  <singleXmlCell id="212" xr6:uid="{09E3864C-5247-445B-95DE-2526A99A0D7A}" r="K24" connectionId="0">
    <xmlCellPr id="1" xr6:uid="{218692EA-9AF9-4D93-8538-091873B6477C}" uniqueName="P1422579">
      <xmlPr mapId="1" xpath="/TFI-IZD-KI/ISD-KI-TFI_1001396/P1422579" xmlDataType="decimal"/>
    </xmlCellPr>
  </singleXmlCell>
  <singleXmlCell id="213" xr6:uid="{02B6FB7C-CC05-4A14-85DB-B1948CBC6810}" r="H25" connectionId="0">
    <xmlCellPr id="1" xr6:uid="{CE435873-83F0-4ADB-961C-917B1B9D754D}" uniqueName="P1072619">
      <xmlPr mapId="1" xpath="/TFI-IZD-KI/ISD-KI-TFI_1001396/P1072619" xmlDataType="decimal"/>
    </xmlCellPr>
  </singleXmlCell>
  <singleXmlCell id="214" xr6:uid="{F9E8FDEC-BEEC-4A2E-B556-49C18672E735}" r="I25" connectionId="0">
    <xmlCellPr id="1" xr6:uid="{A9234F6B-E9D8-4C43-BAF8-FE5F39365157}" uniqueName="P1199004">
      <xmlPr mapId="1" xpath="/TFI-IZD-KI/ISD-KI-TFI_1001396/P1199004" xmlDataType="decimal"/>
    </xmlCellPr>
  </singleXmlCell>
  <singleXmlCell id="215" xr6:uid="{E84634FA-8A8E-4235-95DC-9085BE4F2C36}" r="J25" connectionId="0">
    <xmlCellPr id="1" xr6:uid="{A805F2C7-4739-4D52-8C6F-FAA8509AD2B4}" uniqueName="P1072620">
      <xmlPr mapId="1" xpath="/TFI-IZD-KI/ISD-KI-TFI_1001396/P1072620" xmlDataType="decimal"/>
    </xmlCellPr>
  </singleXmlCell>
  <singleXmlCell id="216" xr6:uid="{5D7AC08C-1ED3-4AC5-A2B6-A4FDE58D2522}" r="K25" connectionId="0">
    <xmlCellPr id="1" xr6:uid="{6F6D3715-2DBC-4F3A-B673-DF5D3C0E91D6}" uniqueName="P1199067">
      <xmlPr mapId="1" xpath="/TFI-IZD-KI/ISD-KI-TFI_1001396/P1199067" xmlDataType="decimal"/>
    </xmlCellPr>
  </singleXmlCell>
  <singleXmlCell id="217" xr6:uid="{F0E9731D-9EEE-4076-9145-E63D189E3499}" r="H26" connectionId="0">
    <xmlCellPr id="1" xr6:uid="{E250668C-D96E-4A54-81E8-B3ACF1F2BE76}" uniqueName="P1422057">
      <xmlPr mapId="1" xpath="/TFI-IZD-KI/ISD-KI-TFI_1001396/P1422057" xmlDataType="decimal"/>
    </xmlCellPr>
  </singleXmlCell>
  <singleXmlCell id="218" xr6:uid="{DC258D4A-8265-40AF-B8D2-6AF1300F2833}" r="I26" connectionId="0">
    <xmlCellPr id="1" xr6:uid="{72A6BD24-9F09-49EA-83CA-49132FD8F614}" uniqueName="P1422523">
      <xmlPr mapId="1" xpath="/TFI-IZD-KI/ISD-KI-TFI_1001396/P1422523" xmlDataType="decimal"/>
    </xmlCellPr>
  </singleXmlCell>
  <singleXmlCell id="219" xr6:uid="{792A5F49-626D-443C-862D-A2B55F34B8ED}" r="J26" connectionId="0">
    <xmlCellPr id="1" xr6:uid="{AB7A6245-8B6E-4434-AFE7-45EBDABA754E}" uniqueName="P1422058">
      <xmlPr mapId="1" xpath="/TFI-IZD-KI/ISD-KI-TFI_1001396/P1422058" xmlDataType="decimal"/>
    </xmlCellPr>
  </singleXmlCell>
  <singleXmlCell id="220" xr6:uid="{34AC9406-37D1-44D6-A76D-A851133ADDD8}" r="K26" connectionId="0">
    <xmlCellPr id="1" xr6:uid="{C44C98DE-B959-4783-91F6-00046E546DB5}" uniqueName="P1422581">
      <xmlPr mapId="1" xpath="/TFI-IZD-KI/ISD-KI-TFI_1001396/P1422581" xmlDataType="decimal"/>
    </xmlCellPr>
  </singleXmlCell>
  <singleXmlCell id="221" xr6:uid="{6BEA1212-DC97-4560-AB1F-C61BC031EA98}" r="H27" connectionId="0">
    <xmlCellPr id="1" xr6:uid="{06D3C525-20A1-4B67-BBE2-77C0C2375E69}" uniqueName="P1422060">
      <xmlPr mapId="1" xpath="/TFI-IZD-KI/ISD-KI-TFI_1001396/P1422060" xmlDataType="decimal"/>
    </xmlCellPr>
  </singleXmlCell>
  <singleXmlCell id="222" xr6:uid="{C77E84BE-D656-49DD-8ACC-FF8440B5D878}" r="I27" connectionId="0">
    <xmlCellPr id="1" xr6:uid="{663F348E-D22E-4008-88DC-B031025E1D11}" uniqueName="P1422525">
      <xmlPr mapId="1" xpath="/TFI-IZD-KI/ISD-KI-TFI_1001396/P1422525" xmlDataType="decimal"/>
    </xmlCellPr>
  </singleXmlCell>
  <singleXmlCell id="223" xr6:uid="{CAD1643D-A9CE-4660-A728-40BDDBBBE31B}" r="J27" connectionId="0">
    <xmlCellPr id="1" xr6:uid="{CFB9A009-7219-4CD5-989C-FBA2FCF22F4D}" uniqueName="P1422061">
      <xmlPr mapId="1" xpath="/TFI-IZD-KI/ISD-KI-TFI_1001396/P1422061" xmlDataType="decimal"/>
    </xmlCellPr>
  </singleXmlCell>
  <singleXmlCell id="224" xr6:uid="{A69D47B7-E314-4F22-9A41-0E90EAA83C55}" r="K27" connectionId="0">
    <xmlCellPr id="1" xr6:uid="{944BBB56-CA4A-4B7D-AB1B-415667612701}" uniqueName="P1422582">
      <xmlPr mapId="1" xpath="/TFI-IZD-KI/ISD-KI-TFI_1001396/P1422582" xmlDataType="decimal"/>
    </xmlCellPr>
  </singleXmlCell>
  <singleXmlCell id="225" xr6:uid="{C00F3EEF-F5CF-4331-8EF1-6B62BC3F7872}" r="H28" connectionId="0">
    <xmlCellPr id="1" xr6:uid="{6D6576D6-BA93-448F-98BF-06D170CCA965}" uniqueName="P1422062">
      <xmlPr mapId="1" xpath="/TFI-IZD-KI/ISD-KI-TFI_1001396/P1422062" xmlDataType="decimal"/>
    </xmlCellPr>
  </singleXmlCell>
  <singleXmlCell id="226" xr6:uid="{07CB472B-45E8-41A1-BBEB-B3F69583ECA4}" r="I28" connectionId="0">
    <xmlCellPr id="1" xr6:uid="{F5976C00-8BF8-433A-B0E6-51847D3467CA}" uniqueName="P1422526">
      <xmlPr mapId="1" xpath="/TFI-IZD-KI/ISD-KI-TFI_1001396/P1422526" xmlDataType="decimal"/>
    </xmlCellPr>
  </singleXmlCell>
  <singleXmlCell id="227" xr6:uid="{7A8A1FD7-7FBE-4061-8035-AD527845DB43}" r="J28" connectionId="0">
    <xmlCellPr id="1" xr6:uid="{4BCF0222-AB80-4701-BFCC-6A05303619BA}" uniqueName="P1422059">
      <xmlPr mapId="1" xpath="/TFI-IZD-KI/ISD-KI-TFI_1001396/P1422059" xmlDataType="decimal"/>
    </xmlCellPr>
  </singleXmlCell>
  <singleXmlCell id="228" xr6:uid="{C5071A13-4528-4172-88FE-75AFA1A12C0C}" r="K28" connectionId="0">
    <xmlCellPr id="1" xr6:uid="{79E1C09D-10EB-469E-8150-92F17DAE3EB5}" uniqueName="P1422583">
      <xmlPr mapId="1" xpath="/TFI-IZD-KI/ISD-KI-TFI_1001396/P1422583" xmlDataType="decimal"/>
    </xmlCellPr>
  </singleXmlCell>
  <singleXmlCell id="229" xr6:uid="{938BF144-B12B-462C-882A-C227AF5BFBD4}" r="H29" connectionId="0">
    <xmlCellPr id="1" xr6:uid="{73A0A673-AD7F-4AA9-AA53-05368CC08537}" uniqueName="P1422064">
      <xmlPr mapId="1" xpath="/TFI-IZD-KI/ISD-KI-TFI_1001396/P1422064" xmlDataType="decimal"/>
    </xmlCellPr>
  </singleXmlCell>
  <singleXmlCell id="230" xr6:uid="{FB358E26-4768-4F01-87EE-BCA3DC42370A}" r="I29" connectionId="0">
    <xmlCellPr id="1" xr6:uid="{F2B68B6E-C180-4992-918A-F6A0EC316EE2}" uniqueName="P1422524">
      <xmlPr mapId="1" xpath="/TFI-IZD-KI/ISD-KI-TFI_1001396/P1422524" xmlDataType="decimal"/>
    </xmlCellPr>
  </singleXmlCell>
  <singleXmlCell id="231" xr6:uid="{351C6346-A876-4DC2-8088-825DB5E29D57}" r="J29" connectionId="0">
    <xmlCellPr id="1" xr6:uid="{E53CA15F-8CDF-4948-B0A0-46CEF79551F3}" uniqueName="P1422063">
      <xmlPr mapId="1" xpath="/TFI-IZD-KI/ISD-KI-TFI_1001396/P1422063" xmlDataType="decimal"/>
    </xmlCellPr>
  </singleXmlCell>
  <singleXmlCell id="232" xr6:uid="{2E415FC0-F5AB-49D8-82C1-76E9EECEB813}" r="K29" connectionId="0">
    <xmlCellPr id="1" xr6:uid="{ED99E4AE-7D9B-460C-A24C-1B60D3174836}" uniqueName="P1422584">
      <xmlPr mapId="1" xpath="/TFI-IZD-KI/ISD-KI-TFI_1001396/P1422584" xmlDataType="decimal"/>
    </xmlCellPr>
  </singleXmlCell>
  <singleXmlCell id="233" xr6:uid="{456D95DA-3DF0-4656-A421-9D9B28040077}" r="H30" connectionId="0">
    <xmlCellPr id="1" xr6:uid="{BA1BB359-9FD0-4E2A-8ADC-D6EE759013EF}" uniqueName="P1072633">
      <xmlPr mapId="1" xpath="/TFI-IZD-KI/ISD-KI-TFI_1001396/P1072633" xmlDataType="decimal"/>
    </xmlCellPr>
  </singleXmlCell>
  <singleXmlCell id="234" xr6:uid="{F887CE12-2C8D-4CC6-B4F4-94331643DCF3}" r="I30" connectionId="0">
    <xmlCellPr id="1" xr6:uid="{85203EAC-EC46-42A3-BDBB-CF11E0978576}" uniqueName="P1199011">
      <xmlPr mapId="1" xpath="/TFI-IZD-KI/ISD-KI-TFI_1001396/P1199011" xmlDataType="decimal"/>
    </xmlCellPr>
  </singleXmlCell>
  <singleXmlCell id="235" xr6:uid="{D54F7DC9-E0FE-4B88-939F-1D6188A8D5BC}" r="J30" connectionId="0">
    <xmlCellPr id="1" xr6:uid="{BA6C47A4-7B17-4159-8CB9-AA22396DC77A}" uniqueName="P1072634">
      <xmlPr mapId="1" xpath="/TFI-IZD-KI/ISD-KI-TFI_1001396/P1072634" xmlDataType="decimal"/>
    </xmlCellPr>
  </singleXmlCell>
  <singleXmlCell id="236" xr6:uid="{61B83C36-29C0-4F38-8A72-3A4ED9A9F94B}" r="K30" connectionId="0">
    <xmlCellPr id="1" xr6:uid="{ED33EE41-8383-4290-8DAF-2398BD14BB52}" uniqueName="P1199074">
      <xmlPr mapId="1" xpath="/TFI-IZD-KI/ISD-KI-TFI_1001396/P1199074" xmlDataType="decimal"/>
    </xmlCellPr>
  </singleXmlCell>
  <singleXmlCell id="237" xr6:uid="{9C690B1C-BDE3-4692-BE26-06A60DEFDCFC}" r="H31" connectionId="0">
    <xmlCellPr id="1" xr6:uid="{F512AD16-F897-4504-B5C3-9EFFD3B0B336}" uniqueName="P1072635">
      <xmlPr mapId="1" xpath="/TFI-IZD-KI/ISD-KI-TFI_1001396/P1072635" xmlDataType="decimal"/>
    </xmlCellPr>
  </singleXmlCell>
  <singleXmlCell id="238" xr6:uid="{9AFB9C1D-A6A0-41FA-8C06-68F22EC94341}" r="I31" connectionId="0">
    <xmlCellPr id="1" xr6:uid="{AD083B3A-3FEB-4B68-B728-1B8F1417E4C7}" uniqueName="P1199012">
      <xmlPr mapId="1" xpath="/TFI-IZD-KI/ISD-KI-TFI_1001396/P1199012" xmlDataType="decimal"/>
    </xmlCellPr>
  </singleXmlCell>
  <singleXmlCell id="239" xr6:uid="{6C909712-B163-4A7E-A8C4-48E6A36BF0E3}" r="J31" connectionId="0">
    <xmlCellPr id="1" xr6:uid="{E7C70A14-45AB-4584-BA74-94976627FDC4}" uniqueName="P1072636">
      <xmlPr mapId="1" xpath="/TFI-IZD-KI/ISD-KI-TFI_1001396/P1072636" xmlDataType="decimal"/>
    </xmlCellPr>
  </singleXmlCell>
  <singleXmlCell id="240" xr6:uid="{0CBB0111-4385-49A0-A262-65C65003026C}" r="K31" connectionId="0">
    <xmlCellPr id="1" xr6:uid="{E7810358-2DD8-4884-AA7D-0C92E7D84668}" uniqueName="P1199075">
      <xmlPr mapId="1" xpath="/TFI-IZD-KI/ISD-KI-TFI_1001396/P1199075" xmlDataType="decimal"/>
    </xmlCellPr>
  </singleXmlCell>
  <singleXmlCell id="241" xr6:uid="{6894F431-1EB4-499F-83C9-D8657FA4940C}" r="H32" connectionId="0">
    <xmlCellPr id="1" xr6:uid="{ADBA30D3-9578-49D3-AF76-B52835C22853}" uniqueName="P1072637">
      <xmlPr mapId="1" xpath="/TFI-IZD-KI/ISD-KI-TFI_1001396/P1072637" xmlDataType="decimal"/>
    </xmlCellPr>
  </singleXmlCell>
  <singleXmlCell id="242" xr6:uid="{57005A6C-EB91-43C9-A5EE-2155590A322E}" r="I32" connectionId="0">
    <xmlCellPr id="1" xr6:uid="{1F721A6C-2F96-4020-A3FE-80AD2E851CF1}" uniqueName="P1199013">
      <xmlPr mapId="1" xpath="/TFI-IZD-KI/ISD-KI-TFI_1001396/P1199013" xmlDataType="decimal"/>
    </xmlCellPr>
  </singleXmlCell>
  <singleXmlCell id="243" xr6:uid="{49BA4A35-F869-49DA-9F36-92DCFC9B7060}" r="J32" connectionId="0">
    <xmlCellPr id="1" xr6:uid="{15980EFA-AB8F-416D-88C0-C0838AEF7186}" uniqueName="P1072638">
      <xmlPr mapId="1" xpath="/TFI-IZD-KI/ISD-KI-TFI_1001396/P1072638" xmlDataType="decimal"/>
    </xmlCellPr>
  </singleXmlCell>
  <singleXmlCell id="244" xr6:uid="{85475E1C-44DD-415F-B450-049E886A5349}" r="K32" connectionId="0">
    <xmlCellPr id="1" xr6:uid="{40F22E2C-306D-4805-B5E7-56F3AAABD6D2}" uniqueName="P1199076">
      <xmlPr mapId="1" xpath="/TFI-IZD-KI/ISD-KI-TFI_1001396/P1199076" xmlDataType="decimal"/>
    </xmlCellPr>
  </singleXmlCell>
  <singleXmlCell id="245" xr6:uid="{2B69AD3B-2C8C-4A61-8CAA-E884184B0B3F}" r="H33" connectionId="0">
    <xmlCellPr id="1" xr6:uid="{2FA9DD14-96FF-4099-852F-AB8BAEEE1790}" uniqueName="P1072641">
      <xmlPr mapId="1" xpath="/TFI-IZD-KI/ISD-KI-TFI_1001396/P1072641" xmlDataType="decimal"/>
    </xmlCellPr>
  </singleXmlCell>
  <singleXmlCell id="246" xr6:uid="{292212A6-62A1-4564-B13E-FB30364F5BC9}" r="I33" connectionId="0">
    <xmlCellPr id="1" xr6:uid="{766F0D1F-F409-4322-A7DE-1F909878214B}" uniqueName="P1199015">
      <xmlPr mapId="1" xpath="/TFI-IZD-KI/ISD-KI-TFI_1001396/P1199015" xmlDataType="decimal"/>
    </xmlCellPr>
  </singleXmlCell>
  <singleXmlCell id="247" xr6:uid="{955D804D-468A-4B86-9398-DA44CB461D4B}" r="J33" connectionId="0">
    <xmlCellPr id="1" xr6:uid="{AA4DFD82-13D9-4C44-971C-C84C98F1F73F}" uniqueName="P1072642">
      <xmlPr mapId="1" xpath="/TFI-IZD-KI/ISD-KI-TFI_1001396/P1072642" xmlDataType="decimal"/>
    </xmlCellPr>
  </singleXmlCell>
  <singleXmlCell id="248" xr6:uid="{FDD57D40-7492-4C17-B80A-56A0CE8D5082}" r="K33" connectionId="0">
    <xmlCellPr id="1" xr6:uid="{281248D8-2102-42A3-A873-BA2C194D2A04}" uniqueName="P1199078">
      <xmlPr mapId="1" xpath="/TFI-IZD-KI/ISD-KI-TFI_1001396/P1199078" xmlDataType="decimal"/>
    </xmlCellPr>
  </singleXmlCell>
  <singleXmlCell id="249" xr6:uid="{83EA6AB0-CD2C-4E1F-88C3-27D001542539}" r="H34" connectionId="0">
    <xmlCellPr id="1" xr6:uid="{72F55661-F6F6-41BA-B1E8-E4CDE1B89625}" uniqueName="P1072643">
      <xmlPr mapId="1" xpath="/TFI-IZD-KI/ISD-KI-TFI_1001396/P1072643" xmlDataType="decimal"/>
    </xmlCellPr>
  </singleXmlCell>
  <singleXmlCell id="250" xr6:uid="{1F15BEA4-21FA-493E-A66F-6F7BB5DD8099}" r="I34" connectionId="0">
    <xmlCellPr id="1" xr6:uid="{6F4A79D5-25FF-458B-8232-BA6D0A96CD38}" uniqueName="P1199016">
      <xmlPr mapId="1" xpath="/TFI-IZD-KI/ISD-KI-TFI_1001396/P1199016" xmlDataType="decimal"/>
    </xmlCellPr>
  </singleXmlCell>
  <singleXmlCell id="251" xr6:uid="{5FC5430B-2F2F-405F-9D3C-97670F7E441A}" r="J34" connectionId="0">
    <xmlCellPr id="1" xr6:uid="{06A86D59-6018-4221-80CA-9C6C512D72DA}" uniqueName="P1072644">
      <xmlPr mapId="1" xpath="/TFI-IZD-KI/ISD-KI-TFI_1001396/P1072644" xmlDataType="decimal"/>
    </xmlCellPr>
  </singleXmlCell>
  <singleXmlCell id="252" xr6:uid="{1AEE171F-1274-4577-AE3A-F680740B6CB0}" r="K34" connectionId="0">
    <xmlCellPr id="1" xr6:uid="{4F4FD3AB-0E69-4D90-9DD2-98622DF1D909}" uniqueName="P1199079">
      <xmlPr mapId="1" xpath="/TFI-IZD-KI/ISD-KI-TFI_1001396/P1199079" xmlDataType="decimal"/>
    </xmlCellPr>
  </singleXmlCell>
  <singleXmlCell id="253" xr6:uid="{397D3B15-95DC-4BA4-B0C3-88C7EE098A1E}" r="H35" connectionId="0">
    <xmlCellPr id="1" xr6:uid="{41B172B4-34E7-455F-8557-936EC530BD04}" uniqueName="P1072639">
      <xmlPr mapId="1" xpath="/TFI-IZD-KI/ISD-KI-TFI_1001396/P1072639" xmlDataType="decimal"/>
    </xmlCellPr>
  </singleXmlCell>
  <singleXmlCell id="254" xr6:uid="{6E564C15-40D4-4598-9FD7-01DDA2D246CC}" r="I35" connectionId="0">
    <xmlCellPr id="1" xr6:uid="{5F0B0693-8657-40E2-9621-5B0D6A30031A}" uniqueName="P1199014">
      <xmlPr mapId="1" xpath="/TFI-IZD-KI/ISD-KI-TFI_1001396/P1199014" xmlDataType="decimal"/>
    </xmlCellPr>
  </singleXmlCell>
  <singleXmlCell id="255" xr6:uid="{DDE13AE1-82C1-43F9-AED9-CFC4073470AF}" r="J35" connectionId="0">
    <xmlCellPr id="1" xr6:uid="{BE80D115-3A14-424A-830B-D0CF35D47DCF}" uniqueName="P1072640">
      <xmlPr mapId="1" xpath="/TFI-IZD-KI/ISD-KI-TFI_1001396/P1072640" xmlDataType="decimal"/>
    </xmlCellPr>
  </singleXmlCell>
  <singleXmlCell id="256" xr6:uid="{7C4F2DF5-079A-492C-8B7D-FD1BF51C0387}" r="K35" connectionId="0">
    <xmlCellPr id="1" xr6:uid="{8A02FA47-9FA7-4C30-A8D6-893ED3F222CB}" uniqueName="P1199077">
      <xmlPr mapId="1" xpath="/TFI-IZD-KI/ISD-KI-TFI_1001396/P1199077" xmlDataType="decimal"/>
    </xmlCellPr>
  </singleXmlCell>
  <singleXmlCell id="257" xr6:uid="{4A084E7C-34E1-424C-A050-03462DAE75D4}" r="H36" connectionId="0">
    <xmlCellPr id="1" xr6:uid="{9334FDDB-23DE-4E23-A009-9DCD6B4B2434}" uniqueName="P1072645">
      <xmlPr mapId="1" xpath="/TFI-IZD-KI/ISD-KI-TFI_1001396/P1072645" xmlDataType="decimal"/>
    </xmlCellPr>
  </singleXmlCell>
  <singleXmlCell id="258" xr6:uid="{0DBAE86D-FABA-4CA9-AE2C-7AB2FE86DE82}" r="I36" connectionId="0">
    <xmlCellPr id="1" xr6:uid="{68C0F5D3-2D1E-4442-98D7-5B3AC6CCF69C}" uniqueName="P1199017">
      <xmlPr mapId="1" xpath="/TFI-IZD-KI/ISD-KI-TFI_1001396/P1199017" xmlDataType="decimal"/>
    </xmlCellPr>
  </singleXmlCell>
  <singleXmlCell id="259" xr6:uid="{54C6FC6F-CF98-47AF-8A44-C6B64390513D}" r="J36" connectionId="0">
    <xmlCellPr id="1" xr6:uid="{FBF68649-039A-46BC-BE61-2B546E3F756C}" uniqueName="P1072646">
      <xmlPr mapId="1" xpath="/TFI-IZD-KI/ISD-KI-TFI_1001396/P1072646" xmlDataType="decimal"/>
    </xmlCellPr>
  </singleXmlCell>
  <singleXmlCell id="260" xr6:uid="{84A8868F-C000-47E3-9CC3-594083A09724}" r="K36" connectionId="0">
    <xmlCellPr id="1" xr6:uid="{041C7E4E-34E8-448E-968C-945335367AFA}" uniqueName="P1199080">
      <xmlPr mapId="1" xpath="/TFI-IZD-KI/ISD-KI-TFI_1001396/P1199080" xmlDataType="decimal"/>
    </xmlCellPr>
  </singleXmlCell>
  <singleXmlCell id="261" xr6:uid="{021B3B28-CF12-40A1-888C-D359D488396E}" r="H37" connectionId="0">
    <xmlCellPr id="1" xr6:uid="{61DF7178-EBB7-433D-A80A-78E7744F2D90}" uniqueName="P1072647">
      <xmlPr mapId="1" xpath="/TFI-IZD-KI/ISD-KI-TFI_1001396/P1072647" xmlDataType="decimal"/>
    </xmlCellPr>
  </singleXmlCell>
  <singleXmlCell id="262" xr6:uid="{969A2952-5B6A-46C0-9BA8-9D98F25C31A0}" r="I37" connectionId="0">
    <xmlCellPr id="1" xr6:uid="{8B7AAF33-5B82-4CCF-BB94-2229A9C40842}" uniqueName="P1199018">
      <xmlPr mapId="1" xpath="/TFI-IZD-KI/ISD-KI-TFI_1001396/P1199018" xmlDataType="decimal"/>
    </xmlCellPr>
  </singleXmlCell>
  <singleXmlCell id="263" xr6:uid="{B9207581-CD5A-4F33-80EC-9406A92F8676}" r="J37" connectionId="0">
    <xmlCellPr id="1" xr6:uid="{F77E138C-ADC3-485A-A79B-98B94C84149E}" uniqueName="P1072648">
      <xmlPr mapId="1" xpath="/TFI-IZD-KI/ISD-KI-TFI_1001396/P1072648" xmlDataType="decimal"/>
    </xmlCellPr>
  </singleXmlCell>
  <singleXmlCell id="264" xr6:uid="{688E19C6-AE66-465A-9490-02FCB3E73610}" r="K37" connectionId="0">
    <xmlCellPr id="1" xr6:uid="{925E912C-DA03-4040-A43D-19CD7705F0A2}" uniqueName="P1199081">
      <xmlPr mapId="1" xpath="/TFI-IZD-KI/ISD-KI-TFI_1001396/P1199081" xmlDataType="decimal"/>
    </xmlCellPr>
  </singleXmlCell>
  <singleXmlCell id="265" xr6:uid="{693B648D-B600-4A2D-A3F0-8A1D17F1C40E}" r="H38" connectionId="0">
    <xmlCellPr id="1" xr6:uid="{92C7C04E-C4D2-44E9-B3CA-BF5E327809A3}" uniqueName="P1072649">
      <xmlPr mapId="1" xpath="/TFI-IZD-KI/ISD-KI-TFI_1001396/P1072649" xmlDataType="decimal"/>
    </xmlCellPr>
  </singleXmlCell>
  <singleXmlCell id="266" xr6:uid="{24EB85D0-3C7A-4A65-8997-86926D7BDD16}" r="I38" connectionId="0">
    <xmlCellPr id="1" xr6:uid="{BD741ECA-1309-4B59-8236-FE96E728D1F8}" uniqueName="P1199019">
      <xmlPr mapId="1" xpath="/TFI-IZD-KI/ISD-KI-TFI_1001396/P1199019" xmlDataType="decimal"/>
    </xmlCellPr>
  </singleXmlCell>
  <singleXmlCell id="267" xr6:uid="{492DC279-6D8B-41DD-925C-EBD51210AE59}" r="J38" connectionId="0">
    <xmlCellPr id="1" xr6:uid="{DC00BF76-8BAD-4CA3-904C-57C416198FDC}" uniqueName="P1072650">
      <xmlPr mapId="1" xpath="/TFI-IZD-KI/ISD-KI-TFI_1001396/P1072650" xmlDataType="decimal"/>
    </xmlCellPr>
  </singleXmlCell>
  <singleXmlCell id="268" xr6:uid="{83986A19-19E3-4AAC-891A-7288AA37B9FD}" r="K38" connectionId="0">
    <xmlCellPr id="1" xr6:uid="{43B7941A-77D1-4594-8115-F7B0FC1305C4}" uniqueName="P1199082">
      <xmlPr mapId="1" xpath="/TFI-IZD-KI/ISD-KI-TFI_1001396/P1199082" xmlDataType="decimal"/>
    </xmlCellPr>
  </singleXmlCell>
  <singleXmlCell id="269" xr6:uid="{32B5A271-EE1B-4B38-B8D2-3ABEBFE54FBC}" r="H40" connectionId="0">
    <xmlCellPr id="1" xr6:uid="{7FA8F9F6-B7C8-4BDF-98F2-CCA615E9342E}" uniqueName="P1072651">
      <xmlPr mapId="1" xpath="/TFI-IZD-KI/ISD-KI-TFI_1001396/P1072651" xmlDataType="decimal"/>
    </xmlCellPr>
  </singleXmlCell>
  <singleXmlCell id="270" xr6:uid="{35A87758-132E-46FF-90F7-633F47B9FACE}" r="I40" connectionId="0">
    <xmlCellPr id="1" xr6:uid="{15B31B18-4A4D-4353-BA95-97F80C863E78}" uniqueName="P1199020">
      <xmlPr mapId="1" xpath="/TFI-IZD-KI/ISD-KI-TFI_1001396/P1199020" xmlDataType="decimal"/>
    </xmlCellPr>
  </singleXmlCell>
  <singleXmlCell id="271" xr6:uid="{C2BB06FD-C1DC-4034-8FBA-4F9640DBFB1E}" r="J40" connectionId="0">
    <xmlCellPr id="1" xr6:uid="{59E65DFD-ED02-4A06-A715-100039376E78}" uniqueName="P1072652">
      <xmlPr mapId="1" xpath="/TFI-IZD-KI/ISD-KI-TFI_1001396/P1072652" xmlDataType="decimal"/>
    </xmlCellPr>
  </singleXmlCell>
  <singleXmlCell id="272" xr6:uid="{C5D625EB-3925-4408-894E-9E55A9496346}" r="K40" connectionId="0">
    <xmlCellPr id="1" xr6:uid="{D7331637-8E79-461A-8E06-DED51FE74C51}" uniqueName="P1199083">
      <xmlPr mapId="1" xpath="/TFI-IZD-KI/ISD-KI-TFI_1001396/P1199083" xmlDataType="decimal"/>
    </xmlCellPr>
  </singleXmlCell>
  <singleXmlCell id="273" xr6:uid="{556E1C3D-A70F-4700-9745-ABFCC4EF0826}" r="H41" connectionId="0">
    <xmlCellPr id="1" xr6:uid="{D989951B-B4D9-47C5-82A0-CFA87AD51251}" uniqueName="P1072653">
      <xmlPr mapId="1" xpath="/TFI-IZD-KI/ISD-KI-TFI_1001396/P1072653" xmlDataType="decimal"/>
    </xmlCellPr>
  </singleXmlCell>
  <singleXmlCell id="274" xr6:uid="{DB78477B-556F-4241-B50A-C9889875FBD6}" r="I41" connectionId="0">
    <xmlCellPr id="1" xr6:uid="{1F9543EB-209A-4B6E-BBBE-A4B871D09745}" uniqueName="P1199021">
      <xmlPr mapId="1" xpath="/TFI-IZD-KI/ISD-KI-TFI_1001396/P1199021" xmlDataType="decimal"/>
    </xmlCellPr>
  </singleXmlCell>
  <singleXmlCell id="275" xr6:uid="{9ACCC1C2-4409-44B2-92C2-B7A10B4C4F72}" r="J41" connectionId="0">
    <xmlCellPr id="1" xr6:uid="{E8857E67-E4BD-463A-B7DD-453F7CB5E74A}" uniqueName="P1072654">
      <xmlPr mapId="1" xpath="/TFI-IZD-KI/ISD-KI-TFI_1001396/P1072654" xmlDataType="decimal"/>
    </xmlCellPr>
  </singleXmlCell>
  <singleXmlCell id="276" xr6:uid="{80F4EB7B-486C-4F29-8026-D5079FA30323}" r="K41" connectionId="0">
    <xmlCellPr id="1" xr6:uid="{67B68268-9DE8-49D7-9DBE-5C208D436E91}" uniqueName="P1199084">
      <xmlPr mapId="1" xpath="/TFI-IZD-KI/ISD-KI-TFI_1001396/P1199084" xmlDataType="decimal"/>
    </xmlCellPr>
  </singleXmlCell>
  <singleXmlCell id="277" xr6:uid="{C454E96D-BE45-49A9-9548-A756B9D79825}" r="H42" connectionId="0">
    <xmlCellPr id="1" xr6:uid="{775A54F8-45D2-4AA3-A044-0D8AB83B190E}" uniqueName="P1072655">
      <xmlPr mapId="1" xpath="/TFI-IZD-KI/ISD-KI-TFI_1001396/P1072655" xmlDataType="decimal"/>
    </xmlCellPr>
  </singleXmlCell>
  <singleXmlCell id="278" xr6:uid="{D663F312-A952-43F3-A042-EB65E7C94C20}" r="I42" connectionId="0">
    <xmlCellPr id="1" xr6:uid="{3A8D6087-DF59-45DF-80F5-81490D8C8CBB}" uniqueName="P1199022">
      <xmlPr mapId="1" xpath="/TFI-IZD-KI/ISD-KI-TFI_1001396/P1199022" xmlDataType="decimal"/>
    </xmlCellPr>
  </singleXmlCell>
  <singleXmlCell id="279" xr6:uid="{E371FF64-F4AF-487D-8951-24EB019E0489}" r="J42" connectionId="0">
    <xmlCellPr id="1" xr6:uid="{64358AEF-B67F-4FD4-B77B-0578B1F18D1F}" uniqueName="P1072656">
      <xmlPr mapId="1" xpath="/TFI-IZD-KI/ISD-KI-TFI_1001396/P1072656" xmlDataType="decimal"/>
    </xmlCellPr>
  </singleXmlCell>
  <singleXmlCell id="280" xr6:uid="{5D140DA5-AE72-4449-92D6-41C987FD95D8}" r="K42" connectionId="0">
    <xmlCellPr id="1" xr6:uid="{FA814864-F5EB-4DF2-A2B2-EFB0CE73D8C7}" uniqueName="P1199085">
      <xmlPr mapId="1" xpath="/TFI-IZD-KI/ISD-KI-TFI_1001396/P1199085" xmlDataType="decimal"/>
    </xmlCellPr>
  </singleXmlCell>
  <singleXmlCell id="281" xr6:uid="{A047B689-2739-45BA-B88E-8004062EB0E0}" r="H43" connectionId="0">
    <xmlCellPr id="1" xr6:uid="{6E0073A3-3C58-4688-A13A-AC05E2C74129}" uniqueName="P1072657">
      <xmlPr mapId="1" xpath="/TFI-IZD-KI/ISD-KI-TFI_1001396/P1072657" xmlDataType="decimal"/>
    </xmlCellPr>
  </singleXmlCell>
  <singleXmlCell id="282" xr6:uid="{A302FACD-FAF2-4FB3-8800-3254CA0E14D3}" r="I43" connectionId="0">
    <xmlCellPr id="1" xr6:uid="{EE0091E7-0B18-43B7-B436-4B3174E07F93}" uniqueName="P1199023">
      <xmlPr mapId="1" xpath="/TFI-IZD-KI/ISD-KI-TFI_1001396/P1199023" xmlDataType="decimal"/>
    </xmlCellPr>
  </singleXmlCell>
  <singleXmlCell id="283" xr6:uid="{89DAFE7F-BC19-483B-9DC9-5BD42E1093A7}" r="J43" connectionId="0">
    <xmlCellPr id="1" xr6:uid="{C69EDE04-238D-4820-AAA9-5D5B5B358E56}" uniqueName="P1072658">
      <xmlPr mapId="1" xpath="/TFI-IZD-KI/ISD-KI-TFI_1001396/P1072658" xmlDataType="decimal"/>
    </xmlCellPr>
  </singleXmlCell>
  <singleXmlCell id="284" xr6:uid="{4119BAA7-A1ED-42F5-BB7F-993BE63635B1}" r="K43" connectionId="0">
    <xmlCellPr id="1" xr6:uid="{3D1BCD8A-5D8C-49D8-A1E0-6CB5970C69E8}" uniqueName="P1199086">
      <xmlPr mapId="1" xpath="/TFI-IZD-KI/ISD-KI-TFI_1001396/P1199086" xmlDataType="decimal"/>
    </xmlCellPr>
  </singleXmlCell>
  <singleXmlCell id="285" xr6:uid="{66A10CFF-51AE-4371-9D75-E4B2A758184F}" r="H44" connectionId="0">
    <xmlCellPr id="1" xr6:uid="{7F2D306E-71D0-4FFF-B95B-93493CA50CAC}" uniqueName="P1072659">
      <xmlPr mapId="1" xpath="/TFI-IZD-KI/ISD-KI-TFI_1001396/P1072659" xmlDataType="decimal"/>
    </xmlCellPr>
  </singleXmlCell>
  <singleXmlCell id="286" xr6:uid="{FDBB97F1-FA13-477C-B35B-83769EBCE79E}" r="I44" connectionId="0">
    <xmlCellPr id="1" xr6:uid="{B2C7F75F-B9DA-498E-940D-D65938D569BC}" uniqueName="P1199024">
      <xmlPr mapId="1" xpath="/TFI-IZD-KI/ISD-KI-TFI_1001396/P1199024" xmlDataType="decimal"/>
    </xmlCellPr>
  </singleXmlCell>
  <singleXmlCell id="287" xr6:uid="{F5B8FA10-4900-4655-8CB3-BB6BB4BD0E31}" r="J44" connectionId="0">
    <xmlCellPr id="1" xr6:uid="{139F0DBB-272A-41C1-AC53-BC395289AEFB}" uniqueName="P1072660">
      <xmlPr mapId="1" xpath="/TFI-IZD-KI/ISD-KI-TFI_1001396/P1072660" xmlDataType="decimal"/>
    </xmlCellPr>
  </singleXmlCell>
  <singleXmlCell id="288" xr6:uid="{FF9BF2EB-54D2-453E-840D-395807C21556}" r="K44" connectionId="0">
    <xmlCellPr id="1" xr6:uid="{760A395D-884A-4160-9D47-9D37FDEFA0F4}" uniqueName="P1199087">
      <xmlPr mapId="1" xpath="/TFI-IZD-KI/ISD-KI-TFI_1001396/P1199087" xmlDataType="decimal"/>
    </xmlCellPr>
  </singleXmlCell>
  <singleXmlCell id="289" xr6:uid="{B696C354-0D9D-481D-AD8F-0517D03E493D}" r="H45" connectionId="0">
    <xmlCellPr id="1" xr6:uid="{37F3223C-9A09-4337-90BF-2BA4A3A3F64F}" uniqueName="P1072661">
      <xmlPr mapId="1" xpath="/TFI-IZD-KI/ISD-KI-TFI_1001396/P1072661" xmlDataType="decimal"/>
    </xmlCellPr>
  </singleXmlCell>
  <singleXmlCell id="290" xr6:uid="{AF974D49-3D1B-4D51-B6E4-893824E1CC7D}" r="I45" connectionId="0">
    <xmlCellPr id="1" xr6:uid="{86FAC527-6E66-44BD-AE37-E5111CE72158}" uniqueName="P1199025">
      <xmlPr mapId="1" xpath="/TFI-IZD-KI/ISD-KI-TFI_1001396/P1199025" xmlDataType="decimal"/>
    </xmlCellPr>
  </singleXmlCell>
  <singleXmlCell id="291" xr6:uid="{CDC038BE-7B6E-461F-8771-E5EDBC826AAD}" r="J45" connectionId="0">
    <xmlCellPr id="1" xr6:uid="{8C8A202B-AAB6-4152-9C5A-3C066A293207}" uniqueName="P1072662">
      <xmlPr mapId="1" xpath="/TFI-IZD-KI/ISD-KI-TFI_1001396/P1072662" xmlDataType="decimal"/>
    </xmlCellPr>
  </singleXmlCell>
  <singleXmlCell id="292" xr6:uid="{8DD69EB8-E905-48F8-B256-5B9DE54E01C0}" r="K45" connectionId="0">
    <xmlCellPr id="1" xr6:uid="{CCEB9B77-0ACE-48F9-A800-E169856315AD}" uniqueName="P1199088">
      <xmlPr mapId="1" xpath="/TFI-IZD-KI/ISD-KI-TFI_1001396/P1199088" xmlDataType="decimal"/>
    </xmlCellPr>
  </singleXmlCell>
  <singleXmlCell id="293" xr6:uid="{A3955A2E-D151-489C-84AF-00EEFBB3264E}" r="H46" connectionId="0">
    <xmlCellPr id="1" xr6:uid="{0E625FD9-576C-473A-8400-DBF90D181C17}" uniqueName="P1072663">
      <xmlPr mapId="1" xpath="/TFI-IZD-KI/ISD-KI-TFI_1001396/P1072663" xmlDataType="decimal"/>
    </xmlCellPr>
  </singleXmlCell>
  <singleXmlCell id="294" xr6:uid="{AB11DDA8-952A-49C4-8CE7-EE44D3CFF004}" r="I46" connectionId="0">
    <xmlCellPr id="1" xr6:uid="{B47FE232-021E-48A4-9AD9-8DB5C3C6D18E}" uniqueName="P1199026">
      <xmlPr mapId="1" xpath="/TFI-IZD-KI/ISD-KI-TFI_1001396/P1199026" xmlDataType="decimal"/>
    </xmlCellPr>
  </singleXmlCell>
  <singleXmlCell id="295" xr6:uid="{6DEE3949-F980-47EE-950C-0DBDDAD09EE5}" r="J46" connectionId="0">
    <xmlCellPr id="1" xr6:uid="{D43A5D8E-7A06-454B-B1FC-2295E013AF34}" uniqueName="P1072664">
      <xmlPr mapId="1" xpath="/TFI-IZD-KI/ISD-KI-TFI_1001396/P1072664" xmlDataType="decimal"/>
    </xmlCellPr>
  </singleXmlCell>
  <singleXmlCell id="296" xr6:uid="{4A4BE192-E369-44FE-859E-B7BCF452EC1F}" r="K46" connectionId="0">
    <xmlCellPr id="1" xr6:uid="{C0B99540-9F31-410B-A688-778C3AEB4D09}" uniqueName="P1199089">
      <xmlPr mapId="1" xpath="/TFI-IZD-KI/ISD-KI-TFI_1001396/P1199089" xmlDataType="decimal"/>
    </xmlCellPr>
  </singleXmlCell>
  <singleXmlCell id="297" xr6:uid="{94D97B6F-85A3-431B-81B6-9B0C254F9B2C}" r="H47" connectionId="0">
    <xmlCellPr id="1" xr6:uid="{559F19CD-8DCE-48B5-A4FB-E56E4AD612EB}" uniqueName="P1072665">
      <xmlPr mapId="1" xpath="/TFI-IZD-KI/ISD-KI-TFI_1001396/P1072665" xmlDataType="decimal"/>
    </xmlCellPr>
  </singleXmlCell>
  <singleXmlCell id="298" xr6:uid="{D292E421-839E-4BE8-8034-D8FC330CDB6E}" r="I47" connectionId="0">
    <xmlCellPr id="1" xr6:uid="{715E94BA-B9FC-4614-AF54-8318A1217511}" uniqueName="P1199027">
      <xmlPr mapId="1" xpath="/TFI-IZD-KI/ISD-KI-TFI_1001396/P1199027" xmlDataType="decimal"/>
    </xmlCellPr>
  </singleXmlCell>
  <singleXmlCell id="299" xr6:uid="{D8FEC9A8-8E39-4A4C-AED9-560E6B9C99CB}" r="J47" connectionId="0">
    <xmlCellPr id="1" xr6:uid="{7194371C-21A6-4461-9760-CA51E7BC3483}" uniqueName="P1072666">
      <xmlPr mapId="1" xpath="/TFI-IZD-KI/ISD-KI-TFI_1001396/P1072666" xmlDataType="decimal"/>
    </xmlCellPr>
  </singleXmlCell>
  <singleXmlCell id="300" xr6:uid="{C0109153-F78E-45D8-A5CC-6DF6681F775C}" r="K47" connectionId="0">
    <xmlCellPr id="1" xr6:uid="{37FD4BB9-DAC7-4681-847B-220CC9D9A22A}" uniqueName="P1199090">
      <xmlPr mapId="1" xpath="/TFI-IZD-KI/ISD-KI-TFI_1001396/P1199090" xmlDataType="decimal"/>
    </xmlCellPr>
  </singleXmlCell>
  <singleXmlCell id="301" xr6:uid="{7B44B231-60F4-4F59-9167-CDAB64AF4C14}" r="H48" connectionId="0">
    <xmlCellPr id="1" xr6:uid="{99E6E11C-50C7-4B4D-A79D-09793B9EF64E}" uniqueName="P1072667">
      <xmlPr mapId="1" xpath="/TFI-IZD-KI/ISD-KI-TFI_1001396/P1072667" xmlDataType="decimal"/>
    </xmlCellPr>
  </singleXmlCell>
  <singleXmlCell id="302" xr6:uid="{157DED0B-3FA9-4A7B-B7B0-84FC2C388C0E}" r="I48" connectionId="0">
    <xmlCellPr id="1" xr6:uid="{E56A41AC-6BB9-41C7-A8CF-C0070A03BE44}" uniqueName="P1199028">
      <xmlPr mapId="1" xpath="/TFI-IZD-KI/ISD-KI-TFI_1001396/P1199028" xmlDataType="decimal"/>
    </xmlCellPr>
  </singleXmlCell>
  <singleXmlCell id="303" xr6:uid="{9D1C4922-19A5-4CCE-9412-28A225B5AFE7}" r="J48" connectionId="0">
    <xmlCellPr id="1" xr6:uid="{DC222869-BDB4-412E-8BB5-0D7550CA223E}" uniqueName="P1072668">
      <xmlPr mapId="1" xpath="/TFI-IZD-KI/ISD-KI-TFI_1001396/P1072668" xmlDataType="decimal"/>
    </xmlCellPr>
  </singleXmlCell>
  <singleXmlCell id="304" xr6:uid="{81494287-5E1D-4F0E-BD42-F5C4CCE24886}" r="K48" connectionId="0">
    <xmlCellPr id="1" xr6:uid="{004779C5-0C2E-47C9-BBBC-FBC1856DCDA7}" uniqueName="P1199091">
      <xmlPr mapId="1" xpath="/TFI-IZD-KI/ISD-KI-TFI_1001396/P1199091" xmlDataType="decimal"/>
    </xmlCellPr>
  </singleXmlCell>
  <singleXmlCell id="305" xr6:uid="{E121E706-F7D5-4D3D-B6E4-31452780BBDF}" r="H49" connectionId="0">
    <xmlCellPr id="1" xr6:uid="{95C9D092-5292-4080-AD89-815B315B34BA}" uniqueName="P1072669">
      <xmlPr mapId="1" xpath="/TFI-IZD-KI/ISD-KI-TFI_1001396/P1072669" xmlDataType="decimal"/>
    </xmlCellPr>
  </singleXmlCell>
  <singleXmlCell id="306" xr6:uid="{9D90CB17-F863-4908-B2D4-DE7116933FBB}" r="I49" connectionId="0">
    <xmlCellPr id="1" xr6:uid="{2E7CDA3D-F96C-4D04-8565-97827FDC053B}" uniqueName="P1199029">
      <xmlPr mapId="1" xpath="/TFI-IZD-KI/ISD-KI-TFI_1001396/P1199029" xmlDataType="decimal"/>
    </xmlCellPr>
  </singleXmlCell>
  <singleXmlCell id="307" xr6:uid="{61FAA7ED-ADE7-4C2F-BFBD-EB152C8C2AC3}" r="J49" connectionId="0">
    <xmlCellPr id="1" xr6:uid="{A3A6FE46-C05B-4BFA-94DD-2E1B028885C0}" uniqueName="P1072670">
      <xmlPr mapId="1" xpath="/TFI-IZD-KI/ISD-KI-TFI_1001396/P1072670" xmlDataType="decimal"/>
    </xmlCellPr>
  </singleXmlCell>
  <singleXmlCell id="308" xr6:uid="{74E61AF0-CEC4-485F-A5BC-D91CCD87407E}" r="K49" connectionId="0">
    <xmlCellPr id="1" xr6:uid="{CAA846FD-F359-4C83-8421-793851103B05}" uniqueName="P1199092">
      <xmlPr mapId="1" xpath="/TFI-IZD-KI/ISD-KI-TFI_1001396/P1199092" xmlDataType="decimal"/>
    </xmlCellPr>
  </singleXmlCell>
  <singleXmlCell id="309" xr6:uid="{290F742B-B83D-42C8-9A41-C3760380608E}" r="H50" connectionId="0">
    <xmlCellPr id="1" xr6:uid="{9A904D2E-821B-4A47-BD78-442B723FAF91}" uniqueName="P1072671">
      <xmlPr mapId="1" xpath="/TFI-IZD-KI/ISD-KI-TFI_1001396/P1072671" xmlDataType="decimal"/>
    </xmlCellPr>
  </singleXmlCell>
  <singleXmlCell id="310" xr6:uid="{D45A5111-F7EA-44DB-84DD-712CF227ECB2}" r="I50" connectionId="0">
    <xmlCellPr id="1" xr6:uid="{A45947AB-04BF-4618-802E-1ABCBAFB5F4D}" uniqueName="P1199030">
      <xmlPr mapId="1" xpath="/TFI-IZD-KI/ISD-KI-TFI_1001396/P1199030" xmlDataType="decimal"/>
    </xmlCellPr>
  </singleXmlCell>
  <singleXmlCell id="311" xr6:uid="{D9BC884B-00F9-4FBE-94F1-61CEEC14192E}" r="J50" connectionId="0">
    <xmlCellPr id="1" xr6:uid="{BBC3A4AD-028E-4E1D-8DEF-A64C991EC925}" uniqueName="P1072672">
      <xmlPr mapId="1" xpath="/TFI-IZD-KI/ISD-KI-TFI_1001396/P1072672" xmlDataType="decimal"/>
    </xmlCellPr>
  </singleXmlCell>
  <singleXmlCell id="312" xr6:uid="{E1EED43B-4EF5-4B31-8357-C70AF86F4B38}" r="K50" connectionId="0">
    <xmlCellPr id="1" xr6:uid="{ED750130-2B19-4A88-ADC6-0B41DBDAB1AD}" uniqueName="P1199093">
      <xmlPr mapId="1" xpath="/TFI-IZD-KI/ISD-KI-TFI_1001396/P1199093" xmlDataType="decimal"/>
    </xmlCellPr>
  </singleXmlCell>
  <singleXmlCell id="313" xr6:uid="{F52EFB67-A978-4906-866D-957DB9A2689E}" r="H51" connectionId="0">
    <xmlCellPr id="1" xr6:uid="{D4A34599-3E01-409A-977D-46A58AB284E8}" uniqueName="P1072673">
      <xmlPr mapId="1" xpath="/TFI-IZD-KI/ISD-KI-TFI_1001396/P1072673" xmlDataType="decimal"/>
    </xmlCellPr>
  </singleXmlCell>
  <singleXmlCell id="314" xr6:uid="{A2DCA7F9-E1BB-4D8F-9A72-164F2E9478DF}" r="I51" connectionId="0">
    <xmlCellPr id="1" xr6:uid="{C97B5E40-16E5-4C20-A2CA-978BAEE2524F}" uniqueName="P1199031">
      <xmlPr mapId="1" xpath="/TFI-IZD-KI/ISD-KI-TFI_1001396/P1199031" xmlDataType="decimal"/>
    </xmlCellPr>
  </singleXmlCell>
  <singleXmlCell id="315" xr6:uid="{312241DA-2C73-4B24-A4A7-951A12AC6D29}" r="J51" connectionId="0">
    <xmlCellPr id="1" xr6:uid="{B078A576-67DB-48F9-9C9D-2FF4E5C7B170}" uniqueName="P1072674">
      <xmlPr mapId="1" xpath="/TFI-IZD-KI/ISD-KI-TFI_1001396/P1072674" xmlDataType="decimal"/>
    </xmlCellPr>
  </singleXmlCell>
  <singleXmlCell id="316" xr6:uid="{A47A597C-3CD9-4D88-B34F-D6CB756EA4A5}" r="K51" connectionId="0">
    <xmlCellPr id="1" xr6:uid="{4AFF6CA2-7570-400E-8733-A5236ED081F3}" uniqueName="P1199094">
      <xmlPr mapId="1" xpath="/TFI-IZD-KI/ISD-KI-TFI_1001396/P1199094" xmlDataType="decimal"/>
    </xmlCellPr>
  </singleXmlCell>
  <singleXmlCell id="317" xr6:uid="{065B6152-AA3D-41C7-899E-2B9D11655592}" r="H52" connectionId="0">
    <xmlCellPr id="1" xr6:uid="{C995C48C-1A87-4B29-A093-F25E2CF7CBE2}" uniqueName="P1072675">
      <xmlPr mapId="1" xpath="/TFI-IZD-KI/ISD-KI-TFI_1001396/P1072675" xmlDataType="decimal"/>
    </xmlCellPr>
  </singleXmlCell>
  <singleXmlCell id="318" xr6:uid="{6AE1ED6E-F121-463E-9BBE-9E2D5B4032A6}" r="I52" connectionId="0">
    <xmlCellPr id="1" xr6:uid="{2F82BB9F-3029-476C-BE47-0BD994ECA611}" uniqueName="P1199032">
      <xmlPr mapId="1" xpath="/TFI-IZD-KI/ISD-KI-TFI_1001396/P1199032" xmlDataType="decimal"/>
    </xmlCellPr>
  </singleXmlCell>
  <singleXmlCell id="319" xr6:uid="{C9F796D4-A929-419A-A8CD-38BDF57E4E8E}" r="J52" connectionId="0">
    <xmlCellPr id="1" xr6:uid="{E8E43133-8ED3-4274-B4EB-105869FA44AA}" uniqueName="P1072676">
      <xmlPr mapId="1" xpath="/TFI-IZD-KI/ISD-KI-TFI_1001396/P1072676" xmlDataType="decimal"/>
    </xmlCellPr>
  </singleXmlCell>
  <singleXmlCell id="320" xr6:uid="{BA87C2C4-01AC-425D-BAD2-AC0E1FF9A870}" r="K52" connectionId="0">
    <xmlCellPr id="1" xr6:uid="{C20E702C-DF47-4E00-B6F7-8863109D24D3}" uniqueName="P1199095">
      <xmlPr mapId="1" xpath="/TFI-IZD-KI/ISD-KI-TFI_1001396/P1199095" xmlDataType="decimal"/>
    </xmlCellPr>
  </singleXmlCell>
  <singleXmlCell id="321" xr6:uid="{DC53857C-BA7E-47EA-B631-AC0AE8C9288B}" r="H53" connectionId="0">
    <xmlCellPr id="1" xr6:uid="{5801DDFB-A28B-4CC0-BE36-6EDD1C0A1383}" uniqueName="P1072677">
      <xmlPr mapId="1" xpath="/TFI-IZD-KI/ISD-KI-TFI_1001396/P1072677" xmlDataType="decimal"/>
    </xmlCellPr>
  </singleXmlCell>
  <singleXmlCell id="322" xr6:uid="{F83E5B69-A1BF-49D2-9EF0-1B48ED1EF166}" r="I53" connectionId="0">
    <xmlCellPr id="1" xr6:uid="{7C81D056-0FC0-4829-BA9A-9ADC14C03901}" uniqueName="P1199033">
      <xmlPr mapId="1" xpath="/TFI-IZD-KI/ISD-KI-TFI_1001396/P1199033" xmlDataType="decimal"/>
    </xmlCellPr>
  </singleXmlCell>
  <singleXmlCell id="323" xr6:uid="{CBADBCEC-BE7C-419C-8569-FEBD90A91CBF}" r="J53" connectionId="0">
    <xmlCellPr id="1" xr6:uid="{59FAD8E3-A188-49B5-A136-AD99CB248B33}" uniqueName="P1072678">
      <xmlPr mapId="1" xpath="/TFI-IZD-KI/ISD-KI-TFI_1001396/P1072678" xmlDataType="decimal"/>
    </xmlCellPr>
  </singleXmlCell>
  <singleXmlCell id="324" xr6:uid="{264E8133-0E7A-4F83-AD91-3F9D3482C5CB}" r="K53" connectionId="0">
    <xmlCellPr id="1" xr6:uid="{C3FB6855-5B67-42A4-A817-456B33E4C459}" uniqueName="P1199096">
      <xmlPr mapId="1" xpath="/TFI-IZD-KI/ISD-KI-TFI_1001396/P1199096" xmlDataType="decimal"/>
    </xmlCellPr>
  </singleXmlCell>
  <singleXmlCell id="325" xr6:uid="{FF73080A-6C3D-48A3-8D5E-BBCC98469011}" r="H54" connectionId="0">
    <xmlCellPr id="1" xr6:uid="{B2A79B89-895E-4B6C-A568-D45323596AFD}" uniqueName="P1072679">
      <xmlPr mapId="1" xpath="/TFI-IZD-KI/ISD-KI-TFI_1001396/P1072679" xmlDataType="decimal"/>
    </xmlCellPr>
  </singleXmlCell>
  <singleXmlCell id="326" xr6:uid="{C954ABA7-945C-46DD-87F9-59138D1B9CA7}" r="I54" connectionId="0">
    <xmlCellPr id="1" xr6:uid="{3B504382-7BC8-4014-9ED2-FFC4A7A7D1B8}" uniqueName="P1199034">
      <xmlPr mapId="1" xpath="/TFI-IZD-KI/ISD-KI-TFI_1001396/P1199034" xmlDataType="decimal"/>
    </xmlCellPr>
  </singleXmlCell>
  <singleXmlCell id="327" xr6:uid="{E6C26B26-2677-4CBE-91BB-C81032DDDFFF}" r="J54" connectionId="0">
    <xmlCellPr id="1" xr6:uid="{156B8694-EADD-46E6-A165-0FBD43A5D62E}" uniqueName="P1072680">
      <xmlPr mapId="1" xpath="/TFI-IZD-KI/ISD-KI-TFI_1001396/P1072680" xmlDataType="decimal"/>
    </xmlCellPr>
  </singleXmlCell>
  <singleXmlCell id="328" xr6:uid="{8DD30A89-673E-45BD-A452-5668BFBD8CDD}" r="K54" connectionId="0">
    <xmlCellPr id="1" xr6:uid="{019AE6F4-99FF-4761-829C-C658787DCCCF}" uniqueName="P1199097">
      <xmlPr mapId="1" xpath="/TFI-IZD-KI/ISD-KI-TFI_1001396/P1199097" xmlDataType="decimal"/>
    </xmlCellPr>
  </singleXmlCell>
  <singleXmlCell id="329" xr6:uid="{30643A36-2D54-4EDD-A540-45CC30B264AC}" r="H55" connectionId="0">
    <xmlCellPr id="1" xr6:uid="{21E82E40-6DEB-46CC-833F-F69642D00119}" uniqueName="P1072681">
      <xmlPr mapId="1" xpath="/TFI-IZD-KI/ISD-KI-TFI_1001396/P1072681" xmlDataType="decimal"/>
    </xmlCellPr>
  </singleXmlCell>
  <singleXmlCell id="330" xr6:uid="{D943BB9D-6754-4454-9CC1-487CBC9CB6B9}" r="I55" connectionId="0">
    <xmlCellPr id="1" xr6:uid="{29A7D16F-2B0C-4FD6-A988-33C0ECB4750E}" uniqueName="P1199035">
      <xmlPr mapId="1" xpath="/TFI-IZD-KI/ISD-KI-TFI_1001396/P1199035" xmlDataType="decimal"/>
    </xmlCellPr>
  </singleXmlCell>
  <singleXmlCell id="331" xr6:uid="{44DC0F1D-6D72-4419-B3D2-9DBAEE273525}" r="J55" connectionId="0">
    <xmlCellPr id="1" xr6:uid="{0D3421D5-C005-404B-8E09-1EA68C497100}" uniqueName="P1072682">
      <xmlPr mapId="1" xpath="/TFI-IZD-KI/ISD-KI-TFI_1001396/P1072682" xmlDataType="decimal"/>
    </xmlCellPr>
  </singleXmlCell>
  <singleXmlCell id="332" xr6:uid="{F2CD3EFA-8967-4407-8518-FDB3F2364363}" r="K55" connectionId="0">
    <xmlCellPr id="1" xr6:uid="{44856DD6-AA6D-4CA2-865E-FD6CA73A0C28}" uniqueName="P1199098">
      <xmlPr mapId="1" xpath="/TFI-IZD-KI/ISD-KI-TFI_1001396/P1199098" xmlDataType="decimal"/>
    </xmlCellPr>
  </singleXmlCell>
  <singleXmlCell id="333" xr6:uid="{06CFCF30-9E1A-41D1-B52B-74F14F523A40}" r="H56" connectionId="0">
    <xmlCellPr id="1" xr6:uid="{EBAD3471-DD3D-40B3-BDEC-3479F585F766}" uniqueName="P1072683">
      <xmlPr mapId="1" xpath="/TFI-IZD-KI/ISD-KI-TFI_1001396/P1072683" xmlDataType="decimal"/>
    </xmlCellPr>
  </singleXmlCell>
  <singleXmlCell id="334" xr6:uid="{2E7DBD68-D899-495C-8B1F-B12E2E82DB56}" r="I56" connectionId="0">
    <xmlCellPr id="1" xr6:uid="{A43E9F37-1ED4-461A-8DDE-D6F11D453BC2}" uniqueName="P1199036">
      <xmlPr mapId="1" xpath="/TFI-IZD-KI/ISD-KI-TFI_1001396/P1199036" xmlDataType="decimal"/>
    </xmlCellPr>
  </singleXmlCell>
  <singleXmlCell id="335" xr6:uid="{CD4319D8-5335-4337-B0A1-8159C86ED9A2}" r="J56" connectionId="0">
    <xmlCellPr id="1" xr6:uid="{A1DC4496-F89F-4DE1-A461-3839B19952ED}" uniqueName="P1072684">
      <xmlPr mapId="1" xpath="/TFI-IZD-KI/ISD-KI-TFI_1001396/P1072684" xmlDataType="decimal"/>
    </xmlCellPr>
  </singleXmlCell>
  <singleXmlCell id="336" xr6:uid="{8670DB1C-FEB5-43E9-A651-00D860328020}" r="K56" connectionId="0">
    <xmlCellPr id="1" xr6:uid="{ADD4EFCB-3C65-4A34-8B05-32BB79A493CC}" uniqueName="P1199099">
      <xmlPr mapId="1" xpath="/TFI-IZD-KI/ISD-KI-TFI_1001396/P1199099" xmlDataType="decimal"/>
    </xmlCellPr>
  </singleXmlCell>
  <singleXmlCell id="337" xr6:uid="{B1EC9CE7-6D42-40BA-89F7-34441A317239}" r="H57" connectionId="0">
    <xmlCellPr id="1" xr6:uid="{59ADA9C7-5A38-4BAD-BF4F-4241303C0E59}" uniqueName="P1072685">
      <xmlPr mapId="1" xpath="/TFI-IZD-KI/ISD-KI-TFI_1001396/P1072685" xmlDataType="decimal"/>
    </xmlCellPr>
  </singleXmlCell>
  <singleXmlCell id="338" xr6:uid="{3CBE54D0-8DB1-4F65-9BEB-51D2E67BC6B6}" r="I57" connectionId="0">
    <xmlCellPr id="1" xr6:uid="{605516A0-82E4-41FA-823F-A80325B35775}" uniqueName="P1199037">
      <xmlPr mapId="1" xpath="/TFI-IZD-KI/ISD-KI-TFI_1001396/P1199037" xmlDataType="decimal"/>
    </xmlCellPr>
  </singleXmlCell>
  <singleXmlCell id="339" xr6:uid="{32A73DE2-D573-413E-8266-6FCF5165EDD9}" r="J57" connectionId="0">
    <xmlCellPr id="1" xr6:uid="{6EC5AAD0-B4D7-4EDB-9358-1F85065F43A6}" uniqueName="P1072686">
      <xmlPr mapId="1" xpath="/TFI-IZD-KI/ISD-KI-TFI_1001396/P1072686" xmlDataType="decimal"/>
    </xmlCellPr>
  </singleXmlCell>
  <singleXmlCell id="340" xr6:uid="{5F2C0AC0-C3BD-4795-8B09-26707BE5351E}" r="K57" connectionId="0">
    <xmlCellPr id="1" xr6:uid="{E4473DA4-C742-44EA-89AD-1B9408FFBEDA}" uniqueName="P1199100">
      <xmlPr mapId="1" xpath="/TFI-IZD-KI/ISD-KI-TFI_1001396/P1199100" xmlDataType="decimal"/>
    </xmlCellPr>
  </singleXmlCell>
  <singleXmlCell id="341" xr6:uid="{B2288C52-EDFD-483A-A4EF-F4C6784A989B}" r="H58" connectionId="0">
    <xmlCellPr id="1" xr6:uid="{481B02A5-2C84-46CD-8AC1-3E6E35B9B84D}" uniqueName="P1072687">
      <xmlPr mapId="1" xpath="/TFI-IZD-KI/ISD-KI-TFI_1001396/P1072687" xmlDataType="decimal"/>
    </xmlCellPr>
  </singleXmlCell>
  <singleXmlCell id="342" xr6:uid="{D85BFE0E-C004-4ED3-82B1-2ED1CB0EC1E4}" r="I58" connectionId="0">
    <xmlCellPr id="1" xr6:uid="{1A9BAAD3-7E8E-4021-A8D4-95F3D12D9871}" uniqueName="P1199038">
      <xmlPr mapId="1" xpath="/TFI-IZD-KI/ISD-KI-TFI_1001396/P1199038" xmlDataType="decimal"/>
    </xmlCellPr>
  </singleXmlCell>
  <singleXmlCell id="343" xr6:uid="{9EFBF72E-B540-4618-BE9B-240A2BF79335}" r="J58" connectionId="0">
    <xmlCellPr id="1" xr6:uid="{E12E84DB-1F98-4A89-BBB7-CF92972B4686}" uniqueName="P1072688">
      <xmlPr mapId="1" xpath="/TFI-IZD-KI/ISD-KI-TFI_1001396/P1072688" xmlDataType="decimal"/>
    </xmlCellPr>
  </singleXmlCell>
  <singleXmlCell id="344" xr6:uid="{45C47BFC-7699-4EA3-B465-7263175BF8F1}" r="K58" connectionId="0">
    <xmlCellPr id="1" xr6:uid="{9ADBA203-BAA6-4BFA-8744-D36CB4A3BDFC}" uniqueName="P1199101">
      <xmlPr mapId="1" xpath="/TFI-IZD-KI/ISD-KI-TFI_1001396/P1199101" xmlDataType="decimal"/>
    </xmlCellPr>
  </singleXmlCell>
  <singleXmlCell id="345" xr6:uid="{BF080797-E1BB-45DB-A690-FD6036600284}" r="H59" connectionId="0">
    <xmlCellPr id="1" xr6:uid="{0FA1DD6F-8B75-4EED-BBA7-02873BC9FD59}" uniqueName="P1072689">
      <xmlPr mapId="1" xpath="/TFI-IZD-KI/ISD-KI-TFI_1001396/P1072689" xmlDataType="decimal"/>
    </xmlCellPr>
  </singleXmlCell>
  <singleXmlCell id="346" xr6:uid="{2651A960-F31D-497A-88FD-20B6D2D7AC59}" r="I59" connectionId="0">
    <xmlCellPr id="1" xr6:uid="{549421E0-A24E-474A-A04C-9558FC0FEB12}" uniqueName="P1199039">
      <xmlPr mapId="1" xpath="/TFI-IZD-KI/ISD-KI-TFI_1001396/P1199039" xmlDataType="decimal"/>
    </xmlCellPr>
  </singleXmlCell>
  <singleXmlCell id="347" xr6:uid="{CCDBF144-169D-4C74-9257-3C5C0C77A22D}" r="J59" connectionId="0">
    <xmlCellPr id="1" xr6:uid="{EF801C18-360C-4EB4-AE3A-3BCB7C87F3D4}" uniqueName="P1072690">
      <xmlPr mapId="1" xpath="/TFI-IZD-KI/ISD-KI-TFI_1001396/P1072690" xmlDataType="decimal"/>
    </xmlCellPr>
  </singleXmlCell>
  <singleXmlCell id="348" xr6:uid="{8776DEDF-43BC-4609-8CB0-24482115B8BF}" r="K59" connectionId="0">
    <xmlCellPr id="1" xr6:uid="{45558DB3-0073-42C4-9EA6-034C07DD1ED4}" uniqueName="P1199102">
      <xmlPr mapId="1" xpath="/TFI-IZD-KI/ISD-KI-TFI_1001396/P1199102" xmlDataType="decimal"/>
    </xmlCellPr>
  </singleXmlCell>
  <singleXmlCell id="349" xr6:uid="{C554F41E-3A35-424D-87AA-7453B25CE4C9}" r="H60" connectionId="0">
    <xmlCellPr id="1" xr6:uid="{0ADDB7EF-979D-4E90-80E2-2236E48CEDC3}" uniqueName="P1072691">
      <xmlPr mapId="1" xpath="/TFI-IZD-KI/ISD-KI-TFI_1001396/P1072691" xmlDataType="decimal"/>
    </xmlCellPr>
  </singleXmlCell>
  <singleXmlCell id="350" xr6:uid="{6658E8CD-CCAE-4DE7-A22A-71B82B4E7916}" r="I60" connectionId="0">
    <xmlCellPr id="1" xr6:uid="{07DEE73D-59A0-4158-B33A-D0850CB9C9B0}" uniqueName="P1199040">
      <xmlPr mapId="1" xpath="/TFI-IZD-KI/ISD-KI-TFI_1001396/P1199040" xmlDataType="decimal"/>
    </xmlCellPr>
  </singleXmlCell>
  <singleXmlCell id="351" xr6:uid="{F4E26762-937E-4CCE-82E0-B5A42124FDE3}" r="J60" connectionId="0">
    <xmlCellPr id="1" xr6:uid="{AB93F3BD-1D7D-49CB-BB91-AE0DB55D5F14}" uniqueName="P1072692">
      <xmlPr mapId="1" xpath="/TFI-IZD-KI/ISD-KI-TFI_1001396/P1072692" xmlDataType="decimal"/>
    </xmlCellPr>
  </singleXmlCell>
  <singleXmlCell id="352" xr6:uid="{14CD4731-D24B-4FA1-B856-6DFDD13C9E08}" r="K60" connectionId="0">
    <xmlCellPr id="1" xr6:uid="{01923FFB-7A52-4E29-BF52-0E4276EBD8EF}" uniqueName="P1199103">
      <xmlPr mapId="1" xpath="/TFI-IZD-KI/ISD-KI-TFI_1001396/P1199103" xmlDataType="decimal"/>
    </xmlCellPr>
  </singleXmlCell>
  <singleXmlCell id="353" xr6:uid="{DDE5568F-D79C-431D-8257-E8652D4DBE6A}" r="H61" connectionId="0">
    <xmlCellPr id="1" xr6:uid="{15E5DECA-B94C-49E5-8A40-D5A022D76EF9}" uniqueName="P1072693">
      <xmlPr mapId="1" xpath="/TFI-IZD-KI/ISD-KI-TFI_1001396/P1072693" xmlDataType="decimal"/>
    </xmlCellPr>
  </singleXmlCell>
  <singleXmlCell id="354" xr6:uid="{07539CD4-9224-4157-8D55-7950C2D5D83D}" r="I61" connectionId="0">
    <xmlCellPr id="1" xr6:uid="{39BD7B4A-4615-4E3C-B7D5-96CA0C60F3B7}" uniqueName="P1199041">
      <xmlPr mapId="1" xpath="/TFI-IZD-KI/ISD-KI-TFI_1001396/P1199041" xmlDataType="decimal"/>
    </xmlCellPr>
  </singleXmlCell>
  <singleXmlCell id="355" xr6:uid="{C1CD4CED-44E7-4FEF-9049-A61F309592AC}" r="J61" connectionId="0">
    <xmlCellPr id="1" xr6:uid="{67B349FE-E242-461F-B0DC-E902E0471C51}" uniqueName="P1072694">
      <xmlPr mapId="1" xpath="/TFI-IZD-KI/ISD-KI-TFI_1001396/P1072694" xmlDataType="decimal"/>
    </xmlCellPr>
  </singleXmlCell>
  <singleXmlCell id="356" xr6:uid="{82DAB0D5-01B2-47E6-AB85-9D344A78B365}" r="K61" connectionId="0">
    <xmlCellPr id="1" xr6:uid="{A2C4A9FC-F932-4E70-891B-EF7A856C4B40}" uniqueName="P1199104">
      <xmlPr mapId="1" xpath="/TFI-IZD-KI/ISD-KI-TFI_1001396/P1199104" xmlDataType="decimal"/>
    </xmlCellPr>
  </singleXmlCell>
  <singleXmlCell id="357" xr6:uid="{9ACA3A91-E0EE-4AEB-B6E8-73159F63D35D}" r="H62" connectionId="0">
    <xmlCellPr id="1" xr6:uid="{30E31A2F-CF67-48CC-9534-6AB375552AC3}" uniqueName="P1072695">
      <xmlPr mapId="1" xpath="/TFI-IZD-KI/ISD-KI-TFI_1001396/P1072695" xmlDataType="decimal"/>
    </xmlCellPr>
  </singleXmlCell>
  <singleXmlCell id="358" xr6:uid="{DF44C237-EB2E-433A-9709-E8757E0ABC3A}" r="I62" connectionId="0">
    <xmlCellPr id="1" xr6:uid="{698736DD-E5BF-4C1F-9443-45037F65E0F4}" uniqueName="P1199042">
      <xmlPr mapId="1" xpath="/TFI-IZD-KI/ISD-KI-TFI_1001396/P1199042" xmlDataType="decimal"/>
    </xmlCellPr>
  </singleXmlCell>
  <singleXmlCell id="359" xr6:uid="{17DE8F8D-2FCF-4E53-8518-013C4AF320AD}" r="J62" connectionId="0">
    <xmlCellPr id="1" xr6:uid="{3F72CCEA-37E1-4729-8E1C-8CFF41A157BF}" uniqueName="P1072696">
      <xmlPr mapId="1" xpath="/TFI-IZD-KI/ISD-KI-TFI_1001396/P1072696" xmlDataType="decimal"/>
    </xmlCellPr>
  </singleXmlCell>
  <singleXmlCell id="360" xr6:uid="{E22E0C17-38BD-402C-B484-A6DFAE115883}" r="K62" connectionId="0">
    <xmlCellPr id="1" xr6:uid="{F0CF8F46-8DE0-4078-9486-BAF088E9DD22}" uniqueName="P1199105">
      <xmlPr mapId="1" xpath="/TFI-IZD-KI/ISD-KI-TFI_1001396/P1199105" xmlDataType="decimal"/>
    </xmlCellPr>
  </singleXmlCell>
  <singleXmlCell id="361" xr6:uid="{79C2E3ED-E8D3-4AA6-BBFA-9CC4DF988F03}" r="H63" connectionId="0">
    <xmlCellPr id="1" xr6:uid="{6051F069-96BE-4C0B-9EAD-9F2711C736AE}" uniqueName="P1072697">
      <xmlPr mapId="1" xpath="/TFI-IZD-KI/ISD-KI-TFI_1001396/P1072697" xmlDataType="decimal"/>
    </xmlCellPr>
  </singleXmlCell>
  <singleXmlCell id="362" xr6:uid="{1AACFD8A-BD52-436A-8952-8B3E392D9824}" r="I63" connectionId="0">
    <xmlCellPr id="1" xr6:uid="{7E4D0D6D-4D5E-439B-A153-6016E1A8106F}" uniqueName="P1199043">
      <xmlPr mapId="1" xpath="/TFI-IZD-KI/ISD-KI-TFI_1001396/P1199043" xmlDataType="decimal"/>
    </xmlCellPr>
  </singleXmlCell>
  <singleXmlCell id="363" xr6:uid="{138DDEA9-B32A-4756-95BB-E609CCA4D516}" r="J63" connectionId="0">
    <xmlCellPr id="1" xr6:uid="{C148857A-B314-4B87-9CB5-CB45BF73AB48}" uniqueName="P1072698">
      <xmlPr mapId="1" xpath="/TFI-IZD-KI/ISD-KI-TFI_1001396/P1072698" xmlDataType="decimal"/>
    </xmlCellPr>
  </singleXmlCell>
  <singleXmlCell id="364" xr6:uid="{A9BC239A-FBE3-497B-B623-661F62931848}" r="K63" connectionId="0">
    <xmlCellPr id="1" xr6:uid="{2B33468F-7FAA-4051-8744-FCCA32787105}" uniqueName="P1199106">
      <xmlPr mapId="1" xpath="/TFI-IZD-KI/ISD-KI-TFI_1001396/P1199106" xmlDataType="decimal"/>
    </xmlCellPr>
  </singleXmlCell>
  <singleXmlCell id="365" xr6:uid="{4DB74B75-3DBD-4C77-94D9-735E1BB8738C}" r="H64" connectionId="0">
    <xmlCellPr id="1" xr6:uid="{EF412229-4A55-4D0F-AE45-F759A054E5A2}" uniqueName="P1072699">
      <xmlPr mapId="1" xpath="/TFI-IZD-KI/ISD-KI-TFI_1001396/P1072699" xmlDataType="decimal"/>
    </xmlCellPr>
  </singleXmlCell>
  <singleXmlCell id="366" xr6:uid="{30A60FD2-A481-4DBC-A546-798FE9548A71}" r="I64" connectionId="0">
    <xmlCellPr id="1" xr6:uid="{9C110B8C-3E19-4F4B-82B3-3165AE4D5554}" uniqueName="P1199044">
      <xmlPr mapId="1" xpath="/TFI-IZD-KI/ISD-KI-TFI_1001396/P1199044" xmlDataType="decimal"/>
    </xmlCellPr>
  </singleXmlCell>
  <singleXmlCell id="367" xr6:uid="{EB603EB6-413C-4046-8572-FED1A7543A01}" r="J64" connectionId="0">
    <xmlCellPr id="1" xr6:uid="{571F2A0C-3317-498B-A64B-253B936064F2}" uniqueName="P1072700">
      <xmlPr mapId="1" xpath="/TFI-IZD-KI/ISD-KI-TFI_1001396/P1072700" xmlDataType="decimal"/>
    </xmlCellPr>
  </singleXmlCell>
  <singleXmlCell id="368" xr6:uid="{264221F6-85E1-4BEE-AB6A-F24CD79B8C7E}" r="K64" connectionId="0">
    <xmlCellPr id="1" xr6:uid="{3043A90E-2675-4A4F-B739-3871BFBC3E52}" uniqueName="P1199107">
      <xmlPr mapId="1" xpath="/TFI-IZD-KI/ISD-KI-TFI_1001396/P1199107" xmlDataType="decimal"/>
    </xmlCellPr>
  </singleXmlCell>
  <singleXmlCell id="369" xr6:uid="{469EC96D-3088-49E4-9E53-41DCDE95D1E0}" r="H65" connectionId="0">
    <xmlCellPr id="1" xr6:uid="{CCD3FE26-14F6-4D57-96B1-C40278171599}" uniqueName="P1072701">
      <xmlPr mapId="1" xpath="/TFI-IZD-KI/ISD-KI-TFI_1001396/P1072701" xmlDataType="decimal"/>
    </xmlCellPr>
  </singleXmlCell>
  <singleXmlCell id="370" xr6:uid="{B434556A-1EBE-4531-A83C-92096D297720}" r="I65" connectionId="0">
    <xmlCellPr id="1" xr6:uid="{D835AFD3-460E-4B42-9EBC-1C032C3C5FD3}" uniqueName="P1199045">
      <xmlPr mapId="1" xpath="/TFI-IZD-KI/ISD-KI-TFI_1001396/P1199045" xmlDataType="decimal"/>
    </xmlCellPr>
  </singleXmlCell>
  <singleXmlCell id="371" xr6:uid="{D1BDC232-E5EE-4521-996F-4D4374787138}" r="J65" connectionId="0">
    <xmlCellPr id="1" xr6:uid="{8FDD72DC-B671-4F87-8679-72D18D5C65DB}" uniqueName="P1072702">
      <xmlPr mapId="1" xpath="/TFI-IZD-KI/ISD-KI-TFI_1001396/P1072702" xmlDataType="decimal"/>
    </xmlCellPr>
  </singleXmlCell>
  <singleXmlCell id="372" xr6:uid="{1BFC2EF0-F94A-4864-9470-60E3C553DCAE}" r="K65" connectionId="0">
    <xmlCellPr id="1" xr6:uid="{EF3D79FC-7D27-436F-9BCC-51D4BD44DB15}" uniqueName="P1199108">
      <xmlPr mapId="1" xpath="/TFI-IZD-KI/ISD-KI-TFI_1001396/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73" xr6:uid="{C4FA41B9-E3FC-432C-8D6F-FF0C5DC7BE49}" r="H8" connectionId="0">
    <xmlCellPr id="1" xr6:uid="{70175262-2B39-49E1-ADB8-248CFE71082C}" uniqueName="P1071697">
      <xmlPr mapId="1" xpath="/TFI-IZD-KI/INT-E_1000961/P1071697" xmlDataType="decimal"/>
    </xmlCellPr>
  </singleXmlCell>
  <singleXmlCell id="374" xr6:uid="{D9FFC6ED-B389-472F-8A21-D8D49EB5F280}" r="I8" connectionId="0">
    <xmlCellPr id="1" xr6:uid="{178A54CA-4E84-4634-9A72-5334D0088CF4}" uniqueName="P1071698">
      <xmlPr mapId="1" xpath="/TFI-IZD-KI/INT-E_1000961/P1071698" xmlDataType="decimal"/>
    </xmlCellPr>
  </singleXmlCell>
  <singleXmlCell id="375" xr6:uid="{8D0CB65D-5061-467D-9A6A-40C652D780B7}" r="H9" connectionId="0">
    <xmlCellPr id="1" xr6:uid="{BA0C12CD-90DA-4A6D-B8CE-CD53AB054283}" uniqueName="P1071699">
      <xmlPr mapId="1" xpath="/TFI-IZD-KI/INT-E_1000961/P1071699" xmlDataType="decimal"/>
    </xmlCellPr>
  </singleXmlCell>
  <singleXmlCell id="376" xr6:uid="{45E6047B-0234-483A-A02F-F2DD667BC5D4}" r="I9" connectionId="0">
    <xmlCellPr id="1" xr6:uid="{426ADABD-EFA6-478F-B79B-F1D571A0E428}" uniqueName="P1071700">
      <xmlPr mapId="1" xpath="/TFI-IZD-KI/INT-E_1000961/P1071700" xmlDataType="decimal"/>
    </xmlCellPr>
  </singleXmlCell>
  <singleXmlCell id="377" xr6:uid="{D587D114-E628-4851-87E6-9AC41CDE96F1}" r="H10" connectionId="0">
    <xmlCellPr id="1" xr6:uid="{FC95F026-2737-41F7-BFC4-B03773230560}" uniqueName="P1071701">
      <xmlPr mapId="1" xpath="/TFI-IZD-KI/INT-E_1000961/P1071701" xmlDataType="decimal"/>
    </xmlCellPr>
  </singleXmlCell>
  <singleXmlCell id="378" xr6:uid="{F4CA252D-F7F9-49C8-9225-C4B78A4D91C4}" r="I10" connectionId="0">
    <xmlCellPr id="1" xr6:uid="{5E92DEF2-8069-4117-9AF6-FBD687569C93}" uniqueName="P1071702">
      <xmlPr mapId="1" xpath="/TFI-IZD-KI/INT-E_1000961/P1071702" xmlDataType="decimal"/>
    </xmlCellPr>
  </singleXmlCell>
  <singleXmlCell id="379" xr6:uid="{AFF8CBC0-CB22-45D0-B99E-43E5B4B3B566}" r="H11" connectionId="0">
    <xmlCellPr id="1" xr6:uid="{B469A0AA-38EB-4E1A-B58E-2DFBFD195407}" uniqueName="P1071703">
      <xmlPr mapId="1" xpath="/TFI-IZD-KI/INT-E_1000961/P1071703" xmlDataType="decimal"/>
    </xmlCellPr>
  </singleXmlCell>
  <singleXmlCell id="380" xr6:uid="{DC76EC91-DBA6-4CF5-8E2C-A4C3414D326E}" r="I11" connectionId="0">
    <xmlCellPr id="1" xr6:uid="{E7F630EE-4105-40EA-B428-E5FD20A467DC}" uniqueName="P1071704">
      <xmlPr mapId="1" xpath="/TFI-IZD-KI/INT-E_1000961/P1071704" xmlDataType="decimal"/>
    </xmlCellPr>
  </singleXmlCell>
  <singleXmlCell id="381" xr6:uid="{65231536-E4EA-4EB6-A5A9-FC8E30F4C588}" r="H12" connectionId="0">
    <xmlCellPr id="1" xr6:uid="{2162F537-704A-4767-BC2A-5EDE002DFCF7}" uniqueName="P1071705">
      <xmlPr mapId="1" xpath="/TFI-IZD-KI/INT-E_1000961/P1071705" xmlDataType="decimal"/>
    </xmlCellPr>
  </singleXmlCell>
  <singleXmlCell id="382" xr6:uid="{EFEC2D69-F6D7-4518-9A6B-D169B348FF43}" r="I12" connectionId="0">
    <xmlCellPr id="1" xr6:uid="{3F6EF42E-15E8-4C24-9448-DCBFF884DE5F}" uniqueName="P1071706">
      <xmlPr mapId="1" xpath="/TFI-IZD-KI/INT-E_1000961/P1071706" xmlDataType="decimal"/>
    </xmlCellPr>
  </singleXmlCell>
  <singleXmlCell id="383" xr6:uid="{690BF559-4FF7-4179-8195-BD56927C4A9E}" r="H13" connectionId="0">
    <xmlCellPr id="1" xr6:uid="{F9F172CC-4EE4-424D-A6C6-8B6B956E8750}" uniqueName="P1071707">
      <xmlPr mapId="1" xpath="/TFI-IZD-KI/INT-E_1000961/P1071707" xmlDataType="decimal"/>
    </xmlCellPr>
  </singleXmlCell>
  <singleXmlCell id="384" xr6:uid="{40846DF2-7079-4143-9B78-1352B98606E4}" r="I13" connectionId="0">
    <xmlCellPr id="1" xr6:uid="{5747218E-0D25-410B-8125-B28E20429F16}" uniqueName="P1071708">
      <xmlPr mapId="1" xpath="/TFI-IZD-KI/INT-E_1000961/P1071708" xmlDataType="decimal"/>
    </xmlCellPr>
  </singleXmlCell>
  <singleXmlCell id="385" xr6:uid="{3714D262-844F-4D6C-A805-468975DB196B}" r="H14" connectionId="0">
    <xmlCellPr id="1" xr6:uid="{69760BF7-AD45-4EC2-82DB-DD66B3EF2979}" uniqueName="P1071709">
      <xmlPr mapId="1" xpath="/TFI-IZD-KI/INT-E_1000961/P1071709" xmlDataType="decimal"/>
    </xmlCellPr>
  </singleXmlCell>
  <singleXmlCell id="386" xr6:uid="{27CC6E49-BFD4-4F28-8FDC-70271E684C59}" r="I14" connectionId="0">
    <xmlCellPr id="1" xr6:uid="{BE510B3A-DC84-4CE6-8269-175DB82376C8}" uniqueName="P1071710">
      <xmlPr mapId="1" xpath="/TFI-IZD-KI/INT-E_1000961/P1071710" xmlDataType="decimal"/>
    </xmlCellPr>
  </singleXmlCell>
  <singleXmlCell id="387" xr6:uid="{63BDA191-E4AE-42E7-9329-B58DD9740D43}" r="H15" connectionId="0">
    <xmlCellPr id="1" xr6:uid="{F49D9AA1-C54C-4ACB-9F1C-DE68DC778123}" uniqueName="P1071711">
      <xmlPr mapId="1" xpath="/TFI-IZD-KI/INT-E_1000961/P1071711" xmlDataType="decimal"/>
    </xmlCellPr>
  </singleXmlCell>
  <singleXmlCell id="388" xr6:uid="{4DE12633-C21A-4DB3-ACF8-298947FD0B70}" r="I15" connectionId="0">
    <xmlCellPr id="1" xr6:uid="{90E04D87-4DAD-40BB-B907-DBCEF79B863E}" uniqueName="P1071712">
      <xmlPr mapId="1" xpath="/TFI-IZD-KI/INT-E_1000961/P1071712" xmlDataType="decimal"/>
    </xmlCellPr>
  </singleXmlCell>
  <singleXmlCell id="389" xr6:uid="{21B1E26F-CB8F-4B0E-8D72-644C34D25BA5}" r="H17" connectionId="0">
    <xmlCellPr id="1" xr6:uid="{99FA8859-5493-4000-B3E9-473A2BA8040A}" uniqueName="P1071713">
      <xmlPr mapId="1" xpath="/TFI-IZD-KI/INT-E_1000961/P1071713" xmlDataType="decimal"/>
    </xmlCellPr>
  </singleXmlCell>
  <singleXmlCell id="390" xr6:uid="{21939833-46FA-4058-86EA-798363CF06D5}" r="I17" connectionId="0">
    <xmlCellPr id="1" xr6:uid="{74FED48C-62E4-44C5-AD97-DCC7B8547B65}" uniqueName="P1071714">
      <xmlPr mapId="1" xpath="/TFI-IZD-KI/INT-E_1000961/P1071714" xmlDataType="decimal"/>
    </xmlCellPr>
  </singleXmlCell>
  <singleXmlCell id="391" xr6:uid="{CFD8BEAC-3616-4F98-AA28-3B8D65310C52}" r="H19" connectionId="0">
    <xmlCellPr id="1" xr6:uid="{52077AD8-9886-44AA-891B-B1F1A895E110}" uniqueName="P1071715">
      <xmlPr mapId="1" xpath="/TFI-IZD-KI/INT-E_1000961/P1071715" xmlDataType="decimal"/>
    </xmlCellPr>
  </singleXmlCell>
  <singleXmlCell id="392" xr6:uid="{6FB4B66D-95F5-4B96-ABDD-C701532E1B80}" r="I19" connectionId="0">
    <xmlCellPr id="1" xr6:uid="{C58BF97A-41AB-4E7A-B3F5-287152B31A2A}" uniqueName="P1071716">
      <xmlPr mapId="1" xpath="/TFI-IZD-KI/INT-E_1000961/P1071716" xmlDataType="decimal"/>
    </xmlCellPr>
  </singleXmlCell>
  <singleXmlCell id="393" xr6:uid="{FB7CCF81-4D8A-4797-8F02-5176A66AA90A}" r="H20" connectionId="0">
    <xmlCellPr id="1" xr6:uid="{A4ED1801-00EC-4418-A330-68A69488489D}" uniqueName="P1071717">
      <xmlPr mapId="1" xpath="/TFI-IZD-KI/INT-E_1000961/P1071717" xmlDataType="decimal"/>
    </xmlCellPr>
  </singleXmlCell>
  <singleXmlCell id="394" xr6:uid="{9786A431-BEAC-4F4B-9CC5-62649677A2C9}" r="I20" connectionId="0">
    <xmlCellPr id="1" xr6:uid="{F0ABC941-8836-4D93-B90E-346173A7798B}" uniqueName="P1071718">
      <xmlPr mapId="1" xpath="/TFI-IZD-KI/INT-E_1000961/P1071718" xmlDataType="decimal"/>
    </xmlCellPr>
  </singleXmlCell>
  <singleXmlCell id="395" xr6:uid="{8B7B6F55-C294-492F-8BEA-2B2C62966E7E}" r="H21" connectionId="0">
    <xmlCellPr id="1" xr6:uid="{FC6C37F5-9EDC-47E2-B22A-738C3DB2FD4C}" uniqueName="P1071719">
      <xmlPr mapId="1" xpath="/TFI-IZD-KI/INT-E_1000961/P1071719" xmlDataType="decimal"/>
    </xmlCellPr>
  </singleXmlCell>
  <singleXmlCell id="396" xr6:uid="{56EBEF2A-5A26-421A-972A-EA44F49FE509}" r="I21" connectionId="0">
    <xmlCellPr id="1" xr6:uid="{2CAA1F89-48BE-4218-9BAE-BE7AFCD2793D}" uniqueName="P1071720">
      <xmlPr mapId="1" xpath="/TFI-IZD-KI/INT-E_1000961/P1071720" xmlDataType="decimal"/>
    </xmlCellPr>
  </singleXmlCell>
  <singleXmlCell id="397" xr6:uid="{7C5D4043-3D2C-4DD9-9E57-BA72CD1F159A}" r="H22" connectionId="0">
    <xmlCellPr id="1" xr6:uid="{2E5B6F95-2C1C-47C8-81A9-229AE7657CEB}" uniqueName="P1071721">
      <xmlPr mapId="1" xpath="/TFI-IZD-KI/INT-E_1000961/P1071721" xmlDataType="decimal"/>
    </xmlCellPr>
  </singleXmlCell>
  <singleXmlCell id="398" xr6:uid="{C8844737-CE99-43B0-B088-7D64525128DE}" r="I22" connectionId="0">
    <xmlCellPr id="1" xr6:uid="{48609924-3AC8-4357-8B61-4707D62DC654}" uniqueName="P1071722">
      <xmlPr mapId="1" xpath="/TFI-IZD-KI/INT-E_1000961/P1071722" xmlDataType="decimal"/>
    </xmlCellPr>
  </singleXmlCell>
  <singleXmlCell id="399" xr6:uid="{48A42C3B-5234-4705-9BA1-CAC2B8C2BFA5}" r="H23" connectionId="0">
    <xmlCellPr id="1" xr6:uid="{550E3155-476C-4A86-9EE6-039C2AEC8D52}" uniqueName="P1071723">
      <xmlPr mapId="1" xpath="/TFI-IZD-KI/INT-E_1000961/P1071723" xmlDataType="decimal"/>
    </xmlCellPr>
  </singleXmlCell>
  <singleXmlCell id="400" xr6:uid="{87E4F878-C0D0-4B4C-8F8C-2C7033EEEB68}" r="I23" connectionId="0">
    <xmlCellPr id="1" xr6:uid="{F5A4E8FD-3EEE-4046-8BA4-7E43EC515748}" uniqueName="P1071724">
      <xmlPr mapId="1" xpath="/TFI-IZD-KI/INT-E_1000961/P1071724" xmlDataType="decimal"/>
    </xmlCellPr>
  </singleXmlCell>
  <singleXmlCell id="401" xr6:uid="{6521417B-D93B-41ED-8D60-BAEE851CF82C}" r="H25" connectionId="0">
    <xmlCellPr id="1" xr6:uid="{FD6CAC66-B97F-4BF4-A0EF-FC3DCF078F13}" uniqueName="P1071725">
      <xmlPr mapId="1" xpath="/TFI-IZD-KI/INT-E_1000961/P1071725" xmlDataType="decimal"/>
    </xmlCellPr>
  </singleXmlCell>
  <singleXmlCell id="402" xr6:uid="{DDA39325-2034-4FB5-9204-6CA1A0A539B0}" r="I25" connectionId="0">
    <xmlCellPr id="1" xr6:uid="{253AFFC8-D861-46FB-A9BE-760C6208085A}" uniqueName="P1071726">
      <xmlPr mapId="1" xpath="/TFI-IZD-KI/INT-E_1000961/P1071726" xmlDataType="decimal"/>
    </xmlCellPr>
  </singleXmlCell>
  <singleXmlCell id="403" xr6:uid="{9FD9CA0D-C729-4F4F-BE68-80061D117CFF}" r="H26" connectionId="0">
    <xmlCellPr id="1" xr6:uid="{3EC8574C-9DF3-4B2E-B42D-1FE24A9BA833}" uniqueName="P1071727">
      <xmlPr mapId="1" xpath="/TFI-IZD-KI/INT-E_1000961/P1071727" xmlDataType="decimal"/>
    </xmlCellPr>
  </singleXmlCell>
  <singleXmlCell id="404" xr6:uid="{1FC7A24F-6A5E-4CA4-BE7C-634425F8674F}" r="I26" connectionId="0">
    <xmlCellPr id="1" xr6:uid="{657FAEBE-B617-47FE-A31E-BE0AC68EAF3C}" uniqueName="P1071728">
      <xmlPr mapId="1" xpath="/TFI-IZD-KI/INT-E_1000961/P1071728" xmlDataType="decimal"/>
    </xmlCellPr>
  </singleXmlCell>
  <singleXmlCell id="405" xr6:uid="{773E6A99-F7DD-4438-88CD-18581854C829}" r="H27" connectionId="0">
    <xmlCellPr id="1" xr6:uid="{F4D0DAF9-CADD-47A7-83CD-F23337736E13}" uniqueName="P1071729">
      <xmlPr mapId="1" xpath="/TFI-IZD-KI/INT-E_1000961/P1071729" xmlDataType="decimal"/>
    </xmlCellPr>
  </singleXmlCell>
  <singleXmlCell id="406" xr6:uid="{12008138-9CD4-43C6-8EE5-447E237E1975}" r="I27" connectionId="0">
    <xmlCellPr id="1" xr6:uid="{4E44CF3D-1AAD-49A3-AABB-AE00BA1FA985}" uniqueName="P1071730">
      <xmlPr mapId="1" xpath="/TFI-IZD-KI/INT-E_1000961/P1071730" xmlDataType="decimal"/>
    </xmlCellPr>
  </singleXmlCell>
  <singleXmlCell id="407" xr6:uid="{E2BF05D0-8629-45ED-A6F3-2B00D9B62862}" r="H28" connectionId="0">
    <xmlCellPr id="1" xr6:uid="{3A010999-F0C7-4274-A978-ED7876ACBA6D}" uniqueName="P1071731">
      <xmlPr mapId="1" xpath="/TFI-IZD-KI/INT-E_1000961/P1071731" xmlDataType="decimal"/>
    </xmlCellPr>
  </singleXmlCell>
  <singleXmlCell id="408" xr6:uid="{EB645015-468D-4A79-9054-3DEF411CC991}" r="I28" connectionId="0">
    <xmlCellPr id="1" xr6:uid="{71AB0D40-61D6-4599-9C75-F149F5DBA3E3}" uniqueName="P1071732">
      <xmlPr mapId="1" xpath="/TFI-IZD-KI/INT-E_1000961/P1071732" xmlDataType="decimal"/>
    </xmlCellPr>
  </singleXmlCell>
  <singleXmlCell id="409" xr6:uid="{5B2157F9-55FF-4FD0-9FAC-9A19246C5582}" r="H29" connectionId="0">
    <xmlCellPr id="1" xr6:uid="{74B074BC-B8E6-43E6-BC81-68F7A8DEC396}" uniqueName="P1071733">
      <xmlPr mapId="1" xpath="/TFI-IZD-KI/INT-E_1000961/P1071733" xmlDataType="decimal"/>
    </xmlCellPr>
  </singleXmlCell>
  <singleXmlCell id="410" xr6:uid="{7BF62617-24C6-4027-8CA4-737F13FF33EC}" r="I29" connectionId="0">
    <xmlCellPr id="1" xr6:uid="{9A066506-0C89-4498-90F1-EF037E34DBA0}" uniqueName="P1071734">
      <xmlPr mapId="1" xpath="/TFI-IZD-KI/INT-E_1000961/P1071734" xmlDataType="decimal"/>
    </xmlCellPr>
  </singleXmlCell>
  <singleXmlCell id="411" xr6:uid="{5E75F403-303D-48DE-BB56-2E14199E755C}" r="H30" connectionId="0">
    <xmlCellPr id="1" xr6:uid="{10102D88-4CE9-4AD1-8217-F4FACB55D84A}" uniqueName="P1071735">
      <xmlPr mapId="1" xpath="/TFI-IZD-KI/INT-E_1000961/P1071735" xmlDataType="decimal"/>
    </xmlCellPr>
  </singleXmlCell>
  <singleXmlCell id="412" xr6:uid="{3DC2F90D-C144-48AE-BB01-D775D446FF0A}" r="I30" connectionId="0">
    <xmlCellPr id="1" xr6:uid="{BF302A9A-3E06-453A-BFE8-5866A99A8592}" uniqueName="P1071736">
      <xmlPr mapId="1" xpath="/TFI-IZD-KI/INT-E_1000961/P1071736" xmlDataType="decimal"/>
    </xmlCellPr>
  </singleXmlCell>
  <singleXmlCell id="413" xr6:uid="{6B46CA59-F505-431C-851B-B5DB0A6D8334}" r="H31" connectionId="0">
    <xmlCellPr id="1" xr6:uid="{03D33734-F7B8-4416-A258-843A6D1F220A}" uniqueName="P1071737">
      <xmlPr mapId="1" xpath="/TFI-IZD-KI/INT-E_1000961/P1071737" xmlDataType="decimal"/>
    </xmlCellPr>
  </singleXmlCell>
  <singleXmlCell id="414" xr6:uid="{E6268941-F5B6-411D-9E4D-E0217674E8CB}" r="I31" connectionId="0">
    <xmlCellPr id="1" xr6:uid="{3FEB8FDB-7102-4256-8E11-71696EB53299}" uniqueName="P1071738">
      <xmlPr mapId="1" xpath="/TFI-IZD-KI/INT-E_1000961/P1071738" xmlDataType="decimal"/>
    </xmlCellPr>
  </singleXmlCell>
  <singleXmlCell id="415" xr6:uid="{0B02188D-F4AC-4EB8-B22A-96C265FD946C}" r="H32" connectionId="0">
    <xmlCellPr id="1" xr6:uid="{C36C78BA-C080-4A91-A247-5937072561F1}" uniqueName="P1071739">
      <xmlPr mapId="1" xpath="/TFI-IZD-KI/INT-E_1000961/P1071739" xmlDataType="decimal"/>
    </xmlCellPr>
  </singleXmlCell>
  <singleXmlCell id="416" xr6:uid="{E2820CEB-A13D-49D6-8501-A3EAB2B48900}" r="I32" connectionId="0">
    <xmlCellPr id="1" xr6:uid="{1B21AD73-8CBA-4AE1-A0A7-A4746212CFCB}" uniqueName="P1071740">
      <xmlPr mapId="1" xpath="/TFI-IZD-KI/INT-E_1000961/P1071740" xmlDataType="decimal"/>
    </xmlCellPr>
  </singleXmlCell>
  <singleXmlCell id="417" xr6:uid="{978014EC-D375-445D-8F49-895C4C27F764}" r="H33" connectionId="0">
    <xmlCellPr id="1" xr6:uid="{3AF6BA8A-47F7-4D66-923E-5FFB0B4F05D5}" uniqueName="P1071741">
      <xmlPr mapId="1" xpath="/TFI-IZD-KI/INT-E_1000961/P1071741" xmlDataType="decimal"/>
    </xmlCellPr>
  </singleXmlCell>
  <singleXmlCell id="418" xr6:uid="{1AD131E2-A31D-420A-B83C-17DEB3871B1D}" r="I33" connectionId="0">
    <xmlCellPr id="1" xr6:uid="{3AC43B4E-5896-4095-AB3B-A0F11A144870}" uniqueName="P1071742">
      <xmlPr mapId="1" xpath="/TFI-IZD-KI/INT-E_1000961/P1071742" xmlDataType="decimal"/>
    </xmlCellPr>
  </singleXmlCell>
  <singleXmlCell id="419" xr6:uid="{A7EF03CB-B49D-4FE0-A36E-C6051D218623}" r="H34" connectionId="0">
    <xmlCellPr id="1" xr6:uid="{5F34E31E-7486-4C34-A2E9-BF2BE8DE79D3}" uniqueName="P1071743">
      <xmlPr mapId="1" xpath="/TFI-IZD-KI/INT-E_1000961/P1071743" xmlDataType="decimal"/>
    </xmlCellPr>
  </singleXmlCell>
  <singleXmlCell id="420" xr6:uid="{48EC5F48-E565-44F1-81B3-697C40A0850C}" r="I34" connectionId="0">
    <xmlCellPr id="1" xr6:uid="{45DE94E6-000B-4CA7-889C-55D87E4849B7}" uniqueName="P1071744">
      <xmlPr mapId="1" xpath="/TFI-IZD-KI/INT-E_1000961/P1071744" xmlDataType="decimal"/>
    </xmlCellPr>
  </singleXmlCell>
  <singleXmlCell id="421" xr6:uid="{501DEDC1-E9B5-49C3-9CD3-6FA8C654725A}" r="H35" connectionId="0">
    <xmlCellPr id="1" xr6:uid="{63ED5C76-5130-4A3F-B5FD-613F9F8B22AE}" uniqueName="P1071745">
      <xmlPr mapId="1" xpath="/TFI-IZD-KI/INT-E_1000961/P1071745" xmlDataType="decimal"/>
    </xmlCellPr>
  </singleXmlCell>
  <singleXmlCell id="422" xr6:uid="{976CAE33-7A5C-4631-9040-2C696A94A224}" r="I35" connectionId="0">
    <xmlCellPr id="1" xr6:uid="{81286EB6-7CB6-4C33-A005-DB925FDE57B8}" uniqueName="P1071746">
      <xmlPr mapId="1" xpath="/TFI-IZD-KI/INT-E_1000961/P1071746" xmlDataType="decimal"/>
    </xmlCellPr>
  </singleXmlCell>
  <singleXmlCell id="423" xr6:uid="{5BD8C9ED-8E60-4573-894D-F74B72FEE534}" r="H36" connectionId="0">
    <xmlCellPr id="1" xr6:uid="{2C7AAFA8-B818-47E1-8EAF-4F4D4198A6E4}" uniqueName="P1071747">
      <xmlPr mapId="1" xpath="/TFI-IZD-KI/INT-E_1000961/P1071747" xmlDataType="decimal"/>
    </xmlCellPr>
  </singleXmlCell>
  <singleXmlCell id="424" xr6:uid="{18BDC9A9-5A0E-492F-B0E4-3018529E7D8A}" r="I36" connectionId="0">
    <xmlCellPr id="1" xr6:uid="{E22C8474-5B9B-4C5C-AA87-61715DD7B3F1}" uniqueName="P1071748">
      <xmlPr mapId="1" xpath="/TFI-IZD-KI/INT-E_1000961/P1071748" xmlDataType="decimal"/>
    </xmlCellPr>
  </singleXmlCell>
  <singleXmlCell id="425" xr6:uid="{7E0DFB82-A66D-4358-BF74-51607555A4C3}" r="H37" connectionId="0">
    <xmlCellPr id="1" xr6:uid="{E69705B2-A4BE-492E-9297-E6D27427C85C}" uniqueName="P1071749">
      <xmlPr mapId="1" xpath="/TFI-IZD-KI/INT-E_1000961/P1071749" xmlDataType="decimal"/>
    </xmlCellPr>
  </singleXmlCell>
  <singleXmlCell id="426" xr6:uid="{EF68B8BD-3A27-467A-BA77-C5298AE2BB84}" r="I37" connectionId="0">
    <xmlCellPr id="1" xr6:uid="{C7A0BB22-95B7-430A-B86C-DFEC13917C38}" uniqueName="P1071750">
      <xmlPr mapId="1" xpath="/TFI-IZD-KI/INT-E_1000961/P1071750" xmlDataType="decimal"/>
    </xmlCellPr>
  </singleXmlCell>
  <singleXmlCell id="427" xr6:uid="{22EADF46-CB6D-4E7D-9530-8BAD52DA117B}" r="H38" connectionId="0">
    <xmlCellPr id="1" xr6:uid="{7B677CDC-0F84-4D07-9EA3-AF0596943953}" uniqueName="P1071751">
      <xmlPr mapId="1" xpath="/TFI-IZD-KI/INT-E_1000961/P1071751" xmlDataType="decimal"/>
    </xmlCellPr>
  </singleXmlCell>
  <singleXmlCell id="428" xr6:uid="{A98C59D1-E811-4928-9BE8-7382DBA22857}" r="I38" connectionId="0">
    <xmlCellPr id="1" xr6:uid="{BC0286C8-7F36-4F98-BEBF-DBDBF8F0401D}" uniqueName="P1071752">
      <xmlPr mapId="1" xpath="/TFI-IZD-KI/INT-E_1000961/P1071752" xmlDataType="decimal"/>
    </xmlCellPr>
  </singleXmlCell>
  <singleXmlCell id="429" xr6:uid="{20A11A88-08D5-490F-BD1F-DE2977771527}" r="H39" connectionId="0">
    <xmlCellPr id="1" xr6:uid="{44A02564-A278-4F80-A651-9B1142ED95FD}" uniqueName="P1071753">
      <xmlPr mapId="1" xpath="/TFI-IZD-KI/INT-E_1000961/P1071753" xmlDataType="decimal"/>
    </xmlCellPr>
  </singleXmlCell>
  <singleXmlCell id="430" xr6:uid="{DA1EFF76-0552-4860-BF7D-624DA7482BCC}" r="I39" connectionId="0">
    <xmlCellPr id="1" xr6:uid="{31B9C75A-68A7-465B-9E87-742A28712A64}" uniqueName="P1071754">
      <xmlPr mapId="1" xpath="/TFI-IZD-KI/INT-E_1000961/P1071754" xmlDataType="decimal"/>
    </xmlCellPr>
  </singleXmlCell>
  <singleXmlCell id="431" xr6:uid="{C14EDBC2-26EA-440B-A8B9-E115752BAC4A}" r="H40" connectionId="0">
    <xmlCellPr id="1" xr6:uid="{65FA30E8-63A2-4D54-823D-B56F5435C160}" uniqueName="P1071755">
      <xmlPr mapId="1" xpath="/TFI-IZD-KI/INT-E_1000961/P1071755" xmlDataType="decimal"/>
    </xmlCellPr>
  </singleXmlCell>
  <singleXmlCell id="432" xr6:uid="{88B3E654-6301-4A0A-AA53-7E60DE1D7BC6}" r="I40" connectionId="0">
    <xmlCellPr id="1" xr6:uid="{2489C4E8-EE3C-4613-8BAA-0E93C9A3023A}" uniqueName="P1071756">
      <xmlPr mapId="1" xpath="/TFI-IZD-KI/INT-E_1000961/P1071756" xmlDataType="decimal"/>
    </xmlCellPr>
  </singleXmlCell>
  <singleXmlCell id="433" xr6:uid="{E899E27D-19BE-49DF-B844-F7E75E7D0864}" r="H41" connectionId="0">
    <xmlCellPr id="1" xr6:uid="{F48FB87F-87CF-4EE0-AB89-10915EEFC8F1}" uniqueName="P1071757">
      <xmlPr mapId="1" xpath="/TFI-IZD-KI/INT-E_1000961/P1071757" xmlDataType="decimal"/>
    </xmlCellPr>
  </singleXmlCell>
  <singleXmlCell id="434" xr6:uid="{D57BDD03-5A92-4F5E-9D21-509DCF1EB0EB}" r="I41" connectionId="0">
    <xmlCellPr id="1" xr6:uid="{225F0A56-85B7-4BF6-BAFC-A64024B13957}" uniqueName="P1071758">
      <xmlPr mapId="1" xpath="/TFI-IZD-KI/INT-E_1000961/P1071758" xmlDataType="decimal"/>
    </xmlCellPr>
  </singleXmlCell>
  <singleXmlCell id="435" xr6:uid="{B652C55D-10C2-4B3C-BDE9-FE155379CDFF}" r="H42" connectionId="0">
    <xmlCellPr id="1" xr6:uid="{01084742-7D56-41A0-80AC-5CC86D1D18A0}" uniqueName="P1071759">
      <xmlPr mapId="1" xpath="/TFI-IZD-KI/INT-E_1000961/P1071759" xmlDataType="decimal"/>
    </xmlCellPr>
  </singleXmlCell>
  <singleXmlCell id="436" xr6:uid="{FE3DEE62-EB1C-4184-AB7C-2BBBC9EA5F00}" r="I42" connectionId="0">
    <xmlCellPr id="1" xr6:uid="{7E34F948-FC9C-44AD-B575-855990E804D2}" uniqueName="P1071760">
      <xmlPr mapId="1" xpath="/TFI-IZD-KI/INT-E_1000961/P1071760" xmlDataType="decimal"/>
    </xmlCellPr>
  </singleXmlCell>
  <singleXmlCell id="437" xr6:uid="{9B0608C0-58D9-48CC-B0BE-E674B700000D}" r="H43" connectionId="0">
    <xmlCellPr id="1" xr6:uid="{0F1AA3FE-4676-4631-BAA3-CC3CDC0402FB}" uniqueName="P1071761">
      <xmlPr mapId="1" xpath="/TFI-IZD-KI/INT-E_1000961/P1071761" xmlDataType="decimal"/>
    </xmlCellPr>
  </singleXmlCell>
  <singleXmlCell id="438" xr6:uid="{E456F44C-2E9E-4EA9-8994-AF509570320D}" r="I43" connectionId="0">
    <xmlCellPr id="1" xr6:uid="{802F9FA7-50C2-4A5E-AD75-C66E7FA75C2D}" uniqueName="P1071762">
      <xmlPr mapId="1" xpath="/TFI-IZD-KI/INT-E_1000961/P1071762" xmlDataType="decimal"/>
    </xmlCellPr>
  </singleXmlCell>
  <singleXmlCell id="439" xr6:uid="{8C8A92EF-711A-4E3A-9832-55A1517EA565}" r="H44" connectionId="0">
    <xmlCellPr id="1" xr6:uid="{161F98F2-45F9-4864-8896-862F71CB8F7C}" uniqueName="P1071763">
      <xmlPr mapId="1" xpath="/TFI-IZD-KI/INT-E_1000961/P1071763" xmlDataType="decimal"/>
    </xmlCellPr>
  </singleXmlCell>
  <singleXmlCell id="440" xr6:uid="{1ABA8AA3-5D52-4F8E-AAC2-540F416D953A}" r="I44" connectionId="0">
    <xmlCellPr id="1" xr6:uid="{02D13F14-80C9-4048-8E32-5BD2D5CF709B}" uniqueName="P1071764">
      <xmlPr mapId="1" xpath="/TFI-IZD-KI/INT-E_1000961/P1071764" xmlDataType="decimal"/>
    </xmlCellPr>
  </singleXmlCell>
  <singleXmlCell id="441" xr6:uid="{04BA93B9-11D9-4DBD-88BF-E050065C2127}" r="H46" connectionId="0">
    <xmlCellPr id="1" xr6:uid="{8B0EDBE9-CAC5-46D4-9A17-4B05C1D3992C}" uniqueName="P1071765">
      <xmlPr mapId="1" xpath="/TFI-IZD-KI/INT-E_1000961/P1071765" xmlDataType="decimal"/>
    </xmlCellPr>
  </singleXmlCell>
  <singleXmlCell id="442" xr6:uid="{D9446C1E-B563-4015-B672-566DA826BCAC}" r="I46" connectionId="0">
    <xmlCellPr id="1" xr6:uid="{D16F93EB-E05F-45DA-A8BE-809EB9422867}" uniqueName="P1071766">
      <xmlPr mapId="1" xpath="/TFI-IZD-KI/INT-E_1000961/P1071766" xmlDataType="decimal"/>
    </xmlCellPr>
  </singleXmlCell>
  <singleXmlCell id="443" xr6:uid="{D6253700-C149-4F2E-A29D-086392D70B72}" r="H47" connectionId="0">
    <xmlCellPr id="1" xr6:uid="{76E837BD-5CBB-4F4A-8FE1-3CA554EC68AA}" uniqueName="P1071767">
      <xmlPr mapId="1" xpath="/TFI-IZD-KI/INT-E_1000961/P1071767" xmlDataType="decimal"/>
    </xmlCellPr>
  </singleXmlCell>
  <singleXmlCell id="444" xr6:uid="{4FFDB2E0-0577-4453-92C6-578E0533799F}" r="I47" connectionId="0">
    <xmlCellPr id="1" xr6:uid="{97EB390E-936D-47AC-8645-41529085D928}" uniqueName="P1071768">
      <xmlPr mapId="1" xpath="/TFI-IZD-KI/INT-E_1000961/P1071768" xmlDataType="decimal"/>
    </xmlCellPr>
  </singleXmlCell>
  <singleXmlCell id="445" xr6:uid="{7D937C6B-66D2-41CC-888C-2E0250E27361}" r="H48" connectionId="0">
    <xmlCellPr id="1" xr6:uid="{69EEBD6A-E379-4941-915C-76853BB7058F}" uniqueName="P1071769">
      <xmlPr mapId="1" xpath="/TFI-IZD-KI/INT-E_1000961/P1071769" xmlDataType="decimal"/>
    </xmlCellPr>
  </singleXmlCell>
  <singleXmlCell id="446" xr6:uid="{8B8F747B-3E9D-4C9F-A58D-8E9BE9C3C688}" r="I48" connectionId="0">
    <xmlCellPr id="1" xr6:uid="{9EC1D9F3-5A20-41BA-82AF-E0767A429592}" uniqueName="P1071770">
      <xmlPr mapId="1" xpath="/TFI-IZD-KI/INT-E_1000961/P1071770" xmlDataType="decimal"/>
    </xmlCellPr>
  </singleXmlCell>
  <singleXmlCell id="447" xr6:uid="{965ACD9B-71F1-454E-861B-4FC1685D1016}" r="H49" connectionId="0">
    <xmlCellPr id="1" xr6:uid="{CF417866-E42D-4663-804F-FD395F966CF0}" uniqueName="P1071771">
      <xmlPr mapId="1" xpath="/TFI-IZD-KI/INT-E_1000961/P1071771" xmlDataType="decimal"/>
    </xmlCellPr>
  </singleXmlCell>
  <singleXmlCell id="448" xr6:uid="{25AD46A3-2951-4CC4-86A0-5524F250E3A0}" r="I49" connectionId="0">
    <xmlCellPr id="1" xr6:uid="{D0D03E16-125D-4F6F-90CB-003B0BD29CDD}" uniqueName="P1071772">
      <xmlPr mapId="1" xpath="/TFI-IZD-KI/INT-E_1000961/P1071772" xmlDataType="decimal"/>
    </xmlCellPr>
  </singleXmlCell>
  <singleXmlCell id="449" xr6:uid="{DB8D06A0-314C-4DB7-8A5C-9EF614C2FEC0}" r="H50" connectionId="0">
    <xmlCellPr id="1" xr6:uid="{DE99F146-CDCA-47E8-8A16-2DC5D20168B1}" uniqueName="P1071773">
      <xmlPr mapId="1" xpath="/TFI-IZD-KI/INT-E_1000961/P1071773" xmlDataType="decimal"/>
    </xmlCellPr>
  </singleXmlCell>
  <singleXmlCell id="450" xr6:uid="{B72E8430-7B3C-4E58-AFE4-45C8893E8240}" r="I50" connectionId="0">
    <xmlCellPr id="1" xr6:uid="{B2093F72-755D-4193-BDB4-DE3FD9142F07}" uniqueName="P1071774">
      <xmlPr mapId="1" xpath="/TFI-IZD-KI/INT-E_1000961/P1071774" xmlDataType="decimal"/>
    </xmlCellPr>
  </singleXmlCell>
  <singleXmlCell id="451" xr6:uid="{49DB87ED-115E-4CA2-9D92-69F4CBBC00B5}" r="H51" connectionId="0">
    <xmlCellPr id="1" xr6:uid="{60C9BE99-5CCE-40FF-8A25-27EBB050099D}" uniqueName="P1071775">
      <xmlPr mapId="1" xpath="/TFI-IZD-KI/INT-E_1000961/P1071775" xmlDataType="decimal"/>
    </xmlCellPr>
  </singleXmlCell>
  <singleXmlCell id="452" xr6:uid="{35F88BBC-22E0-46B6-BE25-35AD9BA7C824}" r="I51" connectionId="0">
    <xmlCellPr id="1" xr6:uid="{12FF8A59-0660-4C2D-9177-AD8509DE4729}" uniqueName="P1071776">
      <xmlPr mapId="1" xpath="/TFI-IZD-KI/INT-E_1000961/P1071776" xmlDataType="decimal"/>
    </xmlCellPr>
  </singleXmlCell>
  <singleXmlCell id="453" xr6:uid="{C515C6FC-BE35-4A13-BF33-140C5E68400F}" r="H53" connectionId="0">
    <xmlCellPr id="1" xr6:uid="{85BD3A54-C19E-4C6B-BAB0-02E1140C9F52}" uniqueName="P1071777">
      <xmlPr mapId="1" xpath="/TFI-IZD-KI/INT-E_1000961/P1071777" xmlDataType="decimal"/>
    </xmlCellPr>
  </singleXmlCell>
  <singleXmlCell id="454" xr6:uid="{6450364C-5D25-462C-9298-A50124658012}" r="I53" connectionId="0">
    <xmlCellPr id="1" xr6:uid="{51AAD65D-ABBB-428B-B64C-A745A76CF937}" uniqueName="P1071778">
      <xmlPr mapId="1" xpath="/TFI-IZD-KI/INT-E_1000961/P1071778" xmlDataType="decimal"/>
    </xmlCellPr>
  </singleXmlCell>
  <singleXmlCell id="455" xr6:uid="{BFA8B4B3-B073-4842-8621-A4DD049DCE9B}" r="H54" connectionId="0">
    <xmlCellPr id="1" xr6:uid="{F2641778-8BC6-4CFD-A776-5DF0DF0A56DE}" uniqueName="P1071779">
      <xmlPr mapId="1" xpath="/TFI-IZD-KI/INT-E_1000961/P1071779" xmlDataType="decimal"/>
    </xmlCellPr>
  </singleXmlCell>
  <singleXmlCell id="456" xr6:uid="{EE56FAD5-94B1-42A0-B646-1C9A40DD024C}" r="I54" connectionId="0">
    <xmlCellPr id="1" xr6:uid="{9DC2F25D-62B6-4C57-A41A-201BB0CA5250}" uniqueName="P1071780">
      <xmlPr mapId="1" xpath="/TFI-IZD-KI/INT-E_1000961/P1071780" xmlDataType="decimal"/>
    </xmlCellPr>
  </singleXmlCell>
  <singleXmlCell id="457" xr6:uid="{5EC962E7-39E1-4DB9-BDB4-185638DD375F}" r="H55" connectionId="0">
    <xmlCellPr id="1" xr6:uid="{C20296A4-D32D-48FA-B2F5-9FB8DF6545FC}" uniqueName="P1071781">
      <xmlPr mapId="1" xpath="/TFI-IZD-KI/INT-E_1000961/P1071781" xmlDataType="decimal"/>
    </xmlCellPr>
  </singleXmlCell>
  <singleXmlCell id="458" xr6:uid="{F14D7B09-D645-460F-84EB-21C939053069}" r="I55" connectionId="0">
    <xmlCellPr id="1" xr6:uid="{EDF0E5AD-1D43-4A53-934E-C7102DADB785}" uniqueName="P1071782">
      <xmlPr mapId="1" xpath="/TFI-IZD-KI/INT-E_1000961/P1071782" xmlDataType="decimal"/>
    </xmlCellPr>
  </singleXmlCell>
  <singleXmlCell id="459" xr6:uid="{1B04012C-4F67-47A9-93DC-B03321323C4D}" r="H56" connectionId="0">
    <xmlCellPr id="1" xr6:uid="{AEC45B0A-27EF-40D7-9A64-47BDB6130897}" uniqueName="P1071783">
      <xmlPr mapId="1" xpath="/TFI-IZD-KI/INT-E_1000961/P1071783" xmlDataType="decimal"/>
    </xmlCellPr>
  </singleXmlCell>
  <singleXmlCell id="460" xr6:uid="{8A032253-6089-4FBF-86C7-C64BCFFEE9C2}" r="I56" connectionId="0">
    <xmlCellPr id="1" xr6:uid="{2FEEFDE5-8409-403B-A59A-E8397EFF65A1}" uniqueName="P1071784">
      <xmlPr mapId="1" xpath="/TFI-IZD-KI/INT-E_1000961/P1071784" xmlDataType="decimal"/>
    </xmlCellPr>
  </singleXmlCell>
  <singleXmlCell id="461" xr6:uid="{2C95115C-41F1-4AD5-84E0-2875FBC43387}" r="H57" connectionId="0">
    <xmlCellPr id="1" xr6:uid="{455957C4-6B48-49F1-9758-F8AD7F5C56EF}" uniqueName="P1071785">
      <xmlPr mapId="1" xpath="/TFI-IZD-KI/INT-E_1000961/P1071785" xmlDataType="decimal"/>
    </xmlCellPr>
  </singleXmlCell>
  <singleXmlCell id="462" xr6:uid="{7A477956-0DB8-4BE2-9577-E26B288201AB}" r="I57" connectionId="0">
    <xmlCellPr id="1" xr6:uid="{BF4D33DB-7553-46FE-9E47-2FC226F44B8D}" uniqueName="P1071786">
      <xmlPr mapId="1" xpath="/TFI-IZD-KI/INT-E_1000961/P1071786" xmlDataType="decimal"/>
    </xmlCellPr>
  </singleXmlCell>
  <singleXmlCell id="463" xr6:uid="{D4BF3B7E-4EDC-4C3E-8D22-0FC29DA7EECD}" r="H58" connectionId="0">
    <xmlCellPr id="1" xr6:uid="{B8151FA9-5D11-464A-84BA-F9256AF6FD09}" uniqueName="P1071787">
      <xmlPr mapId="1" xpath="/TFI-IZD-KI/INT-E_1000961/P1071787" xmlDataType="decimal"/>
    </xmlCellPr>
  </singleXmlCell>
  <singleXmlCell id="464" xr6:uid="{3C8EF065-6E15-4E0E-ABA2-833F241FB7DC}" r="I58" connectionId="0">
    <xmlCellPr id="1" xr6:uid="{A3442AE5-D7A3-427A-B30C-6FD9DD87E774}" uniqueName="P1071788">
      <xmlPr mapId="1" xpath="/TFI-IZD-KI/INT-E_1000961/P1071788" xmlDataType="decimal"/>
    </xmlCellPr>
  </singleXmlCell>
  <singleXmlCell id="465" xr6:uid="{B4E0BFBF-B65C-4BF8-BF7E-CD122F9D0EAA}" r="H59" connectionId="0">
    <xmlCellPr id="1" xr6:uid="{9B059062-1F88-45BB-8BDD-A03196C194A9}" uniqueName="P1071789">
      <xmlPr mapId="1" xpath="/TFI-IZD-KI/INT-E_1000961/P1071789" xmlDataType="decimal"/>
    </xmlCellPr>
  </singleXmlCell>
  <singleXmlCell id="466" xr6:uid="{CDCA3239-D690-4CD6-9E77-DFBCCC412473}" r="I59" connectionId="0">
    <xmlCellPr id="1" xr6:uid="{3ECAC753-E81C-402F-B1CC-B48E66B52D68}" uniqueName="P1071790">
      <xmlPr mapId="1" xpath="/TFI-IZD-KI/INT-E_1000961/P1071790" xmlDataType="decimal"/>
    </xmlCellPr>
  </singleXmlCell>
  <singleXmlCell id="467" xr6:uid="{A190040D-C91C-46DF-8C83-D6C206623FB4}" r="H60" connectionId="0">
    <xmlCellPr id="1" xr6:uid="{64B558AA-BE49-4A6B-868F-8ED297E36EAD}" uniqueName="P1071791">
      <xmlPr mapId="1" xpath="/TFI-IZD-KI/INT-E_1000961/P1071791" xmlDataType="decimal"/>
    </xmlCellPr>
  </singleXmlCell>
  <singleXmlCell id="468" xr6:uid="{DE208065-80F8-4A84-A9FA-7C5EBF96CD3D}" r="I60" connectionId="0">
    <xmlCellPr id="1" xr6:uid="{3E4995B2-B20C-452B-8644-03113C5F68AF}" uniqueName="P1071792">
      <xmlPr mapId="1" xpath="/TFI-IZD-KI/INT-E_1000961/P1071792" xmlDataType="decimal"/>
    </xmlCellPr>
  </singleXmlCell>
  <singleXmlCell id="469" xr6:uid="{A6375F56-0C56-42C4-B4D6-530222026FD4}" r="H61" connectionId="0">
    <xmlCellPr id="1" xr6:uid="{9CA6F12A-D532-4E91-AC73-9C920A7D2BC2}" uniqueName="P1071793">
      <xmlPr mapId="1" xpath="/TFI-IZD-KI/INT-E_1000961/P1071793" xmlDataType="decimal"/>
    </xmlCellPr>
  </singleXmlCell>
  <singleXmlCell id="470" xr6:uid="{F91DA7E1-F58C-4C3F-8E63-F0233BFDCB52}" r="I61" connectionId="0">
    <xmlCellPr id="1" xr6:uid="{4338A838-A2DF-4D53-9D8A-4CD7D76A4DB8}" uniqueName="P1071794">
      <xmlPr mapId="1" xpath="/TFI-IZD-KI/INT-E_1000961/P1071794" xmlDataType="decimal"/>
    </xmlCellPr>
  </singleXmlCell>
  <singleXmlCell id="471" xr6:uid="{7A9F792D-3760-4BF3-9586-C3B8B12F8011}" r="H62" connectionId="0">
    <xmlCellPr id="1" xr6:uid="{94D6654C-AF0E-4779-8159-3A17D5DED35E}" uniqueName="P1071795">
      <xmlPr mapId="1" xpath="/TFI-IZD-KI/INT-E_1000961/P1071795" xmlDataType="decimal"/>
    </xmlCellPr>
  </singleXmlCell>
  <singleXmlCell id="472" xr6:uid="{5EB73BC6-FE27-4058-98B3-EE8559C4ED05}" r="I62" connectionId="0">
    <xmlCellPr id="1" xr6:uid="{50762AAB-EEF9-4677-9933-F6C6FA7CF82C}" uniqueName="P1071796">
      <xmlPr mapId="1" xpath="/TFI-IZD-KI/INT-E_1000961/P1071796" xmlDataType="decimal"/>
    </xmlCellPr>
  </singleXmlCell>
  <singleXmlCell id="473" xr6:uid="{E9FAF6F9-5D85-4A1E-B31F-D74A84170BAE}" r="H63" connectionId="0">
    <xmlCellPr id="1" xr6:uid="{787145FB-5C3C-4F31-ABD1-EE9DD04D2A98}" uniqueName="P1071797">
      <xmlPr mapId="1" xpath="/TFI-IZD-KI/INT-E_1000961/P1071797" xmlDataType="decimal"/>
    </xmlCellPr>
  </singleXmlCell>
  <singleXmlCell id="474" xr6:uid="{4110F026-C295-49CE-8C9A-12B979A0F358}" r="I63" connectionId="0">
    <xmlCellPr id="1" xr6:uid="{14450456-BDCD-49AA-A530-F41C57457B4E}" uniqueName="P1071798">
      <xmlPr mapId="1"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78FCAF8A-89AF-4658-8337-26B741F11658}" r="E6" connectionId="0">
    <xmlCellPr id="1" xr6:uid="{2BFDE964-F7FF-4292-A3F6-918166377120}" uniqueName="P1071799">
      <xmlPr mapId="1" xpath="/TFI-IZD-KI/IPK-KI-E_1000962/P1071799" xmlDataType="decimal"/>
    </xmlCellPr>
  </singleXmlCell>
  <singleXmlCell id="476" xr6:uid="{857EADDD-C186-4DF1-860A-E1B3D5A80849}" r="F6" connectionId="0">
    <xmlCellPr id="1" xr6:uid="{E74A0DA1-265E-4581-81EB-051BF2A6B6EB}" uniqueName="P1071800">
      <xmlPr mapId="1" xpath="/TFI-IZD-KI/IPK-KI-E_1000962/P1071800" xmlDataType="decimal"/>
    </xmlCellPr>
  </singleXmlCell>
  <singleXmlCell id="477" xr6:uid="{049A1010-8565-4DA0-A064-CC1081917378}" r="G6" connectionId="0">
    <xmlCellPr id="1" xr6:uid="{D64FF1BF-A12C-41A2-9906-BA3CC2395880}" uniqueName="P1071801">
      <xmlPr mapId="1" xpath="/TFI-IZD-KI/IPK-KI-E_1000962/P1071801" xmlDataType="decimal"/>
    </xmlCellPr>
  </singleXmlCell>
  <singleXmlCell id="478" xr6:uid="{9529FF73-DB77-47EE-9569-720273D4A99B}" r="H6" connectionId="0">
    <xmlCellPr id="1" xr6:uid="{8962280B-648E-4119-A94C-8CDB0E1656B2}" uniqueName="P1071802">
      <xmlPr mapId="1" xpath="/TFI-IZD-KI/IPK-KI-E_1000962/P1071802" xmlDataType="decimal"/>
    </xmlCellPr>
  </singleXmlCell>
  <singleXmlCell id="479" xr6:uid="{D215CDC9-CD89-46ED-A5A4-B3C578EDD8B7}" r="I6" connectionId="0">
    <xmlCellPr id="1" xr6:uid="{AC4B829F-093B-490C-BAEE-4A416E84B086}" uniqueName="P1071803">
      <xmlPr mapId="1" xpath="/TFI-IZD-KI/IPK-KI-E_1000962/P1071803" xmlDataType="decimal"/>
    </xmlCellPr>
  </singleXmlCell>
  <singleXmlCell id="480" xr6:uid="{4491B22E-6B21-4D92-A4CC-6BD0AB0633D9}" r="J6" connectionId="0">
    <xmlCellPr id="1" xr6:uid="{7578580B-681C-45F2-8CB1-C3F6BC6D571A}" uniqueName="P1071804">
      <xmlPr mapId="1" xpath="/TFI-IZD-KI/IPK-KI-E_1000962/P1071804" xmlDataType="decimal"/>
    </xmlCellPr>
  </singleXmlCell>
  <singleXmlCell id="481" xr6:uid="{A3C228DE-B78E-4546-A583-847F7EE9B046}" r="K6" connectionId="0">
    <xmlCellPr id="1" xr6:uid="{46A86C94-C9D5-4D32-9675-1149AA0412CC}" uniqueName="P1071805">
      <xmlPr mapId="1" xpath="/TFI-IZD-KI/IPK-KI-E_1000962/P1071805" xmlDataType="decimal"/>
    </xmlCellPr>
  </singleXmlCell>
  <singleXmlCell id="482" xr6:uid="{3C9FCFCC-1DFB-4A6E-BDA7-246E0015AB19}" r="L6" connectionId="0">
    <xmlCellPr id="1" xr6:uid="{2185C3B4-5B21-49C0-993E-7159B6EC16DF}" uniqueName="P1071806">
      <xmlPr mapId="1" xpath="/TFI-IZD-KI/IPK-KI-E_1000962/P1071806" xmlDataType="decimal"/>
    </xmlCellPr>
  </singleXmlCell>
  <singleXmlCell id="483" xr6:uid="{4B34E943-38DB-413C-BE77-F1D4B8293D48}" r="M6" connectionId="0">
    <xmlCellPr id="1" xr6:uid="{DF9A06E9-2FA3-4CA5-AFA8-89A6AB0B356C}" uniqueName="P1071807">
      <xmlPr mapId="1" xpath="/TFI-IZD-KI/IPK-KI-E_1000962/P1071807" xmlDataType="decimal"/>
    </xmlCellPr>
  </singleXmlCell>
  <singleXmlCell id="484" xr6:uid="{8FBC6B7D-CF2C-40DE-BD3B-3304DEDB291F}" r="N6" connectionId="0">
    <xmlCellPr id="1" xr6:uid="{D53574C9-1ECF-4975-A2F3-E0935400F0EE}" uniqueName="P1071808">
      <xmlPr mapId="1" xpath="/TFI-IZD-KI/IPK-KI-E_1000962/P1071808" xmlDataType="decimal"/>
    </xmlCellPr>
  </singleXmlCell>
  <singleXmlCell id="485" xr6:uid="{AB72E278-DE1B-4384-BEEE-D4BED5BE5901}" r="O6" connectionId="0">
    <xmlCellPr id="1" xr6:uid="{B50DF9C9-3F6C-41FB-A4D3-FC6E498BED19}" uniqueName="P1071809">
      <xmlPr mapId="1" xpath="/TFI-IZD-KI/IPK-KI-E_1000962/P1071809" xmlDataType="decimal"/>
    </xmlCellPr>
  </singleXmlCell>
  <singleXmlCell id="486" xr6:uid="{F287F7B7-01AA-4216-84D3-703EF3928221}" r="P6" connectionId="0">
    <xmlCellPr id="1" xr6:uid="{3B5DB142-DA26-4088-AEB2-36E7A88ABA5B}" uniqueName="P1071810">
      <xmlPr mapId="1" xpath="/TFI-IZD-KI/IPK-KI-E_1000962/P1071810" xmlDataType="decimal"/>
    </xmlCellPr>
  </singleXmlCell>
  <singleXmlCell id="487" xr6:uid="{657C8CF0-725C-40E7-A82B-C8C0FE88E080}" r="Q6" connectionId="0">
    <xmlCellPr id="1" xr6:uid="{7C049819-B39D-400B-BD7F-8EB0897DF988}" uniqueName="P1071811">
      <xmlPr mapId="1" xpath="/TFI-IZD-KI/IPK-KI-E_1000962/P1071811" xmlDataType="decimal"/>
    </xmlCellPr>
  </singleXmlCell>
  <singleXmlCell id="488" xr6:uid="{B933F495-B004-4926-90D8-4D7678F6B111}" r="R6" connectionId="0">
    <xmlCellPr id="1" xr6:uid="{7AC0EA04-408C-40FA-A997-7D29B1D788B6}" uniqueName="P1071812">
      <xmlPr mapId="1" xpath="/TFI-IZD-KI/IPK-KI-E_1000962/P1071812" xmlDataType="decimal"/>
    </xmlCellPr>
  </singleXmlCell>
  <singleXmlCell id="489" xr6:uid="{F5B7E717-04E5-4A55-9A30-33F52054DAE0}" r="E7" connectionId="0">
    <xmlCellPr id="1" xr6:uid="{2878435A-AAE7-41FD-9E98-F6CC9B763177}" uniqueName="P1071813">
      <xmlPr mapId="1" xpath="/TFI-IZD-KI/IPK-KI-E_1000962/P1071813" xmlDataType="decimal"/>
    </xmlCellPr>
  </singleXmlCell>
  <singleXmlCell id="490" xr6:uid="{67DECBD0-5767-445F-B690-281B52C4388F}" r="F7" connectionId="0">
    <xmlCellPr id="1" xr6:uid="{B0A52559-FC89-4AB8-895C-85E4570E1383}" uniqueName="P1071814">
      <xmlPr mapId="1" xpath="/TFI-IZD-KI/IPK-KI-E_1000962/P1071814" xmlDataType="decimal"/>
    </xmlCellPr>
  </singleXmlCell>
  <singleXmlCell id="491" xr6:uid="{46E0C2F1-A46B-4808-B4DC-47D4AA169F48}" r="G7" connectionId="0">
    <xmlCellPr id="1" xr6:uid="{5672C7E7-1E42-4C15-8E91-A158C53065FE}" uniqueName="P1071815">
      <xmlPr mapId="1" xpath="/TFI-IZD-KI/IPK-KI-E_1000962/P1071815" xmlDataType="decimal"/>
    </xmlCellPr>
  </singleXmlCell>
  <singleXmlCell id="492" xr6:uid="{BB1782A8-D93F-43E4-9E64-6908EFEA4535}" r="H7" connectionId="0">
    <xmlCellPr id="1" xr6:uid="{83D791E8-2EFA-4A2E-B575-8EDEB17F3DAB}" uniqueName="P1071816">
      <xmlPr mapId="1" xpath="/TFI-IZD-KI/IPK-KI-E_1000962/P1071816" xmlDataType="decimal"/>
    </xmlCellPr>
  </singleXmlCell>
  <singleXmlCell id="493" xr6:uid="{CF9CA0FE-90FB-49F4-8271-B69643A48E68}" r="I7" connectionId="0">
    <xmlCellPr id="1" xr6:uid="{267B0976-714F-4E14-A704-F3D3955AAA7F}" uniqueName="P1071817">
      <xmlPr mapId="1" xpath="/TFI-IZD-KI/IPK-KI-E_1000962/P1071817" xmlDataType="decimal"/>
    </xmlCellPr>
  </singleXmlCell>
  <singleXmlCell id="494" xr6:uid="{DF68D65C-B36E-40BE-817F-7B4BF50C4268}" r="J7" connectionId="0">
    <xmlCellPr id="1" xr6:uid="{BBB5DACE-EFC1-488E-AE4E-BA5DDBB29785}" uniqueName="P1071818">
      <xmlPr mapId="1" xpath="/TFI-IZD-KI/IPK-KI-E_1000962/P1071818" xmlDataType="decimal"/>
    </xmlCellPr>
  </singleXmlCell>
  <singleXmlCell id="495" xr6:uid="{829C1412-EFF1-488A-BDFF-72F11D98FD0C}" r="K7" connectionId="0">
    <xmlCellPr id="1" xr6:uid="{EDF811C8-751C-4C05-8CE2-BB04E377FE53}" uniqueName="P1071819">
      <xmlPr mapId="1" xpath="/TFI-IZD-KI/IPK-KI-E_1000962/P1071819" xmlDataType="decimal"/>
    </xmlCellPr>
  </singleXmlCell>
  <singleXmlCell id="496" xr6:uid="{1679AA9A-D057-4C8F-9767-6A6A81DC1FB9}" r="L7" connectionId="0">
    <xmlCellPr id="1" xr6:uid="{F8A9EAA1-3185-4106-946A-18E046833029}" uniqueName="P1071820">
      <xmlPr mapId="1" xpath="/TFI-IZD-KI/IPK-KI-E_1000962/P1071820" xmlDataType="decimal"/>
    </xmlCellPr>
  </singleXmlCell>
  <singleXmlCell id="497" xr6:uid="{4A7F5FF2-FFF2-4DE4-9269-CAF2C2A30DE0}" r="M7" connectionId="0">
    <xmlCellPr id="1" xr6:uid="{4F7EE184-D1EF-4C30-B032-A198329E4E9D}" uniqueName="P1071821">
      <xmlPr mapId="1" xpath="/TFI-IZD-KI/IPK-KI-E_1000962/P1071821" xmlDataType="decimal"/>
    </xmlCellPr>
  </singleXmlCell>
  <singleXmlCell id="498" xr6:uid="{0110754E-3F2C-4647-955E-2E4D655860D4}" r="N7" connectionId="0">
    <xmlCellPr id="1" xr6:uid="{A2A56B67-7FF8-4B5F-B359-C4106158C7D5}" uniqueName="P1071822">
      <xmlPr mapId="1" xpath="/TFI-IZD-KI/IPK-KI-E_1000962/P1071822" xmlDataType="decimal"/>
    </xmlCellPr>
  </singleXmlCell>
  <singleXmlCell id="499" xr6:uid="{320AD7C5-3B87-4544-A626-29814A98E270}" r="O7" connectionId="0">
    <xmlCellPr id="1" xr6:uid="{EC51212F-7527-42D5-A501-1CBAAEFB1EAD}" uniqueName="P1071823">
      <xmlPr mapId="1" xpath="/TFI-IZD-KI/IPK-KI-E_1000962/P1071823" xmlDataType="decimal"/>
    </xmlCellPr>
  </singleXmlCell>
  <singleXmlCell id="500" xr6:uid="{34CF0F96-35FC-417D-8531-ECB974E315F5}" r="P7" connectionId="0">
    <xmlCellPr id="1" xr6:uid="{D282ADA7-2087-4D25-82D7-D1E6199CE073}" uniqueName="P1071824">
      <xmlPr mapId="1" xpath="/TFI-IZD-KI/IPK-KI-E_1000962/P1071824" xmlDataType="decimal"/>
    </xmlCellPr>
  </singleXmlCell>
  <singleXmlCell id="501" xr6:uid="{254A4FE9-704F-489C-83CB-B4B4DF4019FF}" r="Q7" connectionId="0">
    <xmlCellPr id="1" xr6:uid="{3148195E-10AB-4BFC-B0B5-E5E12B63350B}" uniqueName="P1071825">
      <xmlPr mapId="1" xpath="/TFI-IZD-KI/IPK-KI-E_1000962/P1071825" xmlDataType="decimal"/>
    </xmlCellPr>
  </singleXmlCell>
  <singleXmlCell id="502" xr6:uid="{983C18C1-6A54-4BCC-921E-6868AADC191C}" r="R7" connectionId="0">
    <xmlCellPr id="1" xr6:uid="{4A240999-313A-4F3C-905F-4BFC62A580F1}" uniqueName="P1071826">
      <xmlPr mapId="1" xpath="/TFI-IZD-KI/IPK-KI-E_1000962/P1071826" xmlDataType="decimal"/>
    </xmlCellPr>
  </singleXmlCell>
  <singleXmlCell id="503" xr6:uid="{8AFA4A30-97BA-45BC-B107-481CEC59BDD0}" r="E8" connectionId="0">
    <xmlCellPr id="1" xr6:uid="{A8E9DDBB-B58D-43F5-9A88-B3BAD9842BBC}" uniqueName="P1071827">
      <xmlPr mapId="1" xpath="/TFI-IZD-KI/IPK-KI-E_1000962/P1071827" xmlDataType="decimal"/>
    </xmlCellPr>
  </singleXmlCell>
  <singleXmlCell id="504" xr6:uid="{D477C1D8-8126-40ED-8255-A5611F003347}" r="F8" connectionId="0">
    <xmlCellPr id="1" xr6:uid="{79D05D92-D601-444C-9D8F-9AF63B241E63}" uniqueName="P1071828">
      <xmlPr mapId="1" xpath="/TFI-IZD-KI/IPK-KI-E_1000962/P1071828" xmlDataType="decimal"/>
    </xmlCellPr>
  </singleXmlCell>
  <singleXmlCell id="505" xr6:uid="{5A568B8F-2D8D-4AE7-8BCF-6A3090295C19}" r="G8" connectionId="0">
    <xmlCellPr id="1" xr6:uid="{DE54C5B5-9EC1-436B-8450-B22E57B0BD54}" uniqueName="P1071829">
      <xmlPr mapId="1" xpath="/TFI-IZD-KI/IPK-KI-E_1000962/P1071829" xmlDataType="decimal"/>
    </xmlCellPr>
  </singleXmlCell>
  <singleXmlCell id="506" xr6:uid="{FF6BA4D1-0BBE-4396-90C9-BBEE343B9D88}" r="H8" connectionId="0">
    <xmlCellPr id="1" xr6:uid="{33FD6FCA-5081-467A-BA81-179C189D0A47}" uniqueName="P1071830">
      <xmlPr mapId="1" xpath="/TFI-IZD-KI/IPK-KI-E_1000962/P1071830" xmlDataType="decimal"/>
    </xmlCellPr>
  </singleXmlCell>
  <singleXmlCell id="507" xr6:uid="{6BD6D6D5-669E-4669-BF1A-83E44BA96E73}" r="I8" connectionId="0">
    <xmlCellPr id="1" xr6:uid="{5710D348-E51A-44FF-8230-25CBAD372FCA}" uniqueName="P1071831">
      <xmlPr mapId="1" xpath="/TFI-IZD-KI/IPK-KI-E_1000962/P1071831" xmlDataType="decimal"/>
    </xmlCellPr>
  </singleXmlCell>
  <singleXmlCell id="508" xr6:uid="{0531262A-66D8-47B2-BD00-51785D3C18CC}" r="J8" connectionId="0">
    <xmlCellPr id="1" xr6:uid="{59D53C3C-F4CA-4C66-B335-FCD8469F0AD3}" uniqueName="P1071832">
      <xmlPr mapId="1" xpath="/TFI-IZD-KI/IPK-KI-E_1000962/P1071832" xmlDataType="decimal"/>
    </xmlCellPr>
  </singleXmlCell>
  <singleXmlCell id="509" xr6:uid="{166DD1C9-F51C-4F45-A607-8E1740767FE6}" r="K8" connectionId="0">
    <xmlCellPr id="1" xr6:uid="{DBA18CD9-C713-4E9A-8204-03260659C44F}" uniqueName="P1071833">
      <xmlPr mapId="1" xpath="/TFI-IZD-KI/IPK-KI-E_1000962/P1071833" xmlDataType="decimal"/>
    </xmlCellPr>
  </singleXmlCell>
  <singleXmlCell id="510" xr6:uid="{0CAB07D1-04FC-4CBF-BCFC-50AD0BC804F6}" r="L8" connectionId="0">
    <xmlCellPr id="1" xr6:uid="{97230663-4E05-4F2E-AFFE-894A7B5D1850}" uniqueName="P1071834">
      <xmlPr mapId="1" xpath="/TFI-IZD-KI/IPK-KI-E_1000962/P1071834" xmlDataType="decimal"/>
    </xmlCellPr>
  </singleXmlCell>
  <singleXmlCell id="511" xr6:uid="{B3A3614F-D2AF-4367-99CB-23EC28FF58E2}" r="M8" connectionId="0">
    <xmlCellPr id="1" xr6:uid="{EFCCF460-49DF-40DE-85B0-D0B2BD024042}" uniqueName="P1071835">
      <xmlPr mapId="1" xpath="/TFI-IZD-KI/IPK-KI-E_1000962/P1071835" xmlDataType="decimal"/>
    </xmlCellPr>
  </singleXmlCell>
  <singleXmlCell id="512" xr6:uid="{F5DC0A10-0D90-44D0-8B87-1F6BC03D0D77}" r="N8" connectionId="0">
    <xmlCellPr id="1" xr6:uid="{023C232E-6DEC-4F2B-91CC-BBC24D666AFC}" uniqueName="P1071836">
      <xmlPr mapId="1" xpath="/TFI-IZD-KI/IPK-KI-E_1000962/P1071836" xmlDataType="decimal"/>
    </xmlCellPr>
  </singleXmlCell>
  <singleXmlCell id="513" xr6:uid="{3C29A568-488C-4A7B-9043-7A384A3CA473}" r="O8" connectionId="0">
    <xmlCellPr id="1" xr6:uid="{4604E800-628E-474C-8247-A01CD17FA037}" uniqueName="P1071837">
      <xmlPr mapId="1" xpath="/TFI-IZD-KI/IPK-KI-E_1000962/P1071837" xmlDataType="decimal"/>
    </xmlCellPr>
  </singleXmlCell>
  <singleXmlCell id="514" xr6:uid="{8967ECFC-222A-4B80-B2AB-EFE1BF326952}" r="P8" connectionId="0">
    <xmlCellPr id="1" xr6:uid="{2C37FFFB-FCEA-478F-B180-84E23E4F2D0B}" uniqueName="P1071838">
      <xmlPr mapId="1" xpath="/TFI-IZD-KI/IPK-KI-E_1000962/P1071838" xmlDataType="decimal"/>
    </xmlCellPr>
  </singleXmlCell>
  <singleXmlCell id="515" xr6:uid="{C7E84999-B472-4705-B7BD-96F9AAC17FDC}" r="Q8" connectionId="0">
    <xmlCellPr id="1" xr6:uid="{10362EC8-43A1-4042-9D65-5765EA795CC0}" uniqueName="P1071839">
      <xmlPr mapId="1" xpath="/TFI-IZD-KI/IPK-KI-E_1000962/P1071839" xmlDataType="decimal"/>
    </xmlCellPr>
  </singleXmlCell>
  <singleXmlCell id="516" xr6:uid="{305404C5-48A9-41BC-B758-6A8EB49BDB3C}" r="R8" connectionId="0">
    <xmlCellPr id="1" xr6:uid="{E730B3BD-5813-4BE8-AE7A-98281375C93F}" uniqueName="P1071840">
      <xmlPr mapId="1" xpath="/TFI-IZD-KI/IPK-KI-E_1000962/P1071840" xmlDataType="decimal"/>
    </xmlCellPr>
  </singleXmlCell>
  <singleXmlCell id="517" xr6:uid="{5A6EA383-A24A-4C0C-A4FD-7D08B353FD87}" r="E9" connectionId="0">
    <xmlCellPr id="1" xr6:uid="{B7E0F726-C1A2-4F05-B78C-F6754C2717FA}" uniqueName="P1071841">
      <xmlPr mapId="1" xpath="/TFI-IZD-KI/IPK-KI-E_1000962/P1071841" xmlDataType="decimal"/>
    </xmlCellPr>
  </singleXmlCell>
  <singleXmlCell id="518" xr6:uid="{0AEC43EC-B292-475F-9C10-8FEE39FD347E}" r="F9" connectionId="0">
    <xmlCellPr id="1" xr6:uid="{96D4B53E-5466-4BED-AD64-A5B49897D94B}" uniqueName="P1071842">
      <xmlPr mapId="1" xpath="/TFI-IZD-KI/IPK-KI-E_1000962/P1071842" xmlDataType="decimal"/>
    </xmlCellPr>
  </singleXmlCell>
  <singleXmlCell id="519" xr6:uid="{4B4C26F7-10A8-4019-9BE4-299E0D0EAC77}" r="G9" connectionId="0">
    <xmlCellPr id="1" xr6:uid="{F343713C-4788-4185-B508-F11865058A52}" uniqueName="P1071843">
      <xmlPr mapId="1" xpath="/TFI-IZD-KI/IPK-KI-E_1000962/P1071843" xmlDataType="decimal"/>
    </xmlCellPr>
  </singleXmlCell>
  <singleXmlCell id="520" xr6:uid="{83CC6942-E50F-41CB-8271-4C864730BDF0}" r="H9" connectionId="0">
    <xmlCellPr id="1" xr6:uid="{4F8F6479-AB4C-4A62-8313-801FEBDAA78E}" uniqueName="P1071844">
      <xmlPr mapId="1" xpath="/TFI-IZD-KI/IPK-KI-E_1000962/P1071844" xmlDataType="decimal"/>
    </xmlCellPr>
  </singleXmlCell>
  <singleXmlCell id="521" xr6:uid="{9003028D-52D5-486A-AA1C-27D5F74C9D0C}" r="I9" connectionId="0">
    <xmlCellPr id="1" xr6:uid="{7C516367-E62C-4C8D-A258-81129D9E6A0B}" uniqueName="P1071845">
      <xmlPr mapId="1" xpath="/TFI-IZD-KI/IPK-KI-E_1000962/P1071845" xmlDataType="decimal"/>
    </xmlCellPr>
  </singleXmlCell>
  <singleXmlCell id="522" xr6:uid="{18140D8F-9EA6-4C5C-873B-B0E2FA15264E}" r="J9" connectionId="0">
    <xmlCellPr id="1" xr6:uid="{9DA6CDAC-ECB0-496D-9DDD-FE8E83E6C16F}" uniqueName="P1071846">
      <xmlPr mapId="1" xpath="/TFI-IZD-KI/IPK-KI-E_1000962/P1071846" xmlDataType="decimal"/>
    </xmlCellPr>
  </singleXmlCell>
  <singleXmlCell id="523" xr6:uid="{F3761977-C066-41FB-BB5C-E5BA807CA58C}" r="K9" connectionId="0">
    <xmlCellPr id="1" xr6:uid="{EB3165BF-71C3-49B2-B22E-0F7C92202FD7}" uniqueName="P1071847">
      <xmlPr mapId="1" xpath="/TFI-IZD-KI/IPK-KI-E_1000962/P1071847" xmlDataType="decimal"/>
    </xmlCellPr>
  </singleXmlCell>
  <singleXmlCell id="524" xr6:uid="{CF74B366-1674-4B3C-B7C3-00B292EC4077}" r="L9" connectionId="0">
    <xmlCellPr id="1" xr6:uid="{2BF5F026-F3B3-4230-9529-5F7A399A37A0}" uniqueName="P1071848">
      <xmlPr mapId="1" xpath="/TFI-IZD-KI/IPK-KI-E_1000962/P1071848" xmlDataType="decimal"/>
    </xmlCellPr>
  </singleXmlCell>
  <singleXmlCell id="525" xr6:uid="{D76D336B-700F-4E57-8E31-C2BBDDEC7994}" r="M9" connectionId="0">
    <xmlCellPr id="1" xr6:uid="{CAD5BE0D-222B-49AC-9A69-A383BDDC4290}" uniqueName="P1071849">
      <xmlPr mapId="1" xpath="/TFI-IZD-KI/IPK-KI-E_1000962/P1071849" xmlDataType="decimal"/>
    </xmlCellPr>
  </singleXmlCell>
  <singleXmlCell id="526" xr6:uid="{0952D8D1-041E-44B1-B351-C42604E02B8E}" r="N9" connectionId="0">
    <xmlCellPr id="1" xr6:uid="{8BDE07C9-D9E3-4671-B2BE-AE0271B9C97E}" uniqueName="P1071850">
      <xmlPr mapId="1" xpath="/TFI-IZD-KI/IPK-KI-E_1000962/P1071850" xmlDataType="decimal"/>
    </xmlCellPr>
  </singleXmlCell>
  <singleXmlCell id="527" xr6:uid="{8564A284-9B78-4F52-90FE-2CB12C8EFD3B}" r="O9" connectionId="0">
    <xmlCellPr id="1" xr6:uid="{014ECC07-3998-47D6-889C-2E47C267CFD6}" uniqueName="P1071851">
      <xmlPr mapId="1" xpath="/TFI-IZD-KI/IPK-KI-E_1000962/P1071851" xmlDataType="decimal"/>
    </xmlCellPr>
  </singleXmlCell>
  <singleXmlCell id="528" xr6:uid="{D60A8C0F-5A2C-4700-AF41-4B297DEB4D3A}" r="P9" connectionId="0">
    <xmlCellPr id="1" xr6:uid="{987449CC-14CD-4E64-AA10-C609A1F215D2}" uniqueName="P1071852">
      <xmlPr mapId="1" xpath="/TFI-IZD-KI/IPK-KI-E_1000962/P1071852" xmlDataType="decimal"/>
    </xmlCellPr>
  </singleXmlCell>
  <singleXmlCell id="529" xr6:uid="{8D6BE956-908C-4A0C-908A-3E6F0A7F5A89}" r="Q9" connectionId="0">
    <xmlCellPr id="1" xr6:uid="{409F84CE-8E0A-4667-BF94-4D00A7D96AE9}" uniqueName="P1071853">
      <xmlPr mapId="1" xpath="/TFI-IZD-KI/IPK-KI-E_1000962/P1071853" xmlDataType="decimal"/>
    </xmlCellPr>
  </singleXmlCell>
  <singleXmlCell id="530" xr6:uid="{D5854906-4041-44D0-9B11-0EBCE40FEF96}" r="R9" connectionId="0">
    <xmlCellPr id="1" xr6:uid="{63AB56E6-78E9-4104-A3E3-5DEF6E478649}" uniqueName="P1071854">
      <xmlPr mapId="1" xpath="/TFI-IZD-KI/IPK-KI-E_1000962/P1071854" xmlDataType="decimal"/>
    </xmlCellPr>
  </singleXmlCell>
  <singleXmlCell id="531" xr6:uid="{39E34B59-D8C8-484D-8BB9-AC8368EFD871}" r="E10" connectionId="0">
    <xmlCellPr id="1" xr6:uid="{33FE57E5-CABE-4F93-924C-D2B8892B09A4}" uniqueName="P1071855">
      <xmlPr mapId="1" xpath="/TFI-IZD-KI/IPK-KI-E_1000962/P1071855" xmlDataType="decimal"/>
    </xmlCellPr>
  </singleXmlCell>
  <singleXmlCell id="532" xr6:uid="{2B40AC91-CF0C-4075-AD00-E845D7DDC97C}" r="F10" connectionId="0">
    <xmlCellPr id="1" xr6:uid="{2E31B93E-32AB-444B-AEAC-337C4099AEAC}" uniqueName="P1071856">
      <xmlPr mapId="1" xpath="/TFI-IZD-KI/IPK-KI-E_1000962/P1071856" xmlDataType="decimal"/>
    </xmlCellPr>
  </singleXmlCell>
  <singleXmlCell id="533" xr6:uid="{462F7B08-24BC-4CD4-9C96-000CF77D0928}" r="G10" connectionId="0">
    <xmlCellPr id="1" xr6:uid="{EF0A9E0E-DA33-4971-BA06-F18A3C01F95C}" uniqueName="P1071857">
      <xmlPr mapId="1" xpath="/TFI-IZD-KI/IPK-KI-E_1000962/P1071857" xmlDataType="decimal"/>
    </xmlCellPr>
  </singleXmlCell>
  <singleXmlCell id="534" xr6:uid="{3336099C-7B0F-4414-BDE8-0FA0A4C4749A}" r="H10" connectionId="0">
    <xmlCellPr id="1" xr6:uid="{9DB11EB9-993C-4CF5-B43F-DE3AED9021CB}" uniqueName="P1071858">
      <xmlPr mapId="1" xpath="/TFI-IZD-KI/IPK-KI-E_1000962/P1071858" xmlDataType="decimal"/>
    </xmlCellPr>
  </singleXmlCell>
  <singleXmlCell id="535" xr6:uid="{A079C5DF-B816-4A5F-8DBD-42BCB6E138A9}" r="I10" connectionId="0">
    <xmlCellPr id="1" xr6:uid="{B5DDFA6C-B48C-44B9-A676-E48A0533B19D}" uniqueName="P1071859">
      <xmlPr mapId="1" xpath="/TFI-IZD-KI/IPK-KI-E_1000962/P1071859" xmlDataType="decimal"/>
    </xmlCellPr>
  </singleXmlCell>
  <singleXmlCell id="536" xr6:uid="{043A2D86-2400-4CDD-9AE3-46836CC86FBA}" r="J10" connectionId="0">
    <xmlCellPr id="1" xr6:uid="{6BF22180-4591-4090-AD41-17212D159F16}" uniqueName="P1071860">
      <xmlPr mapId="1" xpath="/TFI-IZD-KI/IPK-KI-E_1000962/P1071860" xmlDataType="decimal"/>
    </xmlCellPr>
  </singleXmlCell>
  <singleXmlCell id="537" xr6:uid="{F4A4742F-E92D-45D5-BFED-0C907814546E}" r="K10" connectionId="0">
    <xmlCellPr id="1" xr6:uid="{CB2B9D60-B3A1-4718-BCBD-270606458B8A}" uniqueName="P1071861">
      <xmlPr mapId="1" xpath="/TFI-IZD-KI/IPK-KI-E_1000962/P1071861" xmlDataType="decimal"/>
    </xmlCellPr>
  </singleXmlCell>
  <singleXmlCell id="538" xr6:uid="{C65339B0-8BBA-46CA-B314-1CB69D40CAB6}" r="L10" connectionId="0">
    <xmlCellPr id="1" xr6:uid="{0EB6EBFB-9C56-4DFB-8B8D-F01CFB497C29}" uniqueName="P1071862">
      <xmlPr mapId="1" xpath="/TFI-IZD-KI/IPK-KI-E_1000962/P1071862" xmlDataType="decimal"/>
    </xmlCellPr>
  </singleXmlCell>
  <singleXmlCell id="539" xr6:uid="{BFD496AD-3ECE-4F21-BC41-FF5A3B63E42B}" r="M10" connectionId="0">
    <xmlCellPr id="1" xr6:uid="{54B6AB5B-86B9-4B33-B8E1-03F093A7E7DF}" uniqueName="P1071863">
      <xmlPr mapId="1" xpath="/TFI-IZD-KI/IPK-KI-E_1000962/P1071863" xmlDataType="decimal"/>
    </xmlCellPr>
  </singleXmlCell>
  <singleXmlCell id="540" xr6:uid="{FC497BD8-2345-41C5-86A1-E9D00939397A}" r="N10" connectionId="0">
    <xmlCellPr id="1" xr6:uid="{F4351158-A13F-410B-B98C-D4F300B5B0F9}" uniqueName="P1071864">
      <xmlPr mapId="1" xpath="/TFI-IZD-KI/IPK-KI-E_1000962/P1071864" xmlDataType="decimal"/>
    </xmlCellPr>
  </singleXmlCell>
  <singleXmlCell id="541" xr6:uid="{52D4D332-513C-4BD7-A588-A94B4BCFB908}" r="O10" connectionId="0">
    <xmlCellPr id="1" xr6:uid="{5B86F31D-81F1-4AB8-B21A-45115766121C}" uniqueName="P1071865">
      <xmlPr mapId="1" xpath="/TFI-IZD-KI/IPK-KI-E_1000962/P1071865" xmlDataType="decimal"/>
    </xmlCellPr>
  </singleXmlCell>
  <singleXmlCell id="542" xr6:uid="{A29F786A-D340-45F5-B249-42318BE64047}" r="P10" connectionId="0">
    <xmlCellPr id="1" xr6:uid="{6035A268-447E-4A49-B384-EF72F0010069}" uniqueName="P1071866">
      <xmlPr mapId="1" xpath="/TFI-IZD-KI/IPK-KI-E_1000962/P1071866" xmlDataType="decimal"/>
    </xmlCellPr>
  </singleXmlCell>
  <singleXmlCell id="543" xr6:uid="{2209AD6F-23F9-4B69-9F22-7D5510D4F876}" r="Q10" connectionId="0">
    <xmlCellPr id="1" xr6:uid="{0D644F60-A6E1-40B2-B2BC-6EBD4B35945E}" uniqueName="P1071867">
      <xmlPr mapId="1" xpath="/TFI-IZD-KI/IPK-KI-E_1000962/P1071867" xmlDataType="decimal"/>
    </xmlCellPr>
  </singleXmlCell>
  <singleXmlCell id="544" xr6:uid="{9B742911-F7A6-4403-9605-42EAD53A2FE7}" r="R10" connectionId="0">
    <xmlCellPr id="1" xr6:uid="{D07C1278-3953-4001-828C-EBFCE3B1FD17}" uniqueName="P1071868">
      <xmlPr mapId="1" xpath="/TFI-IZD-KI/IPK-KI-E_1000962/P1071868" xmlDataType="decimal"/>
    </xmlCellPr>
  </singleXmlCell>
  <singleXmlCell id="545" xr6:uid="{4D71E9F4-0DC5-4113-A089-4D1FF680B264}" r="E11" connectionId="0">
    <xmlCellPr id="1" xr6:uid="{91AA3F6C-0528-442F-8CDC-A0508658F814}" uniqueName="P1071869">
      <xmlPr mapId="1" xpath="/TFI-IZD-KI/IPK-KI-E_1000962/P1071869" xmlDataType="decimal"/>
    </xmlCellPr>
  </singleXmlCell>
  <singleXmlCell id="546" xr6:uid="{5C614664-E97F-4DE4-AC2C-C1F607BC77F3}" r="F11" connectionId="0">
    <xmlCellPr id="1" xr6:uid="{812C2D6E-28DA-4B71-A27E-42F378787492}" uniqueName="P1071870">
      <xmlPr mapId="1" xpath="/TFI-IZD-KI/IPK-KI-E_1000962/P1071870" xmlDataType="decimal"/>
    </xmlCellPr>
  </singleXmlCell>
  <singleXmlCell id="547" xr6:uid="{D7C21562-BD66-44D3-A42E-3084F4F0E414}" r="G11" connectionId="0">
    <xmlCellPr id="1" xr6:uid="{9F859AC8-6769-47C6-AA06-D7E6925E5327}" uniqueName="P1071871">
      <xmlPr mapId="1" xpath="/TFI-IZD-KI/IPK-KI-E_1000962/P1071871" xmlDataType="decimal"/>
    </xmlCellPr>
  </singleXmlCell>
  <singleXmlCell id="548" xr6:uid="{61CF439A-4C18-4F4A-ACDF-660414E27D5B}" r="H11" connectionId="0">
    <xmlCellPr id="1" xr6:uid="{7E52151B-8049-4EC9-A609-1717A687A077}" uniqueName="P1071872">
      <xmlPr mapId="1" xpath="/TFI-IZD-KI/IPK-KI-E_1000962/P1071872" xmlDataType="decimal"/>
    </xmlCellPr>
  </singleXmlCell>
  <singleXmlCell id="549" xr6:uid="{EB4D5878-FEBE-40FF-8564-E8F555F6C060}" r="I11" connectionId="0">
    <xmlCellPr id="1" xr6:uid="{3E847272-8400-4B5E-A2AA-D393417FF61D}" uniqueName="P1071873">
      <xmlPr mapId="1" xpath="/TFI-IZD-KI/IPK-KI-E_1000962/P1071873" xmlDataType="decimal"/>
    </xmlCellPr>
  </singleXmlCell>
  <singleXmlCell id="550" xr6:uid="{A71BCA3E-15DC-4F4E-808E-E6A375EA75AA}" r="J11" connectionId="0">
    <xmlCellPr id="1" xr6:uid="{C6727DC2-3475-4332-B8EC-B181D46AB2C4}" uniqueName="P1071874">
      <xmlPr mapId="1" xpath="/TFI-IZD-KI/IPK-KI-E_1000962/P1071874" xmlDataType="decimal"/>
    </xmlCellPr>
  </singleXmlCell>
  <singleXmlCell id="551" xr6:uid="{6EADBEE3-461F-4760-9BD7-C532D6E6CF81}" r="K11" connectionId="0">
    <xmlCellPr id="1" xr6:uid="{7772BF46-31F8-4988-B1C8-D20F6C43F1B9}" uniqueName="P1071875">
      <xmlPr mapId="1" xpath="/TFI-IZD-KI/IPK-KI-E_1000962/P1071875" xmlDataType="decimal"/>
    </xmlCellPr>
  </singleXmlCell>
  <singleXmlCell id="552" xr6:uid="{DF5F7BD8-E758-4CA0-ABDC-979A8D4BC05E}" r="L11" connectionId="0">
    <xmlCellPr id="1" xr6:uid="{28C5CA4E-1D44-42D2-BAB5-6BAC00DE9464}" uniqueName="P1071876">
      <xmlPr mapId="1" xpath="/TFI-IZD-KI/IPK-KI-E_1000962/P1071876" xmlDataType="decimal"/>
    </xmlCellPr>
  </singleXmlCell>
  <singleXmlCell id="553" xr6:uid="{AB9C2446-6EF8-4D0F-8C50-79F2C8F2805B}" r="M11" connectionId="0">
    <xmlCellPr id="1" xr6:uid="{CA22B7C1-B5E9-4582-AA6C-91554E26EC4F}" uniqueName="P1071877">
      <xmlPr mapId="1" xpath="/TFI-IZD-KI/IPK-KI-E_1000962/P1071877" xmlDataType="decimal"/>
    </xmlCellPr>
  </singleXmlCell>
  <singleXmlCell id="554" xr6:uid="{86EBC077-EEB9-4EB2-8EFF-0FBB909496BF}" r="N11" connectionId="0">
    <xmlCellPr id="1" xr6:uid="{5238BC36-CA42-4476-BA42-F4BF73CCF0EB}" uniqueName="P1071878">
      <xmlPr mapId="1" xpath="/TFI-IZD-KI/IPK-KI-E_1000962/P1071878" xmlDataType="decimal"/>
    </xmlCellPr>
  </singleXmlCell>
  <singleXmlCell id="555" xr6:uid="{D8FE9E67-042F-4F69-B23B-82D174972548}" r="O11" connectionId="0">
    <xmlCellPr id="1" xr6:uid="{CCA15BC0-7AF3-4B07-94D5-D9889EC5E98E}" uniqueName="P1071879">
      <xmlPr mapId="1" xpath="/TFI-IZD-KI/IPK-KI-E_1000962/P1071879" xmlDataType="decimal"/>
    </xmlCellPr>
  </singleXmlCell>
  <singleXmlCell id="556" xr6:uid="{EDE5EA0C-7CC2-4DF9-A488-C5C19F886282}" r="P11" connectionId="0">
    <xmlCellPr id="1" xr6:uid="{090B2B09-FED1-4A14-9AAB-08F54795F591}" uniqueName="P1071880">
      <xmlPr mapId="1" xpath="/TFI-IZD-KI/IPK-KI-E_1000962/P1071880" xmlDataType="decimal"/>
    </xmlCellPr>
  </singleXmlCell>
  <singleXmlCell id="557" xr6:uid="{F162BBC1-88E8-401A-8669-F9CDFC51DFEF}" r="Q11" connectionId="0">
    <xmlCellPr id="1" xr6:uid="{F4044FAC-FA19-4FA9-995D-62F0B40C1EAA}" uniqueName="P1071881">
      <xmlPr mapId="1" xpath="/TFI-IZD-KI/IPK-KI-E_1000962/P1071881" xmlDataType="decimal"/>
    </xmlCellPr>
  </singleXmlCell>
  <singleXmlCell id="558" xr6:uid="{7070E6D4-43D5-4835-AD22-1DDAE49D53CA}" r="R11" connectionId="0">
    <xmlCellPr id="1" xr6:uid="{74109DB6-464A-4CBA-B88F-FBF04A6C6D43}" uniqueName="P1071882">
      <xmlPr mapId="1" xpath="/TFI-IZD-KI/IPK-KI-E_1000962/P1071882" xmlDataType="decimal"/>
    </xmlCellPr>
  </singleXmlCell>
  <singleXmlCell id="559" xr6:uid="{6E559CF8-FC3E-4F22-93A1-F9EC0296582E}" r="E12" connectionId="0">
    <xmlCellPr id="1" xr6:uid="{31F6A7D9-9E24-481E-BCE8-CBA0EEA3F9B2}" uniqueName="P1071883">
      <xmlPr mapId="1" xpath="/TFI-IZD-KI/IPK-KI-E_1000962/P1071883" xmlDataType="decimal"/>
    </xmlCellPr>
  </singleXmlCell>
  <singleXmlCell id="560" xr6:uid="{0B216537-1213-4BA8-B713-83CEF66CF6CC}" r="F12" connectionId="0">
    <xmlCellPr id="1" xr6:uid="{043BD7F1-6F53-4347-9FA4-F8DAF0A60326}" uniqueName="P1071884">
      <xmlPr mapId="1" xpath="/TFI-IZD-KI/IPK-KI-E_1000962/P1071884" xmlDataType="decimal"/>
    </xmlCellPr>
  </singleXmlCell>
  <singleXmlCell id="561" xr6:uid="{F25780F1-1359-46A1-AC21-07A42AD05975}" r="G12" connectionId="0">
    <xmlCellPr id="1" xr6:uid="{0EEC8FF4-8C7E-402C-A96F-B10C66401EAB}" uniqueName="P1071885">
      <xmlPr mapId="1" xpath="/TFI-IZD-KI/IPK-KI-E_1000962/P1071885" xmlDataType="decimal"/>
    </xmlCellPr>
  </singleXmlCell>
  <singleXmlCell id="562" xr6:uid="{FEED51BE-1911-480E-9B6F-365727F893CB}" r="H12" connectionId="0">
    <xmlCellPr id="1" xr6:uid="{D68DD377-8B30-4953-B1AA-1268E4C93185}" uniqueName="P1071886">
      <xmlPr mapId="1" xpath="/TFI-IZD-KI/IPK-KI-E_1000962/P1071886" xmlDataType="decimal"/>
    </xmlCellPr>
  </singleXmlCell>
  <singleXmlCell id="563" xr6:uid="{2CCF6A91-4D92-414B-BD7F-D44E678E6191}" r="I12" connectionId="0">
    <xmlCellPr id="1" xr6:uid="{B1CF7F0C-1024-4567-AF81-613B6D7C021C}" uniqueName="P1071887">
      <xmlPr mapId="1" xpath="/TFI-IZD-KI/IPK-KI-E_1000962/P1071887" xmlDataType="decimal"/>
    </xmlCellPr>
  </singleXmlCell>
  <singleXmlCell id="564" xr6:uid="{EE35D0F8-A4A5-4010-A97D-2597788BF782}" r="J12" connectionId="0">
    <xmlCellPr id="1" xr6:uid="{7B449603-10F9-4303-B66A-9DF43D4E5E17}" uniqueName="P1071888">
      <xmlPr mapId="1" xpath="/TFI-IZD-KI/IPK-KI-E_1000962/P1071888" xmlDataType="decimal"/>
    </xmlCellPr>
  </singleXmlCell>
  <singleXmlCell id="565" xr6:uid="{F4259AA2-100B-4D69-BD3E-B84861AC7DD8}" r="K12" connectionId="0">
    <xmlCellPr id="1" xr6:uid="{82136E51-7770-4A79-B07E-98D26F70AF41}" uniqueName="P1071889">
      <xmlPr mapId="1" xpath="/TFI-IZD-KI/IPK-KI-E_1000962/P1071889" xmlDataType="decimal"/>
    </xmlCellPr>
  </singleXmlCell>
  <singleXmlCell id="566" xr6:uid="{FDC077A4-F705-41BE-904B-77EA3FE24C05}" r="L12" connectionId="0">
    <xmlCellPr id="1" xr6:uid="{D45648D2-D1FD-4436-AF96-247FF80716A9}" uniqueName="P1071890">
      <xmlPr mapId="1" xpath="/TFI-IZD-KI/IPK-KI-E_1000962/P1071890" xmlDataType="decimal"/>
    </xmlCellPr>
  </singleXmlCell>
  <singleXmlCell id="567" xr6:uid="{44E72EA5-5DC8-4231-AB00-E95A922D04CE}" r="M12" connectionId="0">
    <xmlCellPr id="1" xr6:uid="{7F161D1D-C6CD-4768-B216-72C3A99FFB56}" uniqueName="P1071891">
      <xmlPr mapId="1" xpath="/TFI-IZD-KI/IPK-KI-E_1000962/P1071891" xmlDataType="decimal"/>
    </xmlCellPr>
  </singleXmlCell>
  <singleXmlCell id="568" xr6:uid="{857A78CB-9918-41A2-9456-000E0AC9863A}" r="N12" connectionId="0">
    <xmlCellPr id="1" xr6:uid="{5840D69E-B375-4AB5-8EA3-9BBF4F2A3096}" uniqueName="P1071892">
      <xmlPr mapId="1" xpath="/TFI-IZD-KI/IPK-KI-E_1000962/P1071892" xmlDataType="decimal"/>
    </xmlCellPr>
  </singleXmlCell>
  <singleXmlCell id="569" xr6:uid="{95AD19DB-956D-450C-88AD-808A45EC70ED}" r="O12" connectionId="0">
    <xmlCellPr id="1" xr6:uid="{54407197-36CC-4D5C-B008-F9A366CFD451}" uniqueName="P1071893">
      <xmlPr mapId="1" xpath="/TFI-IZD-KI/IPK-KI-E_1000962/P1071893" xmlDataType="decimal"/>
    </xmlCellPr>
  </singleXmlCell>
  <singleXmlCell id="570" xr6:uid="{2F88A463-D2CD-4BC9-BA5D-880F688428A3}" r="P12" connectionId="0">
    <xmlCellPr id="1" xr6:uid="{E80FEAB6-BE17-4868-B664-D1E694733944}" uniqueName="P1071894">
      <xmlPr mapId="1" xpath="/TFI-IZD-KI/IPK-KI-E_1000962/P1071894" xmlDataType="decimal"/>
    </xmlCellPr>
  </singleXmlCell>
  <singleXmlCell id="571" xr6:uid="{0A1EC3CD-27B8-458E-B538-C06C136EF45E}" r="Q12" connectionId="0">
    <xmlCellPr id="1" xr6:uid="{3DE2C2C8-A6ED-4F4B-828E-8B33A87E9B0A}" uniqueName="P1071895">
      <xmlPr mapId="1" xpath="/TFI-IZD-KI/IPK-KI-E_1000962/P1071895" xmlDataType="decimal"/>
    </xmlCellPr>
  </singleXmlCell>
  <singleXmlCell id="572" xr6:uid="{482FA4B3-502A-4CCD-BD95-09CB9F94FCB3}" r="R12" connectionId="0">
    <xmlCellPr id="1" xr6:uid="{786AD6D2-6271-4F09-9020-0C9D89391059}" uniqueName="P1071896">
      <xmlPr mapId="1" xpath="/TFI-IZD-KI/IPK-KI-E_1000962/P1071896" xmlDataType="decimal"/>
    </xmlCellPr>
  </singleXmlCell>
  <singleXmlCell id="573" xr6:uid="{FE0A7729-7973-459F-9A7A-55327FA2669F}" r="E13" connectionId="0">
    <xmlCellPr id="1" xr6:uid="{82AD318E-E8D4-4314-9BD8-92CFF5D4B62A}" uniqueName="P1071897">
      <xmlPr mapId="1" xpath="/TFI-IZD-KI/IPK-KI-E_1000962/P1071897" xmlDataType="decimal"/>
    </xmlCellPr>
  </singleXmlCell>
  <singleXmlCell id="574" xr6:uid="{90D48904-4C3F-4E93-BAD3-A5AA156359AD}" r="F13" connectionId="0">
    <xmlCellPr id="1" xr6:uid="{440794A0-A4F9-4950-8DA8-D57F652EED6B}" uniqueName="P1071898">
      <xmlPr mapId="1" xpath="/TFI-IZD-KI/IPK-KI-E_1000962/P1071898" xmlDataType="decimal"/>
    </xmlCellPr>
  </singleXmlCell>
  <singleXmlCell id="575" xr6:uid="{0661AAD2-D89B-435A-B91D-382F2476DEF7}" r="G13" connectionId="0">
    <xmlCellPr id="1" xr6:uid="{4976B014-CCE6-4981-A858-40C655E25837}" uniqueName="P1071899">
      <xmlPr mapId="1" xpath="/TFI-IZD-KI/IPK-KI-E_1000962/P1071899" xmlDataType="decimal"/>
    </xmlCellPr>
  </singleXmlCell>
  <singleXmlCell id="576" xr6:uid="{728C0BF6-C37F-43E9-9C31-0C71A0D63533}" r="H13" connectionId="0">
    <xmlCellPr id="1" xr6:uid="{B4829D60-90BD-4EEC-9173-80FBD36B47B0}" uniqueName="P1071900">
      <xmlPr mapId="1" xpath="/TFI-IZD-KI/IPK-KI-E_1000962/P1071900" xmlDataType="decimal"/>
    </xmlCellPr>
  </singleXmlCell>
  <singleXmlCell id="577" xr6:uid="{E4AFAC26-96A1-42F1-92C9-EAF1AEE92118}" r="I13" connectionId="0">
    <xmlCellPr id="1" xr6:uid="{9B233B57-154C-43F8-90D6-BD824C2DCF87}" uniqueName="P1071901">
      <xmlPr mapId="1" xpath="/TFI-IZD-KI/IPK-KI-E_1000962/P1071901" xmlDataType="decimal"/>
    </xmlCellPr>
  </singleXmlCell>
  <singleXmlCell id="578" xr6:uid="{95851450-3FF6-40B8-B747-150887CA27F1}" r="J13" connectionId="0">
    <xmlCellPr id="1" xr6:uid="{63F8DA95-D836-4638-86B9-AE05FD13CD91}" uniqueName="P1071902">
      <xmlPr mapId="1" xpath="/TFI-IZD-KI/IPK-KI-E_1000962/P1071902" xmlDataType="decimal"/>
    </xmlCellPr>
  </singleXmlCell>
  <singleXmlCell id="579" xr6:uid="{BAACD28B-BA44-40C5-B9A8-B658F815F6A9}" r="K13" connectionId="0">
    <xmlCellPr id="1" xr6:uid="{F2F37F5F-B616-4352-B814-827FBA5454E6}" uniqueName="P1071903">
      <xmlPr mapId="1" xpath="/TFI-IZD-KI/IPK-KI-E_1000962/P1071903" xmlDataType="decimal"/>
    </xmlCellPr>
  </singleXmlCell>
  <singleXmlCell id="580" xr6:uid="{C37F72CE-A397-46A4-B52F-124FB3E96FA8}" r="L13" connectionId="0">
    <xmlCellPr id="1" xr6:uid="{FFEC74A0-C959-4283-85A0-951A47DB07BF}" uniqueName="P1071904">
      <xmlPr mapId="1" xpath="/TFI-IZD-KI/IPK-KI-E_1000962/P1071904" xmlDataType="decimal"/>
    </xmlCellPr>
  </singleXmlCell>
  <singleXmlCell id="581" xr6:uid="{833C7648-DE2F-408D-A6CC-E8ED14FADCFB}" r="M13" connectionId="0">
    <xmlCellPr id="1" xr6:uid="{0B6C7B8C-6617-4DAB-8AB9-808692068228}" uniqueName="P1071905">
      <xmlPr mapId="1" xpath="/TFI-IZD-KI/IPK-KI-E_1000962/P1071905" xmlDataType="decimal"/>
    </xmlCellPr>
  </singleXmlCell>
  <singleXmlCell id="582" xr6:uid="{DFD0F733-2186-464F-8B28-1F5984D5F2EA}" r="N13" connectionId="0">
    <xmlCellPr id="1" xr6:uid="{5CD8A0BD-0FF7-4DCF-AE89-9BCCEBD9B710}" uniqueName="P1071906">
      <xmlPr mapId="1" xpath="/TFI-IZD-KI/IPK-KI-E_1000962/P1071906" xmlDataType="decimal"/>
    </xmlCellPr>
  </singleXmlCell>
  <singleXmlCell id="583" xr6:uid="{A81669D2-7C4B-4591-A797-D190ED6898B5}" r="O13" connectionId="0">
    <xmlCellPr id="1" xr6:uid="{E992F706-E6BE-4C2E-BC0B-A69486712AE6}" uniqueName="P1071907">
      <xmlPr mapId="1" xpath="/TFI-IZD-KI/IPK-KI-E_1000962/P1071907" xmlDataType="decimal"/>
    </xmlCellPr>
  </singleXmlCell>
  <singleXmlCell id="584" xr6:uid="{27F60D6F-ED77-4CFE-85F2-FD65F030CF48}" r="P13" connectionId="0">
    <xmlCellPr id="1" xr6:uid="{E0A86A42-F15A-483C-8984-53179A579B62}" uniqueName="P1071908">
      <xmlPr mapId="1" xpath="/TFI-IZD-KI/IPK-KI-E_1000962/P1071908" xmlDataType="decimal"/>
    </xmlCellPr>
  </singleXmlCell>
  <singleXmlCell id="585" xr6:uid="{8DD57701-E360-4BBB-913A-F1F3AF42423D}" r="Q13" connectionId="0">
    <xmlCellPr id="1" xr6:uid="{DE0B6277-3281-4B4C-B980-A9C3BD814702}" uniqueName="P1071909">
      <xmlPr mapId="1" xpath="/TFI-IZD-KI/IPK-KI-E_1000962/P1071909" xmlDataType="decimal"/>
    </xmlCellPr>
  </singleXmlCell>
  <singleXmlCell id="586" xr6:uid="{71093CA0-BD73-4F94-B1F8-57D90268EAAB}" r="R13" connectionId="0">
    <xmlCellPr id="1" xr6:uid="{570975EE-723B-4DA8-A056-8440ED1292A9}" uniqueName="P1071910">
      <xmlPr mapId="1" xpath="/TFI-IZD-KI/IPK-KI-E_1000962/P1071910" xmlDataType="decimal"/>
    </xmlCellPr>
  </singleXmlCell>
  <singleXmlCell id="587" xr6:uid="{5C20D95B-5817-4278-A7D9-3B54C4748AB6}" r="E14" connectionId="0">
    <xmlCellPr id="1" xr6:uid="{EACE1F4F-FB6F-4482-8696-3CB8B74E1934}" uniqueName="P1071911">
      <xmlPr mapId="1" xpath="/TFI-IZD-KI/IPK-KI-E_1000962/P1071911" xmlDataType="decimal"/>
    </xmlCellPr>
  </singleXmlCell>
  <singleXmlCell id="588" xr6:uid="{0100F899-E15E-4DA2-9DF3-B77A92B4966D}" r="F14" connectionId="0">
    <xmlCellPr id="1" xr6:uid="{54BFC222-0E53-45CE-B3D0-153A789713D9}" uniqueName="P1071912">
      <xmlPr mapId="1" xpath="/TFI-IZD-KI/IPK-KI-E_1000962/P1071912" xmlDataType="decimal"/>
    </xmlCellPr>
  </singleXmlCell>
  <singleXmlCell id="589" xr6:uid="{6B185929-1D58-44CF-AD4C-92029188AAE6}" r="G14" connectionId="0">
    <xmlCellPr id="1" xr6:uid="{CD61B7A9-DACF-40D2-BBCD-1716E7B0F2F0}" uniqueName="P1071913">
      <xmlPr mapId="1" xpath="/TFI-IZD-KI/IPK-KI-E_1000962/P1071913" xmlDataType="decimal"/>
    </xmlCellPr>
  </singleXmlCell>
  <singleXmlCell id="590" xr6:uid="{FD4F5AE2-D2FF-4AD2-AAC2-213BF768AD6D}" r="H14" connectionId="0">
    <xmlCellPr id="1" xr6:uid="{69D4449E-6D08-4707-BF15-89695D6986A3}" uniqueName="P1071914">
      <xmlPr mapId="1" xpath="/TFI-IZD-KI/IPK-KI-E_1000962/P1071914" xmlDataType="decimal"/>
    </xmlCellPr>
  </singleXmlCell>
  <singleXmlCell id="591" xr6:uid="{6AF3C65F-85EE-4925-8D74-D54B2F971E91}" r="I14" connectionId="0">
    <xmlCellPr id="1" xr6:uid="{8D204CCA-3F20-4858-AE8E-899A37A88DE4}" uniqueName="P1071915">
      <xmlPr mapId="1" xpath="/TFI-IZD-KI/IPK-KI-E_1000962/P1071915" xmlDataType="decimal"/>
    </xmlCellPr>
  </singleXmlCell>
  <singleXmlCell id="592" xr6:uid="{FF1E3687-6B74-47C8-9A16-AA1ACE9EBBC7}" r="J14" connectionId="0">
    <xmlCellPr id="1" xr6:uid="{00696A5C-8C1F-44F7-B463-48E39DEAA36D}" uniqueName="P1071916">
      <xmlPr mapId="1" xpath="/TFI-IZD-KI/IPK-KI-E_1000962/P1071916" xmlDataType="decimal"/>
    </xmlCellPr>
  </singleXmlCell>
  <singleXmlCell id="593" xr6:uid="{ABAD5033-489C-4CF1-A706-E10FCA978D51}" r="K14" connectionId="0">
    <xmlCellPr id="1" xr6:uid="{268CC974-84E4-43A6-9D75-FCE22B6D91FB}" uniqueName="P1071917">
      <xmlPr mapId="1" xpath="/TFI-IZD-KI/IPK-KI-E_1000962/P1071917" xmlDataType="decimal"/>
    </xmlCellPr>
  </singleXmlCell>
  <singleXmlCell id="594" xr6:uid="{87CED207-D0D8-47BB-9ABE-04CFC35B601A}" r="L14" connectionId="0">
    <xmlCellPr id="1" xr6:uid="{85B160A9-73DE-4DC0-92F8-3ADD003F9FEE}" uniqueName="P1071918">
      <xmlPr mapId="1" xpath="/TFI-IZD-KI/IPK-KI-E_1000962/P1071918" xmlDataType="decimal"/>
    </xmlCellPr>
  </singleXmlCell>
  <singleXmlCell id="595" xr6:uid="{B0452A27-7179-4B55-B4A5-CC0DCB97CF26}" r="M14" connectionId="0">
    <xmlCellPr id="1" xr6:uid="{B4D63E8C-7E49-4956-A093-FDBCF8AB2030}" uniqueName="P1071919">
      <xmlPr mapId="1" xpath="/TFI-IZD-KI/IPK-KI-E_1000962/P1071919" xmlDataType="decimal"/>
    </xmlCellPr>
  </singleXmlCell>
  <singleXmlCell id="596" xr6:uid="{9CDF730D-DBE8-4E9E-8149-CFD909A3952D}" r="N14" connectionId="0">
    <xmlCellPr id="1" xr6:uid="{0171B88E-25BC-49AD-8AD1-3E7F4C02D082}" uniqueName="P1071920">
      <xmlPr mapId="1" xpath="/TFI-IZD-KI/IPK-KI-E_1000962/P1071920" xmlDataType="decimal"/>
    </xmlCellPr>
  </singleXmlCell>
  <singleXmlCell id="597" xr6:uid="{732DDA00-707F-4904-BE0C-09505FF61D94}" r="O14" connectionId="0">
    <xmlCellPr id="1" xr6:uid="{00F9872C-A106-4AF9-BBE7-75189698FBC1}" uniqueName="P1071921">
      <xmlPr mapId="1" xpath="/TFI-IZD-KI/IPK-KI-E_1000962/P1071921" xmlDataType="decimal"/>
    </xmlCellPr>
  </singleXmlCell>
  <singleXmlCell id="598" xr6:uid="{C4B44E94-AA5C-4EAD-97B3-B54553AF2BA4}" r="P14" connectionId="0">
    <xmlCellPr id="1" xr6:uid="{7D04D2DE-F624-4202-AA44-E12F928A326E}" uniqueName="P1071922">
      <xmlPr mapId="1" xpath="/TFI-IZD-KI/IPK-KI-E_1000962/P1071922" xmlDataType="decimal"/>
    </xmlCellPr>
  </singleXmlCell>
  <singleXmlCell id="599" xr6:uid="{67FF6195-F8BA-400B-B70A-9F82E5F17DA7}" r="Q14" connectionId="0">
    <xmlCellPr id="1" xr6:uid="{42966C2B-5A9F-4DCA-B68B-116E5E0DA7DF}" uniqueName="P1071923">
      <xmlPr mapId="1" xpath="/TFI-IZD-KI/IPK-KI-E_1000962/P1071923" xmlDataType="decimal"/>
    </xmlCellPr>
  </singleXmlCell>
  <singleXmlCell id="600" xr6:uid="{5A0D6DDC-8247-46A9-A803-8F719A216358}" r="R14" connectionId="0">
    <xmlCellPr id="1" xr6:uid="{4B95BC8E-25B9-4FAA-89C5-959C78E9A736}" uniqueName="P1071924">
      <xmlPr mapId="1" xpath="/TFI-IZD-KI/IPK-KI-E_1000962/P1071924" xmlDataType="decimal"/>
    </xmlCellPr>
  </singleXmlCell>
  <singleXmlCell id="601" xr6:uid="{A133A091-7DC3-465C-8398-8E893CDC02C3}" r="E15" connectionId="0">
    <xmlCellPr id="1" xr6:uid="{57A62ECC-7B74-43FB-8F24-46A3135A9878}" uniqueName="P1071925">
      <xmlPr mapId="1" xpath="/TFI-IZD-KI/IPK-KI-E_1000962/P1071925" xmlDataType="decimal"/>
    </xmlCellPr>
  </singleXmlCell>
  <singleXmlCell id="602" xr6:uid="{220F0FF7-A697-4D5F-8F00-E686D47A66D6}" r="F15" connectionId="0">
    <xmlCellPr id="1" xr6:uid="{5AA33B17-D4AE-4438-B253-14496A83F421}" uniqueName="P1071926">
      <xmlPr mapId="1" xpath="/TFI-IZD-KI/IPK-KI-E_1000962/P1071926" xmlDataType="decimal"/>
    </xmlCellPr>
  </singleXmlCell>
  <singleXmlCell id="603" xr6:uid="{6286F498-C0CC-44BC-9A10-70A1B947CF13}" r="G15" connectionId="0">
    <xmlCellPr id="1" xr6:uid="{5BBD87F6-EDDF-4B53-A77C-321B6E7707B5}" uniqueName="P1071927">
      <xmlPr mapId="1" xpath="/TFI-IZD-KI/IPK-KI-E_1000962/P1071927" xmlDataType="decimal"/>
    </xmlCellPr>
  </singleXmlCell>
  <singleXmlCell id="604" xr6:uid="{717F74D5-B1D5-42DB-A450-9D03F66D710C}" r="H15" connectionId="0">
    <xmlCellPr id="1" xr6:uid="{4AAF03F6-24BA-4AC8-9EC0-87B0D5DB4245}" uniqueName="P1071928">
      <xmlPr mapId="1" xpath="/TFI-IZD-KI/IPK-KI-E_1000962/P1071928" xmlDataType="decimal"/>
    </xmlCellPr>
  </singleXmlCell>
  <singleXmlCell id="605" xr6:uid="{7AD2D8AE-9AA3-49FB-8500-8508085D9A1A}" r="I15" connectionId="0">
    <xmlCellPr id="1" xr6:uid="{1B1C65E5-2C47-4C76-A6EE-5166629D89FC}" uniqueName="P1071929">
      <xmlPr mapId="1" xpath="/TFI-IZD-KI/IPK-KI-E_1000962/P1071929" xmlDataType="decimal"/>
    </xmlCellPr>
  </singleXmlCell>
  <singleXmlCell id="606" xr6:uid="{FE76AEE2-479C-4B87-8D6A-535851AEBD45}" r="J15" connectionId="0">
    <xmlCellPr id="1" xr6:uid="{0823FEED-8EA9-41C7-8DBC-BA5BD4E53FA5}" uniqueName="P1071930">
      <xmlPr mapId="1" xpath="/TFI-IZD-KI/IPK-KI-E_1000962/P1071930" xmlDataType="decimal"/>
    </xmlCellPr>
  </singleXmlCell>
  <singleXmlCell id="607" xr6:uid="{D9050B80-F931-48C0-9DA4-E7CEB488239A}" r="K15" connectionId="0">
    <xmlCellPr id="1" xr6:uid="{292082B7-08B3-4618-9B1C-0A1D2DC93B97}" uniqueName="P1071931">
      <xmlPr mapId="1" xpath="/TFI-IZD-KI/IPK-KI-E_1000962/P1071931" xmlDataType="decimal"/>
    </xmlCellPr>
  </singleXmlCell>
  <singleXmlCell id="608" xr6:uid="{60C094C6-1C43-44AA-BEBF-AAFABD86151E}" r="L15" connectionId="0">
    <xmlCellPr id="1" xr6:uid="{6BBF3D95-F099-47E0-942B-D337AB0FB621}" uniqueName="P1071932">
      <xmlPr mapId="1" xpath="/TFI-IZD-KI/IPK-KI-E_1000962/P1071932" xmlDataType="decimal"/>
    </xmlCellPr>
  </singleXmlCell>
  <singleXmlCell id="609" xr6:uid="{A694AF7F-3A14-46C4-8196-DAB23CC58525}" r="M15" connectionId="0">
    <xmlCellPr id="1" xr6:uid="{1B056845-D99B-42C5-A111-0ED6CF1A6621}" uniqueName="P1071933">
      <xmlPr mapId="1" xpath="/TFI-IZD-KI/IPK-KI-E_1000962/P1071933" xmlDataType="decimal"/>
    </xmlCellPr>
  </singleXmlCell>
  <singleXmlCell id="610" xr6:uid="{776CE2AE-7E23-4663-91BE-F722524599BC}" r="N15" connectionId="0">
    <xmlCellPr id="1" xr6:uid="{B712E5AD-36CD-47C2-AD9F-51C70022BBB1}" uniqueName="P1071934">
      <xmlPr mapId="1" xpath="/TFI-IZD-KI/IPK-KI-E_1000962/P1071934" xmlDataType="decimal"/>
    </xmlCellPr>
  </singleXmlCell>
  <singleXmlCell id="611" xr6:uid="{2D72D3DF-6544-40E9-9C46-49F999438F2B}" r="O15" connectionId="0">
    <xmlCellPr id="1" xr6:uid="{5467919E-11B5-4EB1-924D-5569CE7FF259}" uniqueName="P1071935">
      <xmlPr mapId="1" xpath="/TFI-IZD-KI/IPK-KI-E_1000962/P1071935" xmlDataType="decimal"/>
    </xmlCellPr>
  </singleXmlCell>
  <singleXmlCell id="612" xr6:uid="{E26C98A0-132F-4AF5-BDA6-C844A6FE987B}" r="P15" connectionId="0">
    <xmlCellPr id="1" xr6:uid="{47D85E52-FAA7-4668-A200-4698CBF36668}" uniqueName="P1071936">
      <xmlPr mapId="1" xpath="/TFI-IZD-KI/IPK-KI-E_1000962/P1071936" xmlDataType="decimal"/>
    </xmlCellPr>
  </singleXmlCell>
  <singleXmlCell id="613" xr6:uid="{14DCC481-FE28-4BF7-A259-26CE10C4A96D}" r="Q15" connectionId="0">
    <xmlCellPr id="1" xr6:uid="{AF7473EA-EB69-4695-8A36-FFD6F486E3F9}" uniqueName="P1071937">
      <xmlPr mapId="1" xpath="/TFI-IZD-KI/IPK-KI-E_1000962/P1071937" xmlDataType="decimal"/>
    </xmlCellPr>
  </singleXmlCell>
  <singleXmlCell id="614" xr6:uid="{C95686D9-C066-4131-BDDC-55ABD130917E}" r="R15" connectionId="0">
    <xmlCellPr id="1" xr6:uid="{40F028DB-9F80-4200-8095-6733337359B9}" uniqueName="P1071938">
      <xmlPr mapId="1" xpath="/TFI-IZD-KI/IPK-KI-E_1000962/P1071938" xmlDataType="decimal"/>
    </xmlCellPr>
  </singleXmlCell>
  <singleXmlCell id="615" xr6:uid="{C08D4614-93E1-4D4E-94AF-CBD075BE2D83}" r="E16" connectionId="0">
    <xmlCellPr id="1" xr6:uid="{71B2171E-6CF7-4B04-8522-9ADA20D54D3D}" uniqueName="P1071939">
      <xmlPr mapId="1" xpath="/TFI-IZD-KI/IPK-KI-E_1000962/P1071939" xmlDataType="decimal"/>
    </xmlCellPr>
  </singleXmlCell>
  <singleXmlCell id="616" xr6:uid="{ACA18E28-D94F-4E83-8052-B4091A29D179}" r="F16" connectionId="0">
    <xmlCellPr id="1" xr6:uid="{A2342578-E1D5-4001-B239-7808B5E9F437}" uniqueName="P1071940">
      <xmlPr mapId="1" xpath="/TFI-IZD-KI/IPK-KI-E_1000962/P1071940" xmlDataType="decimal"/>
    </xmlCellPr>
  </singleXmlCell>
  <singleXmlCell id="617" xr6:uid="{409FAEA3-7B4C-44F6-B9EA-7A2F663EAFEF}" r="G16" connectionId="0">
    <xmlCellPr id="1" xr6:uid="{C8B3E459-543E-41CF-B473-1F5C9B9BEC39}" uniqueName="P1071941">
      <xmlPr mapId="1" xpath="/TFI-IZD-KI/IPK-KI-E_1000962/P1071941" xmlDataType="decimal"/>
    </xmlCellPr>
  </singleXmlCell>
  <singleXmlCell id="618" xr6:uid="{088363BF-2B22-45D6-99A5-75E4BEC9E729}" r="H16" connectionId="0">
    <xmlCellPr id="1" xr6:uid="{B13BB619-9269-41A5-8776-DDB1A46E2E82}" uniqueName="P1071942">
      <xmlPr mapId="1" xpath="/TFI-IZD-KI/IPK-KI-E_1000962/P1071942" xmlDataType="decimal"/>
    </xmlCellPr>
  </singleXmlCell>
  <singleXmlCell id="619" xr6:uid="{5A780BB1-1854-4F52-93E3-59775F1EC5DD}" r="I16" connectionId="0">
    <xmlCellPr id="1" xr6:uid="{CC5B362A-5239-48A1-B2EB-CDAE20F64F3C}" uniqueName="P1071943">
      <xmlPr mapId="1" xpath="/TFI-IZD-KI/IPK-KI-E_1000962/P1071943" xmlDataType="decimal"/>
    </xmlCellPr>
  </singleXmlCell>
  <singleXmlCell id="620" xr6:uid="{EAAFF7CD-61EB-4076-A74E-A7F7CBFEEAA1}" r="J16" connectionId="0">
    <xmlCellPr id="1" xr6:uid="{8808063B-DFD5-4307-B982-63983EDCB614}" uniqueName="P1071944">
      <xmlPr mapId="1" xpath="/TFI-IZD-KI/IPK-KI-E_1000962/P1071944" xmlDataType="decimal"/>
    </xmlCellPr>
  </singleXmlCell>
  <singleXmlCell id="621" xr6:uid="{8D105E7C-1C1D-4155-A97C-77A499C2A9E5}" r="K16" connectionId="0">
    <xmlCellPr id="1" xr6:uid="{600267F5-23D2-4188-AA26-80A3FFCE3326}" uniqueName="P1071945">
      <xmlPr mapId="1" xpath="/TFI-IZD-KI/IPK-KI-E_1000962/P1071945" xmlDataType="decimal"/>
    </xmlCellPr>
  </singleXmlCell>
  <singleXmlCell id="622" xr6:uid="{E1DD43A4-311D-4036-8E80-6EC2A8A06511}" r="L16" connectionId="0">
    <xmlCellPr id="1" xr6:uid="{093B7563-9AD9-4FBB-AC42-C00206FFC6AA}" uniqueName="P1071946">
      <xmlPr mapId="1" xpath="/TFI-IZD-KI/IPK-KI-E_1000962/P1071946" xmlDataType="decimal"/>
    </xmlCellPr>
  </singleXmlCell>
  <singleXmlCell id="623" xr6:uid="{07CEC1F3-4391-4608-8AC0-20CEF1F1C79C}" r="M16" connectionId="0">
    <xmlCellPr id="1" xr6:uid="{0F04F6E0-9E03-4A5A-A3F1-9A283E04DEC7}" uniqueName="P1071947">
      <xmlPr mapId="1" xpath="/TFI-IZD-KI/IPK-KI-E_1000962/P1071947" xmlDataType="decimal"/>
    </xmlCellPr>
  </singleXmlCell>
  <singleXmlCell id="624" xr6:uid="{F86DDA41-F632-4CC6-BDE3-56962E369A53}" r="N16" connectionId="0">
    <xmlCellPr id="1" xr6:uid="{3A43C3F4-C153-4AF5-BBCD-E488846BFED9}" uniqueName="P1071948">
      <xmlPr mapId="1" xpath="/TFI-IZD-KI/IPK-KI-E_1000962/P1071948" xmlDataType="decimal"/>
    </xmlCellPr>
  </singleXmlCell>
  <singleXmlCell id="625" xr6:uid="{0BD91A2F-F949-4B3E-B75D-F1D014066D78}" r="O16" connectionId="0">
    <xmlCellPr id="1" xr6:uid="{7A68DDBD-E29C-472C-A275-986A6C667785}" uniqueName="P1071949">
      <xmlPr mapId="1" xpath="/TFI-IZD-KI/IPK-KI-E_1000962/P1071949" xmlDataType="decimal"/>
    </xmlCellPr>
  </singleXmlCell>
  <singleXmlCell id="626" xr6:uid="{A3CCAA8B-D177-42A6-97C8-DA1A2319C783}" r="P16" connectionId="0">
    <xmlCellPr id="1" xr6:uid="{16ABD061-6064-4D8C-AEA0-353D9C32E044}" uniqueName="P1071950">
      <xmlPr mapId="1" xpath="/TFI-IZD-KI/IPK-KI-E_1000962/P1071950" xmlDataType="decimal"/>
    </xmlCellPr>
  </singleXmlCell>
  <singleXmlCell id="627" xr6:uid="{7FF65122-C8D4-4DD1-899B-B91D9E92FAE7}" r="Q16" connectionId="0">
    <xmlCellPr id="1" xr6:uid="{92BDDB68-A862-4E72-A7CF-BC2CB7B83548}" uniqueName="P1071951">
      <xmlPr mapId="1" xpath="/TFI-IZD-KI/IPK-KI-E_1000962/P1071951" xmlDataType="decimal"/>
    </xmlCellPr>
  </singleXmlCell>
  <singleXmlCell id="628" xr6:uid="{C9CDAEE9-2193-4C44-AB1B-9FF518BDA517}" r="R16" connectionId="0">
    <xmlCellPr id="1" xr6:uid="{7E4564B2-A14B-4B93-B17B-33FC90327599}" uniqueName="P1071952">
      <xmlPr mapId="1" xpath="/TFI-IZD-KI/IPK-KI-E_1000962/P1071952" xmlDataType="decimal"/>
    </xmlCellPr>
  </singleXmlCell>
  <singleXmlCell id="629" xr6:uid="{067FAE71-7169-4DA2-A4E6-4EE011E62824}" r="E17" connectionId="0">
    <xmlCellPr id="1" xr6:uid="{EE3BA832-8E8B-4093-B8C4-1B5A836DAD0F}" uniqueName="P1071953">
      <xmlPr mapId="1" xpath="/TFI-IZD-KI/IPK-KI-E_1000962/P1071953" xmlDataType="decimal"/>
    </xmlCellPr>
  </singleXmlCell>
  <singleXmlCell id="630" xr6:uid="{98635CCD-F915-4935-8F59-A19333ACB8AD}" r="F17" connectionId="0">
    <xmlCellPr id="1" xr6:uid="{491FF68B-8414-4A5F-90B2-F40BA011ACFB}" uniqueName="P1071954">
      <xmlPr mapId="1" xpath="/TFI-IZD-KI/IPK-KI-E_1000962/P1071954" xmlDataType="decimal"/>
    </xmlCellPr>
  </singleXmlCell>
  <singleXmlCell id="631" xr6:uid="{DE873AAE-655D-447A-A93C-202E960FDE10}" r="G17" connectionId="0">
    <xmlCellPr id="1" xr6:uid="{88D90975-5D6E-4F99-8A0F-AF5DCC5F6515}" uniqueName="P1071955">
      <xmlPr mapId="1" xpath="/TFI-IZD-KI/IPK-KI-E_1000962/P1071955" xmlDataType="decimal"/>
    </xmlCellPr>
  </singleXmlCell>
  <singleXmlCell id="632" xr6:uid="{9D6EFBC2-C870-4A6E-8372-41757EBBB139}" r="H17" connectionId="0">
    <xmlCellPr id="1" xr6:uid="{46D28FC2-1D3D-426D-ADDC-949CD70733A1}" uniqueName="P1071956">
      <xmlPr mapId="1" xpath="/TFI-IZD-KI/IPK-KI-E_1000962/P1071956" xmlDataType="decimal"/>
    </xmlCellPr>
  </singleXmlCell>
  <singleXmlCell id="633" xr6:uid="{88D0B53F-E3E5-4F1A-9C4F-5C73F80EBE66}" r="I17" connectionId="0">
    <xmlCellPr id="1" xr6:uid="{7D606E53-9DDE-403B-8EA6-EA2020188FF3}" uniqueName="P1071957">
      <xmlPr mapId="1" xpath="/TFI-IZD-KI/IPK-KI-E_1000962/P1071957" xmlDataType="decimal"/>
    </xmlCellPr>
  </singleXmlCell>
  <singleXmlCell id="634" xr6:uid="{D1C6B612-23D4-4BDA-8900-89EE779E188B}" r="J17" connectionId="0">
    <xmlCellPr id="1" xr6:uid="{7E4F5B2B-AC39-4803-8E58-67DA6A855725}" uniqueName="P1071958">
      <xmlPr mapId="1" xpath="/TFI-IZD-KI/IPK-KI-E_1000962/P1071958" xmlDataType="decimal"/>
    </xmlCellPr>
  </singleXmlCell>
  <singleXmlCell id="635" xr6:uid="{6320D8A2-253F-41F3-A526-0819A18DC9DD}" r="K17" connectionId="0">
    <xmlCellPr id="1" xr6:uid="{93F0705E-14AF-4A2F-8474-D01D42AD3963}" uniqueName="P1071959">
      <xmlPr mapId="1" xpath="/TFI-IZD-KI/IPK-KI-E_1000962/P1071959" xmlDataType="decimal"/>
    </xmlCellPr>
  </singleXmlCell>
  <singleXmlCell id="636" xr6:uid="{4FB1BD5F-B9E8-4F9D-9FA2-1AF4156BC4E6}" r="L17" connectionId="0">
    <xmlCellPr id="1" xr6:uid="{44C064F4-6D00-47D6-A69D-5B355A749B09}" uniqueName="P1071960">
      <xmlPr mapId="1" xpath="/TFI-IZD-KI/IPK-KI-E_1000962/P1071960" xmlDataType="decimal"/>
    </xmlCellPr>
  </singleXmlCell>
  <singleXmlCell id="637" xr6:uid="{BE264638-669F-46DB-A8B4-32E4FFA4C0AF}" r="M17" connectionId="0">
    <xmlCellPr id="1" xr6:uid="{A933D67E-FC01-43F5-A513-3F884CD14208}" uniqueName="P1071961">
      <xmlPr mapId="1" xpath="/TFI-IZD-KI/IPK-KI-E_1000962/P1071961" xmlDataType="decimal"/>
    </xmlCellPr>
  </singleXmlCell>
  <singleXmlCell id="638" xr6:uid="{2C3FAF5D-F04E-4098-B842-B9C352950A23}" r="N17" connectionId="0">
    <xmlCellPr id="1" xr6:uid="{656E031C-A6B0-4D9E-9114-8E8511A1F4D2}" uniqueName="P1071962">
      <xmlPr mapId="1" xpath="/TFI-IZD-KI/IPK-KI-E_1000962/P1071962" xmlDataType="decimal"/>
    </xmlCellPr>
  </singleXmlCell>
  <singleXmlCell id="639" xr6:uid="{216B87F3-D499-4B24-AED7-C362C911147E}" r="O17" connectionId="0">
    <xmlCellPr id="1" xr6:uid="{D97062F0-F9D5-4920-BF06-0F27C4770B4A}" uniqueName="P1071963">
      <xmlPr mapId="1" xpath="/TFI-IZD-KI/IPK-KI-E_1000962/P1071963" xmlDataType="decimal"/>
    </xmlCellPr>
  </singleXmlCell>
  <singleXmlCell id="640" xr6:uid="{EA872CA3-87DB-4D6D-8CD5-271B6B94ED98}" r="P17" connectionId="0">
    <xmlCellPr id="1" xr6:uid="{5AEF408D-28AA-4913-AF37-25B598B49604}" uniqueName="P1071964">
      <xmlPr mapId="1" xpath="/TFI-IZD-KI/IPK-KI-E_1000962/P1071964" xmlDataType="decimal"/>
    </xmlCellPr>
  </singleXmlCell>
  <singleXmlCell id="641" xr6:uid="{E0B915C1-07A5-4DE8-B042-BE3F27656DE8}" r="Q17" connectionId="0">
    <xmlCellPr id="1" xr6:uid="{C7E42FD6-4733-4E1B-8EF8-7B772E4A1FC6}" uniqueName="P1071965">
      <xmlPr mapId="1" xpath="/TFI-IZD-KI/IPK-KI-E_1000962/P1071965" xmlDataType="decimal"/>
    </xmlCellPr>
  </singleXmlCell>
  <singleXmlCell id="642" xr6:uid="{092A5724-4AA6-4A65-B186-DC115850CE1A}" r="R17" connectionId="0">
    <xmlCellPr id="1" xr6:uid="{2935AD4D-AA24-4D50-8AB1-5D5C8ECD36A9}" uniqueName="P1071966">
      <xmlPr mapId="1" xpath="/TFI-IZD-KI/IPK-KI-E_1000962/P1071966" xmlDataType="decimal"/>
    </xmlCellPr>
  </singleXmlCell>
  <singleXmlCell id="643" xr6:uid="{E62A21AF-04F5-46E3-B9C0-D565BFD2C483}" r="E18" connectionId="0">
    <xmlCellPr id="1" xr6:uid="{E4118C4C-67B1-4803-86E0-3C4ECDBAD8D9}" uniqueName="P1071967">
      <xmlPr mapId="1" xpath="/TFI-IZD-KI/IPK-KI-E_1000962/P1071967" xmlDataType="decimal"/>
    </xmlCellPr>
  </singleXmlCell>
  <singleXmlCell id="644" xr6:uid="{72304CD5-6F34-4B5E-AED2-3CD786977A13}" r="F18" connectionId="0">
    <xmlCellPr id="1" xr6:uid="{6BB41A51-21DD-48C6-90BB-7F41DF7281CB}" uniqueName="P1071968">
      <xmlPr mapId="1" xpath="/TFI-IZD-KI/IPK-KI-E_1000962/P1071968" xmlDataType="decimal"/>
    </xmlCellPr>
  </singleXmlCell>
  <singleXmlCell id="645" xr6:uid="{CC25F18D-6678-4BFA-A5EB-0DE8ADD5D99E}" r="G18" connectionId="0">
    <xmlCellPr id="1" xr6:uid="{5607D2EE-5D8F-4243-91B3-DA7B54CB3050}" uniqueName="P1071969">
      <xmlPr mapId="1" xpath="/TFI-IZD-KI/IPK-KI-E_1000962/P1071969" xmlDataType="decimal"/>
    </xmlCellPr>
  </singleXmlCell>
  <singleXmlCell id="646" xr6:uid="{BE29958F-C743-4BE2-B0E8-8FCBF48B5E34}" r="H18" connectionId="0">
    <xmlCellPr id="1" xr6:uid="{8DFDAD32-AF3D-4FBC-98E4-37EFFBAF2947}" uniqueName="P1071970">
      <xmlPr mapId="1" xpath="/TFI-IZD-KI/IPK-KI-E_1000962/P1071970" xmlDataType="decimal"/>
    </xmlCellPr>
  </singleXmlCell>
  <singleXmlCell id="647" xr6:uid="{B2866C38-4EB2-419B-A207-351508033DA9}" r="I18" connectionId="0">
    <xmlCellPr id="1" xr6:uid="{52BBAB0C-BAA2-4602-A431-722F76ECA2C1}" uniqueName="P1071971">
      <xmlPr mapId="1" xpath="/TFI-IZD-KI/IPK-KI-E_1000962/P1071971" xmlDataType="decimal"/>
    </xmlCellPr>
  </singleXmlCell>
  <singleXmlCell id="648" xr6:uid="{DD949B22-33D4-4243-BECD-3859FA9D9005}" r="J18" connectionId="0">
    <xmlCellPr id="1" xr6:uid="{7109921D-4097-4E9B-905F-8BA77503529A}" uniqueName="P1071972">
      <xmlPr mapId="1" xpath="/TFI-IZD-KI/IPK-KI-E_1000962/P1071972" xmlDataType="decimal"/>
    </xmlCellPr>
  </singleXmlCell>
  <singleXmlCell id="649" xr6:uid="{71BBB386-6A4B-4620-94BF-21ACB5593764}" r="K18" connectionId="0">
    <xmlCellPr id="1" xr6:uid="{762F5AD8-DA11-498E-88B6-5792B5E355E4}" uniqueName="P1071973">
      <xmlPr mapId="1" xpath="/TFI-IZD-KI/IPK-KI-E_1000962/P1071973" xmlDataType="decimal"/>
    </xmlCellPr>
  </singleXmlCell>
  <singleXmlCell id="650" xr6:uid="{A1014BE3-FB34-4117-B8E9-32367C42BAF5}" r="L18" connectionId="0">
    <xmlCellPr id="1" xr6:uid="{340848C7-7731-4EB6-AACE-8F9D7F30AE25}" uniqueName="P1071974">
      <xmlPr mapId="1" xpath="/TFI-IZD-KI/IPK-KI-E_1000962/P1071974" xmlDataType="decimal"/>
    </xmlCellPr>
  </singleXmlCell>
  <singleXmlCell id="651" xr6:uid="{07C5E1AB-2903-413C-96D4-E6A2EAF85149}" r="M18" connectionId="0">
    <xmlCellPr id="1" xr6:uid="{859EF1DA-2350-4376-A8C4-CCE6CDDB9308}" uniqueName="P1071975">
      <xmlPr mapId="1" xpath="/TFI-IZD-KI/IPK-KI-E_1000962/P1071975" xmlDataType="decimal"/>
    </xmlCellPr>
  </singleXmlCell>
  <singleXmlCell id="652" xr6:uid="{6436CE72-6A9B-459B-8CCB-5837BFA3A41F}" r="N18" connectionId="0">
    <xmlCellPr id="1" xr6:uid="{016F9C82-7C9F-4E2C-BBEA-AAA90F662486}" uniqueName="P1071976">
      <xmlPr mapId="1" xpath="/TFI-IZD-KI/IPK-KI-E_1000962/P1071976" xmlDataType="decimal"/>
    </xmlCellPr>
  </singleXmlCell>
  <singleXmlCell id="653" xr6:uid="{6FBE2152-C32C-4F3F-AB86-EC78ABEAE96B}" r="O18" connectionId="0">
    <xmlCellPr id="1" xr6:uid="{14EFF75A-5C52-4697-B568-67E6E8A234DF}" uniqueName="P1071977">
      <xmlPr mapId="1" xpath="/TFI-IZD-KI/IPK-KI-E_1000962/P1071977" xmlDataType="decimal"/>
    </xmlCellPr>
  </singleXmlCell>
  <singleXmlCell id="654" xr6:uid="{DD9BABEE-8053-488C-A4BB-AC3E605B767E}" r="P18" connectionId="0">
    <xmlCellPr id="1" xr6:uid="{08A33FAE-13FD-4BC0-B4C9-75CA3CEA07BE}" uniqueName="P1071978">
      <xmlPr mapId="1" xpath="/TFI-IZD-KI/IPK-KI-E_1000962/P1071978" xmlDataType="decimal"/>
    </xmlCellPr>
  </singleXmlCell>
  <singleXmlCell id="655" xr6:uid="{EE9DFBFB-A59E-4ADD-B795-4DF8B81890FF}" r="Q18" connectionId="0">
    <xmlCellPr id="1" xr6:uid="{26F1E5F7-78BA-44EA-A475-C263AD961AA3}" uniqueName="P1071979">
      <xmlPr mapId="1" xpath="/TFI-IZD-KI/IPK-KI-E_1000962/P1071979" xmlDataType="decimal"/>
    </xmlCellPr>
  </singleXmlCell>
  <singleXmlCell id="656" xr6:uid="{2F506E26-3E71-4759-8B27-D3316E56195A}" r="R18" connectionId="0">
    <xmlCellPr id="1" xr6:uid="{2A897B06-D5E1-4D11-BD91-231D89197DD0}" uniqueName="P1071980">
      <xmlPr mapId="1" xpath="/TFI-IZD-KI/IPK-KI-E_1000962/P1071980" xmlDataType="decimal"/>
    </xmlCellPr>
  </singleXmlCell>
  <singleXmlCell id="657" xr6:uid="{4731DA70-CE98-4363-B198-DDA0E2081541}" r="E19" connectionId="0">
    <xmlCellPr id="1" xr6:uid="{A80506DA-DC03-4047-86E7-5F0AA014D63E}" uniqueName="P1071981">
      <xmlPr mapId="1" xpath="/TFI-IZD-KI/IPK-KI-E_1000962/P1071981" xmlDataType="decimal"/>
    </xmlCellPr>
  </singleXmlCell>
  <singleXmlCell id="658" xr6:uid="{BDD46B29-CDB0-4E16-8474-0263557EAE91}" r="F19" connectionId="0">
    <xmlCellPr id="1" xr6:uid="{FD26D84A-EE12-49A4-98BB-81B8FE14408B}" uniqueName="P1071982">
      <xmlPr mapId="1" xpath="/TFI-IZD-KI/IPK-KI-E_1000962/P1071982" xmlDataType="decimal"/>
    </xmlCellPr>
  </singleXmlCell>
  <singleXmlCell id="659" xr6:uid="{448E9312-5BCC-4684-8A6E-18520521D5F8}" r="G19" connectionId="0">
    <xmlCellPr id="1" xr6:uid="{3661572E-8D49-41BD-AD49-61F8842C21E1}" uniqueName="P1071983">
      <xmlPr mapId="1" xpath="/TFI-IZD-KI/IPK-KI-E_1000962/P1071983" xmlDataType="decimal"/>
    </xmlCellPr>
  </singleXmlCell>
  <singleXmlCell id="660" xr6:uid="{9611FCDE-818C-450C-BA1A-C14FBF3FCC80}" r="H19" connectionId="0">
    <xmlCellPr id="1" xr6:uid="{18B505B7-4C5C-4F85-8216-EBC094242B0C}" uniqueName="P1071984">
      <xmlPr mapId="1" xpath="/TFI-IZD-KI/IPK-KI-E_1000962/P1071984" xmlDataType="decimal"/>
    </xmlCellPr>
  </singleXmlCell>
  <singleXmlCell id="661" xr6:uid="{88DFD1F2-1C6E-455A-B3AD-BD8E15CA7EF2}" r="I19" connectionId="0">
    <xmlCellPr id="1" xr6:uid="{47FB35FE-2507-4834-BC34-3EED1A728777}" uniqueName="P1071985">
      <xmlPr mapId="1" xpath="/TFI-IZD-KI/IPK-KI-E_1000962/P1071985" xmlDataType="decimal"/>
    </xmlCellPr>
  </singleXmlCell>
  <singleXmlCell id="662" xr6:uid="{4104D7A7-6021-4984-BFF0-4CE622529FBE}" r="J19" connectionId="0">
    <xmlCellPr id="1" xr6:uid="{EEE7A486-8A80-4DB8-B568-783EDFEB4457}" uniqueName="P1071986">
      <xmlPr mapId="1" xpath="/TFI-IZD-KI/IPK-KI-E_1000962/P1071986" xmlDataType="decimal"/>
    </xmlCellPr>
  </singleXmlCell>
  <singleXmlCell id="663" xr6:uid="{94D0BC88-36EE-4906-A059-1DB50C097269}" r="K19" connectionId="0">
    <xmlCellPr id="1" xr6:uid="{293E13D0-01A6-4A55-AB7C-6A40494BD4D1}" uniqueName="P1071987">
      <xmlPr mapId="1" xpath="/TFI-IZD-KI/IPK-KI-E_1000962/P1071987" xmlDataType="decimal"/>
    </xmlCellPr>
  </singleXmlCell>
  <singleXmlCell id="664" xr6:uid="{39CCFD5C-2BD0-45BB-91D4-1EA68A49D49E}" r="L19" connectionId="0">
    <xmlCellPr id="1" xr6:uid="{30D78EFD-220B-4319-8876-DDDA572901A9}" uniqueName="P1071988">
      <xmlPr mapId="1" xpath="/TFI-IZD-KI/IPK-KI-E_1000962/P1071988" xmlDataType="decimal"/>
    </xmlCellPr>
  </singleXmlCell>
  <singleXmlCell id="665" xr6:uid="{F93EE8F6-46DE-4062-9989-71B7D788D7CF}" r="M19" connectionId="0">
    <xmlCellPr id="1" xr6:uid="{B06B7C82-4B1C-4047-8938-406E43FD6E02}" uniqueName="P1071989">
      <xmlPr mapId="1" xpath="/TFI-IZD-KI/IPK-KI-E_1000962/P1071989" xmlDataType="decimal"/>
    </xmlCellPr>
  </singleXmlCell>
  <singleXmlCell id="666" xr6:uid="{5C8D87A1-4CAB-4323-8771-E16D28A22739}" r="N19" connectionId="0">
    <xmlCellPr id="1" xr6:uid="{85AF505E-01E1-47A4-8A9C-A0C51C3C02FF}" uniqueName="P1071990">
      <xmlPr mapId="1" xpath="/TFI-IZD-KI/IPK-KI-E_1000962/P1071990" xmlDataType="decimal"/>
    </xmlCellPr>
  </singleXmlCell>
  <singleXmlCell id="667" xr6:uid="{377F2A33-887C-4FFE-8656-0E066379EDDA}" r="O19" connectionId="0">
    <xmlCellPr id="1" xr6:uid="{72D4B403-ED34-42FA-AEAD-75669B8F83DA}" uniqueName="P1071991">
      <xmlPr mapId="1" xpath="/TFI-IZD-KI/IPK-KI-E_1000962/P1071991" xmlDataType="decimal"/>
    </xmlCellPr>
  </singleXmlCell>
  <singleXmlCell id="668" xr6:uid="{95143217-F0D1-4377-88FB-224C966CFF91}" r="P19" connectionId="0">
    <xmlCellPr id="1" xr6:uid="{69C81E06-9805-45CB-8684-90EEB05216D9}" uniqueName="P1071992">
      <xmlPr mapId="1" xpath="/TFI-IZD-KI/IPK-KI-E_1000962/P1071992" xmlDataType="decimal"/>
    </xmlCellPr>
  </singleXmlCell>
  <singleXmlCell id="669" xr6:uid="{E7BF5544-E4BF-42EA-A196-817ABAB9F95A}" r="Q19" connectionId="0">
    <xmlCellPr id="1" xr6:uid="{FF03237F-A604-420B-9859-026B749988A0}" uniqueName="P1071993">
      <xmlPr mapId="1" xpath="/TFI-IZD-KI/IPK-KI-E_1000962/P1071993" xmlDataType="decimal"/>
    </xmlCellPr>
  </singleXmlCell>
  <singleXmlCell id="670" xr6:uid="{6D72FB5A-4D3D-4295-BFED-FA0BB4347A30}" r="R19" connectionId="0">
    <xmlCellPr id="1" xr6:uid="{6E946206-DF1C-44BD-A190-44DD92D18B37}" uniqueName="P1071994">
      <xmlPr mapId="1" xpath="/TFI-IZD-KI/IPK-KI-E_1000962/P1071994" xmlDataType="decimal"/>
    </xmlCellPr>
  </singleXmlCell>
  <singleXmlCell id="671" xr6:uid="{9BA04635-6143-436E-8649-F35FCD03C473}" r="E20" connectionId="0">
    <xmlCellPr id="1" xr6:uid="{DDB8AA03-8644-4A65-B1B7-E3B95DC8F360}" uniqueName="P1071995">
      <xmlPr mapId="1" xpath="/TFI-IZD-KI/IPK-KI-E_1000962/P1071995" xmlDataType="decimal"/>
    </xmlCellPr>
  </singleXmlCell>
  <singleXmlCell id="672" xr6:uid="{915F7304-912D-4278-9BED-CE2E0A3A2BAA}" r="F20" connectionId="0">
    <xmlCellPr id="1" xr6:uid="{B4D4B5D9-91C6-4473-AFAE-72CA3FE20FC4}" uniqueName="P1071996">
      <xmlPr mapId="1" xpath="/TFI-IZD-KI/IPK-KI-E_1000962/P1071996" xmlDataType="decimal"/>
    </xmlCellPr>
  </singleXmlCell>
  <singleXmlCell id="673" xr6:uid="{48BF52AB-8212-45EF-8F48-D92AAC52B5E3}" r="G20" connectionId="0">
    <xmlCellPr id="1" xr6:uid="{936AD3EE-C86A-4DE1-AAFE-3D3F9010C12B}" uniqueName="P1071997">
      <xmlPr mapId="1" xpath="/TFI-IZD-KI/IPK-KI-E_1000962/P1071997" xmlDataType="decimal"/>
    </xmlCellPr>
  </singleXmlCell>
  <singleXmlCell id="674" xr6:uid="{CEB9F7AD-AF43-4400-ADC1-E7468148D9E0}" r="H20" connectionId="0">
    <xmlCellPr id="1" xr6:uid="{9FFAD77B-BBC2-434B-85A7-7DAA4EE3A6B2}" uniqueName="P1071998">
      <xmlPr mapId="1" xpath="/TFI-IZD-KI/IPK-KI-E_1000962/P1071998" xmlDataType="decimal"/>
    </xmlCellPr>
  </singleXmlCell>
  <singleXmlCell id="675" xr6:uid="{3B232358-3415-4022-A923-78E83033A476}" r="I20" connectionId="0">
    <xmlCellPr id="1" xr6:uid="{C7FCA71F-860B-47E7-B2A5-99812B01FB9A}" uniqueName="P1071999">
      <xmlPr mapId="1" xpath="/TFI-IZD-KI/IPK-KI-E_1000962/P1071999" xmlDataType="decimal"/>
    </xmlCellPr>
  </singleXmlCell>
  <singleXmlCell id="676" xr6:uid="{4A34C6D5-44B6-4257-ADB6-A3305844DC62}" r="J20" connectionId="0">
    <xmlCellPr id="1" xr6:uid="{C90C053B-72F1-4A3D-9A89-CEB0DBD20169}" uniqueName="P1072000">
      <xmlPr mapId="1" xpath="/TFI-IZD-KI/IPK-KI-E_1000962/P1072000" xmlDataType="decimal"/>
    </xmlCellPr>
  </singleXmlCell>
  <singleXmlCell id="677" xr6:uid="{960C9DC3-699F-4A25-A2D7-A93DAA036380}" r="K20" connectionId="0">
    <xmlCellPr id="1" xr6:uid="{49346035-DC1A-4864-876C-6090C81240D1}" uniqueName="P1072001">
      <xmlPr mapId="1" xpath="/TFI-IZD-KI/IPK-KI-E_1000962/P1072001" xmlDataType="decimal"/>
    </xmlCellPr>
  </singleXmlCell>
  <singleXmlCell id="678" xr6:uid="{4F0994CA-C9B1-4B7B-9015-A57D997FEA17}" r="L20" connectionId="0">
    <xmlCellPr id="1" xr6:uid="{BDF3860F-DA52-4AE9-813C-B254A802DE01}" uniqueName="P1072002">
      <xmlPr mapId="1" xpath="/TFI-IZD-KI/IPK-KI-E_1000962/P1072002" xmlDataType="decimal"/>
    </xmlCellPr>
  </singleXmlCell>
  <singleXmlCell id="679" xr6:uid="{054151E7-28C2-4E6A-A6AE-3C5E134906C6}" r="M20" connectionId="0">
    <xmlCellPr id="1" xr6:uid="{AB077B1D-7D2C-467C-9237-80709A1D1D08}" uniqueName="P1072003">
      <xmlPr mapId="1" xpath="/TFI-IZD-KI/IPK-KI-E_1000962/P1072003" xmlDataType="decimal"/>
    </xmlCellPr>
  </singleXmlCell>
  <singleXmlCell id="680" xr6:uid="{0C584923-AB70-4113-B368-A012C346EC17}" r="N20" connectionId="0">
    <xmlCellPr id="1" xr6:uid="{32231156-B0B7-4C0D-AAC4-4C19F4C56A0F}" uniqueName="P1072004">
      <xmlPr mapId="1" xpath="/TFI-IZD-KI/IPK-KI-E_1000962/P1072004" xmlDataType="decimal"/>
    </xmlCellPr>
  </singleXmlCell>
  <singleXmlCell id="681" xr6:uid="{DB61F6AA-9290-4D29-B896-7309C3C73F9B}" r="O20" connectionId="0">
    <xmlCellPr id="1" xr6:uid="{52685C0D-3A3F-4FB5-9335-8A2CC8F0435F}" uniqueName="P1072005">
      <xmlPr mapId="1" xpath="/TFI-IZD-KI/IPK-KI-E_1000962/P1072005" xmlDataType="decimal"/>
    </xmlCellPr>
  </singleXmlCell>
  <singleXmlCell id="682" xr6:uid="{F77ADDF9-DFB4-4135-8C6B-AE205D0D556F}" r="P20" connectionId="0">
    <xmlCellPr id="1" xr6:uid="{8A47D53D-1A76-4860-A346-8E84C756C517}" uniqueName="P1072006">
      <xmlPr mapId="1" xpath="/TFI-IZD-KI/IPK-KI-E_1000962/P1072006" xmlDataType="decimal"/>
    </xmlCellPr>
  </singleXmlCell>
  <singleXmlCell id="683" xr6:uid="{D8A7534C-6A36-49B1-9106-DF724FA3CD33}" r="Q20" connectionId="0">
    <xmlCellPr id="1" xr6:uid="{A2983102-620B-4A1F-BDE3-920DD95AA29A}" uniqueName="P1072007">
      <xmlPr mapId="1" xpath="/TFI-IZD-KI/IPK-KI-E_1000962/P1072007" xmlDataType="decimal"/>
    </xmlCellPr>
  </singleXmlCell>
  <singleXmlCell id="684" xr6:uid="{D6364DF1-8EAC-46E5-A5F0-83CE83CF0C52}" r="R20" connectionId="0">
    <xmlCellPr id="1" xr6:uid="{058C918F-8F63-401B-9F7C-48B5E6162F70}" uniqueName="P1072008">
      <xmlPr mapId="1" xpath="/TFI-IZD-KI/IPK-KI-E_1000962/P1072008" xmlDataType="decimal"/>
    </xmlCellPr>
  </singleXmlCell>
  <singleXmlCell id="685" xr6:uid="{C8DFC1F3-E86F-40C8-8710-8EBE3615CDDE}" r="E21" connectionId="0">
    <xmlCellPr id="1" xr6:uid="{9027CA74-F648-4E2B-B232-0EC46DED5D80}" uniqueName="P1072009">
      <xmlPr mapId="1" xpath="/TFI-IZD-KI/IPK-KI-E_1000962/P1072009" xmlDataType="decimal"/>
    </xmlCellPr>
  </singleXmlCell>
  <singleXmlCell id="686" xr6:uid="{CD25BA11-BD80-44C9-A3F3-79E9E8EEFFB7}" r="F21" connectionId="0">
    <xmlCellPr id="1" xr6:uid="{1D87FDB0-2011-4174-B891-8112AC37554F}" uniqueName="P1072010">
      <xmlPr mapId="1" xpath="/TFI-IZD-KI/IPK-KI-E_1000962/P1072010" xmlDataType="decimal"/>
    </xmlCellPr>
  </singleXmlCell>
  <singleXmlCell id="687" xr6:uid="{716EC6D2-1CE6-4816-B4E5-9F9327FD2F5F}" r="G21" connectionId="0">
    <xmlCellPr id="1" xr6:uid="{CCF1666B-1CA5-4082-A496-C53F05418129}" uniqueName="P1072011">
      <xmlPr mapId="1" xpath="/TFI-IZD-KI/IPK-KI-E_1000962/P1072011" xmlDataType="decimal"/>
    </xmlCellPr>
  </singleXmlCell>
  <singleXmlCell id="688" xr6:uid="{65AAA1F9-68D3-4628-9EA2-79A8A31DA92B}" r="H21" connectionId="0">
    <xmlCellPr id="1" xr6:uid="{2E3C208F-A3C0-489A-8C4E-3C59E00F335E}" uniqueName="P1072012">
      <xmlPr mapId="1" xpath="/TFI-IZD-KI/IPK-KI-E_1000962/P1072012" xmlDataType="decimal"/>
    </xmlCellPr>
  </singleXmlCell>
  <singleXmlCell id="689" xr6:uid="{E4176CE7-C52F-4F9D-916F-A9A9C9D37D54}" r="I21" connectionId="0">
    <xmlCellPr id="1" xr6:uid="{B1261B6B-5E82-408E-8FBE-1CFD3B36BA1B}" uniqueName="P1072013">
      <xmlPr mapId="1" xpath="/TFI-IZD-KI/IPK-KI-E_1000962/P1072013" xmlDataType="decimal"/>
    </xmlCellPr>
  </singleXmlCell>
  <singleXmlCell id="690" xr6:uid="{B0665B77-045A-480C-A76D-46936729C7BC}" r="J21" connectionId="0">
    <xmlCellPr id="1" xr6:uid="{52765F6D-B941-4F9A-844B-AF222F3B14A3}" uniqueName="P1072014">
      <xmlPr mapId="1" xpath="/TFI-IZD-KI/IPK-KI-E_1000962/P1072014" xmlDataType="decimal"/>
    </xmlCellPr>
  </singleXmlCell>
  <singleXmlCell id="691" xr6:uid="{2DE791B4-2E5D-429F-A6CB-F71F09D8519C}" r="K21" connectionId="0">
    <xmlCellPr id="1" xr6:uid="{0029A7AA-43A6-442B-9CF9-B16E1E3180D3}" uniqueName="P1072015">
      <xmlPr mapId="1" xpath="/TFI-IZD-KI/IPK-KI-E_1000962/P1072015" xmlDataType="decimal"/>
    </xmlCellPr>
  </singleXmlCell>
  <singleXmlCell id="692" xr6:uid="{1369E6ED-7CBE-44EC-AE70-CAAB0C79A88B}" r="L21" connectionId="0">
    <xmlCellPr id="1" xr6:uid="{8B510609-0FDA-483F-A924-C39366497C31}" uniqueName="P1072016">
      <xmlPr mapId="1" xpath="/TFI-IZD-KI/IPK-KI-E_1000962/P1072016" xmlDataType="decimal"/>
    </xmlCellPr>
  </singleXmlCell>
  <singleXmlCell id="693" xr6:uid="{7F6D31FE-4F3B-4BD3-9CFD-31FDB2943121}" r="M21" connectionId="0">
    <xmlCellPr id="1" xr6:uid="{075EDDDA-631F-4624-938B-148E49C7804C}" uniqueName="P1072017">
      <xmlPr mapId="1" xpath="/TFI-IZD-KI/IPK-KI-E_1000962/P1072017" xmlDataType="decimal"/>
    </xmlCellPr>
  </singleXmlCell>
  <singleXmlCell id="694" xr6:uid="{CB1BFE4A-A7A9-40D4-8EEA-8540133FA232}" r="N21" connectionId="0">
    <xmlCellPr id="1" xr6:uid="{BB32509B-FD49-408B-A631-218EF4242DE0}" uniqueName="P1072018">
      <xmlPr mapId="1" xpath="/TFI-IZD-KI/IPK-KI-E_1000962/P1072018" xmlDataType="decimal"/>
    </xmlCellPr>
  </singleXmlCell>
  <singleXmlCell id="695" xr6:uid="{B1EC310D-57A8-4D8F-A493-BC1982F26CAE}" r="O21" connectionId="0">
    <xmlCellPr id="1" xr6:uid="{7A3C29A6-2350-4D83-96A6-1403570F0384}" uniqueName="P1072019">
      <xmlPr mapId="1" xpath="/TFI-IZD-KI/IPK-KI-E_1000962/P1072019" xmlDataType="decimal"/>
    </xmlCellPr>
  </singleXmlCell>
  <singleXmlCell id="696" xr6:uid="{02F2E70A-1A9D-4040-83B1-A963409B4072}" r="P21" connectionId="0">
    <xmlCellPr id="1" xr6:uid="{28A19F78-7211-41AD-8F9B-E142ED691D69}" uniqueName="P1072020">
      <xmlPr mapId="1" xpath="/TFI-IZD-KI/IPK-KI-E_1000962/P1072020" xmlDataType="decimal"/>
    </xmlCellPr>
  </singleXmlCell>
  <singleXmlCell id="697" xr6:uid="{6F46E97E-ED72-4CF8-84E6-49D23CF46E17}" r="Q21" connectionId="0">
    <xmlCellPr id="1" xr6:uid="{0164146B-DE5E-4668-A739-10A0017D00F5}" uniqueName="P1072021">
      <xmlPr mapId="1" xpath="/TFI-IZD-KI/IPK-KI-E_1000962/P1072021" xmlDataType="decimal"/>
    </xmlCellPr>
  </singleXmlCell>
  <singleXmlCell id="698" xr6:uid="{E330AC2C-AEA8-42F0-B51A-DDE83516DE1A}" r="R21" connectionId="0">
    <xmlCellPr id="1" xr6:uid="{C7B6DCA0-4A30-4919-B3AE-4373B0B4E109}" uniqueName="P1072022">
      <xmlPr mapId="1" xpath="/TFI-IZD-KI/IPK-KI-E_1000962/P1072022" xmlDataType="decimal"/>
    </xmlCellPr>
  </singleXmlCell>
  <singleXmlCell id="699" xr6:uid="{17941DF2-039D-44D9-A319-2CEC29BCFFCD}" r="E22" connectionId="0">
    <xmlCellPr id="1" xr6:uid="{E91BB7F9-C1BA-487E-A496-9BC78698CCE9}" uniqueName="P1072023">
      <xmlPr mapId="1" xpath="/TFI-IZD-KI/IPK-KI-E_1000962/P1072023" xmlDataType="decimal"/>
    </xmlCellPr>
  </singleXmlCell>
  <singleXmlCell id="700" xr6:uid="{525745A4-E523-4B77-8266-99D9D6F64813}" r="F22" connectionId="0">
    <xmlCellPr id="1" xr6:uid="{21F7D37F-7422-4334-B17F-DAC4D4592050}" uniqueName="P1072024">
      <xmlPr mapId="1" xpath="/TFI-IZD-KI/IPK-KI-E_1000962/P1072024" xmlDataType="decimal"/>
    </xmlCellPr>
  </singleXmlCell>
  <singleXmlCell id="701" xr6:uid="{D23312F6-3E57-4BCF-8005-1D12E146974E}" r="G22" connectionId="0">
    <xmlCellPr id="1" xr6:uid="{5C631DF3-E504-4970-92B4-82F4B98DA8E8}" uniqueName="P1072025">
      <xmlPr mapId="1" xpath="/TFI-IZD-KI/IPK-KI-E_1000962/P1072025" xmlDataType="decimal"/>
    </xmlCellPr>
  </singleXmlCell>
  <singleXmlCell id="702" xr6:uid="{035BC758-E537-4B72-B7BD-7FF9F2AD2648}" r="H22" connectionId="0">
    <xmlCellPr id="1" xr6:uid="{02A233DF-2385-4804-8AF6-698A69B8C92C}" uniqueName="P1072026">
      <xmlPr mapId="1" xpath="/TFI-IZD-KI/IPK-KI-E_1000962/P1072026" xmlDataType="decimal"/>
    </xmlCellPr>
  </singleXmlCell>
  <singleXmlCell id="703" xr6:uid="{BE74DECA-DF62-4A1E-9394-02C5A971143B}" r="I22" connectionId="0">
    <xmlCellPr id="1" xr6:uid="{7374EB10-82B6-4407-887D-AE9676B64A3F}" uniqueName="P1072027">
      <xmlPr mapId="1" xpath="/TFI-IZD-KI/IPK-KI-E_1000962/P1072027" xmlDataType="decimal"/>
    </xmlCellPr>
  </singleXmlCell>
  <singleXmlCell id="704" xr6:uid="{24F5B19D-049F-48AD-90BA-CB1F98F23CFA}" r="J22" connectionId="0">
    <xmlCellPr id="1" xr6:uid="{ECCC0274-F159-4825-8984-4463DAB44D1C}" uniqueName="P1072028">
      <xmlPr mapId="1" xpath="/TFI-IZD-KI/IPK-KI-E_1000962/P1072028" xmlDataType="decimal"/>
    </xmlCellPr>
  </singleXmlCell>
  <singleXmlCell id="705" xr6:uid="{368CA5A6-585C-4230-911C-7FAF3CCC14B5}" r="K22" connectionId="0">
    <xmlCellPr id="1" xr6:uid="{2DF2A3D1-0FB4-4CDA-A837-8D3BB98A46FE}" uniqueName="P1072029">
      <xmlPr mapId="1" xpath="/TFI-IZD-KI/IPK-KI-E_1000962/P1072029" xmlDataType="decimal"/>
    </xmlCellPr>
  </singleXmlCell>
  <singleXmlCell id="706" xr6:uid="{0EDC0D0B-9B6E-4C40-A082-7A721EA6E11A}" r="L22" connectionId="0">
    <xmlCellPr id="1" xr6:uid="{03E37178-2B4C-4BCA-9413-0DD71B26CD1F}" uniqueName="P1072030">
      <xmlPr mapId="1" xpath="/TFI-IZD-KI/IPK-KI-E_1000962/P1072030" xmlDataType="decimal"/>
    </xmlCellPr>
  </singleXmlCell>
  <singleXmlCell id="707" xr6:uid="{12BCDCD9-807E-4133-B250-C986F4C843E8}" r="M22" connectionId="0">
    <xmlCellPr id="1" xr6:uid="{D255794F-3492-4936-AF23-950AE223BFA6}" uniqueName="P1072031">
      <xmlPr mapId="1" xpath="/TFI-IZD-KI/IPK-KI-E_1000962/P1072031" xmlDataType="decimal"/>
    </xmlCellPr>
  </singleXmlCell>
  <singleXmlCell id="708" xr6:uid="{6F8C736D-4F0E-453F-A540-7039B4BDAF89}" r="N22" connectionId="0">
    <xmlCellPr id="1" xr6:uid="{AE36375C-F562-4BFA-868A-CDDE786E1BB5}" uniqueName="P1072032">
      <xmlPr mapId="1" xpath="/TFI-IZD-KI/IPK-KI-E_1000962/P1072032" xmlDataType="decimal"/>
    </xmlCellPr>
  </singleXmlCell>
  <singleXmlCell id="709" xr6:uid="{A6D17553-C8D8-468C-9BFD-77D05B097A49}" r="O22" connectionId="0">
    <xmlCellPr id="1" xr6:uid="{27A06E31-8F07-43B6-85EE-8A3F2E7FB020}" uniqueName="P1072033">
      <xmlPr mapId="1" xpath="/TFI-IZD-KI/IPK-KI-E_1000962/P1072033" xmlDataType="decimal"/>
    </xmlCellPr>
  </singleXmlCell>
  <singleXmlCell id="710" xr6:uid="{C4CF0DA1-A4D3-4734-A865-6E2657018A70}" r="P22" connectionId="0">
    <xmlCellPr id="1" xr6:uid="{EDEEE2B0-1975-492F-8C60-5D8412388689}" uniqueName="P1072034">
      <xmlPr mapId="1" xpath="/TFI-IZD-KI/IPK-KI-E_1000962/P1072034" xmlDataType="decimal"/>
    </xmlCellPr>
  </singleXmlCell>
  <singleXmlCell id="711" xr6:uid="{AE8B1F1F-D3FA-443E-9AF6-38A349CECCF3}" r="Q22" connectionId="0">
    <xmlCellPr id="1" xr6:uid="{D9FF57C2-1204-4005-BF47-81DBCD459D67}" uniqueName="P1072035">
      <xmlPr mapId="1" xpath="/TFI-IZD-KI/IPK-KI-E_1000962/P1072035" xmlDataType="decimal"/>
    </xmlCellPr>
  </singleXmlCell>
  <singleXmlCell id="712" xr6:uid="{33D169FE-0953-4B1C-8767-85BA983AEB14}" r="R22" connectionId="0">
    <xmlCellPr id="1" xr6:uid="{3CCE56C4-16F4-4DFC-9F21-5273A98CFFDC}" uniqueName="P1072036">
      <xmlPr mapId="1" xpath="/TFI-IZD-KI/IPK-KI-E_1000962/P1072036" xmlDataType="decimal"/>
    </xmlCellPr>
  </singleXmlCell>
  <singleXmlCell id="713" xr6:uid="{7667CDC8-978A-4715-8413-F20AB7D38D73}" r="E23" connectionId="0">
    <xmlCellPr id="1" xr6:uid="{3EC3DF05-1F99-4438-95C1-60D293C763E6}" uniqueName="P1072037">
      <xmlPr mapId="1" xpath="/TFI-IZD-KI/IPK-KI-E_1000962/P1072037" xmlDataType="decimal"/>
    </xmlCellPr>
  </singleXmlCell>
  <singleXmlCell id="714" xr6:uid="{96DE248D-F626-4066-ACA7-7377A9C03EF2}" r="F23" connectionId="0">
    <xmlCellPr id="1" xr6:uid="{C215708B-35DE-4886-8D95-031C31D936CB}" uniqueName="P1072038">
      <xmlPr mapId="1" xpath="/TFI-IZD-KI/IPK-KI-E_1000962/P1072038" xmlDataType="decimal"/>
    </xmlCellPr>
  </singleXmlCell>
  <singleXmlCell id="715" xr6:uid="{C8F46169-8F6A-48FB-8F32-B1A6D493E821}" r="G23" connectionId="0">
    <xmlCellPr id="1" xr6:uid="{CA966EE4-AF1A-4311-B671-8953DB7C38EA}" uniqueName="P1072039">
      <xmlPr mapId="1" xpath="/TFI-IZD-KI/IPK-KI-E_1000962/P1072039" xmlDataType="decimal"/>
    </xmlCellPr>
  </singleXmlCell>
  <singleXmlCell id="716" xr6:uid="{73B5E261-FA1C-42BF-A4DA-192743848222}" r="H23" connectionId="0">
    <xmlCellPr id="1" xr6:uid="{C07A6BC7-7BDF-4936-96D4-63E204925226}" uniqueName="P1072040">
      <xmlPr mapId="1" xpath="/TFI-IZD-KI/IPK-KI-E_1000962/P1072040" xmlDataType="decimal"/>
    </xmlCellPr>
  </singleXmlCell>
  <singleXmlCell id="717" xr6:uid="{C5423036-4470-4061-9D7F-07C47F4C9E32}" r="I23" connectionId="0">
    <xmlCellPr id="1" xr6:uid="{83CD2691-D58C-46EF-9411-05A7CE4871A4}" uniqueName="P1072041">
      <xmlPr mapId="1" xpath="/TFI-IZD-KI/IPK-KI-E_1000962/P1072041" xmlDataType="decimal"/>
    </xmlCellPr>
  </singleXmlCell>
  <singleXmlCell id="718" xr6:uid="{DEDE1A3D-CF19-48FB-9371-27B22B8AB54F}" r="J23" connectionId="0">
    <xmlCellPr id="1" xr6:uid="{3162D50C-18F2-4DAD-8B82-4F4CBC1DDACC}" uniqueName="P1072042">
      <xmlPr mapId="1" xpath="/TFI-IZD-KI/IPK-KI-E_1000962/P1072042" xmlDataType="decimal"/>
    </xmlCellPr>
  </singleXmlCell>
  <singleXmlCell id="719" xr6:uid="{578FC9A9-03D6-44CC-8EEF-D23FB6B6ACDA}" r="K23" connectionId="0">
    <xmlCellPr id="1" xr6:uid="{173209C5-5A8A-4477-8438-B809A531ADD9}" uniqueName="P1072043">
      <xmlPr mapId="1" xpath="/TFI-IZD-KI/IPK-KI-E_1000962/P1072043" xmlDataType="decimal"/>
    </xmlCellPr>
  </singleXmlCell>
  <singleXmlCell id="720" xr6:uid="{5A857B01-971E-4A9F-A5C6-49E23410D050}" r="L23" connectionId="0">
    <xmlCellPr id="1" xr6:uid="{5E1EB01D-67EE-46C8-BC7E-849531F97F5A}" uniqueName="P1072044">
      <xmlPr mapId="1" xpath="/TFI-IZD-KI/IPK-KI-E_1000962/P1072044" xmlDataType="decimal"/>
    </xmlCellPr>
  </singleXmlCell>
  <singleXmlCell id="721" xr6:uid="{F7851763-FA26-4BCB-A213-4B515DA9405B}" r="M23" connectionId="0">
    <xmlCellPr id="1" xr6:uid="{3D9968FD-2541-4B51-8A49-CB4E3C5CD71E}" uniqueName="P1072045">
      <xmlPr mapId="1" xpath="/TFI-IZD-KI/IPK-KI-E_1000962/P1072045" xmlDataType="decimal"/>
    </xmlCellPr>
  </singleXmlCell>
  <singleXmlCell id="722" xr6:uid="{9B55EFE1-FCFD-4E34-B61D-4CFF9948C446}" r="N23" connectionId="0">
    <xmlCellPr id="1" xr6:uid="{D79925A3-4F78-471C-B412-8ACFA958DD0C}" uniqueName="P1072046">
      <xmlPr mapId="1" xpath="/TFI-IZD-KI/IPK-KI-E_1000962/P1072046" xmlDataType="decimal"/>
    </xmlCellPr>
  </singleXmlCell>
  <singleXmlCell id="723" xr6:uid="{7C866555-C4EC-402D-A5F4-298F318852F0}" r="O23" connectionId="0">
    <xmlCellPr id="1" xr6:uid="{3026A136-DFA1-4BDA-9E71-E6880184295A}" uniqueName="P1072047">
      <xmlPr mapId="1" xpath="/TFI-IZD-KI/IPK-KI-E_1000962/P1072047" xmlDataType="decimal"/>
    </xmlCellPr>
  </singleXmlCell>
  <singleXmlCell id="724" xr6:uid="{696C8FAF-8372-463A-BEF3-7A3B012F78C4}" r="P23" connectionId="0">
    <xmlCellPr id="1" xr6:uid="{B2A3750D-5EA6-436C-A4D7-04F3B84079F9}" uniqueName="P1072048">
      <xmlPr mapId="1" xpath="/TFI-IZD-KI/IPK-KI-E_1000962/P1072048" xmlDataType="decimal"/>
    </xmlCellPr>
  </singleXmlCell>
  <singleXmlCell id="725" xr6:uid="{2B438BE2-7411-4D57-975C-2040230A1E4B}" r="Q23" connectionId="0">
    <xmlCellPr id="1" xr6:uid="{3C9D926A-40FF-43B6-9EB6-DBB1DAF1B243}" uniqueName="P1072049">
      <xmlPr mapId="1" xpath="/TFI-IZD-KI/IPK-KI-E_1000962/P1072049" xmlDataType="decimal"/>
    </xmlCellPr>
  </singleXmlCell>
  <singleXmlCell id="726" xr6:uid="{8C045DEA-F4B1-41E9-B433-E7774E9D3549}" r="R23" connectionId="0">
    <xmlCellPr id="1" xr6:uid="{0C94F0A2-E987-4505-9DC8-4CDAB84662D5}" uniqueName="P1072050">
      <xmlPr mapId="1" xpath="/TFI-IZD-KI/IPK-KI-E_1000962/P1072050" xmlDataType="decimal"/>
    </xmlCellPr>
  </singleXmlCell>
  <singleXmlCell id="727" xr6:uid="{7A6CC0B1-2B26-4AED-B4A5-5AC315AAAED8}" r="E24" connectionId="0">
    <xmlCellPr id="1" xr6:uid="{1D50848F-33A7-40DE-AFF2-AE998FD1E80B}" uniqueName="P1072051">
      <xmlPr mapId="1" xpath="/TFI-IZD-KI/IPK-KI-E_1000962/P1072051" xmlDataType="decimal"/>
    </xmlCellPr>
  </singleXmlCell>
  <singleXmlCell id="728" xr6:uid="{03C144C4-658E-40A1-A398-A28D67DAD3D9}" r="F24" connectionId="0">
    <xmlCellPr id="1" xr6:uid="{549061B6-6D23-4D6F-B49A-FAE146B20208}" uniqueName="P1072052">
      <xmlPr mapId="1" xpath="/TFI-IZD-KI/IPK-KI-E_1000962/P1072052" xmlDataType="decimal"/>
    </xmlCellPr>
  </singleXmlCell>
  <singleXmlCell id="729" xr6:uid="{F30765A0-CE79-433E-8909-D94179C168FA}" r="G24" connectionId="0">
    <xmlCellPr id="1" xr6:uid="{F7BBDEA3-4474-4457-B866-4D2EFF5820B6}" uniqueName="P1072053">
      <xmlPr mapId="1" xpath="/TFI-IZD-KI/IPK-KI-E_1000962/P1072053" xmlDataType="decimal"/>
    </xmlCellPr>
  </singleXmlCell>
  <singleXmlCell id="730" xr6:uid="{BBCB4C68-1C84-4B02-B961-39ACF9FE867D}" r="H24" connectionId="0">
    <xmlCellPr id="1" xr6:uid="{D4F6A54A-B157-485E-90AF-76BDC213F9C3}" uniqueName="P1072054">
      <xmlPr mapId="1" xpath="/TFI-IZD-KI/IPK-KI-E_1000962/P1072054" xmlDataType="decimal"/>
    </xmlCellPr>
  </singleXmlCell>
  <singleXmlCell id="731" xr6:uid="{FF80C558-1C39-4B7E-8E05-97B600B32FF3}" r="I24" connectionId="0">
    <xmlCellPr id="1" xr6:uid="{89D49168-3935-40D9-A0EE-9089523A71DF}" uniqueName="P1072055">
      <xmlPr mapId="1" xpath="/TFI-IZD-KI/IPK-KI-E_1000962/P1072055" xmlDataType="decimal"/>
    </xmlCellPr>
  </singleXmlCell>
  <singleXmlCell id="732" xr6:uid="{9CA6D305-D0A1-48FB-8DA8-6B1831CE2A2F}" r="J24" connectionId="0">
    <xmlCellPr id="1" xr6:uid="{CFAF23D7-D0B7-4A71-BF2C-5F76EF61CE74}" uniqueName="P1072056">
      <xmlPr mapId="1" xpath="/TFI-IZD-KI/IPK-KI-E_1000962/P1072056" xmlDataType="decimal"/>
    </xmlCellPr>
  </singleXmlCell>
  <singleXmlCell id="733" xr6:uid="{260169E4-CA0E-41AC-A3D6-936944F64D46}" r="K24" connectionId="0">
    <xmlCellPr id="1" xr6:uid="{3C79FD95-5788-4F1C-9A85-CF77B12F948A}" uniqueName="P1072057">
      <xmlPr mapId="1" xpath="/TFI-IZD-KI/IPK-KI-E_1000962/P1072057" xmlDataType="decimal"/>
    </xmlCellPr>
  </singleXmlCell>
  <singleXmlCell id="734" xr6:uid="{2B26745D-24A2-4E20-9C25-DB7C5836A5F6}" r="L24" connectionId="0">
    <xmlCellPr id="1" xr6:uid="{3D26205E-1B13-422D-8A12-082A41B0A3B4}" uniqueName="P1072058">
      <xmlPr mapId="1" xpath="/TFI-IZD-KI/IPK-KI-E_1000962/P1072058" xmlDataType="decimal"/>
    </xmlCellPr>
  </singleXmlCell>
  <singleXmlCell id="735" xr6:uid="{AAEAAE3F-C236-425C-8B8C-959D59A6C3E7}" r="M24" connectionId="0">
    <xmlCellPr id="1" xr6:uid="{86FA9451-1049-4186-9EA2-B8C0680C08EE}" uniqueName="P1072059">
      <xmlPr mapId="1" xpath="/TFI-IZD-KI/IPK-KI-E_1000962/P1072059" xmlDataType="decimal"/>
    </xmlCellPr>
  </singleXmlCell>
  <singleXmlCell id="736" xr6:uid="{389993AA-712B-4BED-AA61-FE9FC18279E5}" r="N24" connectionId="0">
    <xmlCellPr id="1" xr6:uid="{D8885ED5-35C8-4543-9DB9-2FC72CED7FF2}" uniqueName="P1072060">
      <xmlPr mapId="1" xpath="/TFI-IZD-KI/IPK-KI-E_1000962/P1072060" xmlDataType="decimal"/>
    </xmlCellPr>
  </singleXmlCell>
  <singleXmlCell id="737" xr6:uid="{864D7001-5123-4BD3-984F-164E31152D69}" r="O24" connectionId="0">
    <xmlCellPr id="1" xr6:uid="{EACDB7B0-5C96-477C-8AD8-47CB5933C04D}" uniqueName="P1072061">
      <xmlPr mapId="1" xpath="/TFI-IZD-KI/IPK-KI-E_1000962/P1072061" xmlDataType="decimal"/>
    </xmlCellPr>
  </singleXmlCell>
  <singleXmlCell id="738" xr6:uid="{E18186AD-078A-4510-A5AA-17250A67E3A2}" r="P24" connectionId="0">
    <xmlCellPr id="1" xr6:uid="{481634AA-F43D-4949-B2F4-20D022D25B17}" uniqueName="P1072062">
      <xmlPr mapId="1" xpath="/TFI-IZD-KI/IPK-KI-E_1000962/P1072062" xmlDataType="decimal"/>
    </xmlCellPr>
  </singleXmlCell>
  <singleXmlCell id="739" xr6:uid="{DF3BA942-C620-4AF9-8BFB-BED54D851F9E}" r="Q24" connectionId="0">
    <xmlCellPr id="1" xr6:uid="{DE8F2594-8BBB-4685-8F64-3C85C5D04642}" uniqueName="P1072063">
      <xmlPr mapId="1" xpath="/TFI-IZD-KI/IPK-KI-E_1000962/P1072063" xmlDataType="decimal"/>
    </xmlCellPr>
  </singleXmlCell>
  <singleXmlCell id="740" xr6:uid="{50DF84E0-A82E-47D2-B197-47EBDDD641B7}" r="R24" connectionId="0">
    <xmlCellPr id="1" xr6:uid="{D6412B8E-03C2-48CA-A680-7ED3A602A011}" uniqueName="P1072064">
      <xmlPr mapId="1" xpath="/TFI-IZD-KI/IPK-KI-E_1000962/P1072064" xmlDataType="decimal"/>
    </xmlCellPr>
  </singleXmlCell>
  <singleXmlCell id="741" xr6:uid="{D5AAEBCB-2BF7-4C80-A12B-9F3D5DFB521E}" r="E25" connectionId="0">
    <xmlCellPr id="1" xr6:uid="{A416824A-9848-4446-9D63-193AB6134F2F}" uniqueName="P1072065">
      <xmlPr mapId="1" xpath="/TFI-IZD-KI/IPK-KI-E_1000962/P1072065" xmlDataType="decimal"/>
    </xmlCellPr>
  </singleXmlCell>
  <singleXmlCell id="742" xr6:uid="{194F0FD7-E74C-498A-8015-3DEC3B415344}" r="F25" connectionId="0">
    <xmlCellPr id="1" xr6:uid="{5C9C6ACB-9BD9-4039-B514-32C2A08B754B}" uniqueName="P1072066">
      <xmlPr mapId="1" xpath="/TFI-IZD-KI/IPK-KI-E_1000962/P1072066" xmlDataType="decimal"/>
    </xmlCellPr>
  </singleXmlCell>
  <singleXmlCell id="743" xr6:uid="{DED17670-110F-41DB-976B-0E28C806E98F}" r="G25" connectionId="0">
    <xmlCellPr id="1" xr6:uid="{660A36CB-1402-4DEB-A615-2DC8ED5F65B3}" uniqueName="P1072067">
      <xmlPr mapId="1" xpath="/TFI-IZD-KI/IPK-KI-E_1000962/P1072067" xmlDataType="decimal"/>
    </xmlCellPr>
  </singleXmlCell>
  <singleXmlCell id="744" xr6:uid="{1D6F0235-25E4-470B-93DA-E581F97854D2}" r="H25" connectionId="0">
    <xmlCellPr id="1" xr6:uid="{975DEBBF-2BE8-4F51-90E8-3C70E0E8388C}" uniqueName="P1072068">
      <xmlPr mapId="1" xpath="/TFI-IZD-KI/IPK-KI-E_1000962/P1072068" xmlDataType="decimal"/>
    </xmlCellPr>
  </singleXmlCell>
  <singleXmlCell id="745" xr6:uid="{6842D2BD-7A8A-4FCC-92F0-D5B103E677C0}" r="I25" connectionId="0">
    <xmlCellPr id="1" xr6:uid="{0221A1EA-3B2B-4890-87FE-9052B2362C3D}" uniqueName="P1072069">
      <xmlPr mapId="1" xpath="/TFI-IZD-KI/IPK-KI-E_1000962/P1072069" xmlDataType="decimal"/>
    </xmlCellPr>
  </singleXmlCell>
  <singleXmlCell id="746" xr6:uid="{034792FB-2E57-49D8-A74A-DD0353353EDC}" r="J25" connectionId="0">
    <xmlCellPr id="1" xr6:uid="{0DD05EC1-43C5-4663-AA7D-4329625D462D}" uniqueName="P1072070">
      <xmlPr mapId="1" xpath="/TFI-IZD-KI/IPK-KI-E_1000962/P1072070" xmlDataType="decimal"/>
    </xmlCellPr>
  </singleXmlCell>
  <singleXmlCell id="747" xr6:uid="{E459BC0A-F2C1-4D60-98FC-EA0375CCCEE3}" r="K25" connectionId="0">
    <xmlCellPr id="1" xr6:uid="{C71E924B-BCB4-42DE-9B7C-D1F3AFA9AD8F}" uniqueName="P1072071">
      <xmlPr mapId="1" xpath="/TFI-IZD-KI/IPK-KI-E_1000962/P1072071" xmlDataType="decimal"/>
    </xmlCellPr>
  </singleXmlCell>
  <singleXmlCell id="748" xr6:uid="{009D7112-4157-44C1-AE56-6ED199AF5123}" r="L25" connectionId="0">
    <xmlCellPr id="1" xr6:uid="{FF0D6296-939E-4681-A465-960751F98E34}" uniqueName="P1072072">
      <xmlPr mapId="1" xpath="/TFI-IZD-KI/IPK-KI-E_1000962/P1072072" xmlDataType="decimal"/>
    </xmlCellPr>
  </singleXmlCell>
  <singleXmlCell id="749" xr6:uid="{35ED0E99-EF0D-4CAC-AAB2-0B0721758230}" r="M25" connectionId="0">
    <xmlCellPr id="1" xr6:uid="{A28714DB-D133-4496-A4FD-C15D307C3076}" uniqueName="P1072073">
      <xmlPr mapId="1" xpath="/TFI-IZD-KI/IPK-KI-E_1000962/P1072073" xmlDataType="decimal"/>
    </xmlCellPr>
  </singleXmlCell>
  <singleXmlCell id="750" xr6:uid="{81507198-BC8A-4608-97C7-929AF6ED1D07}" r="N25" connectionId="0">
    <xmlCellPr id="1" xr6:uid="{4576D998-51B3-48C4-B6F5-701933CD9D9E}" uniqueName="P1072074">
      <xmlPr mapId="1" xpath="/TFI-IZD-KI/IPK-KI-E_1000962/P1072074" xmlDataType="decimal"/>
    </xmlCellPr>
  </singleXmlCell>
  <singleXmlCell id="751" xr6:uid="{C8D3931F-CEDE-46C3-BD3C-3BFEE137BE7B}" r="O25" connectionId="0">
    <xmlCellPr id="1" xr6:uid="{B9A423A8-B305-4E64-B619-4E94975576CD}" uniqueName="P1072075">
      <xmlPr mapId="1" xpath="/TFI-IZD-KI/IPK-KI-E_1000962/P1072075" xmlDataType="decimal"/>
    </xmlCellPr>
  </singleXmlCell>
  <singleXmlCell id="752" xr6:uid="{E7A728FA-B4A4-4644-8425-6A64714E7D98}" r="P25" connectionId="0">
    <xmlCellPr id="1" xr6:uid="{D49334E3-80E4-4BE8-90D9-C29A16B6DFAF}" uniqueName="P1072076">
      <xmlPr mapId="1" xpath="/TFI-IZD-KI/IPK-KI-E_1000962/P1072076" xmlDataType="decimal"/>
    </xmlCellPr>
  </singleXmlCell>
  <singleXmlCell id="753" xr6:uid="{688E483D-625A-4661-AC1B-2395C83F6ECE}" r="Q25" connectionId="0">
    <xmlCellPr id="1" xr6:uid="{A0A9FE0C-6E88-466C-8F13-5619B80D71BF}" uniqueName="P1072077">
      <xmlPr mapId="1" xpath="/TFI-IZD-KI/IPK-KI-E_1000962/P1072077" xmlDataType="decimal"/>
    </xmlCellPr>
  </singleXmlCell>
  <singleXmlCell id="754" xr6:uid="{0CB94F5C-D5FA-45D7-8D84-2AD5C59996A0}" r="R25" connectionId="0">
    <xmlCellPr id="1" xr6:uid="{33DE0CE8-5A6C-4628-9751-A2337FCB6DCD}" uniqueName="P1072078">
      <xmlPr mapId="1" xpath="/TFI-IZD-KI/IPK-KI-E_1000962/P1072078" xmlDataType="decimal"/>
    </xmlCellPr>
  </singleXmlCell>
  <singleXmlCell id="755" xr6:uid="{29B9D320-3998-4373-9E25-B02295834B1E}" r="E26" connectionId="0">
    <xmlCellPr id="1" xr6:uid="{2163DAF0-971E-49D8-82EE-EB355B0AED78}" uniqueName="P1072079">
      <xmlPr mapId="1" xpath="/TFI-IZD-KI/IPK-KI-E_1000962/P1072079" xmlDataType="decimal"/>
    </xmlCellPr>
  </singleXmlCell>
  <singleXmlCell id="756" xr6:uid="{5BDE5AD5-F660-4B9C-88BF-FA04509F7280}" r="F26" connectionId="0">
    <xmlCellPr id="1" xr6:uid="{78F2E0B6-99B3-45D2-A507-389AA3D59F33}" uniqueName="P1072080">
      <xmlPr mapId="1" xpath="/TFI-IZD-KI/IPK-KI-E_1000962/P1072080" xmlDataType="decimal"/>
    </xmlCellPr>
  </singleXmlCell>
  <singleXmlCell id="757" xr6:uid="{AA44F8B9-4C50-4694-8908-BF49F6DC53F6}" r="G26" connectionId="0">
    <xmlCellPr id="1" xr6:uid="{23AD2897-B457-4E67-94E4-AD4EF0D132C1}" uniqueName="P1072081">
      <xmlPr mapId="1" xpath="/TFI-IZD-KI/IPK-KI-E_1000962/P1072081" xmlDataType="decimal"/>
    </xmlCellPr>
  </singleXmlCell>
  <singleXmlCell id="758" xr6:uid="{355AA700-33B3-4A73-91C0-C0BF5A23156C}" r="H26" connectionId="0">
    <xmlCellPr id="1" xr6:uid="{BD6327C1-9D9C-4F9F-8919-AB00CEEF228E}" uniqueName="P1072082">
      <xmlPr mapId="1" xpath="/TFI-IZD-KI/IPK-KI-E_1000962/P1072082" xmlDataType="decimal"/>
    </xmlCellPr>
  </singleXmlCell>
  <singleXmlCell id="759" xr6:uid="{B85A5C3E-3792-4B89-92DA-52FD911698AC}" r="I26" connectionId="0">
    <xmlCellPr id="1" xr6:uid="{D7A477E2-C451-4935-B4F0-9BA1049829AB}" uniqueName="P1072083">
      <xmlPr mapId="1" xpath="/TFI-IZD-KI/IPK-KI-E_1000962/P1072083" xmlDataType="decimal"/>
    </xmlCellPr>
  </singleXmlCell>
  <singleXmlCell id="760" xr6:uid="{1C80E417-FC43-4CC5-AA78-1ABC6640E48B}" r="J26" connectionId="0">
    <xmlCellPr id="1" xr6:uid="{50BE72CB-3609-45A4-8411-B1856D76FFD9}" uniqueName="P1072084">
      <xmlPr mapId="1" xpath="/TFI-IZD-KI/IPK-KI-E_1000962/P1072084" xmlDataType="decimal"/>
    </xmlCellPr>
  </singleXmlCell>
  <singleXmlCell id="761" xr6:uid="{E3BC8A11-9CB8-4E27-9F92-2276E0842B57}" r="K26" connectionId="0">
    <xmlCellPr id="1" xr6:uid="{DA015C04-9984-485E-88E8-E8E15265CEDF}" uniqueName="P1072085">
      <xmlPr mapId="1" xpath="/TFI-IZD-KI/IPK-KI-E_1000962/P1072085" xmlDataType="decimal"/>
    </xmlCellPr>
  </singleXmlCell>
  <singleXmlCell id="762" xr6:uid="{7089FB03-DD63-44B0-85E3-DCE8799411F1}" r="L26" connectionId="0">
    <xmlCellPr id="1" xr6:uid="{1E2DC110-C31E-471C-8CDF-F8373C865851}" uniqueName="P1072086">
      <xmlPr mapId="1" xpath="/TFI-IZD-KI/IPK-KI-E_1000962/P1072086" xmlDataType="decimal"/>
    </xmlCellPr>
  </singleXmlCell>
  <singleXmlCell id="763" xr6:uid="{1637CA0D-3139-4EF2-8F19-2D919F8EBA5C}" r="M26" connectionId="0">
    <xmlCellPr id="1" xr6:uid="{E31D69DC-2C73-468C-9910-8E57B5220F97}" uniqueName="P1072087">
      <xmlPr mapId="1" xpath="/TFI-IZD-KI/IPK-KI-E_1000962/P1072087" xmlDataType="decimal"/>
    </xmlCellPr>
  </singleXmlCell>
  <singleXmlCell id="764" xr6:uid="{5C7C79CF-2168-4A22-9CC3-AD395646E2D0}" r="N26" connectionId="0">
    <xmlCellPr id="1" xr6:uid="{E7EF3221-1225-4D28-887A-A97582740056}" uniqueName="P1072088">
      <xmlPr mapId="1" xpath="/TFI-IZD-KI/IPK-KI-E_1000962/P1072088" xmlDataType="decimal"/>
    </xmlCellPr>
  </singleXmlCell>
  <singleXmlCell id="765" xr6:uid="{6F571C17-B248-4F4F-A746-AD54DFA114BC}" r="O26" connectionId="0">
    <xmlCellPr id="1" xr6:uid="{A63C0A5E-CBDA-4578-8C1C-285C9CFEA724}" uniqueName="P1072089">
      <xmlPr mapId="1" xpath="/TFI-IZD-KI/IPK-KI-E_1000962/P1072089" xmlDataType="decimal"/>
    </xmlCellPr>
  </singleXmlCell>
  <singleXmlCell id="766" xr6:uid="{8F574BB6-DB22-4E86-88B9-C0C6F2F5D5AC}" r="P26" connectionId="0">
    <xmlCellPr id="1" xr6:uid="{EED20204-2E92-44C1-8B83-FAC361F0D1BE}" uniqueName="P1072090">
      <xmlPr mapId="1" xpath="/TFI-IZD-KI/IPK-KI-E_1000962/P1072090" xmlDataType="decimal"/>
    </xmlCellPr>
  </singleXmlCell>
  <singleXmlCell id="767" xr6:uid="{2423BEBF-1DB8-43EE-A52D-FD848D26BF5D}" r="Q26" connectionId="0">
    <xmlCellPr id="1" xr6:uid="{F590D189-422F-4D24-AE36-00DF9A24DD44}" uniqueName="P1072091">
      <xmlPr mapId="1" xpath="/TFI-IZD-KI/IPK-KI-E_1000962/P1072091" xmlDataType="decimal"/>
    </xmlCellPr>
  </singleXmlCell>
  <singleXmlCell id="768" xr6:uid="{927539DE-C551-48A5-82CD-D5E9765CA1F7}" r="R26" connectionId="0">
    <xmlCellPr id="1" xr6:uid="{F7FC9473-0EBB-48C2-A35A-B0FA7DF19530}" uniqueName="P1072092">
      <xmlPr mapId="1"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topLeftCell="A41" zoomScaleNormal="100" zoomScaleSheetLayoutView="100" workbookViewId="0">
      <selection activeCell="L32" sqref="L32"/>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71" t="s">
        <v>116</v>
      </c>
      <c r="B1" s="172"/>
      <c r="C1" s="172"/>
      <c r="D1" s="2"/>
      <c r="E1" s="2"/>
      <c r="F1" s="2"/>
      <c r="G1" s="2"/>
      <c r="H1" s="2"/>
      <c r="I1" s="2"/>
      <c r="J1" s="3"/>
    </row>
    <row r="2" spans="1:10" ht="14.45" customHeight="1" x14ac:dyDescent="0.25">
      <c r="A2" s="173" t="s">
        <v>132</v>
      </c>
      <c r="B2" s="174"/>
      <c r="C2" s="174"/>
      <c r="D2" s="174"/>
      <c r="E2" s="174"/>
      <c r="F2" s="174"/>
      <c r="G2" s="174"/>
      <c r="H2" s="174"/>
      <c r="I2" s="174"/>
      <c r="J2" s="175"/>
    </row>
    <row r="3" spans="1:10" x14ac:dyDescent="0.25">
      <c r="A3" s="5"/>
      <c r="B3" s="6"/>
      <c r="C3" s="6"/>
      <c r="D3" s="6"/>
      <c r="E3" s="6"/>
      <c r="F3" s="6"/>
      <c r="G3" s="6"/>
      <c r="H3" s="6"/>
      <c r="I3" s="6"/>
      <c r="J3" s="7"/>
    </row>
    <row r="4" spans="1:10" ht="33.6" customHeight="1" x14ac:dyDescent="0.25">
      <c r="A4" s="176" t="s">
        <v>117</v>
      </c>
      <c r="B4" s="177"/>
      <c r="C4" s="177"/>
      <c r="D4" s="177"/>
      <c r="E4" s="178">
        <v>46023</v>
      </c>
      <c r="F4" s="179"/>
      <c r="G4" s="8" t="s">
        <v>0</v>
      </c>
      <c r="H4" s="180">
        <v>46112</v>
      </c>
      <c r="I4" s="179"/>
      <c r="J4" s="9"/>
    </row>
    <row r="5" spans="1:10" s="10" customFormat="1" ht="10.35" customHeight="1" x14ac:dyDescent="0.25">
      <c r="A5" s="181"/>
      <c r="B5" s="182"/>
      <c r="C5" s="182"/>
      <c r="D5" s="182"/>
      <c r="E5" s="182"/>
      <c r="F5" s="182"/>
      <c r="G5" s="182"/>
      <c r="H5" s="182"/>
      <c r="I5" s="182"/>
      <c r="J5" s="183"/>
    </row>
    <row r="6" spans="1:10" ht="20.45" customHeight="1" x14ac:dyDescent="0.25">
      <c r="A6" s="11"/>
      <c r="B6" s="12" t="s">
        <v>137</v>
      </c>
      <c r="C6" s="13"/>
      <c r="D6" s="13"/>
      <c r="E6" s="19">
        <v>2026</v>
      </c>
      <c r="F6" s="14"/>
      <c r="G6" s="8"/>
      <c r="H6" s="14"/>
      <c r="I6" s="15"/>
      <c r="J6" s="16"/>
    </row>
    <row r="7" spans="1:10" s="18" customFormat="1" ht="11.1" customHeight="1" x14ac:dyDescent="0.25">
      <c r="A7" s="11"/>
      <c r="B7" s="13"/>
      <c r="C7" s="13"/>
      <c r="D7" s="13"/>
      <c r="E7" s="17"/>
      <c r="F7" s="17"/>
      <c r="G7" s="8"/>
      <c r="H7" s="14"/>
      <c r="I7" s="15"/>
      <c r="J7" s="16"/>
    </row>
    <row r="8" spans="1:10" ht="20.45" customHeight="1" x14ac:dyDescent="0.25">
      <c r="A8" s="11"/>
      <c r="B8" s="12" t="s">
        <v>138</v>
      </c>
      <c r="C8" s="13"/>
      <c r="D8" s="13"/>
      <c r="E8" s="19">
        <v>1</v>
      </c>
      <c r="F8" s="14"/>
      <c r="G8" s="8"/>
      <c r="H8" s="14"/>
      <c r="I8" s="15"/>
      <c r="J8" s="16"/>
    </row>
    <row r="9" spans="1:10" s="18" customFormat="1" ht="11.1" customHeight="1" x14ac:dyDescent="0.25">
      <c r="A9" s="11"/>
      <c r="B9" s="13"/>
      <c r="C9" s="13"/>
      <c r="D9" s="13"/>
      <c r="E9" s="17"/>
      <c r="F9" s="17"/>
      <c r="G9" s="8"/>
      <c r="H9" s="17"/>
      <c r="I9" s="20"/>
      <c r="J9" s="16"/>
    </row>
    <row r="10" spans="1:10" ht="38.1" customHeight="1" x14ac:dyDescent="0.25">
      <c r="A10" s="191" t="s">
        <v>139</v>
      </c>
      <c r="B10" s="192"/>
      <c r="C10" s="192"/>
      <c r="D10" s="192"/>
      <c r="E10" s="192"/>
      <c r="F10" s="192"/>
      <c r="G10" s="192"/>
      <c r="H10" s="192"/>
      <c r="I10" s="192"/>
      <c r="J10" s="21"/>
    </row>
    <row r="11" spans="1:10" ht="24.6" customHeight="1" x14ac:dyDescent="0.25">
      <c r="A11" s="193" t="s">
        <v>118</v>
      </c>
      <c r="B11" s="194"/>
      <c r="C11" s="186" t="s">
        <v>284</v>
      </c>
      <c r="D11" s="187"/>
      <c r="E11" s="22"/>
      <c r="F11" s="195" t="s">
        <v>140</v>
      </c>
      <c r="G11" s="185"/>
      <c r="H11" s="196" t="s">
        <v>285</v>
      </c>
      <c r="I11" s="197"/>
      <c r="J11" s="23"/>
    </row>
    <row r="12" spans="1:10" ht="14.45" customHeight="1" x14ac:dyDescent="0.25">
      <c r="A12" s="24"/>
      <c r="B12" s="25"/>
      <c r="C12" s="25"/>
      <c r="D12" s="25"/>
      <c r="E12" s="189"/>
      <c r="F12" s="189"/>
      <c r="G12" s="189"/>
      <c r="H12" s="189"/>
      <c r="I12" s="26"/>
      <c r="J12" s="23"/>
    </row>
    <row r="13" spans="1:10" ht="21" customHeight="1" x14ac:dyDescent="0.25">
      <c r="A13" s="184" t="s">
        <v>133</v>
      </c>
      <c r="B13" s="185"/>
      <c r="C13" s="186" t="s">
        <v>286</v>
      </c>
      <c r="D13" s="187"/>
      <c r="E13" s="188"/>
      <c r="F13" s="189"/>
      <c r="G13" s="189"/>
      <c r="H13" s="189"/>
      <c r="I13" s="26"/>
      <c r="J13" s="23"/>
    </row>
    <row r="14" spans="1:10" ht="11.1" customHeight="1" x14ac:dyDescent="0.25">
      <c r="A14" s="22"/>
      <c r="B14" s="26"/>
      <c r="C14" s="25"/>
      <c r="D14" s="25"/>
      <c r="E14" s="190"/>
      <c r="F14" s="190"/>
      <c r="G14" s="190"/>
      <c r="H14" s="190"/>
      <c r="I14" s="25"/>
      <c r="J14" s="27"/>
    </row>
    <row r="15" spans="1:10" ht="23.1" customHeight="1" x14ac:dyDescent="0.25">
      <c r="A15" s="184" t="s">
        <v>119</v>
      </c>
      <c r="B15" s="185"/>
      <c r="C15" s="186" t="s">
        <v>287</v>
      </c>
      <c r="D15" s="187"/>
      <c r="E15" s="204"/>
      <c r="F15" s="205"/>
      <c r="G15" s="28" t="s">
        <v>141</v>
      </c>
      <c r="H15" s="196" t="s">
        <v>288</v>
      </c>
      <c r="I15" s="197"/>
      <c r="J15" s="29"/>
    </row>
    <row r="16" spans="1:10" ht="11.1" customHeight="1" x14ac:dyDescent="0.25">
      <c r="A16" s="22"/>
      <c r="B16" s="26"/>
      <c r="C16" s="25"/>
      <c r="D16" s="25"/>
      <c r="E16" s="190"/>
      <c r="F16" s="190"/>
      <c r="G16" s="190"/>
      <c r="H16" s="190"/>
      <c r="I16" s="25"/>
      <c r="J16" s="27"/>
    </row>
    <row r="17" spans="1:10" ht="23.1" customHeight="1" x14ac:dyDescent="0.25">
      <c r="A17" s="30"/>
      <c r="B17" s="28" t="s">
        <v>142</v>
      </c>
      <c r="C17" s="186" t="s">
        <v>289</v>
      </c>
      <c r="D17" s="187"/>
      <c r="E17" s="31"/>
      <c r="F17" s="31"/>
      <c r="G17" s="31"/>
      <c r="H17" s="31"/>
      <c r="I17" s="31"/>
      <c r="J17" s="29"/>
    </row>
    <row r="18" spans="1:10" x14ac:dyDescent="0.25">
      <c r="A18" s="198"/>
      <c r="B18" s="199"/>
      <c r="C18" s="190"/>
      <c r="D18" s="190"/>
      <c r="E18" s="190"/>
      <c r="F18" s="190"/>
      <c r="G18" s="190"/>
      <c r="H18" s="190"/>
      <c r="I18" s="25"/>
      <c r="J18" s="27"/>
    </row>
    <row r="19" spans="1:10" x14ac:dyDescent="0.25">
      <c r="A19" s="193" t="s">
        <v>120</v>
      </c>
      <c r="B19" s="200"/>
      <c r="C19" s="201" t="s">
        <v>290</v>
      </c>
      <c r="D19" s="202"/>
      <c r="E19" s="202"/>
      <c r="F19" s="202"/>
      <c r="G19" s="202"/>
      <c r="H19" s="202"/>
      <c r="I19" s="202"/>
      <c r="J19" s="203"/>
    </row>
    <row r="20" spans="1:10" x14ac:dyDescent="0.25">
      <c r="A20" s="24"/>
      <c r="B20" s="25"/>
      <c r="C20" s="32"/>
      <c r="D20" s="25"/>
      <c r="E20" s="190"/>
      <c r="F20" s="190"/>
      <c r="G20" s="190"/>
      <c r="H20" s="190"/>
      <c r="I20" s="25"/>
      <c r="J20" s="27"/>
    </row>
    <row r="21" spans="1:10" x14ac:dyDescent="0.25">
      <c r="A21" s="193" t="s">
        <v>121</v>
      </c>
      <c r="B21" s="200"/>
      <c r="C21" s="196">
        <v>10000</v>
      </c>
      <c r="D21" s="197"/>
      <c r="E21" s="190"/>
      <c r="F21" s="190"/>
      <c r="G21" s="201" t="s">
        <v>291</v>
      </c>
      <c r="H21" s="202"/>
      <c r="I21" s="202"/>
      <c r="J21" s="203"/>
    </row>
    <row r="22" spans="1:10" x14ac:dyDescent="0.25">
      <c r="A22" s="24"/>
      <c r="B22" s="25"/>
      <c r="C22" s="25"/>
      <c r="D22" s="25"/>
      <c r="E22" s="190"/>
      <c r="F22" s="190"/>
      <c r="G22" s="190"/>
      <c r="H22" s="190"/>
      <c r="I22" s="25"/>
      <c r="J22" s="27"/>
    </row>
    <row r="23" spans="1:10" x14ac:dyDescent="0.25">
      <c r="A23" s="193" t="s">
        <v>122</v>
      </c>
      <c r="B23" s="200"/>
      <c r="C23" s="201" t="s">
        <v>292</v>
      </c>
      <c r="D23" s="202"/>
      <c r="E23" s="202"/>
      <c r="F23" s="202"/>
      <c r="G23" s="202"/>
      <c r="H23" s="202"/>
      <c r="I23" s="202"/>
      <c r="J23" s="203"/>
    </row>
    <row r="24" spans="1:10" x14ac:dyDescent="0.25">
      <c r="A24" s="24"/>
      <c r="B24" s="25"/>
      <c r="C24" s="25"/>
      <c r="D24" s="25"/>
      <c r="E24" s="190"/>
      <c r="F24" s="190"/>
      <c r="G24" s="190"/>
      <c r="H24" s="190"/>
      <c r="I24" s="25"/>
      <c r="J24" s="27"/>
    </row>
    <row r="25" spans="1:10" x14ac:dyDescent="0.25">
      <c r="A25" s="193" t="s">
        <v>123</v>
      </c>
      <c r="B25" s="200"/>
      <c r="C25" s="209" t="s">
        <v>293</v>
      </c>
      <c r="D25" s="210"/>
      <c r="E25" s="210"/>
      <c r="F25" s="210"/>
      <c r="G25" s="210"/>
      <c r="H25" s="210"/>
      <c r="I25" s="210"/>
      <c r="J25" s="211"/>
    </row>
    <row r="26" spans="1:10" x14ac:dyDescent="0.25">
      <c r="A26" s="24"/>
      <c r="B26" s="25"/>
      <c r="C26" s="32"/>
      <c r="D26" s="25"/>
      <c r="E26" s="190"/>
      <c r="F26" s="190"/>
      <c r="G26" s="190"/>
      <c r="H26" s="190"/>
      <c r="I26" s="25"/>
      <c r="J26" s="27"/>
    </row>
    <row r="27" spans="1:10" x14ac:dyDescent="0.25">
      <c r="A27" s="193" t="s">
        <v>124</v>
      </c>
      <c r="B27" s="200"/>
      <c r="C27" s="209" t="s">
        <v>294</v>
      </c>
      <c r="D27" s="210"/>
      <c r="E27" s="210"/>
      <c r="F27" s="210"/>
      <c r="G27" s="210"/>
      <c r="H27" s="210"/>
      <c r="I27" s="210"/>
      <c r="J27" s="211"/>
    </row>
    <row r="28" spans="1:10" ht="14.1" customHeight="1" x14ac:dyDescent="0.25">
      <c r="A28" s="24"/>
      <c r="B28" s="25"/>
      <c r="C28" s="32"/>
      <c r="D28" s="25"/>
      <c r="E28" s="190"/>
      <c r="F28" s="190"/>
      <c r="G28" s="190"/>
      <c r="H28" s="190"/>
      <c r="I28" s="25"/>
      <c r="J28" s="27"/>
    </row>
    <row r="29" spans="1:10" ht="23.1" customHeight="1" x14ac:dyDescent="0.25">
      <c r="A29" s="206" t="s">
        <v>134</v>
      </c>
      <c r="B29" s="207"/>
      <c r="C29" s="33">
        <f>1762+9+16</f>
        <v>1787</v>
      </c>
      <c r="D29" s="34"/>
      <c r="E29" s="208"/>
      <c r="F29" s="208"/>
      <c r="G29" s="208"/>
      <c r="H29" s="208"/>
      <c r="I29" s="35"/>
      <c r="J29" s="36"/>
    </row>
    <row r="30" spans="1:10" x14ac:dyDescent="0.25">
      <c r="A30" s="24"/>
      <c r="B30" s="25"/>
      <c r="C30" s="25"/>
      <c r="D30" s="25"/>
      <c r="E30" s="190"/>
      <c r="F30" s="190"/>
      <c r="G30" s="190"/>
      <c r="H30" s="190"/>
      <c r="I30" s="35"/>
      <c r="J30" s="36"/>
    </row>
    <row r="31" spans="1:10" x14ac:dyDescent="0.25">
      <c r="A31" s="193" t="s">
        <v>125</v>
      </c>
      <c r="B31" s="200"/>
      <c r="C31" s="46" t="s">
        <v>145</v>
      </c>
      <c r="D31" s="212" t="s">
        <v>143</v>
      </c>
      <c r="E31" s="213"/>
      <c r="F31" s="213"/>
      <c r="G31" s="213"/>
      <c r="H31" s="25"/>
      <c r="I31" s="37" t="s">
        <v>144</v>
      </c>
      <c r="J31" s="38" t="s">
        <v>145</v>
      </c>
    </row>
    <row r="32" spans="1:10" x14ac:dyDescent="0.25">
      <c r="A32" s="193"/>
      <c r="B32" s="200"/>
      <c r="C32" s="39"/>
      <c r="D32" s="8"/>
      <c r="E32" s="205"/>
      <c r="F32" s="205"/>
      <c r="G32" s="205"/>
      <c r="H32" s="205"/>
      <c r="I32" s="35"/>
      <c r="J32" s="36"/>
    </row>
    <row r="33" spans="1:10" x14ac:dyDescent="0.25">
      <c r="A33" s="193" t="s">
        <v>135</v>
      </c>
      <c r="B33" s="200"/>
      <c r="C33" s="33" t="s">
        <v>147</v>
      </c>
      <c r="D33" s="212" t="s">
        <v>146</v>
      </c>
      <c r="E33" s="213"/>
      <c r="F33" s="213"/>
      <c r="G33" s="213"/>
      <c r="H33" s="31"/>
      <c r="I33" s="37" t="s">
        <v>147</v>
      </c>
      <c r="J33" s="38" t="s">
        <v>148</v>
      </c>
    </row>
    <row r="34" spans="1:10" x14ac:dyDescent="0.25">
      <c r="A34" s="24"/>
      <c r="B34" s="25"/>
      <c r="C34" s="25"/>
      <c r="D34" s="25"/>
      <c r="E34" s="190"/>
      <c r="F34" s="190"/>
      <c r="G34" s="190"/>
      <c r="H34" s="190"/>
      <c r="I34" s="25"/>
      <c r="J34" s="27"/>
    </row>
    <row r="35" spans="1:10" x14ac:dyDescent="0.25">
      <c r="A35" s="212" t="s">
        <v>136</v>
      </c>
      <c r="B35" s="213"/>
      <c r="C35" s="213"/>
      <c r="D35" s="213"/>
      <c r="E35" s="213" t="s">
        <v>126</v>
      </c>
      <c r="F35" s="213"/>
      <c r="G35" s="213"/>
      <c r="H35" s="213"/>
      <c r="I35" s="213"/>
      <c r="J35" s="40" t="s">
        <v>127</v>
      </c>
    </row>
    <row r="36" spans="1:10" x14ac:dyDescent="0.25">
      <c r="A36" s="24"/>
      <c r="B36" s="25"/>
      <c r="C36" s="25"/>
      <c r="D36" s="25"/>
      <c r="E36" s="190"/>
      <c r="F36" s="190"/>
      <c r="G36" s="190"/>
      <c r="H36" s="190"/>
      <c r="I36" s="25"/>
      <c r="J36" s="36"/>
    </row>
    <row r="37" spans="1:10" x14ac:dyDescent="0.25">
      <c r="A37" s="214" t="s">
        <v>303</v>
      </c>
      <c r="B37" s="215"/>
      <c r="C37" s="215"/>
      <c r="D37" s="215"/>
      <c r="E37" s="214" t="s">
        <v>304</v>
      </c>
      <c r="F37" s="215"/>
      <c r="G37" s="215"/>
      <c r="H37" s="215"/>
      <c r="I37" s="216"/>
      <c r="J37" s="76">
        <v>1972278</v>
      </c>
    </row>
    <row r="38" spans="1:10" x14ac:dyDescent="0.25">
      <c r="A38" s="78"/>
      <c r="B38" s="77"/>
      <c r="C38" s="79"/>
      <c r="D38" s="217"/>
      <c r="E38" s="217"/>
      <c r="F38" s="217"/>
      <c r="G38" s="217"/>
      <c r="H38" s="217"/>
      <c r="I38" s="217"/>
      <c r="J38" s="80"/>
    </row>
    <row r="39" spans="1:10" x14ac:dyDescent="0.25">
      <c r="A39" s="214" t="s">
        <v>305</v>
      </c>
      <c r="B39" s="215"/>
      <c r="C39" s="215"/>
      <c r="D39" s="216"/>
      <c r="E39" s="214" t="s">
        <v>304</v>
      </c>
      <c r="F39" s="215"/>
      <c r="G39" s="215"/>
      <c r="H39" s="215"/>
      <c r="I39" s="216"/>
      <c r="J39" s="33">
        <v>1972260</v>
      </c>
    </row>
    <row r="40" spans="1:10" x14ac:dyDescent="0.25">
      <c r="A40" s="78"/>
      <c r="B40" s="77"/>
      <c r="C40" s="79"/>
      <c r="D40" s="81"/>
      <c r="E40" s="217"/>
      <c r="F40" s="217"/>
      <c r="G40" s="217"/>
      <c r="H40" s="217"/>
      <c r="I40" s="82"/>
      <c r="J40" s="80"/>
    </row>
    <row r="41" spans="1:10" x14ac:dyDescent="0.25">
      <c r="A41" s="214"/>
      <c r="B41" s="215"/>
      <c r="C41" s="215"/>
      <c r="D41" s="216"/>
      <c r="E41" s="214"/>
      <c r="F41" s="215"/>
      <c r="G41" s="215"/>
      <c r="H41" s="215"/>
      <c r="I41" s="216"/>
      <c r="J41" s="33"/>
    </row>
    <row r="42" spans="1:10" x14ac:dyDescent="0.25">
      <c r="A42" s="78"/>
      <c r="B42" s="77"/>
      <c r="C42" s="79"/>
      <c r="D42" s="81"/>
      <c r="E42" s="217"/>
      <c r="F42" s="217"/>
      <c r="G42" s="217"/>
      <c r="H42" s="217"/>
      <c r="I42" s="82"/>
      <c r="J42" s="80"/>
    </row>
    <row r="43" spans="1:10" x14ac:dyDescent="0.25">
      <c r="A43" s="214"/>
      <c r="B43" s="215"/>
      <c r="C43" s="215"/>
      <c r="D43" s="216"/>
      <c r="E43" s="214"/>
      <c r="F43" s="215"/>
      <c r="G43" s="215"/>
      <c r="H43" s="215"/>
      <c r="I43" s="216"/>
      <c r="J43" s="33"/>
    </row>
    <row r="44" spans="1:10" x14ac:dyDescent="0.25">
      <c r="A44" s="83"/>
      <c r="B44" s="79"/>
      <c r="C44" s="219"/>
      <c r="D44" s="219"/>
      <c r="E44" s="220"/>
      <c r="F44" s="220"/>
      <c r="G44" s="219"/>
      <c r="H44" s="219"/>
      <c r="I44" s="219"/>
      <c r="J44" s="80"/>
    </row>
    <row r="45" spans="1:10" x14ac:dyDescent="0.25">
      <c r="A45" s="214"/>
      <c r="B45" s="215"/>
      <c r="C45" s="215"/>
      <c r="D45" s="216"/>
      <c r="E45" s="214"/>
      <c r="F45" s="215"/>
      <c r="G45" s="215"/>
      <c r="H45" s="215"/>
      <c r="I45" s="216"/>
      <c r="J45" s="33"/>
    </row>
    <row r="46" spans="1:10" x14ac:dyDescent="0.25">
      <c r="A46" s="83"/>
      <c r="B46" s="79"/>
      <c r="C46" s="79"/>
      <c r="D46" s="77"/>
      <c r="E46" s="220"/>
      <c r="F46" s="220"/>
      <c r="G46" s="219"/>
      <c r="H46" s="219"/>
      <c r="I46" s="77"/>
      <c r="J46" s="80"/>
    </row>
    <row r="47" spans="1:10" x14ac:dyDescent="0.25">
      <c r="A47" s="214"/>
      <c r="B47" s="215"/>
      <c r="C47" s="215"/>
      <c r="D47" s="216"/>
      <c r="E47" s="214"/>
      <c r="F47" s="215"/>
      <c r="G47" s="215"/>
      <c r="H47" s="215"/>
      <c r="I47" s="216"/>
      <c r="J47" s="33"/>
    </row>
    <row r="48" spans="1:10" x14ac:dyDescent="0.25">
      <c r="A48" s="41"/>
      <c r="B48" s="32"/>
      <c r="C48" s="32"/>
      <c r="D48" s="25"/>
      <c r="E48" s="190"/>
      <c r="F48" s="190"/>
      <c r="G48" s="218"/>
      <c r="H48" s="218"/>
      <c r="I48" s="25"/>
      <c r="J48" s="42" t="s">
        <v>149</v>
      </c>
    </row>
    <row r="49" spans="1:10" x14ac:dyDescent="0.25">
      <c r="A49" s="41"/>
      <c r="B49" s="32"/>
      <c r="C49" s="32"/>
      <c r="D49" s="25"/>
      <c r="E49" s="190"/>
      <c r="F49" s="190"/>
      <c r="G49" s="218"/>
      <c r="H49" s="218"/>
      <c r="I49" s="25"/>
      <c r="J49" s="42" t="s">
        <v>150</v>
      </c>
    </row>
    <row r="50" spans="1:10" ht="14.45" customHeight="1" x14ac:dyDescent="0.25">
      <c r="A50" s="184" t="s">
        <v>128</v>
      </c>
      <c r="B50" s="195"/>
      <c r="C50" s="196" t="s">
        <v>150</v>
      </c>
      <c r="D50" s="197"/>
      <c r="E50" s="225" t="s">
        <v>151</v>
      </c>
      <c r="F50" s="207"/>
      <c r="G50" s="201"/>
      <c r="H50" s="202"/>
      <c r="I50" s="202"/>
      <c r="J50" s="203"/>
    </row>
    <row r="51" spans="1:10" x14ac:dyDescent="0.25">
      <c r="A51" s="41"/>
      <c r="B51" s="32"/>
      <c r="C51" s="218"/>
      <c r="D51" s="218"/>
      <c r="E51" s="190"/>
      <c r="F51" s="190"/>
      <c r="G51" s="226" t="s">
        <v>152</v>
      </c>
      <c r="H51" s="226"/>
      <c r="I51" s="226"/>
      <c r="J51" s="16"/>
    </row>
    <row r="52" spans="1:10" ht="14.1" customHeight="1" x14ac:dyDescent="0.25">
      <c r="A52" s="184" t="s">
        <v>129</v>
      </c>
      <c r="B52" s="195"/>
      <c r="C52" s="201" t="s">
        <v>295</v>
      </c>
      <c r="D52" s="202"/>
      <c r="E52" s="202"/>
      <c r="F52" s="202"/>
      <c r="G52" s="202"/>
      <c r="H52" s="202"/>
      <c r="I52" s="202"/>
      <c r="J52" s="203"/>
    </row>
    <row r="53" spans="1:10" x14ac:dyDescent="0.25">
      <c r="A53" s="24"/>
      <c r="B53" s="25"/>
      <c r="C53" s="208" t="s">
        <v>130</v>
      </c>
      <c r="D53" s="208"/>
      <c r="E53" s="208"/>
      <c r="F53" s="208"/>
      <c r="G53" s="208"/>
      <c r="H53" s="208"/>
      <c r="I53" s="208"/>
      <c r="J53" s="27"/>
    </row>
    <row r="54" spans="1:10" x14ac:dyDescent="0.25">
      <c r="A54" s="184" t="s">
        <v>131</v>
      </c>
      <c r="B54" s="195"/>
      <c r="C54" s="221" t="s">
        <v>296</v>
      </c>
      <c r="D54" s="222"/>
      <c r="E54" s="223"/>
      <c r="F54" s="190"/>
      <c r="G54" s="190"/>
      <c r="H54" s="213"/>
      <c r="I54" s="213"/>
      <c r="J54" s="224"/>
    </row>
    <row r="55" spans="1:10" x14ac:dyDescent="0.25">
      <c r="A55" s="24"/>
      <c r="B55" s="25"/>
      <c r="C55" s="32"/>
      <c r="D55" s="25"/>
      <c r="E55" s="190"/>
      <c r="F55" s="190"/>
      <c r="G55" s="190"/>
      <c r="H55" s="190"/>
      <c r="I55" s="25"/>
      <c r="J55" s="27"/>
    </row>
    <row r="56" spans="1:10" ht="14.45" customHeight="1" x14ac:dyDescent="0.25">
      <c r="A56" s="184" t="s">
        <v>123</v>
      </c>
      <c r="B56" s="195"/>
      <c r="C56" s="227" t="s">
        <v>297</v>
      </c>
      <c r="D56" s="228"/>
      <c r="E56" s="228"/>
      <c r="F56" s="228"/>
      <c r="G56" s="228"/>
      <c r="H56" s="228"/>
      <c r="I56" s="228"/>
      <c r="J56" s="229"/>
    </row>
    <row r="57" spans="1:10" x14ac:dyDescent="0.25">
      <c r="A57" s="24"/>
      <c r="B57" s="25"/>
      <c r="C57" s="25"/>
      <c r="D57" s="25"/>
      <c r="E57" s="190"/>
      <c r="F57" s="190"/>
      <c r="G57" s="190"/>
      <c r="H57" s="190"/>
      <c r="I57" s="25"/>
      <c r="J57" s="27"/>
    </row>
    <row r="58" spans="1:10" x14ac:dyDescent="0.25">
      <c r="A58" s="184" t="s">
        <v>153</v>
      </c>
      <c r="B58" s="195"/>
      <c r="C58" s="227"/>
      <c r="D58" s="228"/>
      <c r="E58" s="228"/>
      <c r="F58" s="228"/>
      <c r="G58" s="228"/>
      <c r="H58" s="228"/>
      <c r="I58" s="228"/>
      <c r="J58" s="229"/>
    </row>
    <row r="59" spans="1:10" ht="14.45" customHeight="1" x14ac:dyDescent="0.25">
      <c r="A59" s="24"/>
      <c r="B59" s="25"/>
      <c r="C59" s="230" t="s">
        <v>154</v>
      </c>
      <c r="D59" s="230"/>
      <c r="E59" s="230"/>
      <c r="F59" s="230"/>
      <c r="G59" s="25"/>
      <c r="H59" s="25"/>
      <c r="I59" s="25"/>
      <c r="J59" s="27"/>
    </row>
    <row r="60" spans="1:10" x14ac:dyDescent="0.25">
      <c r="A60" s="184" t="s">
        <v>155</v>
      </c>
      <c r="B60" s="195"/>
      <c r="C60" s="227"/>
      <c r="D60" s="228"/>
      <c r="E60" s="228"/>
      <c r="F60" s="228"/>
      <c r="G60" s="228"/>
      <c r="H60" s="228"/>
      <c r="I60" s="228"/>
      <c r="J60" s="229"/>
    </row>
    <row r="61" spans="1:10" ht="14.45" customHeight="1" x14ac:dyDescent="0.25">
      <c r="A61" s="43"/>
      <c r="B61" s="44"/>
      <c r="C61" s="231" t="s">
        <v>156</v>
      </c>
      <c r="D61" s="231"/>
      <c r="E61" s="231"/>
      <c r="F61" s="231"/>
      <c r="G61" s="231"/>
      <c r="H61" s="44"/>
      <c r="I61" s="44"/>
      <c r="J61" s="45"/>
    </row>
    <row r="68" ht="27" customHeight="1" x14ac:dyDescent="0.25"/>
    <row r="72" ht="38.450000000000003" customHeight="1" x14ac:dyDescent="0.25"/>
  </sheetData>
  <sheetProtection algorithmName="SHA-512" hashValue="3928dyGFpCAgUaIpKGDYVPFw9Vh6yWoDlsmELsO1+nkkKw9d2GVOjp+8DxwMrcog9sdW1zNpewAX2UiNbpSxrg==" saltValue="FkzZOHmmrS9C/rWZN2AU2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6"/>
  <sheetViews>
    <sheetView view="pageBreakPreview" topLeftCell="A58" zoomScaleNormal="100" zoomScaleSheetLayoutView="100" workbookViewId="0">
      <selection activeCell="G18" sqref="G18"/>
    </sheetView>
  </sheetViews>
  <sheetFormatPr defaultColWidth="8.85546875" defaultRowHeight="12.75" x14ac:dyDescent="0.2"/>
  <cols>
    <col min="1" max="5" width="8.85546875" style="51"/>
    <col min="6" max="6" width="16.42578125" style="51" customWidth="1"/>
    <col min="7" max="7" width="8.85546875" style="51"/>
    <col min="8" max="8" width="11.140625" style="50" customWidth="1"/>
    <col min="9" max="9" width="13.42578125" style="50" customWidth="1"/>
    <col min="10" max="16384" width="8.85546875" style="51"/>
  </cols>
  <sheetData>
    <row r="1" spans="1:9" x14ac:dyDescent="0.2">
      <c r="A1" s="260" t="s">
        <v>1</v>
      </c>
      <c r="B1" s="261"/>
      <c r="C1" s="261"/>
      <c r="D1" s="261"/>
      <c r="E1" s="261"/>
      <c r="F1" s="261"/>
      <c r="G1" s="261"/>
      <c r="H1" s="261"/>
    </row>
    <row r="2" spans="1:9" x14ac:dyDescent="0.2">
      <c r="A2" s="262" t="s">
        <v>298</v>
      </c>
      <c r="B2" s="263"/>
      <c r="C2" s="263"/>
      <c r="D2" s="263"/>
      <c r="E2" s="263"/>
      <c r="F2" s="263"/>
      <c r="G2" s="263"/>
      <c r="H2" s="263"/>
    </row>
    <row r="3" spans="1:9" x14ac:dyDescent="0.2">
      <c r="A3" s="264" t="s">
        <v>172</v>
      </c>
      <c r="B3" s="264"/>
      <c r="C3" s="264"/>
      <c r="D3" s="264"/>
      <c r="E3" s="264"/>
      <c r="F3" s="264"/>
      <c r="G3" s="264"/>
      <c r="H3" s="264"/>
      <c r="I3" s="265"/>
    </row>
    <row r="4" spans="1:9" x14ac:dyDescent="0.2">
      <c r="A4" s="266" t="s">
        <v>299</v>
      </c>
      <c r="B4" s="267"/>
      <c r="C4" s="267"/>
      <c r="D4" s="267"/>
      <c r="E4" s="267"/>
      <c r="F4" s="267"/>
      <c r="G4" s="267"/>
      <c r="H4" s="267"/>
      <c r="I4" s="268"/>
    </row>
    <row r="5" spans="1:9" ht="45" x14ac:dyDescent="0.2">
      <c r="A5" s="269" t="s">
        <v>2</v>
      </c>
      <c r="B5" s="270"/>
      <c r="C5" s="270"/>
      <c r="D5" s="270"/>
      <c r="E5" s="270"/>
      <c r="F5" s="270"/>
      <c r="G5" s="84" t="s">
        <v>3</v>
      </c>
      <c r="H5" s="85" t="s">
        <v>113</v>
      </c>
      <c r="I5" s="85" t="s">
        <v>110</v>
      </c>
    </row>
    <row r="6" spans="1:9" x14ac:dyDescent="0.2">
      <c r="A6" s="258">
        <v>1</v>
      </c>
      <c r="B6" s="259"/>
      <c r="C6" s="259"/>
      <c r="D6" s="259"/>
      <c r="E6" s="259"/>
      <c r="F6" s="259"/>
      <c r="G6" s="86">
        <v>2</v>
      </c>
      <c r="H6" s="85">
        <v>3</v>
      </c>
      <c r="I6" s="85">
        <v>4</v>
      </c>
    </row>
    <row r="7" spans="1:9" x14ac:dyDescent="0.2">
      <c r="A7" s="241" t="s">
        <v>173</v>
      </c>
      <c r="B7" s="242"/>
      <c r="C7" s="242"/>
      <c r="D7" s="242"/>
      <c r="E7" s="242"/>
      <c r="F7" s="242"/>
      <c r="G7" s="242"/>
      <c r="H7" s="242"/>
      <c r="I7" s="242"/>
    </row>
    <row r="8" spans="1:9" x14ac:dyDescent="0.2">
      <c r="A8" s="255" t="s">
        <v>174</v>
      </c>
      <c r="B8" s="256"/>
      <c r="C8" s="256"/>
      <c r="D8" s="256"/>
      <c r="E8" s="256"/>
      <c r="F8" s="257"/>
      <c r="G8" s="94">
        <v>1</v>
      </c>
      <c r="H8" s="88">
        <v>2387794079</v>
      </c>
      <c r="I8" s="88">
        <v>1781790430</v>
      </c>
    </row>
    <row r="9" spans="1:9" ht="24.75" customHeight="1" x14ac:dyDescent="0.2">
      <c r="A9" s="246" t="s">
        <v>250</v>
      </c>
      <c r="B9" s="247"/>
      <c r="C9" s="247"/>
      <c r="D9" s="247"/>
      <c r="E9" s="247"/>
      <c r="F9" s="248"/>
      <c r="G9" s="95">
        <v>2</v>
      </c>
      <c r="H9" s="87">
        <f>H10+H11</f>
        <v>652199503</v>
      </c>
      <c r="I9" s="87">
        <f>I10+I11</f>
        <v>642881266</v>
      </c>
    </row>
    <row r="10" spans="1:9" x14ac:dyDescent="0.2">
      <c r="A10" s="243" t="s">
        <v>175</v>
      </c>
      <c r="B10" s="244"/>
      <c r="C10" s="244"/>
      <c r="D10" s="244"/>
      <c r="E10" s="244"/>
      <c r="F10" s="245"/>
      <c r="G10" s="94">
        <v>3</v>
      </c>
      <c r="H10" s="88">
        <v>652199503</v>
      </c>
      <c r="I10" s="88">
        <v>642881266</v>
      </c>
    </row>
    <row r="11" spans="1:9" x14ac:dyDescent="0.2">
      <c r="A11" s="243" t="s">
        <v>176</v>
      </c>
      <c r="B11" s="244"/>
      <c r="C11" s="244"/>
      <c r="D11" s="244"/>
      <c r="E11" s="244"/>
      <c r="F11" s="245"/>
      <c r="G11" s="94">
        <v>4</v>
      </c>
      <c r="H11" s="88">
        <v>0</v>
      </c>
      <c r="I11" s="88">
        <v>0</v>
      </c>
    </row>
    <row r="12" spans="1:9" x14ac:dyDescent="0.2">
      <c r="A12" s="246" t="s">
        <v>251</v>
      </c>
      <c r="B12" s="247"/>
      <c r="C12" s="247"/>
      <c r="D12" s="247"/>
      <c r="E12" s="247"/>
      <c r="F12" s="248"/>
      <c r="G12" s="95">
        <v>5</v>
      </c>
      <c r="H12" s="87">
        <f>+H13+H14</f>
        <v>15144127</v>
      </c>
      <c r="I12" s="87">
        <f>+I13+I14</f>
        <v>13762053</v>
      </c>
    </row>
    <row r="13" spans="1:9" x14ac:dyDescent="0.2">
      <c r="A13" s="243" t="s">
        <v>177</v>
      </c>
      <c r="B13" s="244"/>
      <c r="C13" s="244"/>
      <c r="D13" s="244"/>
      <c r="E13" s="244"/>
      <c r="F13" s="245"/>
      <c r="G13" s="94">
        <v>6</v>
      </c>
      <c r="H13" s="88">
        <v>12520654</v>
      </c>
      <c r="I13" s="88">
        <v>11204104</v>
      </c>
    </row>
    <row r="14" spans="1:9" x14ac:dyDescent="0.2">
      <c r="A14" s="243" t="s">
        <v>178</v>
      </c>
      <c r="B14" s="244"/>
      <c r="C14" s="244"/>
      <c r="D14" s="244"/>
      <c r="E14" s="244"/>
      <c r="F14" s="245"/>
      <c r="G14" s="94">
        <v>7</v>
      </c>
      <c r="H14" s="88">
        <v>2623473</v>
      </c>
      <c r="I14" s="88">
        <v>2557949</v>
      </c>
    </row>
    <row r="15" spans="1:9" x14ac:dyDescent="0.2">
      <c r="A15" s="243" t="s">
        <v>179</v>
      </c>
      <c r="B15" s="244"/>
      <c r="C15" s="244"/>
      <c r="D15" s="244"/>
      <c r="E15" s="244"/>
      <c r="F15" s="245"/>
      <c r="G15" s="94">
        <v>8</v>
      </c>
      <c r="H15" s="88">
        <v>3702180347</v>
      </c>
      <c r="I15" s="88">
        <v>3760438939</v>
      </c>
    </row>
    <row r="16" spans="1:9" ht="25.5" customHeight="1" x14ac:dyDescent="0.2">
      <c r="A16" s="246" t="s">
        <v>252</v>
      </c>
      <c r="B16" s="247"/>
      <c r="C16" s="247"/>
      <c r="D16" s="247"/>
      <c r="E16" s="247"/>
      <c r="F16" s="248"/>
      <c r="G16" s="95">
        <v>9</v>
      </c>
      <c r="H16" s="87">
        <f>+H17+H18</f>
        <v>1580305451</v>
      </c>
      <c r="I16" s="87">
        <f>+I17+I18</f>
        <v>1583865276</v>
      </c>
    </row>
    <row r="17" spans="1:9" x14ac:dyDescent="0.2">
      <c r="A17" s="243" t="s">
        <v>180</v>
      </c>
      <c r="B17" s="244"/>
      <c r="C17" s="244"/>
      <c r="D17" s="244"/>
      <c r="E17" s="244"/>
      <c r="F17" s="245"/>
      <c r="G17" s="94">
        <v>10</v>
      </c>
      <c r="H17" s="88">
        <v>1528693082</v>
      </c>
      <c r="I17" s="88">
        <v>1511822155</v>
      </c>
    </row>
    <row r="18" spans="1:9" x14ac:dyDescent="0.2">
      <c r="A18" s="243" t="s">
        <v>181</v>
      </c>
      <c r="B18" s="244"/>
      <c r="C18" s="244"/>
      <c r="D18" s="244"/>
      <c r="E18" s="244"/>
      <c r="F18" s="245"/>
      <c r="G18" s="94">
        <v>11</v>
      </c>
      <c r="H18" s="88">
        <v>51612369</v>
      </c>
      <c r="I18" s="88">
        <v>72043121</v>
      </c>
    </row>
    <row r="19" spans="1:9" x14ac:dyDescent="0.2">
      <c r="A19" s="243" t="s">
        <v>182</v>
      </c>
      <c r="B19" s="244"/>
      <c r="C19" s="244"/>
      <c r="D19" s="244"/>
      <c r="E19" s="244"/>
      <c r="F19" s="245"/>
      <c r="G19" s="94">
        <v>12</v>
      </c>
      <c r="H19" s="88">
        <v>35358835</v>
      </c>
      <c r="I19" s="88">
        <v>33306225</v>
      </c>
    </row>
    <row r="20" spans="1:9" x14ac:dyDescent="0.2">
      <c r="A20" s="243" t="s">
        <v>183</v>
      </c>
      <c r="B20" s="244"/>
      <c r="C20" s="244"/>
      <c r="D20" s="244"/>
      <c r="E20" s="244"/>
      <c r="F20" s="245"/>
      <c r="G20" s="94">
        <v>13</v>
      </c>
      <c r="H20" s="88">
        <v>0</v>
      </c>
      <c r="I20" s="88">
        <v>0</v>
      </c>
    </row>
    <row r="21" spans="1:9" x14ac:dyDescent="0.2">
      <c r="A21" s="243" t="s">
        <v>184</v>
      </c>
      <c r="B21" s="244"/>
      <c r="C21" s="244"/>
      <c r="D21" s="244"/>
      <c r="E21" s="244"/>
      <c r="F21" s="245"/>
      <c r="G21" s="94">
        <v>14</v>
      </c>
      <c r="H21" s="88">
        <v>0</v>
      </c>
      <c r="I21" s="88">
        <v>17</v>
      </c>
    </row>
    <row r="22" spans="1:9" x14ac:dyDescent="0.2">
      <c r="A22" s="243" t="s">
        <v>19</v>
      </c>
      <c r="B22" s="244"/>
      <c r="C22" s="244"/>
      <c r="D22" s="244"/>
      <c r="E22" s="244"/>
      <c r="F22" s="245"/>
      <c r="G22" s="94">
        <v>15</v>
      </c>
      <c r="H22" s="88">
        <v>19662069</v>
      </c>
      <c r="I22" s="88">
        <v>19718448</v>
      </c>
    </row>
    <row r="23" spans="1:9" x14ac:dyDescent="0.2">
      <c r="A23" s="246" t="s">
        <v>253</v>
      </c>
      <c r="B23" s="247"/>
      <c r="C23" s="247"/>
      <c r="D23" s="247"/>
      <c r="E23" s="247"/>
      <c r="F23" s="248"/>
      <c r="G23" s="95">
        <v>16</v>
      </c>
      <c r="H23" s="87">
        <f>+H24+H25</f>
        <v>61716559</v>
      </c>
      <c r="I23" s="87">
        <f>+I24+I25</f>
        <v>63054915</v>
      </c>
    </row>
    <row r="24" spans="1:9" x14ac:dyDescent="0.2">
      <c r="A24" s="243" t="s">
        <v>185</v>
      </c>
      <c r="B24" s="244"/>
      <c r="C24" s="244"/>
      <c r="D24" s="244"/>
      <c r="E24" s="244"/>
      <c r="F24" s="245"/>
      <c r="G24" s="94">
        <v>17</v>
      </c>
      <c r="H24" s="88">
        <v>57130520</v>
      </c>
      <c r="I24" s="88">
        <v>58101309</v>
      </c>
    </row>
    <row r="25" spans="1:9" x14ac:dyDescent="0.2">
      <c r="A25" s="243" t="s">
        <v>186</v>
      </c>
      <c r="B25" s="244"/>
      <c r="C25" s="244"/>
      <c r="D25" s="244"/>
      <c r="E25" s="244"/>
      <c r="F25" s="245"/>
      <c r="G25" s="94">
        <v>18</v>
      </c>
      <c r="H25" s="88">
        <v>4586039</v>
      </c>
      <c r="I25" s="88">
        <v>4953606</v>
      </c>
    </row>
    <row r="26" spans="1:9" x14ac:dyDescent="0.2">
      <c r="A26" s="246" t="s">
        <v>254</v>
      </c>
      <c r="B26" s="247"/>
      <c r="C26" s="247"/>
      <c r="D26" s="247"/>
      <c r="E26" s="247"/>
      <c r="F26" s="248"/>
      <c r="G26" s="95">
        <v>19</v>
      </c>
      <c r="H26" s="87">
        <f>+H27+H28</f>
        <v>4666858</v>
      </c>
      <c r="I26" s="87">
        <f>+I27+I28</f>
        <v>5516413</v>
      </c>
    </row>
    <row r="27" spans="1:9" x14ac:dyDescent="0.2">
      <c r="A27" s="243" t="s">
        <v>187</v>
      </c>
      <c r="B27" s="244"/>
      <c r="C27" s="244"/>
      <c r="D27" s="244"/>
      <c r="E27" s="244"/>
      <c r="F27" s="245"/>
      <c r="G27" s="94">
        <v>20</v>
      </c>
      <c r="H27" s="88">
        <v>709745</v>
      </c>
      <c r="I27" s="88">
        <v>1148241</v>
      </c>
    </row>
    <row r="28" spans="1:9" x14ac:dyDescent="0.2">
      <c r="A28" s="243" t="s">
        <v>188</v>
      </c>
      <c r="B28" s="244"/>
      <c r="C28" s="244"/>
      <c r="D28" s="244"/>
      <c r="E28" s="244"/>
      <c r="F28" s="245"/>
      <c r="G28" s="94">
        <v>21</v>
      </c>
      <c r="H28" s="88">
        <v>3957113</v>
      </c>
      <c r="I28" s="88">
        <v>4368172</v>
      </c>
    </row>
    <row r="29" spans="1:9" x14ac:dyDescent="0.2">
      <c r="A29" s="243" t="s">
        <v>189</v>
      </c>
      <c r="B29" s="244"/>
      <c r="C29" s="244"/>
      <c r="D29" s="244"/>
      <c r="E29" s="244"/>
      <c r="F29" s="245"/>
      <c r="G29" s="94">
        <v>22</v>
      </c>
      <c r="H29" s="88">
        <v>93828406</v>
      </c>
      <c r="I29" s="88">
        <v>19954703</v>
      </c>
    </row>
    <row r="30" spans="1:9" x14ac:dyDescent="0.2">
      <c r="A30" s="243" t="s">
        <v>190</v>
      </c>
      <c r="B30" s="244"/>
      <c r="C30" s="244"/>
      <c r="D30" s="244"/>
      <c r="E30" s="244"/>
      <c r="F30" s="245"/>
      <c r="G30" s="94">
        <v>23</v>
      </c>
      <c r="H30" s="88">
        <v>9553435</v>
      </c>
      <c r="I30" s="88">
        <v>10355867</v>
      </c>
    </row>
    <row r="31" spans="1:9" x14ac:dyDescent="0.2">
      <c r="A31" s="243" t="s">
        <v>191</v>
      </c>
      <c r="B31" s="244"/>
      <c r="C31" s="244"/>
      <c r="D31" s="244"/>
      <c r="E31" s="244"/>
      <c r="F31" s="245"/>
      <c r="G31" s="94">
        <v>24</v>
      </c>
      <c r="H31" s="88">
        <v>0</v>
      </c>
      <c r="I31" s="88">
        <v>0</v>
      </c>
    </row>
    <row r="32" spans="1:9" x14ac:dyDescent="0.2">
      <c r="A32" s="246" t="s">
        <v>255</v>
      </c>
      <c r="B32" s="247"/>
      <c r="C32" s="247"/>
      <c r="D32" s="247"/>
      <c r="E32" s="247"/>
      <c r="F32" s="248"/>
      <c r="G32" s="95">
        <v>25</v>
      </c>
      <c r="H32" s="87">
        <f>+H8+H9+H12+H15+H16+H19+H20+H21+H22+H23+H26+H29+H30+H31</f>
        <v>8562409669</v>
      </c>
      <c r="I32" s="87">
        <f>+I8+I9+I12+I15+I16+I19+I20+I21+I22+I23+I26+I29+I30+I31</f>
        <v>7934644552</v>
      </c>
    </row>
    <row r="33" spans="1:9" x14ac:dyDescent="0.2">
      <c r="A33" s="241" t="s">
        <v>192</v>
      </c>
      <c r="B33" s="242"/>
      <c r="C33" s="242"/>
      <c r="D33" s="242"/>
      <c r="E33" s="242"/>
      <c r="F33" s="242"/>
      <c r="G33" s="242"/>
      <c r="H33" s="242"/>
      <c r="I33" s="242"/>
    </row>
    <row r="34" spans="1:9" x14ac:dyDescent="0.2">
      <c r="A34" s="249" t="s">
        <v>257</v>
      </c>
      <c r="B34" s="250"/>
      <c r="C34" s="250"/>
      <c r="D34" s="250"/>
      <c r="E34" s="250"/>
      <c r="F34" s="251"/>
      <c r="G34" s="96">
        <v>26</v>
      </c>
      <c r="H34" s="87">
        <f>+H35+H36</f>
        <v>441128891</v>
      </c>
      <c r="I34" s="87">
        <f>+I35+I36</f>
        <v>250274146</v>
      </c>
    </row>
    <row r="35" spans="1:9" x14ac:dyDescent="0.2">
      <c r="A35" s="252" t="s">
        <v>177</v>
      </c>
      <c r="B35" s="253"/>
      <c r="C35" s="253"/>
      <c r="D35" s="253"/>
      <c r="E35" s="253"/>
      <c r="F35" s="254"/>
      <c r="G35" s="94">
        <v>27</v>
      </c>
      <c r="H35" s="89">
        <v>17354316</v>
      </c>
      <c r="I35" s="89">
        <v>1467407</v>
      </c>
    </row>
    <row r="36" spans="1:9" x14ac:dyDescent="0.2">
      <c r="A36" s="252" t="s">
        <v>193</v>
      </c>
      <c r="B36" s="253"/>
      <c r="C36" s="253"/>
      <c r="D36" s="253"/>
      <c r="E36" s="253"/>
      <c r="F36" s="254"/>
      <c r="G36" s="94">
        <v>28</v>
      </c>
      <c r="H36" s="89">
        <v>423774575</v>
      </c>
      <c r="I36" s="89">
        <v>248806739</v>
      </c>
    </row>
    <row r="37" spans="1:9" x14ac:dyDescent="0.2">
      <c r="A37" s="249" t="s">
        <v>258</v>
      </c>
      <c r="B37" s="250"/>
      <c r="C37" s="250"/>
      <c r="D37" s="250"/>
      <c r="E37" s="250"/>
      <c r="F37" s="251"/>
      <c r="G37" s="96">
        <v>29</v>
      </c>
      <c r="H37" s="87">
        <f>+H38+H41</f>
        <v>7404810357</v>
      </c>
      <c r="I37" s="87">
        <f>+I38+I41</f>
        <v>7002244155</v>
      </c>
    </row>
    <row r="38" spans="1:9" x14ac:dyDescent="0.2">
      <c r="A38" s="238" t="s">
        <v>259</v>
      </c>
      <c r="B38" s="239"/>
      <c r="C38" s="239"/>
      <c r="D38" s="239"/>
      <c r="E38" s="239"/>
      <c r="F38" s="240"/>
      <c r="G38" s="97">
        <v>30</v>
      </c>
      <c r="H38" s="87">
        <f>+H39+H40</f>
        <v>4269353380</v>
      </c>
      <c r="I38" s="87">
        <f>+I39+I40</f>
        <v>4163126077</v>
      </c>
    </row>
    <row r="39" spans="1:9" x14ac:dyDescent="0.2">
      <c r="A39" s="232" t="s">
        <v>194</v>
      </c>
      <c r="B39" s="233"/>
      <c r="C39" s="233"/>
      <c r="D39" s="233"/>
      <c r="E39" s="233"/>
      <c r="F39" s="234"/>
      <c r="G39" s="98">
        <v>31</v>
      </c>
      <c r="H39" s="90">
        <v>2567149366</v>
      </c>
      <c r="I39" s="90">
        <v>2507262624</v>
      </c>
    </row>
    <row r="40" spans="1:9" x14ac:dyDescent="0.2">
      <c r="A40" s="232" t="s">
        <v>195</v>
      </c>
      <c r="B40" s="233"/>
      <c r="C40" s="233"/>
      <c r="D40" s="233"/>
      <c r="E40" s="233"/>
      <c r="F40" s="234"/>
      <c r="G40" s="98">
        <v>32</v>
      </c>
      <c r="H40" s="90">
        <v>1702204014</v>
      </c>
      <c r="I40" s="90">
        <v>1655863453</v>
      </c>
    </row>
    <row r="41" spans="1:9" x14ac:dyDescent="0.2">
      <c r="A41" s="238" t="s">
        <v>260</v>
      </c>
      <c r="B41" s="239"/>
      <c r="C41" s="239"/>
      <c r="D41" s="239"/>
      <c r="E41" s="239"/>
      <c r="F41" s="240"/>
      <c r="G41" s="97">
        <v>33</v>
      </c>
      <c r="H41" s="87">
        <f>+H42+H43</f>
        <v>3135456977</v>
      </c>
      <c r="I41" s="87">
        <f>+I42+I43</f>
        <v>2839118078</v>
      </c>
    </row>
    <row r="42" spans="1:9" x14ac:dyDescent="0.2">
      <c r="A42" s="232" t="s">
        <v>196</v>
      </c>
      <c r="B42" s="233"/>
      <c r="C42" s="233"/>
      <c r="D42" s="233"/>
      <c r="E42" s="233"/>
      <c r="F42" s="234"/>
      <c r="G42" s="98">
        <v>34</v>
      </c>
      <c r="H42" s="90">
        <v>1620739493</v>
      </c>
      <c r="I42" s="90">
        <v>1596288849</v>
      </c>
    </row>
    <row r="43" spans="1:9" x14ac:dyDescent="0.2">
      <c r="A43" s="232" t="s">
        <v>197</v>
      </c>
      <c r="B43" s="233"/>
      <c r="C43" s="233"/>
      <c r="D43" s="233"/>
      <c r="E43" s="233"/>
      <c r="F43" s="234"/>
      <c r="G43" s="98">
        <v>35</v>
      </c>
      <c r="H43" s="90">
        <v>1514717484</v>
      </c>
      <c r="I43" s="90">
        <v>1242829229</v>
      </c>
    </row>
    <row r="44" spans="1:9" x14ac:dyDescent="0.2">
      <c r="A44" s="232" t="s">
        <v>198</v>
      </c>
      <c r="B44" s="233"/>
      <c r="C44" s="233"/>
      <c r="D44" s="233"/>
      <c r="E44" s="233"/>
      <c r="F44" s="234"/>
      <c r="G44" s="98">
        <v>36</v>
      </c>
      <c r="H44" s="90">
        <v>0</v>
      </c>
      <c r="I44" s="90">
        <v>0</v>
      </c>
    </row>
    <row r="45" spans="1:9" x14ac:dyDescent="0.2">
      <c r="A45" s="232" t="s">
        <v>199</v>
      </c>
      <c r="B45" s="233"/>
      <c r="C45" s="233"/>
      <c r="D45" s="233"/>
      <c r="E45" s="233"/>
      <c r="F45" s="234"/>
      <c r="G45" s="98">
        <v>37</v>
      </c>
      <c r="H45" s="90">
        <v>94504973</v>
      </c>
      <c r="I45" s="90">
        <v>46148741</v>
      </c>
    </row>
    <row r="46" spans="1:9" x14ac:dyDescent="0.2">
      <c r="A46" s="232" t="s">
        <v>200</v>
      </c>
      <c r="B46" s="233"/>
      <c r="C46" s="233"/>
      <c r="D46" s="233"/>
      <c r="E46" s="233"/>
      <c r="F46" s="234"/>
      <c r="G46" s="98">
        <v>38</v>
      </c>
      <c r="H46" s="90">
        <v>4784494</v>
      </c>
      <c r="I46" s="90">
        <v>4805612</v>
      </c>
    </row>
    <row r="47" spans="1:9" x14ac:dyDescent="0.2">
      <c r="A47" s="238" t="s">
        <v>261</v>
      </c>
      <c r="B47" s="239"/>
      <c r="C47" s="239"/>
      <c r="D47" s="239"/>
      <c r="E47" s="239"/>
      <c r="F47" s="240"/>
      <c r="G47" s="97">
        <v>39</v>
      </c>
      <c r="H47" s="87">
        <f>+H48+H49</f>
        <v>41402431</v>
      </c>
      <c r="I47" s="87">
        <f>+I48+I49</f>
        <v>41217715</v>
      </c>
    </row>
    <row r="48" spans="1:9" x14ac:dyDescent="0.2">
      <c r="A48" s="232" t="s">
        <v>201</v>
      </c>
      <c r="B48" s="233"/>
      <c r="C48" s="233"/>
      <c r="D48" s="233"/>
      <c r="E48" s="233"/>
      <c r="F48" s="234"/>
      <c r="G48" s="98">
        <v>40</v>
      </c>
      <c r="H48" s="90">
        <v>0</v>
      </c>
      <c r="I48" s="90">
        <v>0</v>
      </c>
    </row>
    <row r="49" spans="1:9" x14ac:dyDescent="0.2">
      <c r="A49" s="232" t="s">
        <v>202</v>
      </c>
      <c r="B49" s="233"/>
      <c r="C49" s="233"/>
      <c r="D49" s="233"/>
      <c r="E49" s="233"/>
      <c r="F49" s="234"/>
      <c r="G49" s="98">
        <v>41</v>
      </c>
      <c r="H49" s="90">
        <v>41402431</v>
      </c>
      <c r="I49" s="90">
        <v>41217715</v>
      </c>
    </row>
    <row r="50" spans="1:9" x14ac:dyDescent="0.2">
      <c r="A50" s="238" t="s">
        <v>262</v>
      </c>
      <c r="B50" s="239"/>
      <c r="C50" s="239"/>
      <c r="D50" s="239"/>
      <c r="E50" s="239"/>
      <c r="F50" s="240"/>
      <c r="G50" s="97">
        <v>42</v>
      </c>
      <c r="H50" s="87">
        <f>+H51+H52</f>
        <v>24759</v>
      </c>
      <c r="I50" s="87">
        <f>+I51+I52</f>
        <v>19337</v>
      </c>
    </row>
    <row r="51" spans="1:9" x14ac:dyDescent="0.2">
      <c r="A51" s="232" t="s">
        <v>203</v>
      </c>
      <c r="B51" s="233"/>
      <c r="C51" s="233"/>
      <c r="D51" s="233"/>
      <c r="E51" s="233"/>
      <c r="F51" s="234"/>
      <c r="G51" s="98">
        <v>43</v>
      </c>
      <c r="H51" s="90">
        <v>24759</v>
      </c>
      <c r="I51" s="90">
        <v>19337</v>
      </c>
    </row>
    <row r="52" spans="1:9" x14ac:dyDescent="0.2">
      <c r="A52" s="232" t="s">
        <v>204</v>
      </c>
      <c r="B52" s="233"/>
      <c r="C52" s="233"/>
      <c r="D52" s="233"/>
      <c r="E52" s="233"/>
      <c r="F52" s="234"/>
      <c r="G52" s="98">
        <v>44</v>
      </c>
      <c r="H52" s="90">
        <v>0</v>
      </c>
      <c r="I52" s="90">
        <v>0</v>
      </c>
    </row>
    <row r="53" spans="1:9" x14ac:dyDescent="0.2">
      <c r="A53" s="232" t="s">
        <v>205</v>
      </c>
      <c r="B53" s="233"/>
      <c r="C53" s="233"/>
      <c r="D53" s="233"/>
      <c r="E53" s="233"/>
      <c r="F53" s="234"/>
      <c r="G53" s="98">
        <v>45</v>
      </c>
      <c r="H53" s="90">
        <v>0</v>
      </c>
      <c r="I53" s="90">
        <v>0</v>
      </c>
    </row>
    <row r="54" spans="1:9" x14ac:dyDescent="0.2">
      <c r="A54" s="232" t="s">
        <v>206</v>
      </c>
      <c r="B54" s="233"/>
      <c r="C54" s="233"/>
      <c r="D54" s="233"/>
      <c r="E54" s="233"/>
      <c r="F54" s="234"/>
      <c r="G54" s="98">
        <v>46</v>
      </c>
      <c r="H54" s="90">
        <v>0</v>
      </c>
      <c r="I54" s="90">
        <v>0</v>
      </c>
    </row>
    <row r="55" spans="1:9" x14ac:dyDescent="0.2">
      <c r="A55" s="238" t="s">
        <v>263</v>
      </c>
      <c r="B55" s="239"/>
      <c r="C55" s="239"/>
      <c r="D55" s="239"/>
      <c r="E55" s="239"/>
      <c r="F55" s="240"/>
      <c r="G55" s="97">
        <v>47</v>
      </c>
      <c r="H55" s="87">
        <f>+H56+H57</f>
        <v>161970000</v>
      </c>
      <c r="I55" s="87">
        <f>+I56+I57</f>
        <v>161970000</v>
      </c>
    </row>
    <row r="56" spans="1:9" x14ac:dyDescent="0.2">
      <c r="A56" s="232" t="s">
        <v>207</v>
      </c>
      <c r="B56" s="233"/>
      <c r="C56" s="233"/>
      <c r="D56" s="233"/>
      <c r="E56" s="233"/>
      <c r="F56" s="234"/>
      <c r="G56" s="98">
        <v>48</v>
      </c>
      <c r="H56" s="90">
        <v>161970000</v>
      </c>
      <c r="I56" s="90">
        <v>161970000</v>
      </c>
    </row>
    <row r="57" spans="1:9" x14ac:dyDescent="0.2">
      <c r="A57" s="232" t="s">
        <v>208</v>
      </c>
      <c r="B57" s="233"/>
      <c r="C57" s="233"/>
      <c r="D57" s="233"/>
      <c r="E57" s="233"/>
      <c r="F57" s="234"/>
      <c r="G57" s="98">
        <v>49</v>
      </c>
      <c r="H57" s="90">
        <v>0</v>
      </c>
      <c r="I57" s="90">
        <v>0</v>
      </c>
    </row>
    <row r="58" spans="1:9" x14ac:dyDescent="0.2">
      <c r="A58" s="232" t="s">
        <v>77</v>
      </c>
      <c r="B58" s="233"/>
      <c r="C58" s="233"/>
      <c r="D58" s="233"/>
      <c r="E58" s="233"/>
      <c r="F58" s="234"/>
      <c r="G58" s="98">
        <v>50</v>
      </c>
      <c r="H58" s="90">
        <v>0</v>
      </c>
      <c r="I58" s="90">
        <v>0</v>
      </c>
    </row>
    <row r="59" spans="1:9" x14ac:dyDescent="0.2">
      <c r="A59" s="232" t="s">
        <v>163</v>
      </c>
      <c r="B59" s="233"/>
      <c r="C59" s="233"/>
      <c r="D59" s="233"/>
      <c r="E59" s="233"/>
      <c r="F59" s="234"/>
      <c r="G59" s="98">
        <v>51</v>
      </c>
      <c r="H59" s="90">
        <v>0</v>
      </c>
      <c r="I59" s="90">
        <v>0</v>
      </c>
    </row>
    <row r="60" spans="1:9" x14ac:dyDescent="0.2">
      <c r="A60" s="232" t="s">
        <v>209</v>
      </c>
      <c r="B60" s="233"/>
      <c r="C60" s="233"/>
      <c r="D60" s="233"/>
      <c r="E60" s="233"/>
      <c r="F60" s="234"/>
      <c r="G60" s="98">
        <v>52</v>
      </c>
      <c r="H60" s="90">
        <v>-10540</v>
      </c>
      <c r="I60" s="90">
        <v>-10540</v>
      </c>
    </row>
    <row r="61" spans="1:9" x14ac:dyDescent="0.2">
      <c r="A61" s="238" t="s">
        <v>264</v>
      </c>
      <c r="B61" s="239"/>
      <c r="C61" s="239"/>
      <c r="D61" s="239"/>
      <c r="E61" s="239"/>
      <c r="F61" s="240"/>
      <c r="G61" s="97">
        <v>53</v>
      </c>
      <c r="H61" s="87">
        <f>+H62+H63+H64+H65</f>
        <v>89677716</v>
      </c>
      <c r="I61" s="87">
        <f>+I62+I63+I64+I65</f>
        <v>89677716</v>
      </c>
    </row>
    <row r="62" spans="1:9" x14ac:dyDescent="0.2">
      <c r="A62" s="232" t="s">
        <v>210</v>
      </c>
      <c r="B62" s="233"/>
      <c r="C62" s="233"/>
      <c r="D62" s="233"/>
      <c r="E62" s="233"/>
      <c r="F62" s="234"/>
      <c r="G62" s="98">
        <v>54</v>
      </c>
      <c r="H62" s="90">
        <v>8098500</v>
      </c>
      <c r="I62" s="90">
        <v>8098500</v>
      </c>
    </row>
    <row r="63" spans="1:9" x14ac:dyDescent="0.2">
      <c r="A63" s="232" t="s">
        <v>211</v>
      </c>
      <c r="B63" s="233"/>
      <c r="C63" s="233"/>
      <c r="D63" s="233"/>
      <c r="E63" s="233"/>
      <c r="F63" s="234"/>
      <c r="G63" s="98">
        <v>55</v>
      </c>
      <c r="H63" s="90">
        <v>0</v>
      </c>
      <c r="I63" s="90">
        <v>0</v>
      </c>
    </row>
    <row r="64" spans="1:9" x14ac:dyDescent="0.2">
      <c r="A64" s="232" t="s">
        <v>212</v>
      </c>
      <c r="B64" s="233"/>
      <c r="C64" s="233"/>
      <c r="D64" s="233"/>
      <c r="E64" s="233"/>
      <c r="F64" s="234"/>
      <c r="G64" s="98">
        <v>56</v>
      </c>
      <c r="H64" s="90">
        <v>594200</v>
      </c>
      <c r="I64" s="90">
        <v>594200</v>
      </c>
    </row>
    <row r="65" spans="1:9" x14ac:dyDescent="0.2">
      <c r="A65" s="232" t="s">
        <v>213</v>
      </c>
      <c r="B65" s="233"/>
      <c r="C65" s="233"/>
      <c r="D65" s="233"/>
      <c r="E65" s="233"/>
      <c r="F65" s="234"/>
      <c r="G65" s="98">
        <v>57</v>
      </c>
      <c r="H65" s="90">
        <v>80985016</v>
      </c>
      <c r="I65" s="90">
        <v>80985016</v>
      </c>
    </row>
    <row r="66" spans="1:9" x14ac:dyDescent="0.2">
      <c r="A66" s="232" t="s">
        <v>81</v>
      </c>
      <c r="B66" s="233"/>
      <c r="C66" s="233"/>
      <c r="D66" s="233"/>
      <c r="E66" s="233"/>
      <c r="F66" s="234"/>
      <c r="G66" s="98">
        <v>58</v>
      </c>
      <c r="H66" s="90">
        <v>0</v>
      </c>
      <c r="I66" s="90">
        <v>0</v>
      </c>
    </row>
    <row r="67" spans="1:9" x14ac:dyDescent="0.2">
      <c r="A67" s="232" t="s">
        <v>79</v>
      </c>
      <c r="B67" s="233"/>
      <c r="C67" s="233"/>
      <c r="D67" s="233"/>
      <c r="E67" s="233"/>
      <c r="F67" s="234"/>
      <c r="G67" s="98">
        <v>59</v>
      </c>
      <c r="H67" s="90">
        <v>11162218</v>
      </c>
      <c r="I67" s="90">
        <v>10037338</v>
      </c>
    </row>
    <row r="68" spans="1:9" x14ac:dyDescent="0.2">
      <c r="A68" s="232" t="s">
        <v>80</v>
      </c>
      <c r="B68" s="233"/>
      <c r="C68" s="233"/>
      <c r="D68" s="233"/>
      <c r="E68" s="233"/>
      <c r="F68" s="234"/>
      <c r="G68" s="98">
        <v>60</v>
      </c>
      <c r="H68" s="90">
        <v>254185388</v>
      </c>
      <c r="I68" s="90">
        <v>313024343.01999998</v>
      </c>
    </row>
    <row r="69" spans="1:9" x14ac:dyDescent="0.2">
      <c r="A69" s="235" t="s">
        <v>214</v>
      </c>
      <c r="B69" s="236"/>
      <c r="C69" s="236"/>
      <c r="D69" s="236"/>
      <c r="E69" s="236"/>
      <c r="F69" s="237"/>
      <c r="G69" s="98">
        <v>61</v>
      </c>
      <c r="H69" s="90">
        <v>58768982</v>
      </c>
      <c r="I69" s="90">
        <v>15235989</v>
      </c>
    </row>
    <row r="70" spans="1:9" x14ac:dyDescent="0.2">
      <c r="A70" s="235" t="s">
        <v>215</v>
      </c>
      <c r="B70" s="236"/>
      <c r="C70" s="236"/>
      <c r="D70" s="236"/>
      <c r="E70" s="236"/>
      <c r="F70" s="237"/>
      <c r="G70" s="98">
        <v>62</v>
      </c>
      <c r="H70" s="90">
        <v>0</v>
      </c>
      <c r="I70" s="90">
        <v>0</v>
      </c>
    </row>
    <row r="71" spans="1:9" x14ac:dyDescent="0.2">
      <c r="A71" s="238" t="s">
        <v>265</v>
      </c>
      <c r="B71" s="239"/>
      <c r="C71" s="239"/>
      <c r="D71" s="239"/>
      <c r="E71" s="239"/>
      <c r="F71" s="240"/>
      <c r="G71" s="97">
        <v>63</v>
      </c>
      <c r="H71" s="87">
        <f>+H34+H37+H44+H45+H46+H47+H50+H53+H54+H55+H58+H59+H60+H61+H66+H67+H68+H69+H70</f>
        <v>8562409669</v>
      </c>
      <c r="I71" s="87">
        <f>+I34+I37+I44+I45+I46+I47+I50+I53+I54+I55+I58+I59+I60+I61+I66+I67+I68+I69+I70</f>
        <v>7934644552.0200005</v>
      </c>
    </row>
    <row r="72" spans="1:9" x14ac:dyDescent="0.2">
      <c r="A72" s="241" t="s">
        <v>216</v>
      </c>
      <c r="B72" s="242"/>
      <c r="C72" s="242"/>
      <c r="D72" s="242"/>
      <c r="E72" s="242"/>
      <c r="F72" s="242"/>
      <c r="G72" s="242"/>
      <c r="H72" s="242"/>
      <c r="I72" s="242"/>
    </row>
    <row r="73" spans="1:9" x14ac:dyDescent="0.2">
      <c r="A73" s="232" t="s">
        <v>217</v>
      </c>
      <c r="B73" s="233"/>
      <c r="C73" s="233"/>
      <c r="D73" s="233"/>
      <c r="E73" s="233"/>
      <c r="F73" s="234"/>
      <c r="G73" s="98">
        <v>64</v>
      </c>
      <c r="H73" s="90">
        <v>1247382941</v>
      </c>
      <c r="I73" s="90">
        <v>1242526314</v>
      </c>
    </row>
    <row r="74" spans="1:9" x14ac:dyDescent="0.2">
      <c r="A74" s="232" t="s">
        <v>218</v>
      </c>
      <c r="B74" s="233"/>
      <c r="C74" s="233"/>
      <c r="D74" s="233"/>
      <c r="E74" s="233"/>
      <c r="F74" s="234"/>
      <c r="G74" s="98">
        <v>65</v>
      </c>
      <c r="H74" s="90">
        <v>371442165</v>
      </c>
      <c r="I74" s="90">
        <v>391829521</v>
      </c>
    </row>
    <row r="75" spans="1:9" x14ac:dyDescent="0.2">
      <c r="A75" s="232" t="s">
        <v>219</v>
      </c>
      <c r="B75" s="233"/>
      <c r="C75" s="233"/>
      <c r="D75" s="233"/>
      <c r="E75" s="233"/>
      <c r="F75" s="234"/>
      <c r="G75" s="98">
        <v>66</v>
      </c>
      <c r="H75" s="90">
        <v>1228859</v>
      </c>
      <c r="I75" s="90">
        <v>6017320</v>
      </c>
    </row>
    <row r="76" spans="1:9" x14ac:dyDescent="0.2">
      <c r="A76" s="238" t="s">
        <v>256</v>
      </c>
      <c r="B76" s="239"/>
      <c r="C76" s="239"/>
      <c r="D76" s="239"/>
      <c r="E76" s="239"/>
      <c r="F76" s="240"/>
      <c r="G76" s="97">
        <v>67</v>
      </c>
      <c r="H76" s="87">
        <f>+H73+H74+H75</f>
        <v>1620053965</v>
      </c>
      <c r="I76" s="87">
        <f>+I73+I74+I75</f>
        <v>1640373155</v>
      </c>
    </row>
  </sheetData>
  <sheetProtection algorithmName="SHA-512" hashValue="cyfomdp79vFc83jcq5PT3M4BW7AaIbgpHRpbynbCgd6zUY1FpdkF9WkV1Pu0Alp2xnTzZSELP7WX2YtVuxb2EA==" saltValue="yzIQ7FHDxMx+lqZOFtFvQQ==" spinCount="100000" sheet="1" objects="1" scenarios="1"/>
  <mergeCells count="76">
    <mergeCell ref="A6:F6"/>
    <mergeCell ref="A1:H1"/>
    <mergeCell ref="A2:H2"/>
    <mergeCell ref="A3:I3"/>
    <mergeCell ref="A4:I4"/>
    <mergeCell ref="A5:F5"/>
    <mergeCell ref="A17:F17"/>
    <mergeCell ref="A7:I7"/>
    <mergeCell ref="A8:F8"/>
    <mergeCell ref="A9:F9"/>
    <mergeCell ref="A10:F10"/>
    <mergeCell ref="A11:F11"/>
    <mergeCell ref="A12:F12"/>
    <mergeCell ref="A13:F13"/>
    <mergeCell ref="A14:F14"/>
    <mergeCell ref="A15:F15"/>
    <mergeCell ref="A16:F16"/>
    <mergeCell ref="A29:F29"/>
    <mergeCell ref="A18:F18"/>
    <mergeCell ref="A19:F19"/>
    <mergeCell ref="A20:F20"/>
    <mergeCell ref="A21:F21"/>
    <mergeCell ref="A22:F22"/>
    <mergeCell ref="A23:F23"/>
    <mergeCell ref="A24:F24"/>
    <mergeCell ref="A25:F25"/>
    <mergeCell ref="A26:F26"/>
    <mergeCell ref="A27:F27"/>
    <mergeCell ref="A28:F28"/>
    <mergeCell ref="A41:F41"/>
    <mergeCell ref="A30:F30"/>
    <mergeCell ref="A31:F31"/>
    <mergeCell ref="A32:F32"/>
    <mergeCell ref="A34:F34"/>
    <mergeCell ref="A35:F35"/>
    <mergeCell ref="A36:F36"/>
    <mergeCell ref="A37:F37"/>
    <mergeCell ref="A38:F38"/>
    <mergeCell ref="A39:F39"/>
    <mergeCell ref="A33:I33"/>
    <mergeCell ref="A40:F40"/>
    <mergeCell ref="A53:F53"/>
    <mergeCell ref="A42:F42"/>
    <mergeCell ref="A43:F43"/>
    <mergeCell ref="A44:F44"/>
    <mergeCell ref="A45:F45"/>
    <mergeCell ref="A46:F46"/>
    <mergeCell ref="A47:F47"/>
    <mergeCell ref="A48:F48"/>
    <mergeCell ref="A49:F49"/>
    <mergeCell ref="A50:F50"/>
    <mergeCell ref="A51:F51"/>
    <mergeCell ref="A52:F52"/>
    <mergeCell ref="A65:F65"/>
    <mergeCell ref="A54:F54"/>
    <mergeCell ref="A55:F55"/>
    <mergeCell ref="A56:F56"/>
    <mergeCell ref="A57:F57"/>
    <mergeCell ref="A58:F58"/>
    <mergeCell ref="A59:F59"/>
    <mergeCell ref="A60:F60"/>
    <mergeCell ref="A61:F61"/>
    <mergeCell ref="A62:F62"/>
    <mergeCell ref="A64:F64"/>
    <mergeCell ref="A63:F63"/>
    <mergeCell ref="A71:F71"/>
    <mergeCell ref="A73:F73"/>
    <mergeCell ref="A74:F74"/>
    <mergeCell ref="A75:F75"/>
    <mergeCell ref="A76:F76"/>
    <mergeCell ref="A72:I72"/>
    <mergeCell ref="A66:F66"/>
    <mergeCell ref="A67:F67"/>
    <mergeCell ref="A68:F68"/>
    <mergeCell ref="A69:F69"/>
    <mergeCell ref="A70:F70"/>
  </mergeCells>
  <dataValidations count="5">
    <dataValidation type="whole" operator="notEqual" allowBlank="1" showInputMessage="1" showErrorMessage="1" errorTitle="Pogrešan unos" error="Mogu se unijeti samo cjelobrojne vrijednosti."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Pogrešan unos" error="Mogu se unijeti samo cjelobrojne pozi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view="pageBreakPreview" topLeftCell="A32" zoomScale="110" zoomScaleNormal="100" zoomScaleSheetLayoutView="110" workbookViewId="0">
      <selection activeCell="M61" sqref="M61"/>
    </sheetView>
  </sheetViews>
  <sheetFormatPr defaultRowHeight="12.75" x14ac:dyDescent="0.2"/>
  <cols>
    <col min="1" max="7" width="9.140625" style="53"/>
    <col min="8" max="8" width="11.5703125" style="52" customWidth="1"/>
    <col min="9" max="9" width="14.5703125" style="52" customWidth="1"/>
    <col min="10" max="10" width="15.140625" style="53" customWidth="1"/>
    <col min="11" max="11" width="13.42578125" style="53" customWidth="1"/>
    <col min="12" max="260" width="9.140625" style="53"/>
    <col min="261" max="261" width="9.85546875" style="53" bestFit="1" customWidth="1"/>
    <col min="262" max="262" width="11.5703125" style="53" bestFit="1" customWidth="1"/>
    <col min="263" max="516" width="9.140625" style="53"/>
    <col min="517" max="517" width="9.85546875" style="53" bestFit="1" customWidth="1"/>
    <col min="518" max="518" width="11.5703125" style="53" bestFit="1" customWidth="1"/>
    <col min="519" max="772" width="9.140625" style="53"/>
    <col min="773" max="773" width="9.85546875" style="53" bestFit="1" customWidth="1"/>
    <col min="774" max="774" width="11.5703125" style="53" bestFit="1" customWidth="1"/>
    <col min="775" max="1028" width="9.140625" style="53"/>
    <col min="1029" max="1029" width="9.85546875" style="53" bestFit="1" customWidth="1"/>
    <col min="1030" max="1030" width="11.5703125" style="53" bestFit="1" customWidth="1"/>
    <col min="1031" max="1284" width="9.140625" style="53"/>
    <col min="1285" max="1285" width="9.85546875" style="53" bestFit="1" customWidth="1"/>
    <col min="1286" max="1286" width="11.5703125" style="53" bestFit="1" customWidth="1"/>
    <col min="1287" max="1540" width="9.140625" style="53"/>
    <col min="1541" max="1541" width="9.85546875" style="53" bestFit="1" customWidth="1"/>
    <col min="1542" max="1542" width="11.5703125" style="53" bestFit="1" customWidth="1"/>
    <col min="1543" max="1796" width="9.140625" style="53"/>
    <col min="1797" max="1797" width="9.85546875" style="53" bestFit="1" customWidth="1"/>
    <col min="1798" max="1798" width="11.5703125" style="53" bestFit="1" customWidth="1"/>
    <col min="1799" max="2052" width="9.140625" style="53"/>
    <col min="2053" max="2053" width="9.85546875" style="53" bestFit="1" customWidth="1"/>
    <col min="2054" max="2054" width="11.5703125" style="53" bestFit="1" customWidth="1"/>
    <col min="2055" max="2308" width="9.140625" style="53"/>
    <col min="2309" max="2309" width="9.85546875" style="53" bestFit="1" customWidth="1"/>
    <col min="2310" max="2310" width="11.5703125" style="53" bestFit="1" customWidth="1"/>
    <col min="2311" max="2564" width="9.140625" style="53"/>
    <col min="2565" max="2565" width="9.85546875" style="53" bestFit="1" customWidth="1"/>
    <col min="2566" max="2566" width="11.5703125" style="53" bestFit="1" customWidth="1"/>
    <col min="2567" max="2820" width="9.140625" style="53"/>
    <col min="2821" max="2821" width="9.85546875" style="53" bestFit="1" customWidth="1"/>
    <col min="2822" max="2822" width="11.5703125" style="53" bestFit="1" customWidth="1"/>
    <col min="2823" max="3076" width="9.140625" style="53"/>
    <col min="3077" max="3077" width="9.85546875" style="53" bestFit="1" customWidth="1"/>
    <col min="3078" max="3078" width="11.5703125" style="53" bestFit="1" customWidth="1"/>
    <col min="3079" max="3332" width="9.140625" style="53"/>
    <col min="3333" max="3333" width="9.85546875" style="53" bestFit="1" customWidth="1"/>
    <col min="3334" max="3334" width="11.5703125" style="53" bestFit="1" customWidth="1"/>
    <col min="3335" max="3588" width="9.140625" style="53"/>
    <col min="3589" max="3589" width="9.85546875" style="53" bestFit="1" customWidth="1"/>
    <col min="3590" max="3590" width="11.5703125" style="53" bestFit="1" customWidth="1"/>
    <col min="3591" max="3844" width="9.140625" style="53"/>
    <col min="3845" max="3845" width="9.85546875" style="53" bestFit="1" customWidth="1"/>
    <col min="3846" max="3846" width="11.5703125" style="53" bestFit="1" customWidth="1"/>
    <col min="3847" max="4100" width="9.140625" style="53"/>
    <col min="4101" max="4101" width="9.85546875" style="53" bestFit="1" customWidth="1"/>
    <col min="4102" max="4102" width="11.5703125" style="53" bestFit="1" customWidth="1"/>
    <col min="4103" max="4356" width="9.140625" style="53"/>
    <col min="4357" max="4357" width="9.85546875" style="53" bestFit="1" customWidth="1"/>
    <col min="4358" max="4358" width="11.5703125" style="53" bestFit="1" customWidth="1"/>
    <col min="4359" max="4612" width="9.140625" style="53"/>
    <col min="4613" max="4613" width="9.85546875" style="53" bestFit="1" customWidth="1"/>
    <col min="4614" max="4614" width="11.5703125" style="53" bestFit="1" customWidth="1"/>
    <col min="4615" max="4868" width="9.140625" style="53"/>
    <col min="4869" max="4869" width="9.85546875" style="53" bestFit="1" customWidth="1"/>
    <col min="4870" max="4870" width="11.5703125" style="53" bestFit="1" customWidth="1"/>
    <col min="4871" max="5124" width="9.140625" style="53"/>
    <col min="5125" max="5125" width="9.85546875" style="53" bestFit="1" customWidth="1"/>
    <col min="5126" max="5126" width="11.5703125" style="53" bestFit="1" customWidth="1"/>
    <col min="5127" max="5380" width="9.140625" style="53"/>
    <col min="5381" max="5381" width="9.85546875" style="53" bestFit="1" customWidth="1"/>
    <col min="5382" max="5382" width="11.5703125" style="53" bestFit="1" customWidth="1"/>
    <col min="5383" max="5636" width="9.140625" style="53"/>
    <col min="5637" max="5637" width="9.85546875" style="53" bestFit="1" customWidth="1"/>
    <col min="5638" max="5638" width="11.5703125" style="53" bestFit="1" customWidth="1"/>
    <col min="5639" max="5892" width="9.140625" style="53"/>
    <col min="5893" max="5893" width="9.85546875" style="53" bestFit="1" customWidth="1"/>
    <col min="5894" max="5894" width="11.5703125" style="53" bestFit="1" customWidth="1"/>
    <col min="5895" max="6148" width="9.140625" style="53"/>
    <col min="6149" max="6149" width="9.85546875" style="53" bestFit="1" customWidth="1"/>
    <col min="6150" max="6150" width="11.5703125" style="53" bestFit="1" customWidth="1"/>
    <col min="6151" max="6404" width="9.140625" style="53"/>
    <col min="6405" max="6405" width="9.85546875" style="53" bestFit="1" customWidth="1"/>
    <col min="6406" max="6406" width="11.5703125" style="53" bestFit="1" customWidth="1"/>
    <col min="6407" max="6660" width="9.140625" style="53"/>
    <col min="6661" max="6661" width="9.85546875" style="53" bestFit="1" customWidth="1"/>
    <col min="6662" max="6662" width="11.5703125" style="53" bestFit="1" customWidth="1"/>
    <col min="6663" max="6916" width="9.140625" style="53"/>
    <col min="6917" max="6917" width="9.85546875" style="53" bestFit="1" customWidth="1"/>
    <col min="6918" max="6918" width="11.5703125" style="53" bestFit="1" customWidth="1"/>
    <col min="6919" max="7172" width="9.140625" style="53"/>
    <col min="7173" max="7173" width="9.85546875" style="53" bestFit="1" customWidth="1"/>
    <col min="7174" max="7174" width="11.5703125" style="53" bestFit="1" customWidth="1"/>
    <col min="7175" max="7428" width="9.140625" style="53"/>
    <col min="7429" max="7429" width="9.85546875" style="53" bestFit="1" customWidth="1"/>
    <col min="7430" max="7430" width="11.5703125" style="53" bestFit="1" customWidth="1"/>
    <col min="7431" max="7684" width="9.140625" style="53"/>
    <col min="7685" max="7685" width="9.85546875" style="53" bestFit="1" customWidth="1"/>
    <col min="7686" max="7686" width="11.5703125" style="53" bestFit="1" customWidth="1"/>
    <col min="7687" max="7940" width="9.140625" style="53"/>
    <col min="7941" max="7941" width="9.85546875" style="53" bestFit="1" customWidth="1"/>
    <col min="7942" max="7942" width="11.5703125" style="53" bestFit="1" customWidth="1"/>
    <col min="7943" max="8196" width="9.140625" style="53"/>
    <col min="8197" max="8197" width="9.85546875" style="53" bestFit="1" customWidth="1"/>
    <col min="8198" max="8198" width="11.5703125" style="53" bestFit="1" customWidth="1"/>
    <col min="8199" max="8452" width="9.140625" style="53"/>
    <col min="8453" max="8453" width="9.85546875" style="53" bestFit="1" customWidth="1"/>
    <col min="8454" max="8454" width="11.5703125" style="53" bestFit="1" customWidth="1"/>
    <col min="8455" max="8708" width="9.140625" style="53"/>
    <col min="8709" max="8709" width="9.85546875" style="53" bestFit="1" customWidth="1"/>
    <col min="8710" max="8710" width="11.5703125" style="53" bestFit="1" customWidth="1"/>
    <col min="8711" max="8964" width="9.140625" style="53"/>
    <col min="8965" max="8965" width="9.85546875" style="53" bestFit="1" customWidth="1"/>
    <col min="8966" max="8966" width="11.5703125" style="53" bestFit="1" customWidth="1"/>
    <col min="8967" max="9220" width="9.140625" style="53"/>
    <col min="9221" max="9221" width="9.85546875" style="53" bestFit="1" customWidth="1"/>
    <col min="9222" max="9222" width="11.5703125" style="53" bestFit="1" customWidth="1"/>
    <col min="9223" max="9476" width="9.140625" style="53"/>
    <col min="9477" max="9477" width="9.85546875" style="53" bestFit="1" customWidth="1"/>
    <col min="9478" max="9478" width="11.5703125" style="53" bestFit="1" customWidth="1"/>
    <col min="9479" max="9732" width="9.140625" style="53"/>
    <col min="9733" max="9733" width="9.85546875" style="53" bestFit="1" customWidth="1"/>
    <col min="9734" max="9734" width="11.5703125" style="53" bestFit="1" customWidth="1"/>
    <col min="9735" max="9988" width="9.140625" style="53"/>
    <col min="9989" max="9989" width="9.85546875" style="53" bestFit="1" customWidth="1"/>
    <col min="9990" max="9990" width="11.5703125" style="53" bestFit="1" customWidth="1"/>
    <col min="9991" max="10244" width="9.140625" style="53"/>
    <col min="10245" max="10245" width="9.85546875" style="53" bestFit="1" customWidth="1"/>
    <col min="10246" max="10246" width="11.5703125" style="53" bestFit="1" customWidth="1"/>
    <col min="10247" max="10500" width="9.140625" style="53"/>
    <col min="10501" max="10501" width="9.85546875" style="53" bestFit="1" customWidth="1"/>
    <col min="10502" max="10502" width="11.5703125" style="53" bestFit="1" customWidth="1"/>
    <col min="10503" max="10756" width="9.140625" style="53"/>
    <col min="10757" max="10757" width="9.85546875" style="53" bestFit="1" customWidth="1"/>
    <col min="10758" max="10758" width="11.5703125" style="53" bestFit="1" customWidth="1"/>
    <col min="10759" max="11012" width="9.140625" style="53"/>
    <col min="11013" max="11013" width="9.85546875" style="53" bestFit="1" customWidth="1"/>
    <col min="11014" max="11014" width="11.5703125" style="53" bestFit="1" customWidth="1"/>
    <col min="11015" max="11268" width="9.140625" style="53"/>
    <col min="11269" max="11269" width="9.85546875" style="53" bestFit="1" customWidth="1"/>
    <col min="11270" max="11270" width="11.5703125" style="53" bestFit="1" customWidth="1"/>
    <col min="11271" max="11524" width="9.140625" style="53"/>
    <col min="11525" max="11525" width="9.85546875" style="53" bestFit="1" customWidth="1"/>
    <col min="11526" max="11526" width="11.5703125" style="53" bestFit="1" customWidth="1"/>
    <col min="11527" max="11780" width="9.140625" style="53"/>
    <col min="11781" max="11781" width="9.85546875" style="53" bestFit="1" customWidth="1"/>
    <col min="11782" max="11782" width="11.5703125" style="53" bestFit="1" customWidth="1"/>
    <col min="11783" max="12036" width="9.140625" style="53"/>
    <col min="12037" max="12037" width="9.85546875" style="53" bestFit="1" customWidth="1"/>
    <col min="12038" max="12038" width="11.5703125" style="53" bestFit="1" customWidth="1"/>
    <col min="12039" max="12292" width="9.140625" style="53"/>
    <col min="12293" max="12293" width="9.85546875" style="53" bestFit="1" customWidth="1"/>
    <col min="12294" max="12294" width="11.5703125" style="53" bestFit="1" customWidth="1"/>
    <col min="12295" max="12548" width="9.140625" style="53"/>
    <col min="12549" max="12549" width="9.85546875" style="53" bestFit="1" customWidth="1"/>
    <col min="12550" max="12550" width="11.5703125" style="53" bestFit="1" customWidth="1"/>
    <col min="12551" max="12804" width="9.140625" style="53"/>
    <col min="12805" max="12805" width="9.85546875" style="53" bestFit="1" customWidth="1"/>
    <col min="12806" max="12806" width="11.5703125" style="53" bestFit="1" customWidth="1"/>
    <col min="12807" max="13060" width="9.140625" style="53"/>
    <col min="13061" max="13061" width="9.85546875" style="53" bestFit="1" customWidth="1"/>
    <col min="13062" max="13062" width="11.5703125" style="53" bestFit="1" customWidth="1"/>
    <col min="13063" max="13316" width="9.140625" style="53"/>
    <col min="13317" max="13317" width="9.85546875" style="53" bestFit="1" customWidth="1"/>
    <col min="13318" max="13318" width="11.5703125" style="53" bestFit="1" customWidth="1"/>
    <col min="13319" max="13572" width="9.140625" style="53"/>
    <col min="13573" max="13573" width="9.85546875" style="53" bestFit="1" customWidth="1"/>
    <col min="13574" max="13574" width="11.5703125" style="53" bestFit="1" customWidth="1"/>
    <col min="13575" max="13828" width="9.140625" style="53"/>
    <col min="13829" max="13829" width="9.85546875" style="53" bestFit="1" customWidth="1"/>
    <col min="13830" max="13830" width="11.5703125" style="53" bestFit="1" customWidth="1"/>
    <col min="13831" max="14084" width="9.140625" style="53"/>
    <col min="14085" max="14085" width="9.85546875" style="53" bestFit="1" customWidth="1"/>
    <col min="14086" max="14086" width="11.5703125" style="53" bestFit="1" customWidth="1"/>
    <col min="14087" max="14340" width="9.140625" style="53"/>
    <col min="14341" max="14341" width="9.85546875" style="53" bestFit="1" customWidth="1"/>
    <col min="14342" max="14342" width="11.5703125" style="53" bestFit="1" customWidth="1"/>
    <col min="14343" max="14596" width="9.140625" style="53"/>
    <col min="14597" max="14597" width="9.85546875" style="53" bestFit="1" customWidth="1"/>
    <col min="14598" max="14598" width="11.5703125" style="53" bestFit="1" customWidth="1"/>
    <col min="14599" max="14852" width="9.140625" style="53"/>
    <col min="14853" max="14853" width="9.85546875" style="53" bestFit="1" customWidth="1"/>
    <col min="14854" max="14854" width="11.5703125" style="53" bestFit="1" customWidth="1"/>
    <col min="14855" max="15108" width="9.140625" style="53"/>
    <col min="15109" max="15109" width="9.85546875" style="53" bestFit="1" customWidth="1"/>
    <col min="15110" max="15110" width="11.5703125" style="53" bestFit="1" customWidth="1"/>
    <col min="15111" max="15364" width="9.140625" style="53"/>
    <col min="15365" max="15365" width="9.85546875" style="53" bestFit="1" customWidth="1"/>
    <col min="15366" max="15366" width="11.5703125" style="53" bestFit="1" customWidth="1"/>
    <col min="15367" max="15620" width="9.140625" style="53"/>
    <col min="15621" max="15621" width="9.85546875" style="53" bestFit="1" customWidth="1"/>
    <col min="15622" max="15622" width="11.5703125" style="53" bestFit="1" customWidth="1"/>
    <col min="15623" max="15876" width="9.140625" style="53"/>
    <col min="15877" max="15877" width="9.85546875" style="53" bestFit="1" customWidth="1"/>
    <col min="15878" max="15878" width="11.5703125" style="53" bestFit="1" customWidth="1"/>
    <col min="15879" max="16132" width="9.140625" style="53"/>
    <col min="16133" max="16133" width="9.85546875" style="53" bestFit="1" customWidth="1"/>
    <col min="16134" max="16134" width="11.5703125" style="53" bestFit="1" customWidth="1"/>
    <col min="16135" max="16384" width="9.140625" style="53"/>
  </cols>
  <sheetData>
    <row r="1" spans="1:11" x14ac:dyDescent="0.2">
      <c r="A1" s="273" t="s">
        <v>4</v>
      </c>
      <c r="B1" s="274"/>
      <c r="C1" s="274"/>
      <c r="D1" s="274"/>
      <c r="E1" s="274"/>
      <c r="F1" s="274"/>
      <c r="G1" s="274"/>
      <c r="H1" s="274"/>
    </row>
    <row r="2" spans="1:11" x14ac:dyDescent="0.2">
      <c r="A2" s="275" t="s">
        <v>300</v>
      </c>
      <c r="B2" s="276"/>
      <c r="C2" s="276"/>
      <c r="D2" s="276"/>
      <c r="E2" s="276"/>
      <c r="F2" s="276"/>
      <c r="G2" s="276"/>
      <c r="H2" s="276"/>
    </row>
    <row r="3" spans="1:11" x14ac:dyDescent="0.2">
      <c r="A3" s="281" t="s">
        <v>172</v>
      </c>
      <c r="B3" s="282"/>
      <c r="C3" s="282"/>
      <c r="D3" s="282"/>
      <c r="E3" s="282"/>
      <c r="F3" s="282"/>
      <c r="G3" s="282"/>
      <c r="H3" s="282"/>
      <c r="I3" s="282"/>
      <c r="J3" s="283"/>
      <c r="K3" s="283"/>
    </row>
    <row r="4" spans="1:11" x14ac:dyDescent="0.2">
      <c r="A4" s="284" t="s">
        <v>301</v>
      </c>
      <c r="B4" s="285"/>
      <c r="C4" s="285"/>
      <c r="D4" s="285"/>
      <c r="E4" s="285"/>
      <c r="F4" s="285"/>
      <c r="G4" s="285"/>
      <c r="H4" s="285"/>
      <c r="I4" s="285"/>
      <c r="J4" s="286"/>
      <c r="K4" s="286"/>
    </row>
    <row r="5" spans="1:11" x14ac:dyDescent="0.2">
      <c r="A5" s="287" t="s">
        <v>2</v>
      </c>
      <c r="B5" s="288"/>
      <c r="C5" s="288"/>
      <c r="D5" s="288"/>
      <c r="E5" s="288"/>
      <c r="F5" s="288"/>
      <c r="G5" s="287" t="s">
        <v>5</v>
      </c>
      <c r="H5" s="277" t="s">
        <v>114</v>
      </c>
      <c r="I5" s="278"/>
      <c r="J5" s="277" t="s">
        <v>110</v>
      </c>
      <c r="K5" s="278"/>
    </row>
    <row r="6" spans="1:11" x14ac:dyDescent="0.2">
      <c r="A6" s="288"/>
      <c r="B6" s="288"/>
      <c r="C6" s="288"/>
      <c r="D6" s="288"/>
      <c r="E6" s="288"/>
      <c r="F6" s="288"/>
      <c r="G6" s="288"/>
      <c r="H6" s="48" t="s">
        <v>111</v>
      </c>
      <c r="I6" s="48" t="s">
        <v>112</v>
      </c>
      <c r="J6" s="48" t="s">
        <v>111</v>
      </c>
      <c r="K6" s="48" t="s">
        <v>112</v>
      </c>
    </row>
    <row r="7" spans="1:11" x14ac:dyDescent="0.2">
      <c r="A7" s="279">
        <v>1</v>
      </c>
      <c r="B7" s="280"/>
      <c r="C7" s="280"/>
      <c r="D7" s="280"/>
      <c r="E7" s="280"/>
      <c r="F7" s="280"/>
      <c r="G7" s="47">
        <v>2</v>
      </c>
      <c r="H7" s="48">
        <v>3</v>
      </c>
      <c r="I7" s="48">
        <v>4</v>
      </c>
      <c r="J7" s="48">
        <v>5</v>
      </c>
      <c r="K7" s="48">
        <v>6</v>
      </c>
    </row>
    <row r="8" spans="1:11" x14ac:dyDescent="0.2">
      <c r="A8" s="232" t="s">
        <v>220</v>
      </c>
      <c r="B8" s="233"/>
      <c r="C8" s="233"/>
      <c r="D8" s="233"/>
      <c r="E8" s="233"/>
      <c r="F8" s="234"/>
      <c r="G8" s="92">
        <v>1</v>
      </c>
      <c r="H8" s="91">
        <v>59710570</v>
      </c>
      <c r="I8" s="91">
        <v>59710570</v>
      </c>
      <c r="J8" s="91">
        <v>59614360</v>
      </c>
      <c r="K8" s="91">
        <v>59614360</v>
      </c>
    </row>
    <row r="9" spans="1:11" x14ac:dyDescent="0.2">
      <c r="A9" s="232" t="s">
        <v>221</v>
      </c>
      <c r="B9" s="233"/>
      <c r="C9" s="233"/>
      <c r="D9" s="233"/>
      <c r="E9" s="233"/>
      <c r="F9" s="234"/>
      <c r="G9" s="92">
        <v>2</v>
      </c>
      <c r="H9" s="91">
        <v>8641688</v>
      </c>
      <c r="I9" s="91">
        <v>8641688</v>
      </c>
      <c r="J9" s="91">
        <v>13848776</v>
      </c>
      <c r="K9" s="91">
        <v>13848776</v>
      </c>
    </row>
    <row r="10" spans="1:11" x14ac:dyDescent="0.2">
      <c r="A10" s="232" t="s">
        <v>222</v>
      </c>
      <c r="B10" s="233"/>
      <c r="C10" s="233"/>
      <c r="D10" s="233"/>
      <c r="E10" s="233"/>
      <c r="F10" s="234"/>
      <c r="G10" s="92">
        <v>3</v>
      </c>
      <c r="H10" s="91">
        <v>19378436</v>
      </c>
      <c r="I10" s="91">
        <v>19378436</v>
      </c>
      <c r="J10" s="91">
        <v>20142383</v>
      </c>
      <c r="K10" s="91">
        <v>20142383</v>
      </c>
    </row>
    <row r="11" spans="1:11" x14ac:dyDescent="0.2">
      <c r="A11" s="246" t="s">
        <v>266</v>
      </c>
      <c r="B11" s="247"/>
      <c r="C11" s="247"/>
      <c r="D11" s="247"/>
      <c r="E11" s="247"/>
      <c r="F11" s="248"/>
      <c r="G11" s="95">
        <v>4</v>
      </c>
      <c r="H11" s="87">
        <f>+H12+H13+H14</f>
        <v>6580</v>
      </c>
      <c r="I11" s="87">
        <f>+I12+I13+I14</f>
        <v>6580</v>
      </c>
      <c r="J11" s="87">
        <f t="shared" ref="J11" si="0">+J12+J13+J14</f>
        <v>6488</v>
      </c>
      <c r="K11" s="87">
        <f>+K12+K13+K14</f>
        <v>6488</v>
      </c>
    </row>
    <row r="12" spans="1:11" x14ac:dyDescent="0.2">
      <c r="A12" s="232" t="s">
        <v>223</v>
      </c>
      <c r="B12" s="233"/>
      <c r="C12" s="233"/>
      <c r="D12" s="233"/>
      <c r="E12" s="233"/>
      <c r="F12" s="234"/>
      <c r="G12" s="92">
        <v>5</v>
      </c>
      <c r="H12" s="91">
        <v>6580</v>
      </c>
      <c r="I12" s="91">
        <v>6580</v>
      </c>
      <c r="J12" s="91">
        <v>6488</v>
      </c>
      <c r="K12" s="91">
        <v>6488</v>
      </c>
    </row>
    <row r="13" spans="1:11" x14ac:dyDescent="0.2">
      <c r="A13" s="232" t="s">
        <v>224</v>
      </c>
      <c r="B13" s="233"/>
      <c r="C13" s="233"/>
      <c r="D13" s="233"/>
      <c r="E13" s="233"/>
      <c r="F13" s="234"/>
      <c r="G13" s="92">
        <v>6</v>
      </c>
      <c r="H13" s="91">
        <v>0</v>
      </c>
      <c r="I13" s="91">
        <v>0</v>
      </c>
      <c r="J13" s="91">
        <v>0</v>
      </c>
      <c r="K13" s="91">
        <v>0</v>
      </c>
    </row>
    <row r="14" spans="1:11" x14ac:dyDescent="0.2">
      <c r="A14" s="232" t="s">
        <v>225</v>
      </c>
      <c r="B14" s="233"/>
      <c r="C14" s="233"/>
      <c r="D14" s="233"/>
      <c r="E14" s="233"/>
      <c r="F14" s="234"/>
      <c r="G14" s="92">
        <v>7</v>
      </c>
      <c r="H14" s="91">
        <v>0</v>
      </c>
      <c r="I14" s="91">
        <v>0</v>
      </c>
      <c r="J14" s="91">
        <v>0</v>
      </c>
      <c r="K14" s="91">
        <v>0</v>
      </c>
    </row>
    <row r="15" spans="1:11" x14ac:dyDescent="0.2">
      <c r="A15" s="232" t="s">
        <v>226</v>
      </c>
      <c r="B15" s="233"/>
      <c r="C15" s="233"/>
      <c r="D15" s="233"/>
      <c r="E15" s="233"/>
      <c r="F15" s="234"/>
      <c r="G15" s="92">
        <v>8</v>
      </c>
      <c r="H15" s="91">
        <v>18478381</v>
      </c>
      <c r="I15" s="91">
        <v>18478381</v>
      </c>
      <c r="J15" s="91">
        <v>18712398</v>
      </c>
      <c r="K15" s="91">
        <v>18712398</v>
      </c>
    </row>
    <row r="16" spans="1:11" x14ac:dyDescent="0.2">
      <c r="A16" s="232" t="s">
        <v>227</v>
      </c>
      <c r="B16" s="233"/>
      <c r="C16" s="233"/>
      <c r="D16" s="233"/>
      <c r="E16" s="233"/>
      <c r="F16" s="234"/>
      <c r="G16" s="92">
        <v>9</v>
      </c>
      <c r="H16" s="91">
        <v>9344425</v>
      </c>
      <c r="I16" s="91">
        <v>9344425</v>
      </c>
      <c r="J16" s="91">
        <v>9027800</v>
      </c>
      <c r="K16" s="91">
        <v>9027800</v>
      </c>
    </row>
    <row r="17" spans="1:11" x14ac:dyDescent="0.2">
      <c r="A17" s="232" t="s">
        <v>228</v>
      </c>
      <c r="B17" s="233"/>
      <c r="C17" s="233"/>
      <c r="D17" s="233"/>
      <c r="E17" s="233"/>
      <c r="F17" s="234"/>
      <c r="G17" s="92">
        <v>10</v>
      </c>
      <c r="H17" s="91">
        <v>1239557</v>
      </c>
      <c r="I17" s="91">
        <v>1239557</v>
      </c>
      <c r="J17" s="91">
        <v>-795988</v>
      </c>
      <c r="K17" s="91">
        <v>-795988</v>
      </c>
    </row>
    <row r="18" spans="1:11" x14ac:dyDescent="0.2">
      <c r="A18" s="232" t="s">
        <v>229</v>
      </c>
      <c r="B18" s="233"/>
      <c r="C18" s="233"/>
      <c r="D18" s="233"/>
      <c r="E18" s="233"/>
      <c r="F18" s="234"/>
      <c r="G18" s="92">
        <v>11</v>
      </c>
      <c r="H18" s="91">
        <v>383928</v>
      </c>
      <c r="I18" s="91">
        <v>383928</v>
      </c>
      <c r="J18" s="91">
        <v>-781760</v>
      </c>
      <c r="K18" s="91">
        <v>-781760</v>
      </c>
    </row>
    <row r="19" spans="1:11" ht="28.5" customHeight="1" x14ac:dyDescent="0.2">
      <c r="A19" s="232" t="s">
        <v>230</v>
      </c>
      <c r="B19" s="233"/>
      <c r="C19" s="233"/>
      <c r="D19" s="233"/>
      <c r="E19" s="233"/>
      <c r="F19" s="234"/>
      <c r="G19" s="92">
        <v>12</v>
      </c>
      <c r="H19" s="91">
        <v>0</v>
      </c>
      <c r="I19" s="91">
        <v>0</v>
      </c>
      <c r="J19" s="91">
        <v>0</v>
      </c>
      <c r="K19" s="91">
        <v>0</v>
      </c>
    </row>
    <row r="20" spans="1:11" x14ac:dyDescent="0.2">
      <c r="A20" s="246" t="s">
        <v>267</v>
      </c>
      <c r="B20" s="247"/>
      <c r="C20" s="247"/>
      <c r="D20" s="247"/>
      <c r="E20" s="247"/>
      <c r="F20" s="248"/>
      <c r="G20" s="95">
        <v>13</v>
      </c>
      <c r="H20" s="87">
        <f>+H21+H22</f>
        <v>26111613</v>
      </c>
      <c r="I20" s="87">
        <f>+I21+I22</f>
        <v>26111613</v>
      </c>
      <c r="J20" s="87">
        <f t="shared" ref="J20:K20" si="1">+J21+J22</f>
        <v>29534872</v>
      </c>
      <c r="K20" s="87">
        <f t="shared" si="1"/>
        <v>29534872</v>
      </c>
    </row>
    <row r="21" spans="1:11" x14ac:dyDescent="0.2">
      <c r="A21" s="232" t="s">
        <v>231</v>
      </c>
      <c r="B21" s="233"/>
      <c r="C21" s="233"/>
      <c r="D21" s="233"/>
      <c r="E21" s="233"/>
      <c r="F21" s="234"/>
      <c r="G21" s="92">
        <v>14</v>
      </c>
      <c r="H21" s="91">
        <v>13685747</v>
      </c>
      <c r="I21" s="91">
        <v>13685747</v>
      </c>
      <c r="J21" s="91">
        <v>15939090</v>
      </c>
      <c r="K21" s="91">
        <v>15939090</v>
      </c>
    </row>
    <row r="22" spans="1:11" x14ac:dyDescent="0.2">
      <c r="A22" s="232" t="s">
        <v>232</v>
      </c>
      <c r="B22" s="233"/>
      <c r="C22" s="233"/>
      <c r="D22" s="233"/>
      <c r="E22" s="233"/>
      <c r="F22" s="234"/>
      <c r="G22" s="92">
        <v>15</v>
      </c>
      <c r="H22" s="91">
        <v>12425866</v>
      </c>
      <c r="I22" s="91">
        <v>12425866</v>
      </c>
      <c r="J22" s="91">
        <v>13595782</v>
      </c>
      <c r="K22" s="91">
        <v>13595782</v>
      </c>
    </row>
    <row r="23" spans="1:11" ht="27" customHeight="1" x14ac:dyDescent="0.2">
      <c r="A23" s="232" t="s">
        <v>233</v>
      </c>
      <c r="B23" s="233"/>
      <c r="C23" s="233"/>
      <c r="D23" s="233"/>
      <c r="E23" s="233"/>
      <c r="F23" s="234"/>
      <c r="G23" s="92">
        <v>16</v>
      </c>
      <c r="H23" s="91">
        <v>0</v>
      </c>
      <c r="I23" s="91">
        <v>0</v>
      </c>
      <c r="J23" s="91">
        <v>760</v>
      </c>
      <c r="K23" s="91">
        <v>760</v>
      </c>
    </row>
    <row r="24" spans="1:11" x14ac:dyDescent="0.2">
      <c r="A24" s="232" t="s">
        <v>234</v>
      </c>
      <c r="B24" s="233"/>
      <c r="C24" s="233"/>
      <c r="D24" s="233"/>
      <c r="E24" s="233"/>
      <c r="F24" s="234"/>
      <c r="G24" s="92">
        <v>17</v>
      </c>
      <c r="H24" s="91">
        <v>1287473</v>
      </c>
      <c r="I24" s="91">
        <v>1287473</v>
      </c>
      <c r="J24" s="91">
        <v>1101129</v>
      </c>
      <c r="K24" s="91">
        <v>1101129</v>
      </c>
    </row>
    <row r="25" spans="1:11" x14ac:dyDescent="0.2">
      <c r="A25" s="246" t="s">
        <v>268</v>
      </c>
      <c r="B25" s="247"/>
      <c r="C25" s="247"/>
      <c r="D25" s="247"/>
      <c r="E25" s="247"/>
      <c r="F25" s="248"/>
      <c r="G25" s="95">
        <v>18</v>
      </c>
      <c r="H25" s="87">
        <f>+H26+H27</f>
        <v>1531036</v>
      </c>
      <c r="I25" s="87">
        <f>+I26+I27</f>
        <v>1531036</v>
      </c>
      <c r="J25" s="87">
        <f t="shared" ref="J25:K25" si="2">+J26+J27</f>
        <v>937496</v>
      </c>
      <c r="K25" s="87">
        <f t="shared" si="2"/>
        <v>937496</v>
      </c>
    </row>
    <row r="26" spans="1:11" x14ac:dyDescent="0.2">
      <c r="A26" s="232" t="s">
        <v>235</v>
      </c>
      <c r="B26" s="233"/>
      <c r="C26" s="233"/>
      <c r="D26" s="233"/>
      <c r="E26" s="233"/>
      <c r="F26" s="234"/>
      <c r="G26" s="92">
        <v>19</v>
      </c>
      <c r="H26" s="91">
        <v>1436902</v>
      </c>
      <c r="I26" s="91">
        <v>1436902</v>
      </c>
      <c r="J26" s="91">
        <v>-112674</v>
      </c>
      <c r="K26" s="91">
        <v>-112674</v>
      </c>
    </row>
    <row r="27" spans="1:11" x14ac:dyDescent="0.2">
      <c r="A27" s="232" t="s">
        <v>202</v>
      </c>
      <c r="B27" s="233"/>
      <c r="C27" s="233"/>
      <c r="D27" s="233"/>
      <c r="E27" s="233"/>
      <c r="F27" s="234"/>
      <c r="G27" s="92">
        <v>20</v>
      </c>
      <c r="H27" s="91">
        <v>94134</v>
      </c>
      <c r="I27" s="91">
        <v>94134</v>
      </c>
      <c r="J27" s="91">
        <v>1050170</v>
      </c>
      <c r="K27" s="91">
        <v>1050170</v>
      </c>
    </row>
    <row r="28" spans="1:11" ht="27.75" customHeight="1" x14ac:dyDescent="0.2">
      <c r="A28" s="232" t="s">
        <v>236</v>
      </c>
      <c r="B28" s="233"/>
      <c r="C28" s="233"/>
      <c r="D28" s="233"/>
      <c r="E28" s="233"/>
      <c r="F28" s="234"/>
      <c r="G28" s="92">
        <v>21</v>
      </c>
      <c r="H28" s="91">
        <v>3435193</v>
      </c>
      <c r="I28" s="91">
        <v>3435193</v>
      </c>
      <c r="J28" s="91">
        <v>-2571246</v>
      </c>
      <c r="K28" s="91">
        <v>-2571246</v>
      </c>
    </row>
    <row r="29" spans="1:11" ht="27.75" customHeight="1" x14ac:dyDescent="0.2">
      <c r="A29" s="232" t="s">
        <v>237</v>
      </c>
      <c r="B29" s="233"/>
      <c r="C29" s="233"/>
      <c r="D29" s="233"/>
      <c r="E29" s="233"/>
      <c r="F29" s="234"/>
      <c r="G29" s="92">
        <v>22</v>
      </c>
      <c r="H29" s="91">
        <v>0</v>
      </c>
      <c r="I29" s="91">
        <v>0</v>
      </c>
      <c r="J29" s="91">
        <v>0</v>
      </c>
      <c r="K29" s="91">
        <v>0</v>
      </c>
    </row>
    <row r="30" spans="1:11" ht="36.75" customHeight="1" x14ac:dyDescent="0.2">
      <c r="A30" s="246" t="s">
        <v>269</v>
      </c>
      <c r="B30" s="247"/>
      <c r="C30" s="247"/>
      <c r="D30" s="247"/>
      <c r="E30" s="247"/>
      <c r="F30" s="248"/>
      <c r="G30" s="95">
        <v>23</v>
      </c>
      <c r="H30" s="87">
        <f>+H8-H10+H11+H15-H16+H17+H18-H20-H23-H24-H25-H28-H29</f>
        <v>18730840</v>
      </c>
      <c r="I30" s="87">
        <f>+I8-I10+I11+I15-I16+I17+I18-I20-I23-I24-I25-I28-I29</f>
        <v>18730840</v>
      </c>
      <c r="J30" s="87">
        <f t="shared" ref="J30:K30" si="3">+J8-J10+J11+J15-J16+J17+J18-J20-J23-J24-J25-J28-J29</f>
        <v>18582304</v>
      </c>
      <c r="K30" s="87">
        <f t="shared" si="3"/>
        <v>18582304</v>
      </c>
    </row>
    <row r="31" spans="1:11" ht="27" customHeight="1" x14ac:dyDescent="0.2">
      <c r="A31" s="232" t="s">
        <v>238</v>
      </c>
      <c r="B31" s="233"/>
      <c r="C31" s="233"/>
      <c r="D31" s="233"/>
      <c r="E31" s="233"/>
      <c r="F31" s="234"/>
      <c r="G31" s="92">
        <v>24</v>
      </c>
      <c r="H31" s="91">
        <v>3398399</v>
      </c>
      <c r="I31" s="91">
        <v>3398399</v>
      </c>
      <c r="J31" s="91">
        <v>3346315</v>
      </c>
      <c r="K31" s="91">
        <v>3346315</v>
      </c>
    </row>
    <row r="32" spans="1:11" ht="27" customHeight="1" x14ac:dyDescent="0.2">
      <c r="A32" s="246" t="s">
        <v>270</v>
      </c>
      <c r="B32" s="247"/>
      <c r="C32" s="247"/>
      <c r="D32" s="247"/>
      <c r="E32" s="247"/>
      <c r="F32" s="248"/>
      <c r="G32" s="95">
        <v>25</v>
      </c>
      <c r="H32" s="87">
        <f>+H30-H31</f>
        <v>15332441</v>
      </c>
      <c r="I32" s="87">
        <f>+I30-I31</f>
        <v>15332441</v>
      </c>
      <c r="J32" s="87">
        <f t="shared" ref="J32:K32" si="4">+J30-J31</f>
        <v>15235989</v>
      </c>
      <c r="K32" s="87">
        <f t="shared" si="4"/>
        <v>15235989</v>
      </c>
    </row>
    <row r="33" spans="1:11" ht="27" customHeight="1" x14ac:dyDescent="0.2">
      <c r="A33" s="232" t="s">
        <v>16</v>
      </c>
      <c r="B33" s="233"/>
      <c r="C33" s="233"/>
      <c r="D33" s="233"/>
      <c r="E33" s="233"/>
      <c r="F33" s="234"/>
      <c r="G33" s="92">
        <v>26</v>
      </c>
      <c r="H33" s="91">
        <v>0</v>
      </c>
      <c r="I33" s="91">
        <v>0</v>
      </c>
      <c r="J33" s="91">
        <v>0</v>
      </c>
      <c r="K33" s="91">
        <v>0</v>
      </c>
    </row>
    <row r="34" spans="1:11" ht="27" customHeight="1" x14ac:dyDescent="0.2">
      <c r="A34" s="232" t="s">
        <v>239</v>
      </c>
      <c r="B34" s="233"/>
      <c r="C34" s="233"/>
      <c r="D34" s="233"/>
      <c r="E34" s="233"/>
      <c r="F34" s="234"/>
      <c r="G34" s="92">
        <v>27</v>
      </c>
      <c r="H34" s="91">
        <v>0</v>
      </c>
      <c r="I34" s="91">
        <v>0</v>
      </c>
      <c r="J34" s="91">
        <v>0</v>
      </c>
      <c r="K34" s="91">
        <v>0</v>
      </c>
    </row>
    <row r="35" spans="1:11" ht="27" customHeight="1" x14ac:dyDescent="0.2">
      <c r="A35" s="246" t="s">
        <v>271</v>
      </c>
      <c r="B35" s="247"/>
      <c r="C35" s="247"/>
      <c r="D35" s="247"/>
      <c r="E35" s="247"/>
      <c r="F35" s="248"/>
      <c r="G35" s="95">
        <v>28</v>
      </c>
      <c r="H35" s="87">
        <f>+H33-H34</f>
        <v>0</v>
      </c>
      <c r="I35" s="87">
        <f>+I33-I34</f>
        <v>0</v>
      </c>
      <c r="J35" s="87">
        <f t="shared" ref="J35:K35" si="5">+J33-J34</f>
        <v>0</v>
      </c>
      <c r="K35" s="87">
        <f t="shared" si="5"/>
        <v>0</v>
      </c>
    </row>
    <row r="36" spans="1:11" x14ac:dyDescent="0.2">
      <c r="A36" s="246" t="s">
        <v>272</v>
      </c>
      <c r="B36" s="247"/>
      <c r="C36" s="247"/>
      <c r="D36" s="247"/>
      <c r="E36" s="247"/>
      <c r="F36" s="248"/>
      <c r="G36" s="95">
        <v>29</v>
      </c>
      <c r="H36" s="87">
        <f>+H32+H35</f>
        <v>15332441</v>
      </c>
      <c r="I36" s="87">
        <f>+I32+I35</f>
        <v>15332441</v>
      </c>
      <c r="J36" s="87">
        <f t="shared" ref="J36:K36" si="6">+J32+J35</f>
        <v>15235989</v>
      </c>
      <c r="K36" s="87">
        <f t="shared" si="6"/>
        <v>15235989</v>
      </c>
    </row>
    <row r="37" spans="1:11" x14ac:dyDescent="0.2">
      <c r="A37" s="232" t="s">
        <v>17</v>
      </c>
      <c r="B37" s="233"/>
      <c r="C37" s="233"/>
      <c r="D37" s="233"/>
      <c r="E37" s="233"/>
      <c r="F37" s="234"/>
      <c r="G37" s="92">
        <v>30</v>
      </c>
      <c r="H37" s="91">
        <v>0</v>
      </c>
      <c r="I37" s="91">
        <v>0</v>
      </c>
      <c r="J37" s="91">
        <v>0</v>
      </c>
      <c r="K37" s="91">
        <v>0</v>
      </c>
    </row>
    <row r="38" spans="1:11" x14ac:dyDescent="0.2">
      <c r="A38" s="232" t="s">
        <v>18</v>
      </c>
      <c r="B38" s="233"/>
      <c r="C38" s="233"/>
      <c r="D38" s="233"/>
      <c r="E38" s="233"/>
      <c r="F38" s="234"/>
      <c r="G38" s="92">
        <v>31</v>
      </c>
      <c r="H38" s="91">
        <v>15332441</v>
      </c>
      <c r="I38" s="91">
        <v>15332441</v>
      </c>
      <c r="J38" s="91">
        <v>15235989</v>
      </c>
      <c r="K38" s="91">
        <v>15235989</v>
      </c>
    </row>
    <row r="39" spans="1:11" x14ac:dyDescent="0.2">
      <c r="A39" s="271" t="s">
        <v>12</v>
      </c>
      <c r="B39" s="272"/>
      <c r="C39" s="272"/>
      <c r="D39" s="272"/>
      <c r="E39" s="272"/>
      <c r="F39" s="272"/>
      <c r="G39" s="272"/>
      <c r="H39" s="272"/>
      <c r="I39" s="272"/>
      <c r="J39" s="272"/>
      <c r="K39" s="272"/>
    </row>
    <row r="40" spans="1:11" x14ac:dyDescent="0.2">
      <c r="A40" s="246" t="s">
        <v>240</v>
      </c>
      <c r="B40" s="247"/>
      <c r="C40" s="247"/>
      <c r="D40" s="247"/>
      <c r="E40" s="247"/>
      <c r="F40" s="248"/>
      <c r="G40" s="95">
        <v>1</v>
      </c>
      <c r="H40" s="87">
        <f>+H36</f>
        <v>15332441</v>
      </c>
      <c r="I40" s="87">
        <f>+I36</f>
        <v>15332441</v>
      </c>
      <c r="J40" s="87">
        <f t="shared" ref="J40:K40" si="7">+J36</f>
        <v>15235989</v>
      </c>
      <c r="K40" s="87">
        <f t="shared" si="7"/>
        <v>15235989</v>
      </c>
    </row>
    <row r="41" spans="1:11" x14ac:dyDescent="0.2">
      <c r="A41" s="246" t="s">
        <v>273</v>
      </c>
      <c r="B41" s="247"/>
      <c r="C41" s="247"/>
      <c r="D41" s="247"/>
      <c r="E41" s="247"/>
      <c r="F41" s="248"/>
      <c r="G41" s="95">
        <v>2</v>
      </c>
      <c r="H41" s="87">
        <f>+H42+H54</f>
        <v>347495</v>
      </c>
      <c r="I41" s="87">
        <f>+I42+I54</f>
        <v>347495</v>
      </c>
      <c r="J41" s="87">
        <f t="shared" ref="J41:K41" si="8">+J42+J54</f>
        <v>-1124880</v>
      </c>
      <c r="K41" s="87">
        <f t="shared" si="8"/>
        <v>-1124880</v>
      </c>
    </row>
    <row r="42" spans="1:11" ht="27" customHeight="1" x14ac:dyDescent="0.2">
      <c r="A42" s="246" t="s">
        <v>274</v>
      </c>
      <c r="B42" s="247"/>
      <c r="C42" s="247"/>
      <c r="D42" s="247"/>
      <c r="E42" s="247"/>
      <c r="F42" s="248"/>
      <c r="G42" s="95">
        <v>3</v>
      </c>
      <c r="H42" s="87">
        <f>+H43+H44+H45+H46+H47+H48+H49+H52+H53</f>
        <v>347495</v>
      </c>
      <c r="I42" s="87">
        <f>+I43+I44+I45+I46+I47+I48+I49+I52+I53</f>
        <v>347495</v>
      </c>
      <c r="J42" s="87">
        <f t="shared" ref="J42:K42" si="9">+J43+J44+J45+J46+J47+J48+J49+J52+J53</f>
        <v>-1124880</v>
      </c>
      <c r="K42" s="87">
        <f t="shared" si="9"/>
        <v>-1124880</v>
      </c>
    </row>
    <row r="43" spans="1:11" x14ac:dyDescent="0.2">
      <c r="A43" s="232" t="s">
        <v>241</v>
      </c>
      <c r="B43" s="233"/>
      <c r="C43" s="233"/>
      <c r="D43" s="233"/>
      <c r="E43" s="233"/>
      <c r="F43" s="234"/>
      <c r="G43" s="92">
        <v>4</v>
      </c>
      <c r="H43" s="91">
        <v>0</v>
      </c>
      <c r="I43" s="91">
        <v>0</v>
      </c>
      <c r="J43" s="91">
        <v>-70883</v>
      </c>
      <c r="K43" s="91">
        <v>-70883</v>
      </c>
    </row>
    <row r="44" spans="1:11" x14ac:dyDescent="0.2">
      <c r="A44" s="232" t="s">
        <v>19</v>
      </c>
      <c r="B44" s="233"/>
      <c r="C44" s="233"/>
      <c r="D44" s="233"/>
      <c r="E44" s="233"/>
      <c r="F44" s="234"/>
      <c r="G44" s="92">
        <v>5</v>
      </c>
      <c r="H44" s="91">
        <v>0</v>
      </c>
      <c r="I44" s="91">
        <v>0</v>
      </c>
      <c r="J44" s="91">
        <v>0</v>
      </c>
      <c r="K44" s="91">
        <v>0</v>
      </c>
    </row>
    <row r="45" spans="1:11" ht="27.75" customHeight="1" x14ac:dyDescent="0.2">
      <c r="A45" s="232" t="s">
        <v>242</v>
      </c>
      <c r="B45" s="233"/>
      <c r="C45" s="233"/>
      <c r="D45" s="233"/>
      <c r="E45" s="233"/>
      <c r="F45" s="234"/>
      <c r="G45" s="92">
        <v>6</v>
      </c>
      <c r="H45" s="91">
        <v>0</v>
      </c>
      <c r="I45" s="91">
        <v>0</v>
      </c>
      <c r="J45" s="91">
        <v>0</v>
      </c>
      <c r="K45" s="91">
        <v>0</v>
      </c>
    </row>
    <row r="46" spans="1:11" x14ac:dyDescent="0.2">
      <c r="A46" s="232" t="s">
        <v>20</v>
      </c>
      <c r="B46" s="233"/>
      <c r="C46" s="233"/>
      <c r="D46" s="233"/>
      <c r="E46" s="233"/>
      <c r="F46" s="234"/>
      <c r="G46" s="92">
        <v>7</v>
      </c>
      <c r="H46" s="91">
        <v>0</v>
      </c>
      <c r="I46" s="91">
        <v>0</v>
      </c>
      <c r="J46" s="91">
        <v>0</v>
      </c>
      <c r="K46" s="91">
        <v>0</v>
      </c>
    </row>
    <row r="47" spans="1:11" ht="27.75" customHeight="1" x14ac:dyDescent="0.2">
      <c r="A47" s="232" t="s">
        <v>243</v>
      </c>
      <c r="B47" s="233"/>
      <c r="C47" s="233"/>
      <c r="D47" s="233"/>
      <c r="E47" s="233"/>
      <c r="F47" s="234"/>
      <c r="G47" s="92">
        <v>8</v>
      </c>
      <c r="H47" s="91">
        <v>0</v>
      </c>
      <c r="I47" s="91">
        <v>0</v>
      </c>
      <c r="J47" s="91">
        <v>0</v>
      </c>
      <c r="K47" s="91">
        <v>0</v>
      </c>
    </row>
    <row r="48" spans="1:11" ht="27.75" customHeight="1" x14ac:dyDescent="0.2">
      <c r="A48" s="232" t="s">
        <v>157</v>
      </c>
      <c r="B48" s="233"/>
      <c r="C48" s="233"/>
      <c r="D48" s="233"/>
      <c r="E48" s="233"/>
      <c r="F48" s="234"/>
      <c r="G48" s="92">
        <v>9</v>
      </c>
      <c r="H48" s="91">
        <v>423774</v>
      </c>
      <c r="I48" s="91">
        <v>423774</v>
      </c>
      <c r="J48" s="91">
        <v>-1285196</v>
      </c>
      <c r="K48" s="91">
        <v>-1285196</v>
      </c>
    </row>
    <row r="49" spans="1:11" ht="36.75" customHeight="1" x14ac:dyDescent="0.2">
      <c r="A49" s="232" t="s">
        <v>244</v>
      </c>
      <c r="B49" s="233"/>
      <c r="C49" s="233"/>
      <c r="D49" s="233"/>
      <c r="E49" s="233"/>
      <c r="F49" s="234"/>
      <c r="G49" s="92">
        <v>10</v>
      </c>
      <c r="H49" s="91">
        <v>0</v>
      </c>
      <c r="I49" s="91">
        <v>0</v>
      </c>
      <c r="J49" s="91">
        <v>0</v>
      </c>
      <c r="K49" s="91">
        <v>0</v>
      </c>
    </row>
    <row r="50" spans="1:11" ht="27" customHeight="1" x14ac:dyDescent="0.2">
      <c r="A50" s="232" t="s">
        <v>245</v>
      </c>
      <c r="B50" s="233"/>
      <c r="C50" s="233"/>
      <c r="D50" s="233"/>
      <c r="E50" s="233"/>
      <c r="F50" s="234"/>
      <c r="G50" s="92">
        <v>11</v>
      </c>
      <c r="H50" s="91">
        <v>0</v>
      </c>
      <c r="I50" s="91">
        <v>0</v>
      </c>
      <c r="J50" s="91">
        <v>0</v>
      </c>
      <c r="K50" s="91">
        <v>0</v>
      </c>
    </row>
    <row r="51" spans="1:11" ht="27" customHeight="1" x14ac:dyDescent="0.2">
      <c r="A51" s="232" t="s">
        <v>246</v>
      </c>
      <c r="B51" s="233"/>
      <c r="C51" s="233"/>
      <c r="D51" s="233"/>
      <c r="E51" s="233"/>
      <c r="F51" s="234"/>
      <c r="G51" s="92">
        <v>12</v>
      </c>
      <c r="H51" s="91">
        <v>0</v>
      </c>
      <c r="I51" s="91">
        <v>0</v>
      </c>
      <c r="J51" s="91">
        <v>0</v>
      </c>
      <c r="K51" s="91">
        <v>0</v>
      </c>
    </row>
    <row r="52" spans="1:11" ht="36.75" customHeight="1" x14ac:dyDescent="0.2">
      <c r="A52" s="232" t="s">
        <v>247</v>
      </c>
      <c r="B52" s="233"/>
      <c r="C52" s="233"/>
      <c r="D52" s="233"/>
      <c r="E52" s="233"/>
      <c r="F52" s="234"/>
      <c r="G52" s="92">
        <v>13</v>
      </c>
      <c r="H52" s="91">
        <v>0</v>
      </c>
      <c r="I52" s="91">
        <v>0</v>
      </c>
      <c r="J52" s="91">
        <v>0</v>
      </c>
      <c r="K52" s="91">
        <v>0</v>
      </c>
    </row>
    <row r="53" spans="1:11" x14ac:dyDescent="0.2">
      <c r="A53" s="232" t="s">
        <v>248</v>
      </c>
      <c r="B53" s="233"/>
      <c r="C53" s="233"/>
      <c r="D53" s="233"/>
      <c r="E53" s="233"/>
      <c r="F53" s="234"/>
      <c r="G53" s="92">
        <v>14</v>
      </c>
      <c r="H53" s="91">
        <v>-76279</v>
      </c>
      <c r="I53" s="91">
        <v>-76279</v>
      </c>
      <c r="J53" s="91">
        <v>231199</v>
      </c>
      <c r="K53" s="91">
        <v>231199</v>
      </c>
    </row>
    <row r="54" spans="1:11" ht="27.75" customHeight="1" x14ac:dyDescent="0.2">
      <c r="A54" s="246" t="s">
        <v>275</v>
      </c>
      <c r="B54" s="247"/>
      <c r="C54" s="247"/>
      <c r="D54" s="247"/>
      <c r="E54" s="247"/>
      <c r="F54" s="248"/>
      <c r="G54" s="95">
        <v>15</v>
      </c>
      <c r="H54" s="87">
        <f>+H55+H56+H57+H58+H59+H60+H61+H62</f>
        <v>0</v>
      </c>
      <c r="I54" s="87">
        <f>+I55+I56+I57+I58+I59+I60+I61+I62</f>
        <v>0</v>
      </c>
      <c r="J54" s="87">
        <f t="shared" ref="J54:K54" si="10">+J55+J56+J57+J58+J59+J60+J61+J62</f>
        <v>0</v>
      </c>
      <c r="K54" s="87">
        <f t="shared" si="10"/>
        <v>0</v>
      </c>
    </row>
    <row r="55" spans="1:11" x14ac:dyDescent="0.2">
      <c r="A55" s="232" t="s">
        <v>21</v>
      </c>
      <c r="B55" s="233"/>
      <c r="C55" s="233"/>
      <c r="D55" s="233"/>
      <c r="E55" s="233"/>
      <c r="F55" s="234"/>
      <c r="G55" s="92">
        <v>16</v>
      </c>
      <c r="H55" s="91">
        <v>0</v>
      </c>
      <c r="I55" s="91">
        <v>0</v>
      </c>
      <c r="J55" s="91">
        <v>0</v>
      </c>
      <c r="K55" s="91">
        <v>0</v>
      </c>
    </row>
    <row r="56" spans="1:11" x14ac:dyDescent="0.2">
      <c r="A56" s="232" t="s">
        <v>158</v>
      </c>
      <c r="B56" s="233"/>
      <c r="C56" s="233"/>
      <c r="D56" s="233"/>
      <c r="E56" s="233"/>
      <c r="F56" s="234"/>
      <c r="G56" s="92">
        <v>17</v>
      </c>
      <c r="H56" s="91">
        <v>0</v>
      </c>
      <c r="I56" s="91">
        <v>0</v>
      </c>
      <c r="J56" s="91">
        <v>0</v>
      </c>
      <c r="K56" s="91">
        <v>0</v>
      </c>
    </row>
    <row r="57" spans="1:11" x14ac:dyDescent="0.2">
      <c r="A57" s="232" t="s">
        <v>249</v>
      </c>
      <c r="B57" s="233"/>
      <c r="C57" s="233"/>
      <c r="D57" s="233"/>
      <c r="E57" s="233"/>
      <c r="F57" s="234"/>
      <c r="G57" s="92">
        <v>18</v>
      </c>
      <c r="H57" s="91">
        <v>0</v>
      </c>
      <c r="I57" s="91">
        <v>0</v>
      </c>
      <c r="J57" s="91">
        <v>0</v>
      </c>
      <c r="K57" s="91">
        <v>0</v>
      </c>
    </row>
    <row r="58" spans="1:11" x14ac:dyDescent="0.2">
      <c r="A58" s="232" t="s">
        <v>22</v>
      </c>
      <c r="B58" s="233"/>
      <c r="C58" s="233"/>
      <c r="D58" s="233"/>
      <c r="E58" s="233"/>
      <c r="F58" s="234"/>
      <c r="G58" s="92">
        <v>19</v>
      </c>
      <c r="H58" s="91">
        <v>0</v>
      </c>
      <c r="I58" s="91">
        <v>0</v>
      </c>
      <c r="J58" s="91">
        <v>0</v>
      </c>
      <c r="K58" s="91">
        <v>0</v>
      </c>
    </row>
    <row r="59" spans="1:11" x14ac:dyDescent="0.2">
      <c r="A59" s="232" t="s">
        <v>23</v>
      </c>
      <c r="B59" s="233"/>
      <c r="C59" s="233"/>
      <c r="D59" s="233"/>
      <c r="E59" s="233"/>
      <c r="F59" s="234"/>
      <c r="G59" s="92">
        <v>20</v>
      </c>
      <c r="H59" s="91">
        <v>0</v>
      </c>
      <c r="I59" s="91">
        <v>0</v>
      </c>
      <c r="J59" s="91">
        <v>0</v>
      </c>
      <c r="K59" s="91">
        <v>0</v>
      </c>
    </row>
    <row r="60" spans="1:11" x14ac:dyDescent="0.2">
      <c r="A60" s="232" t="s">
        <v>20</v>
      </c>
      <c r="B60" s="233"/>
      <c r="C60" s="233"/>
      <c r="D60" s="233"/>
      <c r="E60" s="233"/>
      <c r="F60" s="234"/>
      <c r="G60" s="92">
        <v>21</v>
      </c>
      <c r="H60" s="91">
        <v>0</v>
      </c>
      <c r="I60" s="91">
        <v>0</v>
      </c>
      <c r="J60" s="91">
        <v>0</v>
      </c>
      <c r="K60" s="91">
        <v>0</v>
      </c>
    </row>
    <row r="61" spans="1:11" ht="27.75" customHeight="1" x14ac:dyDescent="0.2">
      <c r="A61" s="232" t="s">
        <v>24</v>
      </c>
      <c r="B61" s="233"/>
      <c r="C61" s="233"/>
      <c r="D61" s="233"/>
      <c r="E61" s="233"/>
      <c r="F61" s="234"/>
      <c r="G61" s="92">
        <v>22</v>
      </c>
      <c r="H61" s="91">
        <v>0</v>
      </c>
      <c r="I61" s="91">
        <v>0</v>
      </c>
      <c r="J61" s="91">
        <v>0</v>
      </c>
      <c r="K61" s="91">
        <v>0</v>
      </c>
    </row>
    <row r="62" spans="1:11" ht="27.75" customHeight="1" x14ac:dyDescent="0.2">
      <c r="A62" s="232" t="s">
        <v>25</v>
      </c>
      <c r="B62" s="233"/>
      <c r="C62" s="233"/>
      <c r="D62" s="233"/>
      <c r="E62" s="233"/>
      <c r="F62" s="234"/>
      <c r="G62" s="92">
        <v>23</v>
      </c>
      <c r="H62" s="91">
        <v>0</v>
      </c>
      <c r="I62" s="91">
        <v>0</v>
      </c>
      <c r="J62" s="91">
        <v>0</v>
      </c>
      <c r="K62" s="91">
        <v>0</v>
      </c>
    </row>
    <row r="63" spans="1:11" x14ac:dyDescent="0.2">
      <c r="A63" s="246" t="s">
        <v>276</v>
      </c>
      <c r="B63" s="247"/>
      <c r="C63" s="247"/>
      <c r="D63" s="247"/>
      <c r="E63" s="247"/>
      <c r="F63" s="248"/>
      <c r="G63" s="95">
        <v>24</v>
      </c>
      <c r="H63" s="87">
        <f>+H40+H41</f>
        <v>15679936</v>
      </c>
      <c r="I63" s="87">
        <f>+I40+I41</f>
        <v>15679936</v>
      </c>
      <c r="J63" s="87">
        <f t="shared" ref="J63:K63" si="11">+J40+J41</f>
        <v>14111109</v>
      </c>
      <c r="K63" s="87">
        <f t="shared" si="11"/>
        <v>14111109</v>
      </c>
    </row>
    <row r="64" spans="1:11" x14ac:dyDescent="0.2">
      <c r="A64" s="232" t="s">
        <v>26</v>
      </c>
      <c r="B64" s="233"/>
      <c r="C64" s="233"/>
      <c r="D64" s="233"/>
      <c r="E64" s="233"/>
      <c r="F64" s="234"/>
      <c r="G64" s="92">
        <v>25</v>
      </c>
      <c r="H64" s="91">
        <v>0</v>
      </c>
      <c r="I64" s="91">
        <v>0</v>
      </c>
      <c r="J64" s="91">
        <v>0</v>
      </c>
      <c r="K64" s="91">
        <v>0</v>
      </c>
    </row>
    <row r="65" spans="1:11" x14ac:dyDescent="0.2">
      <c r="A65" s="232" t="s">
        <v>18</v>
      </c>
      <c r="B65" s="233"/>
      <c r="C65" s="233"/>
      <c r="D65" s="233"/>
      <c r="E65" s="233"/>
      <c r="F65" s="234"/>
      <c r="G65" s="92">
        <v>26</v>
      </c>
      <c r="H65" s="91">
        <v>15679936</v>
      </c>
      <c r="I65" s="91">
        <v>15679936</v>
      </c>
      <c r="J65" s="91">
        <v>14111109</v>
      </c>
      <c r="K65" s="91">
        <v>14111109</v>
      </c>
    </row>
  </sheetData>
  <sheetProtection algorithmName="SHA-512" hashValue="cAt+xDXzkHJaWT+TGVwcMIxFR4peWVs11KJZXlMgGz3iWYVaXZPWR99EnUBdpjqwDaDdi9z0YIxpXhL7pWrkow==" saltValue="yx7aYsUa7iCDzU5np/jM+A==" spinCount="100000" sheet="1" objects="1" scenarios="1"/>
  <mergeCells count="67">
    <mergeCell ref="A1:H1"/>
    <mergeCell ref="A2:H2"/>
    <mergeCell ref="J5:K5"/>
    <mergeCell ref="A7:F7"/>
    <mergeCell ref="A3:K3"/>
    <mergeCell ref="A4:K4"/>
    <mergeCell ref="A5:F6"/>
    <mergeCell ref="G5:G6"/>
    <mergeCell ref="H5:I5"/>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8:F38"/>
    <mergeCell ref="A40:F40"/>
    <mergeCell ref="A41:F41"/>
    <mergeCell ref="A42:F42"/>
    <mergeCell ref="A33:F33"/>
    <mergeCell ref="A34:F34"/>
    <mergeCell ref="A35:F35"/>
    <mergeCell ref="A36:F36"/>
    <mergeCell ref="A37:F37"/>
    <mergeCell ref="A50:F50"/>
    <mergeCell ref="A51:F51"/>
    <mergeCell ref="A52:F52"/>
    <mergeCell ref="A43:F43"/>
    <mergeCell ref="A44:F44"/>
    <mergeCell ref="A45:F45"/>
    <mergeCell ref="A46:F46"/>
    <mergeCell ref="A47:F4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s>
  <dataValidations count="3">
    <dataValidation type="whole" operator="notEqual" allowBlank="1" showInputMessage="1" showErrorMessage="1" errorTitle="Pogrešan unos" error="Mogu se unijeti samo cjelobrojne vrijednosti."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Pogrešan unos" error="Mogu se unijeti samo cjelobrojne pozitivne vrijednosti."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topLeftCell="A49" zoomScale="110" zoomScaleNormal="100" workbookViewId="0">
      <selection activeCell="E67" sqref="E67"/>
    </sheetView>
  </sheetViews>
  <sheetFormatPr defaultRowHeight="12.75" x14ac:dyDescent="0.2"/>
  <cols>
    <col min="1" max="7" width="9.140625" style="53"/>
    <col min="8" max="8" width="9.85546875" style="52" customWidth="1"/>
    <col min="9" max="9" width="12" style="52" customWidth="1"/>
    <col min="10" max="10" width="10.42578125" style="53" bestFit="1" customWidth="1"/>
    <col min="11" max="11" width="12.42578125" style="53" bestFit="1" customWidth="1"/>
    <col min="12" max="262" width="9.140625" style="53"/>
    <col min="263" max="264" width="9.85546875" style="53" bestFit="1" customWidth="1"/>
    <col min="265" max="265" width="12" style="53" bestFit="1" customWidth="1"/>
    <col min="266" max="266" width="10.42578125" style="53" bestFit="1" customWidth="1"/>
    <col min="267" max="267" width="12.42578125" style="53" bestFit="1" customWidth="1"/>
    <col min="268" max="518" width="9.140625" style="53"/>
    <col min="519" max="520" width="9.85546875" style="53" bestFit="1" customWidth="1"/>
    <col min="521" max="521" width="12" style="53" bestFit="1" customWidth="1"/>
    <col min="522" max="522" width="10.42578125" style="53" bestFit="1" customWidth="1"/>
    <col min="523" max="523" width="12.42578125" style="53" bestFit="1" customWidth="1"/>
    <col min="524" max="774" width="9.140625" style="53"/>
    <col min="775" max="776" width="9.85546875" style="53" bestFit="1" customWidth="1"/>
    <col min="777" max="777" width="12" style="53" bestFit="1" customWidth="1"/>
    <col min="778" max="778" width="10.42578125" style="53" bestFit="1" customWidth="1"/>
    <col min="779" max="779" width="12.42578125" style="53" bestFit="1" customWidth="1"/>
    <col min="780" max="1030" width="9.140625" style="53"/>
    <col min="1031" max="1032" width="9.85546875" style="53" bestFit="1" customWidth="1"/>
    <col min="1033" max="1033" width="12" style="53" bestFit="1" customWidth="1"/>
    <col min="1034" max="1034" width="10.42578125" style="53" bestFit="1" customWidth="1"/>
    <col min="1035" max="1035" width="12.42578125" style="53" bestFit="1" customWidth="1"/>
    <col min="1036" max="1286" width="9.140625" style="53"/>
    <col min="1287" max="1288" width="9.85546875" style="53" bestFit="1" customWidth="1"/>
    <col min="1289" max="1289" width="12" style="53" bestFit="1" customWidth="1"/>
    <col min="1290" max="1290" width="10.42578125" style="53" bestFit="1" customWidth="1"/>
    <col min="1291" max="1291" width="12.42578125" style="53" bestFit="1" customWidth="1"/>
    <col min="1292" max="1542" width="9.140625" style="53"/>
    <col min="1543" max="1544" width="9.85546875" style="53" bestFit="1" customWidth="1"/>
    <col min="1545" max="1545" width="12" style="53" bestFit="1" customWidth="1"/>
    <col min="1546" max="1546" width="10.42578125" style="53" bestFit="1" customWidth="1"/>
    <col min="1547" max="1547" width="12.42578125" style="53" bestFit="1" customWidth="1"/>
    <col min="1548" max="1798" width="9.140625" style="53"/>
    <col min="1799" max="1800" width="9.85546875" style="53" bestFit="1" customWidth="1"/>
    <col min="1801" max="1801" width="12" style="53" bestFit="1" customWidth="1"/>
    <col min="1802" max="1802" width="10.42578125" style="53" bestFit="1" customWidth="1"/>
    <col min="1803" max="1803" width="12.42578125" style="53" bestFit="1" customWidth="1"/>
    <col min="1804" max="2054" width="9.140625" style="53"/>
    <col min="2055" max="2056" width="9.85546875" style="53" bestFit="1" customWidth="1"/>
    <col min="2057" max="2057" width="12" style="53" bestFit="1" customWidth="1"/>
    <col min="2058" max="2058" width="10.42578125" style="53" bestFit="1" customWidth="1"/>
    <col min="2059" max="2059" width="12.42578125" style="53" bestFit="1" customWidth="1"/>
    <col min="2060" max="2310" width="9.140625" style="53"/>
    <col min="2311" max="2312" width="9.85546875" style="53" bestFit="1" customWidth="1"/>
    <col min="2313" max="2313" width="12" style="53" bestFit="1" customWidth="1"/>
    <col min="2314" max="2314" width="10.42578125" style="53" bestFit="1" customWidth="1"/>
    <col min="2315" max="2315" width="12.42578125" style="53" bestFit="1" customWidth="1"/>
    <col min="2316" max="2566" width="9.140625" style="53"/>
    <col min="2567" max="2568" width="9.85546875" style="53" bestFit="1" customWidth="1"/>
    <col min="2569" max="2569" width="12" style="53" bestFit="1" customWidth="1"/>
    <col min="2570" max="2570" width="10.42578125" style="53" bestFit="1" customWidth="1"/>
    <col min="2571" max="2571" width="12.42578125" style="53" bestFit="1" customWidth="1"/>
    <col min="2572" max="2822" width="9.140625" style="53"/>
    <col min="2823" max="2824" width="9.85546875" style="53" bestFit="1" customWidth="1"/>
    <col min="2825" max="2825" width="12" style="53" bestFit="1" customWidth="1"/>
    <col min="2826" max="2826" width="10.42578125" style="53" bestFit="1" customWidth="1"/>
    <col min="2827" max="2827" width="12.42578125" style="53" bestFit="1" customWidth="1"/>
    <col min="2828" max="3078" width="9.140625" style="53"/>
    <col min="3079" max="3080" width="9.85546875" style="53" bestFit="1" customWidth="1"/>
    <col min="3081" max="3081" width="12" style="53" bestFit="1" customWidth="1"/>
    <col min="3082" max="3082" width="10.42578125" style="53" bestFit="1" customWidth="1"/>
    <col min="3083" max="3083" width="12.42578125" style="53" bestFit="1" customWidth="1"/>
    <col min="3084" max="3334" width="9.140625" style="53"/>
    <col min="3335" max="3336" width="9.85546875" style="53" bestFit="1" customWidth="1"/>
    <col min="3337" max="3337" width="12" style="53" bestFit="1" customWidth="1"/>
    <col min="3338" max="3338" width="10.42578125" style="53" bestFit="1" customWidth="1"/>
    <col min="3339" max="3339" width="12.42578125" style="53" bestFit="1" customWidth="1"/>
    <col min="3340" max="3590" width="9.140625" style="53"/>
    <col min="3591" max="3592" width="9.85546875" style="53" bestFit="1" customWidth="1"/>
    <col min="3593" max="3593" width="12" style="53" bestFit="1" customWidth="1"/>
    <col min="3594" max="3594" width="10.42578125" style="53" bestFit="1" customWidth="1"/>
    <col min="3595" max="3595" width="12.42578125" style="53" bestFit="1" customWidth="1"/>
    <col min="3596" max="3846" width="9.140625" style="53"/>
    <col min="3847" max="3848" width="9.85546875" style="53" bestFit="1" customWidth="1"/>
    <col min="3849" max="3849" width="12" style="53" bestFit="1" customWidth="1"/>
    <col min="3850" max="3850" width="10.42578125" style="53" bestFit="1" customWidth="1"/>
    <col min="3851" max="3851" width="12.42578125" style="53" bestFit="1" customWidth="1"/>
    <col min="3852" max="4102" width="9.140625" style="53"/>
    <col min="4103" max="4104" width="9.85546875" style="53" bestFit="1" customWidth="1"/>
    <col min="4105" max="4105" width="12" style="53" bestFit="1" customWidth="1"/>
    <col min="4106" max="4106" width="10.42578125" style="53" bestFit="1" customWidth="1"/>
    <col min="4107" max="4107" width="12.42578125" style="53" bestFit="1" customWidth="1"/>
    <col min="4108" max="4358" width="9.140625" style="53"/>
    <col min="4359" max="4360" width="9.85546875" style="53" bestFit="1" customWidth="1"/>
    <col min="4361" max="4361" width="12" style="53" bestFit="1" customWidth="1"/>
    <col min="4362" max="4362" width="10.42578125" style="53" bestFit="1" customWidth="1"/>
    <col min="4363" max="4363" width="12.42578125" style="53" bestFit="1" customWidth="1"/>
    <col min="4364" max="4614" width="9.140625" style="53"/>
    <col min="4615" max="4616" width="9.85546875" style="53" bestFit="1" customWidth="1"/>
    <col min="4617" max="4617" width="12" style="53" bestFit="1" customWidth="1"/>
    <col min="4618" max="4618" width="10.42578125" style="53" bestFit="1" customWidth="1"/>
    <col min="4619" max="4619" width="12.42578125" style="53" bestFit="1" customWidth="1"/>
    <col min="4620" max="4870" width="9.140625" style="53"/>
    <col min="4871" max="4872" width="9.85546875" style="53" bestFit="1" customWidth="1"/>
    <col min="4873" max="4873" width="12" style="53" bestFit="1" customWidth="1"/>
    <col min="4874" max="4874" width="10.42578125" style="53" bestFit="1" customWidth="1"/>
    <col min="4875" max="4875" width="12.42578125" style="53" bestFit="1" customWidth="1"/>
    <col min="4876" max="5126" width="9.140625" style="53"/>
    <col min="5127" max="5128" width="9.85546875" style="53" bestFit="1" customWidth="1"/>
    <col min="5129" max="5129" width="12" style="53" bestFit="1" customWidth="1"/>
    <col min="5130" max="5130" width="10.42578125" style="53" bestFit="1" customWidth="1"/>
    <col min="5131" max="5131" width="12.42578125" style="53" bestFit="1" customWidth="1"/>
    <col min="5132" max="5382" width="9.140625" style="53"/>
    <col min="5383" max="5384" width="9.85546875" style="53" bestFit="1" customWidth="1"/>
    <col min="5385" max="5385" width="12" style="53" bestFit="1" customWidth="1"/>
    <col min="5386" max="5386" width="10.42578125" style="53" bestFit="1" customWidth="1"/>
    <col min="5387" max="5387" width="12.42578125" style="53" bestFit="1" customWidth="1"/>
    <col min="5388" max="5638" width="9.140625" style="53"/>
    <col min="5639" max="5640" width="9.85546875" style="53" bestFit="1" customWidth="1"/>
    <col min="5641" max="5641" width="12" style="53" bestFit="1" customWidth="1"/>
    <col min="5642" max="5642" width="10.42578125" style="53" bestFit="1" customWidth="1"/>
    <col min="5643" max="5643" width="12.42578125" style="53" bestFit="1" customWidth="1"/>
    <col min="5644" max="5894" width="9.140625" style="53"/>
    <col min="5895" max="5896" width="9.85546875" style="53" bestFit="1" customWidth="1"/>
    <col min="5897" max="5897" width="12" style="53" bestFit="1" customWidth="1"/>
    <col min="5898" max="5898" width="10.42578125" style="53" bestFit="1" customWidth="1"/>
    <col min="5899" max="5899" width="12.42578125" style="53" bestFit="1" customWidth="1"/>
    <col min="5900" max="6150" width="9.140625" style="53"/>
    <col min="6151" max="6152" width="9.85546875" style="53" bestFit="1" customWidth="1"/>
    <col min="6153" max="6153" width="12" style="53" bestFit="1" customWidth="1"/>
    <col min="6154" max="6154" width="10.42578125" style="53" bestFit="1" customWidth="1"/>
    <col min="6155" max="6155" width="12.42578125" style="53" bestFit="1" customWidth="1"/>
    <col min="6156" max="6406" width="9.140625" style="53"/>
    <col min="6407" max="6408" width="9.85546875" style="53" bestFit="1" customWidth="1"/>
    <col min="6409" max="6409" width="12" style="53" bestFit="1" customWidth="1"/>
    <col min="6410" max="6410" width="10.42578125" style="53" bestFit="1" customWidth="1"/>
    <col min="6411" max="6411" width="12.42578125" style="53" bestFit="1" customWidth="1"/>
    <col min="6412" max="6662" width="9.140625" style="53"/>
    <col min="6663" max="6664" width="9.85546875" style="53" bestFit="1" customWidth="1"/>
    <col min="6665" max="6665" width="12" style="53" bestFit="1" customWidth="1"/>
    <col min="6666" max="6666" width="10.42578125" style="53" bestFit="1" customWidth="1"/>
    <col min="6667" max="6667" width="12.42578125" style="53" bestFit="1" customWidth="1"/>
    <col min="6668" max="6918" width="9.140625" style="53"/>
    <col min="6919" max="6920" width="9.85546875" style="53" bestFit="1" customWidth="1"/>
    <col min="6921" max="6921" width="12" style="53" bestFit="1" customWidth="1"/>
    <col min="6922" max="6922" width="10.42578125" style="53" bestFit="1" customWidth="1"/>
    <col min="6923" max="6923" width="12.42578125" style="53" bestFit="1" customWidth="1"/>
    <col min="6924" max="7174" width="9.140625" style="53"/>
    <col min="7175" max="7176" width="9.85546875" style="53" bestFit="1" customWidth="1"/>
    <col min="7177" max="7177" width="12" style="53" bestFit="1" customWidth="1"/>
    <col min="7178" max="7178" width="10.42578125" style="53" bestFit="1" customWidth="1"/>
    <col min="7179" max="7179" width="12.42578125" style="53" bestFit="1" customWidth="1"/>
    <col min="7180" max="7430" width="9.140625" style="53"/>
    <col min="7431" max="7432" width="9.85546875" style="53" bestFit="1" customWidth="1"/>
    <col min="7433" max="7433" width="12" style="53" bestFit="1" customWidth="1"/>
    <col min="7434" max="7434" width="10.42578125" style="53" bestFit="1" customWidth="1"/>
    <col min="7435" max="7435" width="12.42578125" style="53" bestFit="1" customWidth="1"/>
    <col min="7436" max="7686" width="9.140625" style="53"/>
    <col min="7687" max="7688" width="9.85546875" style="53" bestFit="1" customWidth="1"/>
    <col min="7689" max="7689" width="12" style="53" bestFit="1" customWidth="1"/>
    <col min="7690" max="7690" width="10.42578125" style="53" bestFit="1" customWidth="1"/>
    <col min="7691" max="7691" width="12.42578125" style="53" bestFit="1" customWidth="1"/>
    <col min="7692" max="7942" width="9.140625" style="53"/>
    <col min="7943" max="7944" width="9.85546875" style="53" bestFit="1" customWidth="1"/>
    <col min="7945" max="7945" width="12" style="53" bestFit="1" customWidth="1"/>
    <col min="7946" max="7946" width="10.42578125" style="53" bestFit="1" customWidth="1"/>
    <col min="7947" max="7947" width="12.42578125" style="53" bestFit="1" customWidth="1"/>
    <col min="7948" max="8198" width="9.140625" style="53"/>
    <col min="8199" max="8200" width="9.85546875" style="53" bestFit="1" customWidth="1"/>
    <col min="8201" max="8201" width="12" style="53" bestFit="1" customWidth="1"/>
    <col min="8202" max="8202" width="10.42578125" style="53" bestFit="1" customWidth="1"/>
    <col min="8203" max="8203" width="12.42578125" style="53" bestFit="1" customWidth="1"/>
    <col min="8204" max="8454" width="9.140625" style="53"/>
    <col min="8455" max="8456" width="9.85546875" style="53" bestFit="1" customWidth="1"/>
    <col min="8457" max="8457" width="12" style="53" bestFit="1" customWidth="1"/>
    <col min="8458" max="8458" width="10.42578125" style="53" bestFit="1" customWidth="1"/>
    <col min="8459" max="8459" width="12.42578125" style="53" bestFit="1" customWidth="1"/>
    <col min="8460" max="8710" width="9.140625" style="53"/>
    <col min="8711" max="8712" width="9.85546875" style="53" bestFit="1" customWidth="1"/>
    <col min="8713" max="8713" width="12" style="53" bestFit="1" customWidth="1"/>
    <col min="8714" max="8714" width="10.42578125" style="53" bestFit="1" customWidth="1"/>
    <col min="8715" max="8715" width="12.42578125" style="53" bestFit="1" customWidth="1"/>
    <col min="8716" max="8966" width="9.140625" style="53"/>
    <col min="8967" max="8968" width="9.85546875" style="53" bestFit="1" customWidth="1"/>
    <col min="8969" max="8969" width="12" style="53" bestFit="1" customWidth="1"/>
    <col min="8970" max="8970" width="10.42578125" style="53" bestFit="1" customWidth="1"/>
    <col min="8971" max="8971" width="12.42578125" style="53" bestFit="1" customWidth="1"/>
    <col min="8972" max="9222" width="9.140625" style="53"/>
    <col min="9223" max="9224" width="9.85546875" style="53" bestFit="1" customWidth="1"/>
    <col min="9225" max="9225" width="12" style="53" bestFit="1" customWidth="1"/>
    <col min="9226" max="9226" width="10.42578125" style="53" bestFit="1" customWidth="1"/>
    <col min="9227" max="9227" width="12.42578125" style="53" bestFit="1" customWidth="1"/>
    <col min="9228" max="9478" width="9.140625" style="53"/>
    <col min="9479" max="9480" width="9.85546875" style="53" bestFit="1" customWidth="1"/>
    <col min="9481" max="9481" width="12" style="53" bestFit="1" customWidth="1"/>
    <col min="9482" max="9482" width="10.42578125" style="53" bestFit="1" customWidth="1"/>
    <col min="9483" max="9483" width="12.42578125" style="53" bestFit="1" customWidth="1"/>
    <col min="9484" max="9734" width="9.140625" style="53"/>
    <col min="9735" max="9736" width="9.85546875" style="53" bestFit="1" customWidth="1"/>
    <col min="9737" max="9737" width="12" style="53" bestFit="1" customWidth="1"/>
    <col min="9738" max="9738" width="10.42578125" style="53" bestFit="1" customWidth="1"/>
    <col min="9739" max="9739" width="12.42578125" style="53" bestFit="1" customWidth="1"/>
    <col min="9740" max="9990" width="9.140625" style="53"/>
    <col min="9991" max="9992" width="9.85546875" style="53" bestFit="1" customWidth="1"/>
    <col min="9993" max="9993" width="12" style="53" bestFit="1" customWidth="1"/>
    <col min="9994" max="9994" width="10.42578125" style="53" bestFit="1" customWidth="1"/>
    <col min="9995" max="9995" width="12.42578125" style="53" bestFit="1" customWidth="1"/>
    <col min="9996" max="10246" width="9.140625" style="53"/>
    <col min="10247" max="10248" width="9.85546875" style="53" bestFit="1" customWidth="1"/>
    <col min="10249" max="10249" width="12" style="53" bestFit="1" customWidth="1"/>
    <col min="10250" max="10250" width="10.42578125" style="53" bestFit="1" customWidth="1"/>
    <col min="10251" max="10251" width="12.42578125" style="53" bestFit="1" customWidth="1"/>
    <col min="10252" max="10502" width="9.140625" style="53"/>
    <col min="10503" max="10504" width="9.85546875" style="53" bestFit="1" customWidth="1"/>
    <col min="10505" max="10505" width="12" style="53" bestFit="1" customWidth="1"/>
    <col min="10506" max="10506" width="10.42578125" style="53" bestFit="1" customWidth="1"/>
    <col min="10507" max="10507" width="12.42578125" style="53" bestFit="1" customWidth="1"/>
    <col min="10508" max="10758" width="9.140625" style="53"/>
    <col min="10759" max="10760" width="9.85546875" style="53" bestFit="1" customWidth="1"/>
    <col min="10761" max="10761" width="12" style="53" bestFit="1" customWidth="1"/>
    <col min="10762" max="10762" width="10.42578125" style="53" bestFit="1" customWidth="1"/>
    <col min="10763" max="10763" width="12.42578125" style="53" bestFit="1" customWidth="1"/>
    <col min="10764" max="11014" width="9.140625" style="53"/>
    <col min="11015" max="11016" width="9.85546875" style="53" bestFit="1" customWidth="1"/>
    <col min="11017" max="11017" width="12" style="53" bestFit="1" customWidth="1"/>
    <col min="11018" max="11018" width="10.42578125" style="53" bestFit="1" customWidth="1"/>
    <col min="11019" max="11019" width="12.42578125" style="53" bestFit="1" customWidth="1"/>
    <col min="11020" max="11270" width="9.140625" style="53"/>
    <col min="11271" max="11272" width="9.85546875" style="53" bestFit="1" customWidth="1"/>
    <col min="11273" max="11273" width="12" style="53" bestFit="1" customWidth="1"/>
    <col min="11274" max="11274" width="10.42578125" style="53" bestFit="1" customWidth="1"/>
    <col min="11275" max="11275" width="12.42578125" style="53" bestFit="1" customWidth="1"/>
    <col min="11276" max="11526" width="9.140625" style="53"/>
    <col min="11527" max="11528" width="9.85546875" style="53" bestFit="1" customWidth="1"/>
    <col min="11529" max="11529" width="12" style="53" bestFit="1" customWidth="1"/>
    <col min="11530" max="11530" width="10.42578125" style="53" bestFit="1" customWidth="1"/>
    <col min="11531" max="11531" width="12.42578125" style="53" bestFit="1" customWidth="1"/>
    <col min="11532" max="11782" width="9.140625" style="53"/>
    <col min="11783" max="11784" width="9.85546875" style="53" bestFit="1" customWidth="1"/>
    <col min="11785" max="11785" width="12" style="53" bestFit="1" customWidth="1"/>
    <col min="11786" max="11786" width="10.42578125" style="53" bestFit="1" customWidth="1"/>
    <col min="11787" max="11787" width="12.42578125" style="53" bestFit="1" customWidth="1"/>
    <col min="11788" max="12038" width="9.140625" style="53"/>
    <col min="12039" max="12040" width="9.85546875" style="53" bestFit="1" customWidth="1"/>
    <col min="12041" max="12041" width="12" style="53" bestFit="1" customWidth="1"/>
    <col min="12042" max="12042" width="10.42578125" style="53" bestFit="1" customWidth="1"/>
    <col min="12043" max="12043" width="12.42578125" style="53" bestFit="1" customWidth="1"/>
    <col min="12044" max="12294" width="9.140625" style="53"/>
    <col min="12295" max="12296" width="9.85546875" style="53" bestFit="1" customWidth="1"/>
    <col min="12297" max="12297" width="12" style="53" bestFit="1" customWidth="1"/>
    <col min="12298" max="12298" width="10.42578125" style="53" bestFit="1" customWidth="1"/>
    <col min="12299" max="12299" width="12.42578125" style="53" bestFit="1" customWidth="1"/>
    <col min="12300" max="12550" width="9.140625" style="53"/>
    <col min="12551" max="12552" width="9.85546875" style="53" bestFit="1" customWidth="1"/>
    <col min="12553" max="12553" width="12" style="53" bestFit="1" customWidth="1"/>
    <col min="12554" max="12554" width="10.42578125" style="53" bestFit="1" customWidth="1"/>
    <col min="12555" max="12555" width="12.42578125" style="53" bestFit="1" customWidth="1"/>
    <col min="12556" max="12806" width="9.140625" style="53"/>
    <col min="12807" max="12808" width="9.85546875" style="53" bestFit="1" customWidth="1"/>
    <col min="12809" max="12809" width="12" style="53" bestFit="1" customWidth="1"/>
    <col min="12810" max="12810" width="10.42578125" style="53" bestFit="1" customWidth="1"/>
    <col min="12811" max="12811" width="12.42578125" style="53" bestFit="1" customWidth="1"/>
    <col min="12812" max="13062" width="9.140625" style="53"/>
    <col min="13063" max="13064" width="9.85546875" style="53" bestFit="1" customWidth="1"/>
    <col min="13065" max="13065" width="12" style="53" bestFit="1" customWidth="1"/>
    <col min="13066" max="13066" width="10.42578125" style="53" bestFit="1" customWidth="1"/>
    <col min="13067" max="13067" width="12.42578125" style="53" bestFit="1" customWidth="1"/>
    <col min="13068" max="13318" width="9.140625" style="53"/>
    <col min="13319" max="13320" width="9.85546875" style="53" bestFit="1" customWidth="1"/>
    <col min="13321" max="13321" width="12" style="53" bestFit="1" customWidth="1"/>
    <col min="13322" max="13322" width="10.42578125" style="53" bestFit="1" customWidth="1"/>
    <col min="13323" max="13323" width="12.42578125" style="53" bestFit="1" customWidth="1"/>
    <col min="13324" max="13574" width="9.140625" style="53"/>
    <col min="13575" max="13576" width="9.85546875" style="53" bestFit="1" customWidth="1"/>
    <col min="13577" max="13577" width="12" style="53" bestFit="1" customWidth="1"/>
    <col min="13578" max="13578" width="10.42578125" style="53" bestFit="1" customWidth="1"/>
    <col min="13579" max="13579" width="12.42578125" style="53" bestFit="1" customWidth="1"/>
    <col min="13580" max="13830" width="9.140625" style="53"/>
    <col min="13831" max="13832" width="9.85546875" style="53" bestFit="1" customWidth="1"/>
    <col min="13833" max="13833" width="12" style="53" bestFit="1" customWidth="1"/>
    <col min="13834" max="13834" width="10.42578125" style="53" bestFit="1" customWidth="1"/>
    <col min="13835" max="13835" width="12.42578125" style="53" bestFit="1" customWidth="1"/>
    <col min="13836" max="14086" width="9.140625" style="53"/>
    <col min="14087" max="14088" width="9.85546875" style="53" bestFit="1" customWidth="1"/>
    <col min="14089" max="14089" width="12" style="53" bestFit="1" customWidth="1"/>
    <col min="14090" max="14090" width="10.42578125" style="53" bestFit="1" customWidth="1"/>
    <col min="14091" max="14091" width="12.42578125" style="53" bestFit="1" customWidth="1"/>
    <col min="14092" max="14342" width="9.140625" style="53"/>
    <col min="14343" max="14344" width="9.85546875" style="53" bestFit="1" customWidth="1"/>
    <col min="14345" max="14345" width="12" style="53" bestFit="1" customWidth="1"/>
    <col min="14346" max="14346" width="10.42578125" style="53" bestFit="1" customWidth="1"/>
    <col min="14347" max="14347" width="12.42578125" style="53" bestFit="1" customWidth="1"/>
    <col min="14348" max="14598" width="9.140625" style="53"/>
    <col min="14599" max="14600" width="9.85546875" style="53" bestFit="1" customWidth="1"/>
    <col min="14601" max="14601" width="12" style="53" bestFit="1" customWidth="1"/>
    <col min="14602" max="14602" width="10.42578125" style="53" bestFit="1" customWidth="1"/>
    <col min="14603" max="14603" width="12.42578125" style="53" bestFit="1" customWidth="1"/>
    <col min="14604" max="14854" width="9.140625" style="53"/>
    <col min="14855" max="14856" width="9.85546875" style="53" bestFit="1" customWidth="1"/>
    <col min="14857" max="14857" width="12" style="53" bestFit="1" customWidth="1"/>
    <col min="14858" max="14858" width="10.42578125" style="53" bestFit="1" customWidth="1"/>
    <col min="14859" max="14859" width="12.42578125" style="53" bestFit="1" customWidth="1"/>
    <col min="14860" max="15110" width="9.140625" style="53"/>
    <col min="15111" max="15112" width="9.85546875" style="53" bestFit="1" customWidth="1"/>
    <col min="15113" max="15113" width="12" style="53" bestFit="1" customWidth="1"/>
    <col min="15114" max="15114" width="10.42578125" style="53" bestFit="1" customWidth="1"/>
    <col min="15115" max="15115" width="12.42578125" style="53" bestFit="1" customWidth="1"/>
    <col min="15116" max="15366" width="9.140625" style="53"/>
    <col min="15367" max="15368" width="9.85546875" style="53" bestFit="1" customWidth="1"/>
    <col min="15369" max="15369" width="12" style="53" bestFit="1" customWidth="1"/>
    <col min="15370" max="15370" width="10.42578125" style="53" bestFit="1" customWidth="1"/>
    <col min="15371" max="15371" width="12.42578125" style="53" bestFit="1" customWidth="1"/>
    <col min="15372" max="15622" width="9.140625" style="53"/>
    <col min="15623" max="15624" width="9.85546875" style="53" bestFit="1" customWidth="1"/>
    <col min="15625" max="15625" width="12" style="53" bestFit="1" customWidth="1"/>
    <col min="15626" max="15626" width="10.42578125" style="53" bestFit="1" customWidth="1"/>
    <col min="15627" max="15627" width="12.42578125" style="53" bestFit="1" customWidth="1"/>
    <col min="15628" max="15878" width="9.140625" style="53"/>
    <col min="15879" max="15880" width="9.85546875" style="53" bestFit="1" customWidth="1"/>
    <col min="15881" max="15881" width="12" style="53" bestFit="1" customWidth="1"/>
    <col min="15882" max="15882" width="10.42578125" style="53" bestFit="1" customWidth="1"/>
    <col min="15883" max="15883" width="12.42578125" style="53" bestFit="1" customWidth="1"/>
    <col min="15884" max="16134" width="9.140625" style="53"/>
    <col min="16135" max="16136" width="9.85546875" style="53" bestFit="1" customWidth="1"/>
    <col min="16137" max="16137" width="12" style="53" bestFit="1" customWidth="1"/>
    <col min="16138" max="16138" width="10.42578125" style="53" bestFit="1" customWidth="1"/>
    <col min="16139" max="16139" width="12.42578125" style="53" bestFit="1" customWidth="1"/>
    <col min="16140" max="16384" width="9.140625" style="53"/>
  </cols>
  <sheetData>
    <row r="1" spans="1:9" ht="12.75" customHeight="1" x14ac:dyDescent="0.2">
      <c r="A1" s="273" t="s">
        <v>76</v>
      </c>
      <c r="B1" s="295"/>
      <c r="C1" s="295"/>
      <c r="D1" s="295"/>
      <c r="E1" s="295"/>
      <c r="F1" s="295"/>
      <c r="G1" s="295"/>
      <c r="H1" s="295"/>
    </row>
    <row r="2" spans="1:9" ht="12.75" customHeight="1" x14ac:dyDescent="0.2">
      <c r="A2" s="275" t="s">
        <v>300</v>
      </c>
      <c r="B2" s="276"/>
      <c r="C2" s="276"/>
      <c r="D2" s="276"/>
      <c r="E2" s="276"/>
      <c r="F2" s="276"/>
      <c r="G2" s="276"/>
      <c r="H2" s="276"/>
    </row>
    <row r="3" spans="1:9" x14ac:dyDescent="0.2">
      <c r="A3" s="281" t="s">
        <v>172</v>
      </c>
      <c r="B3" s="296"/>
      <c r="C3" s="296"/>
      <c r="D3" s="296"/>
      <c r="E3" s="296"/>
      <c r="F3" s="296"/>
      <c r="G3" s="296"/>
      <c r="H3" s="296"/>
      <c r="I3" s="282"/>
    </row>
    <row r="4" spans="1:9" x14ac:dyDescent="0.2">
      <c r="A4" s="297" t="s">
        <v>302</v>
      </c>
      <c r="B4" s="298"/>
      <c r="C4" s="298"/>
      <c r="D4" s="298"/>
      <c r="E4" s="298"/>
      <c r="F4" s="298"/>
      <c r="G4" s="298"/>
      <c r="H4" s="298"/>
      <c r="I4" s="285"/>
    </row>
    <row r="5" spans="1:9" ht="45" x14ac:dyDescent="0.2">
      <c r="A5" s="299" t="s">
        <v>2</v>
      </c>
      <c r="B5" s="294"/>
      <c r="C5" s="294"/>
      <c r="D5" s="294"/>
      <c r="E5" s="294"/>
      <c r="F5" s="294"/>
      <c r="G5" s="57" t="s">
        <v>5</v>
      </c>
      <c r="H5" s="55" t="s">
        <v>114</v>
      </c>
      <c r="I5" s="55" t="s">
        <v>159</v>
      </c>
    </row>
    <row r="6" spans="1:9" x14ac:dyDescent="0.2">
      <c r="A6" s="293">
        <v>1</v>
      </c>
      <c r="B6" s="294"/>
      <c r="C6" s="294"/>
      <c r="D6" s="294"/>
      <c r="E6" s="294"/>
      <c r="F6" s="294"/>
      <c r="G6" s="54">
        <v>2</v>
      </c>
      <c r="H6" s="55" t="s">
        <v>6</v>
      </c>
      <c r="I6" s="55" t="s">
        <v>7</v>
      </c>
    </row>
    <row r="7" spans="1:9" x14ac:dyDescent="0.2">
      <c r="A7" s="291" t="s">
        <v>34</v>
      </c>
      <c r="B7" s="292"/>
      <c r="C7" s="292"/>
      <c r="D7" s="292"/>
      <c r="E7" s="292"/>
      <c r="F7" s="292"/>
      <c r="G7" s="292"/>
      <c r="H7" s="292"/>
      <c r="I7" s="292"/>
    </row>
    <row r="8" spans="1:9" x14ac:dyDescent="0.2">
      <c r="A8" s="290" t="s">
        <v>27</v>
      </c>
      <c r="B8" s="290"/>
      <c r="C8" s="290"/>
      <c r="D8" s="290"/>
      <c r="E8" s="290"/>
      <c r="F8" s="290"/>
      <c r="G8" s="56">
        <v>1</v>
      </c>
      <c r="H8" s="58">
        <v>0</v>
      </c>
      <c r="I8" s="58">
        <v>0</v>
      </c>
    </row>
    <row r="9" spans="1:9" x14ac:dyDescent="0.2">
      <c r="A9" s="290" t="s">
        <v>28</v>
      </c>
      <c r="B9" s="290"/>
      <c r="C9" s="290"/>
      <c r="D9" s="290"/>
      <c r="E9" s="290"/>
      <c r="F9" s="290"/>
      <c r="G9" s="56">
        <v>2</v>
      </c>
      <c r="H9" s="58">
        <v>0</v>
      </c>
      <c r="I9" s="58">
        <v>0</v>
      </c>
    </row>
    <row r="10" spans="1:9" x14ac:dyDescent="0.2">
      <c r="A10" s="290" t="s">
        <v>29</v>
      </c>
      <c r="B10" s="290"/>
      <c r="C10" s="290"/>
      <c r="D10" s="290"/>
      <c r="E10" s="290"/>
      <c r="F10" s="290"/>
      <c r="G10" s="56">
        <v>3</v>
      </c>
      <c r="H10" s="58">
        <v>0</v>
      </c>
      <c r="I10" s="58">
        <v>0</v>
      </c>
    </row>
    <row r="11" spans="1:9" x14ac:dyDescent="0.2">
      <c r="A11" s="290" t="s">
        <v>30</v>
      </c>
      <c r="B11" s="290"/>
      <c r="C11" s="290"/>
      <c r="D11" s="290"/>
      <c r="E11" s="290"/>
      <c r="F11" s="290"/>
      <c r="G11" s="56">
        <v>4</v>
      </c>
      <c r="H11" s="58">
        <v>0</v>
      </c>
      <c r="I11" s="58">
        <v>0</v>
      </c>
    </row>
    <row r="12" spans="1:9" x14ac:dyDescent="0.2">
      <c r="A12" s="290" t="s">
        <v>31</v>
      </c>
      <c r="B12" s="290"/>
      <c r="C12" s="290"/>
      <c r="D12" s="290"/>
      <c r="E12" s="290"/>
      <c r="F12" s="290"/>
      <c r="G12" s="56">
        <v>5</v>
      </c>
      <c r="H12" s="58">
        <v>0</v>
      </c>
      <c r="I12" s="58">
        <v>0</v>
      </c>
    </row>
    <row r="13" spans="1:9" ht="22.5" customHeight="1" x14ac:dyDescent="0.2">
      <c r="A13" s="290" t="s">
        <v>51</v>
      </c>
      <c r="B13" s="290"/>
      <c r="C13" s="290"/>
      <c r="D13" s="290"/>
      <c r="E13" s="290"/>
      <c r="F13" s="290"/>
      <c r="G13" s="56">
        <v>6</v>
      </c>
      <c r="H13" s="58">
        <v>0</v>
      </c>
      <c r="I13" s="58">
        <v>0</v>
      </c>
    </row>
    <row r="14" spans="1:9" x14ac:dyDescent="0.2">
      <c r="A14" s="290" t="s">
        <v>32</v>
      </c>
      <c r="B14" s="290"/>
      <c r="C14" s="290"/>
      <c r="D14" s="290"/>
      <c r="E14" s="290"/>
      <c r="F14" s="290"/>
      <c r="G14" s="56">
        <v>7</v>
      </c>
      <c r="H14" s="58">
        <v>0</v>
      </c>
      <c r="I14" s="58">
        <v>0</v>
      </c>
    </row>
    <row r="15" spans="1:9" x14ac:dyDescent="0.2">
      <c r="A15" s="290" t="s">
        <v>33</v>
      </c>
      <c r="B15" s="290"/>
      <c r="C15" s="290"/>
      <c r="D15" s="290"/>
      <c r="E15" s="290"/>
      <c r="F15" s="290"/>
      <c r="G15" s="56">
        <v>8</v>
      </c>
      <c r="H15" s="58">
        <v>0</v>
      </c>
      <c r="I15" s="58">
        <v>0</v>
      </c>
    </row>
    <row r="16" spans="1:9" x14ac:dyDescent="0.2">
      <c r="A16" s="291" t="s">
        <v>35</v>
      </c>
      <c r="B16" s="292"/>
      <c r="C16" s="292"/>
      <c r="D16" s="292"/>
      <c r="E16" s="292"/>
      <c r="F16" s="292"/>
      <c r="G16" s="292"/>
      <c r="H16" s="292"/>
      <c r="I16" s="292"/>
    </row>
    <row r="17" spans="1:9" x14ac:dyDescent="0.2">
      <c r="A17" s="290" t="s">
        <v>36</v>
      </c>
      <c r="B17" s="290"/>
      <c r="C17" s="290"/>
      <c r="D17" s="290"/>
      <c r="E17" s="290"/>
      <c r="F17" s="290"/>
      <c r="G17" s="92">
        <v>9</v>
      </c>
      <c r="H17" s="58">
        <v>18730840</v>
      </c>
      <c r="I17" s="58">
        <v>18582304</v>
      </c>
    </row>
    <row r="18" spans="1:9" x14ac:dyDescent="0.2">
      <c r="A18" s="290" t="s">
        <v>37</v>
      </c>
      <c r="B18" s="290"/>
      <c r="C18" s="290"/>
      <c r="D18" s="290"/>
      <c r="E18" s="290"/>
      <c r="F18" s="290"/>
      <c r="G18" s="92"/>
      <c r="H18" s="58">
        <v>0</v>
      </c>
      <c r="I18" s="58">
        <v>0</v>
      </c>
    </row>
    <row r="19" spans="1:9" x14ac:dyDescent="0.2">
      <c r="A19" s="290" t="s">
        <v>38</v>
      </c>
      <c r="B19" s="290"/>
      <c r="C19" s="290"/>
      <c r="D19" s="290"/>
      <c r="E19" s="290"/>
      <c r="F19" s="290"/>
      <c r="G19" s="92">
        <v>10</v>
      </c>
      <c r="H19" s="58">
        <v>4966229</v>
      </c>
      <c r="I19" s="58">
        <v>-1634509</v>
      </c>
    </row>
    <row r="20" spans="1:9" x14ac:dyDescent="0.2">
      <c r="A20" s="290" t="s">
        <v>39</v>
      </c>
      <c r="B20" s="290"/>
      <c r="C20" s="290"/>
      <c r="D20" s="290"/>
      <c r="E20" s="290"/>
      <c r="F20" s="290"/>
      <c r="G20" s="92">
        <v>11</v>
      </c>
      <c r="H20" s="58">
        <v>3331151</v>
      </c>
      <c r="I20" s="58">
        <v>3615660</v>
      </c>
    </row>
    <row r="21" spans="1:9" ht="23.25" customHeight="1" x14ac:dyDescent="0.2">
      <c r="A21" s="290" t="s">
        <v>40</v>
      </c>
      <c r="B21" s="290"/>
      <c r="C21" s="290"/>
      <c r="D21" s="290"/>
      <c r="E21" s="290"/>
      <c r="F21" s="290"/>
      <c r="G21" s="92">
        <v>12</v>
      </c>
      <c r="H21" s="58">
        <v>-1225665</v>
      </c>
      <c r="I21" s="58">
        <v>795988</v>
      </c>
    </row>
    <row r="22" spans="1:9" x14ac:dyDescent="0.2">
      <c r="A22" s="290" t="s">
        <v>41</v>
      </c>
      <c r="B22" s="290"/>
      <c r="C22" s="290"/>
      <c r="D22" s="290"/>
      <c r="E22" s="290"/>
      <c r="F22" s="290"/>
      <c r="G22" s="92">
        <v>13</v>
      </c>
      <c r="H22" s="58">
        <v>-64195</v>
      </c>
      <c r="I22" s="58">
        <v>-18339</v>
      </c>
    </row>
    <row r="23" spans="1:9" x14ac:dyDescent="0.2">
      <c r="A23" s="290" t="s">
        <v>42</v>
      </c>
      <c r="B23" s="290"/>
      <c r="C23" s="290"/>
      <c r="D23" s="290"/>
      <c r="E23" s="290"/>
      <c r="F23" s="290"/>
      <c r="G23" s="92">
        <v>14</v>
      </c>
      <c r="H23" s="58">
        <v>-38910283</v>
      </c>
      <c r="I23" s="58">
        <v>-38245212</v>
      </c>
    </row>
    <row r="24" spans="1:9" x14ac:dyDescent="0.2">
      <c r="A24" s="291" t="s">
        <v>43</v>
      </c>
      <c r="B24" s="292"/>
      <c r="C24" s="292"/>
      <c r="D24" s="292"/>
      <c r="E24" s="292"/>
      <c r="F24" s="292"/>
      <c r="G24" s="292"/>
      <c r="H24" s="292"/>
      <c r="I24" s="292"/>
    </row>
    <row r="25" spans="1:9" x14ac:dyDescent="0.2">
      <c r="A25" s="290" t="s">
        <v>44</v>
      </c>
      <c r="B25" s="290"/>
      <c r="C25" s="290"/>
      <c r="D25" s="290"/>
      <c r="E25" s="290"/>
      <c r="F25" s="290"/>
      <c r="G25" s="92">
        <v>15</v>
      </c>
      <c r="H25" s="58">
        <v>0</v>
      </c>
      <c r="I25" s="58">
        <v>0</v>
      </c>
    </row>
    <row r="26" spans="1:9" x14ac:dyDescent="0.2">
      <c r="A26" s="290" t="s">
        <v>45</v>
      </c>
      <c r="B26" s="290"/>
      <c r="C26" s="290"/>
      <c r="D26" s="290"/>
      <c r="E26" s="290"/>
      <c r="F26" s="290"/>
      <c r="G26" s="92">
        <v>16</v>
      </c>
      <c r="H26" s="58">
        <v>0</v>
      </c>
      <c r="I26" s="58">
        <v>0</v>
      </c>
    </row>
    <row r="27" spans="1:9" x14ac:dyDescent="0.2">
      <c r="A27" s="290" t="s">
        <v>46</v>
      </c>
      <c r="B27" s="290"/>
      <c r="C27" s="290"/>
      <c r="D27" s="290"/>
      <c r="E27" s="290"/>
      <c r="F27" s="290"/>
      <c r="G27" s="92">
        <v>17</v>
      </c>
      <c r="H27" s="58">
        <v>-132631016</v>
      </c>
      <c r="I27" s="58">
        <v>-58198781</v>
      </c>
    </row>
    <row r="28" spans="1:9" ht="25.5" customHeight="1" x14ac:dyDescent="0.2">
      <c r="A28" s="290" t="s">
        <v>47</v>
      </c>
      <c r="B28" s="290"/>
      <c r="C28" s="290"/>
      <c r="D28" s="290"/>
      <c r="E28" s="290"/>
      <c r="F28" s="290"/>
      <c r="G28" s="92">
        <v>18</v>
      </c>
      <c r="H28" s="58">
        <v>-426907</v>
      </c>
      <c r="I28" s="58">
        <v>1289036</v>
      </c>
    </row>
    <row r="29" spans="1:9" ht="23.25" customHeight="1" x14ac:dyDescent="0.2">
      <c r="A29" s="290" t="s">
        <v>48</v>
      </c>
      <c r="B29" s="290"/>
      <c r="C29" s="290"/>
      <c r="D29" s="290"/>
      <c r="E29" s="290"/>
      <c r="F29" s="290"/>
      <c r="G29" s="92">
        <v>19</v>
      </c>
      <c r="H29" s="58">
        <v>-27973713</v>
      </c>
      <c r="I29" s="58">
        <v>1334724</v>
      </c>
    </row>
    <row r="30" spans="1:9" ht="27.75" customHeight="1" x14ac:dyDescent="0.2">
      <c r="A30" s="290" t="s">
        <v>49</v>
      </c>
      <c r="B30" s="290"/>
      <c r="C30" s="290"/>
      <c r="D30" s="290"/>
      <c r="E30" s="290"/>
      <c r="F30" s="290"/>
      <c r="G30" s="92">
        <v>20</v>
      </c>
      <c r="H30" s="58">
        <v>0</v>
      </c>
      <c r="I30" s="58">
        <v>0</v>
      </c>
    </row>
    <row r="31" spans="1:9" ht="27.75" customHeight="1" x14ac:dyDescent="0.2">
      <c r="A31" s="290" t="s">
        <v>50</v>
      </c>
      <c r="B31" s="290"/>
      <c r="C31" s="290"/>
      <c r="D31" s="290"/>
      <c r="E31" s="290"/>
      <c r="F31" s="290"/>
      <c r="G31" s="92">
        <v>21</v>
      </c>
      <c r="H31" s="58">
        <v>-8643</v>
      </c>
      <c r="I31" s="58">
        <v>5713</v>
      </c>
    </row>
    <row r="32" spans="1:9" ht="29.25" customHeight="1" x14ac:dyDescent="0.2">
      <c r="A32" s="290" t="s">
        <v>52</v>
      </c>
      <c r="B32" s="290"/>
      <c r="C32" s="290"/>
      <c r="D32" s="290"/>
      <c r="E32" s="290"/>
      <c r="F32" s="290"/>
      <c r="G32" s="92">
        <v>22</v>
      </c>
      <c r="H32" s="58">
        <v>-754403103</v>
      </c>
      <c r="I32" s="58">
        <v>5176077</v>
      </c>
    </row>
    <row r="33" spans="1:9" x14ac:dyDescent="0.2">
      <c r="A33" s="290" t="s">
        <v>53</v>
      </c>
      <c r="B33" s="290"/>
      <c r="C33" s="290"/>
      <c r="D33" s="290"/>
      <c r="E33" s="290"/>
      <c r="F33" s="290"/>
      <c r="G33" s="92">
        <v>23</v>
      </c>
      <c r="H33" s="58">
        <v>1349975</v>
      </c>
      <c r="I33" s="58">
        <v>77214073</v>
      </c>
    </row>
    <row r="34" spans="1:9" x14ac:dyDescent="0.2">
      <c r="A34" s="290" t="s">
        <v>54</v>
      </c>
      <c r="B34" s="290"/>
      <c r="C34" s="290"/>
      <c r="D34" s="290"/>
      <c r="E34" s="290"/>
      <c r="F34" s="290"/>
      <c r="G34" s="92">
        <v>24</v>
      </c>
      <c r="H34" s="58">
        <v>4625004</v>
      </c>
      <c r="I34" s="58">
        <v>-47003064</v>
      </c>
    </row>
    <row r="35" spans="1:9" x14ac:dyDescent="0.2">
      <c r="A35" s="290" t="s">
        <v>55</v>
      </c>
      <c r="B35" s="290"/>
      <c r="C35" s="290"/>
      <c r="D35" s="290"/>
      <c r="E35" s="290"/>
      <c r="F35" s="290"/>
      <c r="G35" s="92">
        <v>25</v>
      </c>
      <c r="H35" s="58">
        <v>-541777519</v>
      </c>
      <c r="I35" s="58">
        <v>-115358978</v>
      </c>
    </row>
    <row r="36" spans="1:9" x14ac:dyDescent="0.2">
      <c r="A36" s="290" t="s">
        <v>56</v>
      </c>
      <c r="B36" s="290"/>
      <c r="C36" s="290"/>
      <c r="D36" s="290"/>
      <c r="E36" s="290"/>
      <c r="F36" s="290"/>
      <c r="G36" s="92">
        <v>26</v>
      </c>
      <c r="H36" s="58">
        <v>-753738</v>
      </c>
      <c r="I36" s="58">
        <v>-1649481</v>
      </c>
    </row>
    <row r="37" spans="1:9" x14ac:dyDescent="0.2">
      <c r="A37" s="290" t="s">
        <v>57</v>
      </c>
      <c r="B37" s="290"/>
      <c r="C37" s="290"/>
      <c r="D37" s="290"/>
      <c r="E37" s="290"/>
      <c r="F37" s="290"/>
      <c r="G37" s="92">
        <v>27</v>
      </c>
      <c r="H37" s="58">
        <v>-59835542</v>
      </c>
      <c r="I37" s="58">
        <v>-213432128</v>
      </c>
    </row>
    <row r="38" spans="1:9" x14ac:dyDescent="0.2">
      <c r="A38" s="290" t="s">
        <v>58</v>
      </c>
      <c r="B38" s="290"/>
      <c r="C38" s="290"/>
      <c r="D38" s="290"/>
      <c r="E38" s="290"/>
      <c r="F38" s="290"/>
      <c r="G38" s="92">
        <v>28</v>
      </c>
      <c r="H38" s="58">
        <v>-324663</v>
      </c>
      <c r="I38" s="58">
        <v>114337</v>
      </c>
    </row>
    <row r="39" spans="1:9" x14ac:dyDescent="0.2">
      <c r="A39" s="290" t="s">
        <v>59</v>
      </c>
      <c r="B39" s="290"/>
      <c r="C39" s="290"/>
      <c r="D39" s="290"/>
      <c r="E39" s="290"/>
      <c r="F39" s="290"/>
      <c r="G39" s="92">
        <v>29</v>
      </c>
      <c r="H39" s="58">
        <v>-194638</v>
      </c>
      <c r="I39" s="58">
        <v>-11072416</v>
      </c>
    </row>
    <row r="40" spans="1:9" x14ac:dyDescent="0.2">
      <c r="A40" s="290" t="s">
        <v>60</v>
      </c>
      <c r="B40" s="290"/>
      <c r="C40" s="290"/>
      <c r="D40" s="290"/>
      <c r="E40" s="290"/>
      <c r="F40" s="290"/>
      <c r="G40" s="92">
        <v>30</v>
      </c>
      <c r="H40" s="58">
        <v>59710570</v>
      </c>
      <c r="I40" s="58">
        <v>56696117</v>
      </c>
    </row>
    <row r="41" spans="1:9" x14ac:dyDescent="0.2">
      <c r="A41" s="290" t="s">
        <v>61</v>
      </c>
      <c r="B41" s="290"/>
      <c r="C41" s="290"/>
      <c r="D41" s="290"/>
      <c r="E41" s="290"/>
      <c r="F41" s="290"/>
      <c r="G41" s="92">
        <v>31</v>
      </c>
      <c r="H41" s="58">
        <v>6580</v>
      </c>
      <c r="I41" s="58">
        <v>6488</v>
      </c>
    </row>
    <row r="42" spans="1:9" x14ac:dyDescent="0.2">
      <c r="A42" s="290" t="s">
        <v>62</v>
      </c>
      <c r="B42" s="290"/>
      <c r="C42" s="290"/>
      <c r="D42" s="290"/>
      <c r="E42" s="290"/>
      <c r="F42" s="290"/>
      <c r="G42" s="92">
        <v>32</v>
      </c>
      <c r="H42" s="58">
        <v>-19378436</v>
      </c>
      <c r="I42" s="58">
        <v>-16865546</v>
      </c>
    </row>
    <row r="43" spans="1:9" x14ac:dyDescent="0.2">
      <c r="A43" s="290" t="s">
        <v>63</v>
      </c>
      <c r="B43" s="290"/>
      <c r="C43" s="290"/>
      <c r="D43" s="290"/>
      <c r="E43" s="290"/>
      <c r="F43" s="290"/>
      <c r="G43" s="92">
        <v>33</v>
      </c>
      <c r="H43" s="58">
        <v>-2989306</v>
      </c>
      <c r="I43" s="58">
        <v>-4201292</v>
      </c>
    </row>
    <row r="44" spans="1:9" ht="13.5" customHeight="1" x14ac:dyDescent="0.2">
      <c r="A44" s="289" t="s">
        <v>277</v>
      </c>
      <c r="B44" s="289"/>
      <c r="C44" s="289"/>
      <c r="D44" s="289"/>
      <c r="E44" s="289"/>
      <c r="F44" s="289"/>
      <c r="G44" s="92">
        <v>34</v>
      </c>
      <c r="H44" s="59">
        <f>SUM(H25:H43)+SUM(H17:H23)+SUM(H8:H15)</f>
        <v>-1488177018</v>
      </c>
      <c r="I44" s="59">
        <f>SUM(I25:I43)+SUM(I17:I23)+SUM(I8:I15)</f>
        <v>-342849229</v>
      </c>
    </row>
    <row r="45" spans="1:9" x14ac:dyDescent="0.2">
      <c r="A45" s="291" t="s">
        <v>13</v>
      </c>
      <c r="B45" s="292"/>
      <c r="C45" s="292"/>
      <c r="D45" s="292"/>
      <c r="E45" s="292"/>
      <c r="F45" s="292"/>
      <c r="G45" s="292"/>
      <c r="H45" s="292"/>
      <c r="I45" s="292"/>
    </row>
    <row r="46" spans="1:9" ht="24.75" customHeight="1" x14ac:dyDescent="0.2">
      <c r="A46" s="290" t="s">
        <v>64</v>
      </c>
      <c r="B46" s="290"/>
      <c r="C46" s="290"/>
      <c r="D46" s="290"/>
      <c r="E46" s="290"/>
      <c r="F46" s="290"/>
      <c r="G46" s="92">
        <v>35</v>
      </c>
      <c r="H46" s="58">
        <v>-3300286</v>
      </c>
      <c r="I46" s="58">
        <v>-4341937</v>
      </c>
    </row>
    <row r="47" spans="1:9" ht="26.25" customHeight="1" x14ac:dyDescent="0.2">
      <c r="A47" s="290" t="s">
        <v>65</v>
      </c>
      <c r="B47" s="290"/>
      <c r="C47" s="290"/>
      <c r="D47" s="290"/>
      <c r="E47" s="290"/>
      <c r="F47" s="290"/>
      <c r="G47" s="92">
        <v>36</v>
      </c>
      <c r="H47" s="58">
        <v>0</v>
      </c>
      <c r="I47" s="58">
        <v>0</v>
      </c>
    </row>
    <row r="48" spans="1:9" ht="24" customHeight="1" x14ac:dyDescent="0.2">
      <c r="A48" s="290" t="s">
        <v>66</v>
      </c>
      <c r="B48" s="290"/>
      <c r="C48" s="290"/>
      <c r="D48" s="290"/>
      <c r="E48" s="290"/>
      <c r="F48" s="290"/>
      <c r="G48" s="92">
        <v>37</v>
      </c>
      <c r="H48" s="58">
        <v>0</v>
      </c>
      <c r="I48" s="58">
        <v>0</v>
      </c>
    </row>
    <row r="49" spans="1:9" x14ac:dyDescent="0.2">
      <c r="A49" s="290" t="s">
        <v>67</v>
      </c>
      <c r="B49" s="290"/>
      <c r="C49" s="290"/>
      <c r="D49" s="290"/>
      <c r="E49" s="290"/>
      <c r="F49" s="290"/>
      <c r="G49" s="92">
        <v>38</v>
      </c>
      <c r="H49" s="58">
        <v>0</v>
      </c>
      <c r="I49" s="58">
        <v>0</v>
      </c>
    </row>
    <row r="50" spans="1:9" x14ac:dyDescent="0.2">
      <c r="A50" s="290" t="s">
        <v>68</v>
      </c>
      <c r="B50" s="290"/>
      <c r="C50" s="290"/>
      <c r="D50" s="290"/>
      <c r="E50" s="290"/>
      <c r="F50" s="290"/>
      <c r="G50" s="92">
        <v>39</v>
      </c>
      <c r="H50" s="58">
        <v>0</v>
      </c>
      <c r="I50" s="58">
        <v>0</v>
      </c>
    </row>
    <row r="51" spans="1:9" x14ac:dyDescent="0.2">
      <c r="A51" s="289" t="s">
        <v>278</v>
      </c>
      <c r="B51" s="289"/>
      <c r="C51" s="289"/>
      <c r="D51" s="289"/>
      <c r="E51" s="289"/>
      <c r="F51" s="289"/>
      <c r="G51" s="92">
        <v>40</v>
      </c>
      <c r="H51" s="59">
        <f>SUM(H46:H50)</f>
        <v>-3300286</v>
      </c>
      <c r="I51" s="59">
        <f>SUM(I46:I50)</f>
        <v>-4341937</v>
      </c>
    </row>
    <row r="52" spans="1:9" x14ac:dyDescent="0.2">
      <c r="A52" s="291" t="s">
        <v>14</v>
      </c>
      <c r="B52" s="292"/>
      <c r="C52" s="292"/>
      <c r="D52" s="292"/>
      <c r="E52" s="292"/>
      <c r="F52" s="292"/>
      <c r="G52" s="292"/>
      <c r="H52" s="292"/>
      <c r="I52" s="292"/>
    </row>
    <row r="53" spans="1:9" ht="23.25" customHeight="1" x14ac:dyDescent="0.2">
      <c r="A53" s="290" t="s">
        <v>69</v>
      </c>
      <c r="B53" s="290"/>
      <c r="C53" s="290"/>
      <c r="D53" s="290"/>
      <c r="E53" s="290"/>
      <c r="F53" s="290"/>
      <c r="G53" s="92">
        <v>41</v>
      </c>
      <c r="H53" s="58">
        <v>-78311274</v>
      </c>
      <c r="I53" s="58">
        <v>-215935774</v>
      </c>
    </row>
    <row r="54" spans="1:9" x14ac:dyDescent="0.2">
      <c r="A54" s="290" t="s">
        <v>70</v>
      </c>
      <c r="B54" s="290"/>
      <c r="C54" s="290"/>
      <c r="D54" s="290"/>
      <c r="E54" s="290"/>
      <c r="F54" s="290"/>
      <c r="G54" s="92">
        <v>42</v>
      </c>
      <c r="H54" s="58">
        <v>0</v>
      </c>
      <c r="I54" s="58">
        <v>0</v>
      </c>
    </row>
    <row r="55" spans="1:9" x14ac:dyDescent="0.2">
      <c r="A55" s="290" t="s">
        <v>71</v>
      </c>
      <c r="B55" s="290"/>
      <c r="C55" s="290"/>
      <c r="D55" s="290"/>
      <c r="E55" s="290"/>
      <c r="F55" s="290"/>
      <c r="G55" s="92">
        <v>43</v>
      </c>
      <c r="H55" s="58">
        <v>0</v>
      </c>
      <c r="I55" s="58">
        <v>0</v>
      </c>
    </row>
    <row r="56" spans="1:9" x14ac:dyDescent="0.2">
      <c r="A56" s="290" t="s">
        <v>72</v>
      </c>
      <c r="B56" s="290"/>
      <c r="C56" s="290"/>
      <c r="D56" s="290"/>
      <c r="E56" s="290"/>
      <c r="F56" s="290"/>
      <c r="G56" s="92">
        <v>44</v>
      </c>
      <c r="H56" s="58">
        <v>0</v>
      </c>
      <c r="I56" s="58">
        <v>0</v>
      </c>
    </row>
    <row r="57" spans="1:9" x14ac:dyDescent="0.2">
      <c r="A57" s="290" t="s">
        <v>73</v>
      </c>
      <c r="B57" s="290"/>
      <c r="C57" s="290"/>
      <c r="D57" s="290"/>
      <c r="E57" s="290"/>
      <c r="F57" s="290"/>
      <c r="G57" s="92">
        <v>45</v>
      </c>
      <c r="H57" s="58">
        <v>-24194269</v>
      </c>
      <c r="I57" s="58">
        <v>-44193260</v>
      </c>
    </row>
    <row r="58" spans="1:9" x14ac:dyDescent="0.2">
      <c r="A58" s="290" t="s">
        <v>74</v>
      </c>
      <c r="B58" s="290"/>
      <c r="C58" s="290"/>
      <c r="D58" s="290"/>
      <c r="E58" s="290"/>
      <c r="F58" s="290"/>
      <c r="G58" s="92">
        <v>46</v>
      </c>
      <c r="H58" s="58">
        <v>0</v>
      </c>
      <c r="I58" s="58">
        <v>0</v>
      </c>
    </row>
    <row r="59" spans="1:9" x14ac:dyDescent="0.2">
      <c r="A59" s="289" t="s">
        <v>279</v>
      </c>
      <c r="B59" s="290"/>
      <c r="C59" s="290"/>
      <c r="D59" s="290"/>
      <c r="E59" s="290"/>
      <c r="F59" s="290"/>
      <c r="G59" s="92">
        <v>47</v>
      </c>
      <c r="H59" s="59">
        <f>H53+H54+H55+H56+H57+H58</f>
        <v>-102505543</v>
      </c>
      <c r="I59" s="59">
        <f>I53+I54+I55+I56+I57+I58</f>
        <v>-260129034</v>
      </c>
    </row>
    <row r="60" spans="1:9" ht="25.5" customHeight="1" x14ac:dyDescent="0.2">
      <c r="A60" s="289" t="s">
        <v>280</v>
      </c>
      <c r="B60" s="289"/>
      <c r="C60" s="289"/>
      <c r="D60" s="289"/>
      <c r="E60" s="289"/>
      <c r="F60" s="289"/>
      <c r="G60" s="92">
        <v>48</v>
      </c>
      <c r="H60" s="59">
        <f>H44+H51+H59</f>
        <v>-1593982847</v>
      </c>
      <c r="I60" s="59">
        <f>I44+I51+I59</f>
        <v>-607320200</v>
      </c>
    </row>
    <row r="61" spans="1:9" x14ac:dyDescent="0.2">
      <c r="A61" s="289" t="s">
        <v>115</v>
      </c>
      <c r="B61" s="290"/>
      <c r="C61" s="290"/>
      <c r="D61" s="290"/>
      <c r="E61" s="290"/>
      <c r="F61" s="290"/>
      <c r="G61" s="92">
        <v>49</v>
      </c>
      <c r="H61" s="60">
        <v>3798726463</v>
      </c>
      <c r="I61" s="60">
        <v>2400314733</v>
      </c>
    </row>
    <row r="62" spans="1:9" x14ac:dyDescent="0.2">
      <c r="A62" s="290" t="s">
        <v>75</v>
      </c>
      <c r="B62" s="290"/>
      <c r="C62" s="290"/>
      <c r="D62" s="290"/>
      <c r="E62" s="290"/>
      <c r="F62" s="290"/>
      <c r="G62" s="92">
        <v>50</v>
      </c>
      <c r="H62" s="60">
        <v>0</v>
      </c>
      <c r="I62" s="60">
        <v>0</v>
      </c>
    </row>
    <row r="63" spans="1:9" x14ac:dyDescent="0.2">
      <c r="A63" s="289" t="s">
        <v>281</v>
      </c>
      <c r="B63" s="290"/>
      <c r="C63" s="290"/>
      <c r="D63" s="290"/>
      <c r="E63" s="290"/>
      <c r="F63" s="290"/>
      <c r="G63" s="92">
        <v>51</v>
      </c>
      <c r="H63" s="59">
        <f>H60+H61+H62</f>
        <v>2204743616</v>
      </c>
      <c r="I63" s="59">
        <f>I60+I61+I62</f>
        <v>1792994533</v>
      </c>
    </row>
  </sheetData>
  <sheetProtection algorithmName="SHA-512" hashValue="ohCHb89KhT4xuxvQbLtH6WvgxoMdWc5oHddilFdgZv6OphhAzdSVmV/Im3+/BXFQramWpYW2wfykcSGQJn1c+Q==" saltValue="uM0K5ro5vYJBfT8Xzhhnsg=="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3">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topLeftCell="C14" zoomScale="110" zoomScaleNormal="100" workbookViewId="0">
      <selection activeCell="J24" sqref="J24"/>
    </sheetView>
  </sheetViews>
  <sheetFormatPr defaultRowHeight="12.75" x14ac:dyDescent="0.2"/>
  <cols>
    <col min="1" max="2" width="9.140625" style="53"/>
    <col min="3" max="3" width="20.85546875" style="53" customWidth="1"/>
    <col min="4" max="4" width="9.140625" style="53"/>
    <col min="5" max="5" width="9.140625" style="52" customWidth="1"/>
    <col min="6" max="6" width="10.140625" style="52" customWidth="1"/>
    <col min="7" max="7" width="9.140625" style="52" customWidth="1"/>
    <col min="8" max="9" width="9.85546875" style="52" customWidth="1"/>
    <col min="10" max="15" width="9.140625" style="52" customWidth="1"/>
    <col min="16" max="16" width="10" style="52" customWidth="1"/>
    <col min="17" max="18" width="9.140625" style="52" customWidth="1"/>
    <col min="19" max="264" width="9.140625" style="53"/>
    <col min="265" max="265" width="10.140625" style="53" bestFit="1" customWidth="1"/>
    <col min="266" max="269" width="9.140625" style="53"/>
    <col min="270" max="271" width="9.85546875" style="53" bestFit="1" customWidth="1"/>
    <col min="272" max="520" width="9.140625" style="53"/>
    <col min="521" max="521" width="10.140625" style="53" bestFit="1" customWidth="1"/>
    <col min="522" max="525" width="9.140625" style="53"/>
    <col min="526" max="527" width="9.85546875" style="53" bestFit="1" customWidth="1"/>
    <col min="528" max="776" width="9.140625" style="53"/>
    <col min="777" max="777" width="10.140625" style="53" bestFit="1" customWidth="1"/>
    <col min="778" max="781" width="9.140625" style="53"/>
    <col min="782" max="783" width="9.85546875" style="53" bestFit="1" customWidth="1"/>
    <col min="784" max="1032" width="9.140625" style="53"/>
    <col min="1033" max="1033" width="10.140625" style="53" bestFit="1" customWidth="1"/>
    <col min="1034" max="1037" width="9.140625" style="53"/>
    <col min="1038" max="1039" width="9.85546875" style="53" bestFit="1" customWidth="1"/>
    <col min="1040" max="1288" width="9.140625" style="53"/>
    <col min="1289" max="1289" width="10.140625" style="53" bestFit="1" customWidth="1"/>
    <col min="1290" max="1293" width="9.140625" style="53"/>
    <col min="1294" max="1295" width="9.85546875" style="53" bestFit="1" customWidth="1"/>
    <col min="1296" max="1544" width="9.140625" style="53"/>
    <col min="1545" max="1545" width="10.140625" style="53" bestFit="1" customWidth="1"/>
    <col min="1546" max="1549" width="9.140625" style="53"/>
    <col min="1550" max="1551" width="9.85546875" style="53" bestFit="1" customWidth="1"/>
    <col min="1552" max="1800" width="9.140625" style="53"/>
    <col min="1801" max="1801" width="10.140625" style="53" bestFit="1" customWidth="1"/>
    <col min="1802" max="1805" width="9.140625" style="53"/>
    <col min="1806" max="1807" width="9.85546875" style="53" bestFit="1" customWidth="1"/>
    <col min="1808" max="2056" width="9.140625" style="53"/>
    <col min="2057" max="2057" width="10.140625" style="53" bestFit="1" customWidth="1"/>
    <col min="2058" max="2061" width="9.140625" style="53"/>
    <col min="2062" max="2063" width="9.85546875" style="53" bestFit="1" customWidth="1"/>
    <col min="2064" max="2312" width="9.140625" style="53"/>
    <col min="2313" max="2313" width="10.140625" style="53" bestFit="1" customWidth="1"/>
    <col min="2314" max="2317" width="9.140625" style="53"/>
    <col min="2318" max="2319" width="9.85546875" style="53" bestFit="1" customWidth="1"/>
    <col min="2320" max="2568" width="9.140625" style="53"/>
    <col min="2569" max="2569" width="10.140625" style="53" bestFit="1" customWidth="1"/>
    <col min="2570" max="2573" width="9.140625" style="53"/>
    <col min="2574" max="2575" width="9.85546875" style="53" bestFit="1" customWidth="1"/>
    <col min="2576" max="2824" width="9.140625" style="53"/>
    <col min="2825" max="2825" width="10.140625" style="53" bestFit="1" customWidth="1"/>
    <col min="2826" max="2829" width="9.140625" style="53"/>
    <col min="2830" max="2831" width="9.85546875" style="53" bestFit="1" customWidth="1"/>
    <col min="2832" max="3080" width="9.140625" style="53"/>
    <col min="3081" max="3081" width="10.140625" style="53" bestFit="1" customWidth="1"/>
    <col min="3082" max="3085" width="9.140625" style="53"/>
    <col min="3086" max="3087" width="9.85546875" style="53" bestFit="1" customWidth="1"/>
    <col min="3088" max="3336" width="9.140625" style="53"/>
    <col min="3337" max="3337" width="10.140625" style="53" bestFit="1" customWidth="1"/>
    <col min="3338" max="3341" width="9.140625" style="53"/>
    <col min="3342" max="3343" width="9.85546875" style="53" bestFit="1" customWidth="1"/>
    <col min="3344" max="3592" width="9.140625" style="53"/>
    <col min="3593" max="3593" width="10.140625" style="53" bestFit="1" customWidth="1"/>
    <col min="3594" max="3597" width="9.140625" style="53"/>
    <col min="3598" max="3599" width="9.85546875" style="53" bestFit="1" customWidth="1"/>
    <col min="3600" max="3848" width="9.140625" style="53"/>
    <col min="3849" max="3849" width="10.140625" style="53" bestFit="1" customWidth="1"/>
    <col min="3850" max="3853" width="9.140625" style="53"/>
    <col min="3854" max="3855" width="9.85546875" style="53" bestFit="1" customWidth="1"/>
    <col min="3856" max="4104" width="9.140625" style="53"/>
    <col min="4105" max="4105" width="10.140625" style="53" bestFit="1" customWidth="1"/>
    <col min="4106" max="4109" width="9.140625" style="53"/>
    <col min="4110" max="4111" width="9.85546875" style="53" bestFit="1" customWidth="1"/>
    <col min="4112" max="4360" width="9.140625" style="53"/>
    <col min="4361" max="4361" width="10.140625" style="53" bestFit="1" customWidth="1"/>
    <col min="4362" max="4365" width="9.140625" style="53"/>
    <col min="4366" max="4367" width="9.85546875" style="53" bestFit="1" customWidth="1"/>
    <col min="4368" max="4616" width="9.140625" style="53"/>
    <col min="4617" max="4617" width="10.140625" style="53" bestFit="1" customWidth="1"/>
    <col min="4618" max="4621" width="9.140625" style="53"/>
    <col min="4622" max="4623" width="9.85546875" style="53" bestFit="1" customWidth="1"/>
    <col min="4624" max="4872" width="9.140625" style="53"/>
    <col min="4873" max="4873" width="10.140625" style="53" bestFit="1" customWidth="1"/>
    <col min="4874" max="4877" width="9.140625" style="53"/>
    <col min="4878" max="4879" width="9.85546875" style="53" bestFit="1" customWidth="1"/>
    <col min="4880" max="5128" width="9.140625" style="53"/>
    <col min="5129" max="5129" width="10.140625" style="53" bestFit="1" customWidth="1"/>
    <col min="5130" max="5133" width="9.140625" style="53"/>
    <col min="5134" max="5135" width="9.85546875" style="53" bestFit="1" customWidth="1"/>
    <col min="5136" max="5384" width="9.140625" style="53"/>
    <col min="5385" max="5385" width="10.140625" style="53" bestFit="1" customWidth="1"/>
    <col min="5386" max="5389" width="9.140625" style="53"/>
    <col min="5390" max="5391" width="9.85546875" style="53" bestFit="1" customWidth="1"/>
    <col min="5392" max="5640" width="9.140625" style="53"/>
    <col min="5641" max="5641" width="10.140625" style="53" bestFit="1" customWidth="1"/>
    <col min="5642" max="5645" width="9.140625" style="53"/>
    <col min="5646" max="5647" width="9.85546875" style="53" bestFit="1" customWidth="1"/>
    <col min="5648" max="5896" width="9.140625" style="53"/>
    <col min="5897" max="5897" width="10.140625" style="53" bestFit="1" customWidth="1"/>
    <col min="5898" max="5901" width="9.140625" style="53"/>
    <col min="5902" max="5903" width="9.85546875" style="53" bestFit="1" customWidth="1"/>
    <col min="5904" max="6152" width="9.140625" style="53"/>
    <col min="6153" max="6153" width="10.140625" style="53" bestFit="1" customWidth="1"/>
    <col min="6154" max="6157" width="9.140625" style="53"/>
    <col min="6158" max="6159" width="9.85546875" style="53" bestFit="1" customWidth="1"/>
    <col min="6160" max="6408" width="9.140625" style="53"/>
    <col min="6409" max="6409" width="10.140625" style="53" bestFit="1" customWidth="1"/>
    <col min="6410" max="6413" width="9.140625" style="53"/>
    <col min="6414" max="6415" width="9.85546875" style="53" bestFit="1" customWidth="1"/>
    <col min="6416" max="6664" width="9.140625" style="53"/>
    <col min="6665" max="6665" width="10.140625" style="53" bestFit="1" customWidth="1"/>
    <col min="6666" max="6669" width="9.140625" style="53"/>
    <col min="6670" max="6671" width="9.85546875" style="53" bestFit="1" customWidth="1"/>
    <col min="6672" max="6920" width="9.140625" style="53"/>
    <col min="6921" max="6921" width="10.140625" style="53" bestFit="1" customWidth="1"/>
    <col min="6922" max="6925" width="9.140625" style="53"/>
    <col min="6926" max="6927" width="9.85546875" style="53" bestFit="1" customWidth="1"/>
    <col min="6928" max="7176" width="9.140625" style="53"/>
    <col min="7177" max="7177" width="10.140625" style="53" bestFit="1" customWidth="1"/>
    <col min="7178" max="7181" width="9.140625" style="53"/>
    <col min="7182" max="7183" width="9.85546875" style="53" bestFit="1" customWidth="1"/>
    <col min="7184" max="7432" width="9.140625" style="53"/>
    <col min="7433" max="7433" width="10.140625" style="53" bestFit="1" customWidth="1"/>
    <col min="7434" max="7437" width="9.140625" style="53"/>
    <col min="7438" max="7439" width="9.85546875" style="53" bestFit="1" customWidth="1"/>
    <col min="7440" max="7688" width="9.140625" style="53"/>
    <col min="7689" max="7689" width="10.140625" style="53" bestFit="1" customWidth="1"/>
    <col min="7690" max="7693" width="9.140625" style="53"/>
    <col min="7694" max="7695" width="9.85546875" style="53" bestFit="1" customWidth="1"/>
    <col min="7696" max="7944" width="9.140625" style="53"/>
    <col min="7945" max="7945" width="10.140625" style="53" bestFit="1" customWidth="1"/>
    <col min="7946" max="7949" width="9.140625" style="53"/>
    <col min="7950" max="7951" width="9.85546875" style="53" bestFit="1" customWidth="1"/>
    <col min="7952" max="8200" width="9.140625" style="53"/>
    <col min="8201" max="8201" width="10.140625" style="53" bestFit="1" customWidth="1"/>
    <col min="8202" max="8205" width="9.140625" style="53"/>
    <col min="8206" max="8207" width="9.85546875" style="53" bestFit="1" customWidth="1"/>
    <col min="8208" max="8456" width="9.140625" style="53"/>
    <col min="8457" max="8457" width="10.140625" style="53" bestFit="1" customWidth="1"/>
    <col min="8458" max="8461" width="9.140625" style="53"/>
    <col min="8462" max="8463" width="9.85546875" style="53" bestFit="1" customWidth="1"/>
    <col min="8464" max="8712" width="9.140625" style="53"/>
    <col min="8713" max="8713" width="10.140625" style="53" bestFit="1" customWidth="1"/>
    <col min="8714" max="8717" width="9.140625" style="53"/>
    <col min="8718" max="8719" width="9.85546875" style="53" bestFit="1" customWidth="1"/>
    <col min="8720" max="8968" width="9.140625" style="53"/>
    <col min="8969" max="8969" width="10.140625" style="53" bestFit="1" customWidth="1"/>
    <col min="8970" max="8973" width="9.140625" style="53"/>
    <col min="8974" max="8975" width="9.85546875" style="53" bestFit="1" customWidth="1"/>
    <col min="8976" max="9224" width="9.140625" style="53"/>
    <col min="9225" max="9225" width="10.140625" style="53" bestFit="1" customWidth="1"/>
    <col min="9226" max="9229" width="9.140625" style="53"/>
    <col min="9230" max="9231" width="9.85546875" style="53" bestFit="1" customWidth="1"/>
    <col min="9232" max="9480" width="9.140625" style="53"/>
    <col min="9481" max="9481" width="10.140625" style="53" bestFit="1" customWidth="1"/>
    <col min="9482" max="9485" width="9.140625" style="53"/>
    <col min="9486" max="9487" width="9.85546875" style="53" bestFit="1" customWidth="1"/>
    <col min="9488" max="9736" width="9.140625" style="53"/>
    <col min="9737" max="9737" width="10.140625" style="53" bestFit="1" customWidth="1"/>
    <col min="9738" max="9741" width="9.140625" style="53"/>
    <col min="9742" max="9743" width="9.85546875" style="53" bestFit="1" customWidth="1"/>
    <col min="9744" max="9992" width="9.140625" style="53"/>
    <col min="9993" max="9993" width="10.140625" style="53" bestFit="1" customWidth="1"/>
    <col min="9994" max="9997" width="9.140625" style="53"/>
    <col min="9998" max="9999" width="9.85546875" style="53" bestFit="1" customWidth="1"/>
    <col min="10000" max="10248" width="9.140625" style="53"/>
    <col min="10249" max="10249" width="10.140625" style="53" bestFit="1" customWidth="1"/>
    <col min="10250" max="10253" width="9.140625" style="53"/>
    <col min="10254" max="10255" width="9.85546875" style="53" bestFit="1" customWidth="1"/>
    <col min="10256" max="10504" width="9.140625" style="53"/>
    <col min="10505" max="10505" width="10.140625" style="53" bestFit="1" customWidth="1"/>
    <col min="10506" max="10509" width="9.140625" style="53"/>
    <col min="10510" max="10511" width="9.85546875" style="53" bestFit="1" customWidth="1"/>
    <col min="10512" max="10760" width="9.140625" style="53"/>
    <col min="10761" max="10761" width="10.140625" style="53" bestFit="1" customWidth="1"/>
    <col min="10762" max="10765" width="9.140625" style="53"/>
    <col min="10766" max="10767" width="9.85546875" style="53" bestFit="1" customWidth="1"/>
    <col min="10768" max="11016" width="9.140625" style="53"/>
    <col min="11017" max="11017" width="10.140625" style="53" bestFit="1" customWidth="1"/>
    <col min="11018" max="11021" width="9.140625" style="53"/>
    <col min="11022" max="11023" width="9.85546875" style="53" bestFit="1" customWidth="1"/>
    <col min="11024" max="11272" width="9.140625" style="53"/>
    <col min="11273" max="11273" width="10.140625" style="53" bestFit="1" customWidth="1"/>
    <col min="11274" max="11277" width="9.140625" style="53"/>
    <col min="11278" max="11279" width="9.85546875" style="53" bestFit="1" customWidth="1"/>
    <col min="11280" max="11528" width="9.140625" style="53"/>
    <col min="11529" max="11529" width="10.140625" style="53" bestFit="1" customWidth="1"/>
    <col min="11530" max="11533" width="9.140625" style="53"/>
    <col min="11534" max="11535" width="9.85546875" style="53" bestFit="1" customWidth="1"/>
    <col min="11536" max="11784" width="9.140625" style="53"/>
    <col min="11785" max="11785" width="10.140625" style="53" bestFit="1" customWidth="1"/>
    <col min="11786" max="11789" width="9.140625" style="53"/>
    <col min="11790" max="11791" width="9.85546875" style="53" bestFit="1" customWidth="1"/>
    <col min="11792" max="12040" width="9.140625" style="53"/>
    <col min="12041" max="12041" width="10.140625" style="53" bestFit="1" customWidth="1"/>
    <col min="12042" max="12045" width="9.140625" style="53"/>
    <col min="12046" max="12047" width="9.85546875" style="53" bestFit="1" customWidth="1"/>
    <col min="12048" max="12296" width="9.140625" style="53"/>
    <col min="12297" max="12297" width="10.140625" style="53" bestFit="1" customWidth="1"/>
    <col min="12298" max="12301" width="9.140625" style="53"/>
    <col min="12302" max="12303" width="9.85546875" style="53" bestFit="1" customWidth="1"/>
    <col min="12304" max="12552" width="9.140625" style="53"/>
    <col min="12553" max="12553" width="10.140625" style="53" bestFit="1" customWidth="1"/>
    <col min="12554" max="12557" width="9.140625" style="53"/>
    <col min="12558" max="12559" width="9.85546875" style="53" bestFit="1" customWidth="1"/>
    <col min="12560" max="12808" width="9.140625" style="53"/>
    <col min="12809" max="12809" width="10.140625" style="53" bestFit="1" customWidth="1"/>
    <col min="12810" max="12813" width="9.140625" style="53"/>
    <col min="12814" max="12815" width="9.85546875" style="53" bestFit="1" customWidth="1"/>
    <col min="12816" max="13064" width="9.140625" style="53"/>
    <col min="13065" max="13065" width="10.140625" style="53" bestFit="1" customWidth="1"/>
    <col min="13066" max="13069" width="9.140625" style="53"/>
    <col min="13070" max="13071" width="9.85546875" style="53" bestFit="1" customWidth="1"/>
    <col min="13072" max="13320" width="9.140625" style="53"/>
    <col min="13321" max="13321" width="10.140625" style="53" bestFit="1" customWidth="1"/>
    <col min="13322" max="13325" width="9.140625" style="53"/>
    <col min="13326" max="13327" width="9.85546875" style="53" bestFit="1" customWidth="1"/>
    <col min="13328" max="13576" width="9.140625" style="53"/>
    <col min="13577" max="13577" width="10.140625" style="53" bestFit="1" customWidth="1"/>
    <col min="13578" max="13581" width="9.140625" style="53"/>
    <col min="13582" max="13583" width="9.85546875" style="53" bestFit="1" customWidth="1"/>
    <col min="13584" max="13832" width="9.140625" style="53"/>
    <col min="13833" max="13833" width="10.140625" style="53" bestFit="1" customWidth="1"/>
    <col min="13834" max="13837" width="9.140625" style="53"/>
    <col min="13838" max="13839" width="9.85546875" style="53" bestFit="1" customWidth="1"/>
    <col min="13840" max="14088" width="9.140625" style="53"/>
    <col min="14089" max="14089" width="10.140625" style="53" bestFit="1" customWidth="1"/>
    <col min="14090" max="14093" width="9.140625" style="53"/>
    <col min="14094" max="14095" width="9.85546875" style="53" bestFit="1" customWidth="1"/>
    <col min="14096" max="14344" width="9.140625" style="53"/>
    <col min="14345" max="14345" width="10.140625" style="53" bestFit="1" customWidth="1"/>
    <col min="14346" max="14349" width="9.140625" style="53"/>
    <col min="14350" max="14351" width="9.85546875" style="53" bestFit="1" customWidth="1"/>
    <col min="14352" max="14600" width="9.140625" style="53"/>
    <col min="14601" max="14601" width="10.140625" style="53" bestFit="1" customWidth="1"/>
    <col min="14602" max="14605" width="9.140625" style="53"/>
    <col min="14606" max="14607" width="9.85546875" style="53" bestFit="1" customWidth="1"/>
    <col min="14608" max="14856" width="9.140625" style="53"/>
    <col min="14857" max="14857" width="10.140625" style="53" bestFit="1" customWidth="1"/>
    <col min="14858" max="14861" width="9.140625" style="53"/>
    <col min="14862" max="14863" width="9.85546875" style="53" bestFit="1" customWidth="1"/>
    <col min="14864" max="15112" width="9.140625" style="53"/>
    <col min="15113" max="15113" width="10.140625" style="53" bestFit="1" customWidth="1"/>
    <col min="15114" max="15117" width="9.140625" style="53"/>
    <col min="15118" max="15119" width="9.85546875" style="53" bestFit="1" customWidth="1"/>
    <col min="15120" max="15368" width="9.140625" style="53"/>
    <col min="15369" max="15369" width="10.140625" style="53" bestFit="1" customWidth="1"/>
    <col min="15370" max="15373" width="9.140625" style="53"/>
    <col min="15374" max="15375" width="9.85546875" style="53" bestFit="1" customWidth="1"/>
    <col min="15376" max="15624" width="9.140625" style="53"/>
    <col min="15625" max="15625" width="10.140625" style="53" bestFit="1" customWidth="1"/>
    <col min="15626" max="15629" width="9.140625" style="53"/>
    <col min="15630" max="15631" width="9.85546875" style="53" bestFit="1" customWidth="1"/>
    <col min="15632" max="15880" width="9.140625" style="53"/>
    <col min="15881" max="15881" width="10.140625" style="53" bestFit="1" customWidth="1"/>
    <col min="15882" max="15885" width="9.140625" style="53"/>
    <col min="15886" max="15887" width="9.85546875" style="53" bestFit="1" customWidth="1"/>
    <col min="15888" max="16136" width="9.140625" style="53"/>
    <col min="16137" max="16137" width="10.140625" style="53" bestFit="1" customWidth="1"/>
    <col min="16138" max="16141" width="9.140625" style="53"/>
    <col min="16142" max="16143" width="9.85546875" style="53" bestFit="1" customWidth="1"/>
    <col min="16144" max="16384" width="9.140625" style="53"/>
  </cols>
  <sheetData>
    <row r="1" spans="1:18" x14ac:dyDescent="0.2">
      <c r="A1" s="307" t="s">
        <v>8</v>
      </c>
      <c r="B1" s="274"/>
      <c r="C1" s="274"/>
      <c r="D1" s="274"/>
      <c r="E1" s="274"/>
      <c r="F1" s="274"/>
      <c r="G1" s="274"/>
      <c r="H1" s="274"/>
      <c r="I1" s="274"/>
      <c r="J1" s="61"/>
      <c r="K1" s="61"/>
      <c r="L1" s="61"/>
      <c r="M1" s="61"/>
      <c r="N1" s="61"/>
      <c r="O1" s="61"/>
    </row>
    <row r="2" spans="1:18" ht="15.75" x14ac:dyDescent="0.2">
      <c r="A2" s="49"/>
      <c r="B2" s="62"/>
      <c r="C2" s="308" t="s">
        <v>160</v>
      </c>
      <c r="D2" s="308"/>
      <c r="E2" s="1" t="s">
        <v>0</v>
      </c>
      <c r="F2" s="63">
        <v>46112</v>
      </c>
      <c r="G2" s="64"/>
      <c r="H2" s="64"/>
      <c r="I2" s="64"/>
      <c r="J2" s="61"/>
      <c r="K2" s="61"/>
      <c r="L2" s="61"/>
      <c r="M2" s="61"/>
      <c r="N2" s="61"/>
      <c r="O2" s="61"/>
      <c r="R2" s="52" t="s">
        <v>172</v>
      </c>
    </row>
    <row r="3" spans="1:18" ht="13.5" customHeight="1" x14ac:dyDescent="0.2">
      <c r="A3" s="309" t="s">
        <v>161</v>
      </c>
      <c r="B3" s="310"/>
      <c r="C3" s="310"/>
      <c r="D3" s="309" t="s">
        <v>162</v>
      </c>
      <c r="E3" s="312" t="s">
        <v>9</v>
      </c>
      <c r="F3" s="313"/>
      <c r="G3" s="313"/>
      <c r="H3" s="313"/>
      <c r="I3" s="313"/>
      <c r="J3" s="313"/>
      <c r="K3" s="313"/>
      <c r="L3" s="313"/>
      <c r="M3" s="313"/>
      <c r="N3" s="313"/>
      <c r="O3" s="313"/>
      <c r="P3" s="303" t="s">
        <v>15</v>
      </c>
      <c r="Q3" s="305"/>
      <c r="R3" s="303" t="s">
        <v>87</v>
      </c>
    </row>
    <row r="4" spans="1:18" ht="56.25" x14ac:dyDescent="0.2">
      <c r="A4" s="310"/>
      <c r="B4" s="310"/>
      <c r="C4" s="310"/>
      <c r="D4" s="311"/>
      <c r="E4" s="65" t="s">
        <v>11</v>
      </c>
      <c r="F4" s="65" t="s">
        <v>77</v>
      </c>
      <c r="G4" s="65" t="s">
        <v>78</v>
      </c>
      <c r="H4" s="65" t="s">
        <v>163</v>
      </c>
      <c r="I4" s="65" t="s">
        <v>79</v>
      </c>
      <c r="J4" s="66" t="s">
        <v>80</v>
      </c>
      <c r="K4" s="66" t="s">
        <v>81</v>
      </c>
      <c r="L4" s="66" t="s">
        <v>82</v>
      </c>
      <c r="M4" s="66" t="s">
        <v>83</v>
      </c>
      <c r="N4" s="66" t="s">
        <v>84</v>
      </c>
      <c r="O4" s="66" t="s">
        <v>85</v>
      </c>
      <c r="P4" s="67" t="s">
        <v>79</v>
      </c>
      <c r="Q4" s="67" t="s">
        <v>86</v>
      </c>
      <c r="R4" s="303"/>
    </row>
    <row r="5" spans="1:18" x14ac:dyDescent="0.2">
      <c r="A5" s="304">
        <v>1</v>
      </c>
      <c r="B5" s="304"/>
      <c r="C5" s="304"/>
      <c r="D5" s="68">
        <v>2</v>
      </c>
      <c r="E5" s="67" t="s">
        <v>6</v>
      </c>
      <c r="F5" s="69" t="s">
        <v>7</v>
      </c>
      <c r="G5" s="67" t="s">
        <v>99</v>
      </c>
      <c r="H5" s="69" t="s">
        <v>100</v>
      </c>
      <c r="I5" s="67" t="s">
        <v>101</v>
      </c>
      <c r="J5" s="69" t="s">
        <v>102</v>
      </c>
      <c r="K5" s="69" t="s">
        <v>103</v>
      </c>
      <c r="L5" s="69" t="s">
        <v>10</v>
      </c>
      <c r="M5" s="69" t="s">
        <v>104</v>
      </c>
      <c r="N5" s="69" t="s">
        <v>105</v>
      </c>
      <c r="O5" s="69" t="s">
        <v>106</v>
      </c>
      <c r="P5" s="67" t="s">
        <v>107</v>
      </c>
      <c r="Q5" s="67" t="s">
        <v>108</v>
      </c>
      <c r="R5" s="69" t="s">
        <v>109</v>
      </c>
    </row>
    <row r="6" spans="1:18" ht="12.75" customHeight="1" x14ac:dyDescent="0.2">
      <c r="A6" s="300" t="s">
        <v>88</v>
      </c>
      <c r="B6" s="300"/>
      <c r="C6" s="300"/>
      <c r="D6" s="92">
        <v>1</v>
      </c>
      <c r="E6" s="70">
        <v>161970000</v>
      </c>
      <c r="F6" s="70">
        <v>0</v>
      </c>
      <c r="G6" s="70">
        <v>0</v>
      </c>
      <c r="H6" s="70">
        <v>0</v>
      </c>
      <c r="I6" s="70">
        <v>11162218</v>
      </c>
      <c r="J6" s="70">
        <v>254185388</v>
      </c>
      <c r="K6" s="70">
        <v>0</v>
      </c>
      <c r="L6" s="70">
        <v>89677716</v>
      </c>
      <c r="M6" s="70">
        <v>-10540</v>
      </c>
      <c r="N6" s="70">
        <v>58768982</v>
      </c>
      <c r="O6" s="70">
        <v>0</v>
      </c>
      <c r="P6" s="70">
        <v>0</v>
      </c>
      <c r="Q6" s="70">
        <v>0</v>
      </c>
      <c r="R6" s="71">
        <f>SUM(E6:Q6)</f>
        <v>575753764</v>
      </c>
    </row>
    <row r="7" spans="1:18" ht="30" customHeight="1" x14ac:dyDescent="0.2">
      <c r="A7" s="302" t="s">
        <v>89</v>
      </c>
      <c r="B7" s="302"/>
      <c r="C7" s="302"/>
      <c r="D7" s="92">
        <v>2</v>
      </c>
      <c r="E7" s="70">
        <v>0</v>
      </c>
      <c r="F7" s="70">
        <v>0</v>
      </c>
      <c r="G7" s="70">
        <v>0</v>
      </c>
      <c r="H7" s="70">
        <v>0</v>
      </c>
      <c r="I7" s="70">
        <v>0</v>
      </c>
      <c r="J7" s="70">
        <v>0</v>
      </c>
      <c r="K7" s="70">
        <v>0</v>
      </c>
      <c r="L7" s="70">
        <v>0</v>
      </c>
      <c r="M7" s="70">
        <v>0</v>
      </c>
      <c r="N7" s="70">
        <v>0</v>
      </c>
      <c r="O7" s="70">
        <v>0</v>
      </c>
      <c r="P7" s="70">
        <v>0</v>
      </c>
      <c r="Q7" s="70">
        <v>0</v>
      </c>
      <c r="R7" s="71">
        <f t="shared" ref="R7:R26" si="0">SUM(E7:Q7)</f>
        <v>0</v>
      </c>
    </row>
    <row r="8" spans="1:18" ht="27" customHeight="1" x14ac:dyDescent="0.2">
      <c r="A8" s="300" t="s">
        <v>90</v>
      </c>
      <c r="B8" s="300"/>
      <c r="C8" s="300"/>
      <c r="D8" s="92">
        <v>3</v>
      </c>
      <c r="E8" s="70">
        <v>0</v>
      </c>
      <c r="F8" s="70">
        <v>0</v>
      </c>
      <c r="G8" s="70">
        <v>0</v>
      </c>
      <c r="H8" s="70">
        <v>0</v>
      </c>
      <c r="I8" s="70">
        <v>0</v>
      </c>
      <c r="J8" s="70">
        <v>0</v>
      </c>
      <c r="K8" s="70">
        <v>0</v>
      </c>
      <c r="L8" s="70">
        <v>0</v>
      </c>
      <c r="M8" s="70">
        <v>0</v>
      </c>
      <c r="N8" s="70">
        <v>0</v>
      </c>
      <c r="O8" s="70">
        <v>0</v>
      </c>
      <c r="P8" s="70">
        <v>0</v>
      </c>
      <c r="Q8" s="70">
        <v>0</v>
      </c>
      <c r="R8" s="71">
        <f t="shared" si="0"/>
        <v>0</v>
      </c>
    </row>
    <row r="9" spans="1:18" ht="18" customHeight="1" x14ac:dyDescent="0.2">
      <c r="A9" s="306" t="s">
        <v>282</v>
      </c>
      <c r="B9" s="306"/>
      <c r="C9" s="306"/>
      <c r="D9" s="93">
        <v>4</v>
      </c>
      <c r="E9" s="72">
        <f>E6+E7+E8</f>
        <v>161970000</v>
      </c>
      <c r="F9" s="72">
        <f t="shared" ref="F9:Q9" si="1">F6+F7+F8</f>
        <v>0</v>
      </c>
      <c r="G9" s="72">
        <f t="shared" si="1"/>
        <v>0</v>
      </c>
      <c r="H9" s="72">
        <f t="shared" si="1"/>
        <v>0</v>
      </c>
      <c r="I9" s="72">
        <f t="shared" si="1"/>
        <v>11162218</v>
      </c>
      <c r="J9" s="72">
        <f t="shared" si="1"/>
        <v>254185388</v>
      </c>
      <c r="K9" s="72">
        <f t="shared" si="1"/>
        <v>0</v>
      </c>
      <c r="L9" s="72">
        <f t="shared" si="1"/>
        <v>89677716</v>
      </c>
      <c r="M9" s="72">
        <f t="shared" si="1"/>
        <v>-10540</v>
      </c>
      <c r="N9" s="72">
        <f t="shared" si="1"/>
        <v>58768982</v>
      </c>
      <c r="O9" s="72">
        <f t="shared" si="1"/>
        <v>0</v>
      </c>
      <c r="P9" s="72">
        <f t="shared" si="1"/>
        <v>0</v>
      </c>
      <c r="Q9" s="72">
        <f t="shared" si="1"/>
        <v>0</v>
      </c>
      <c r="R9" s="71">
        <f t="shared" si="0"/>
        <v>575753764</v>
      </c>
    </row>
    <row r="10" spans="1:18" ht="33" customHeight="1" x14ac:dyDescent="0.2">
      <c r="A10" s="302" t="s">
        <v>91</v>
      </c>
      <c r="B10" s="302"/>
      <c r="C10" s="302"/>
      <c r="D10" s="92">
        <v>5</v>
      </c>
      <c r="E10" s="70">
        <v>0</v>
      </c>
      <c r="F10" s="70">
        <v>0</v>
      </c>
      <c r="G10" s="70">
        <v>0</v>
      </c>
      <c r="H10" s="70">
        <v>0</v>
      </c>
      <c r="I10" s="70">
        <v>0</v>
      </c>
      <c r="J10" s="70">
        <v>0</v>
      </c>
      <c r="K10" s="70">
        <v>0</v>
      </c>
      <c r="L10" s="70">
        <v>0</v>
      </c>
      <c r="M10" s="70">
        <v>0</v>
      </c>
      <c r="N10" s="70">
        <v>0</v>
      </c>
      <c r="O10" s="70">
        <v>0</v>
      </c>
      <c r="P10" s="70">
        <v>0</v>
      </c>
      <c r="Q10" s="70">
        <v>0</v>
      </c>
      <c r="R10" s="71">
        <f t="shared" si="0"/>
        <v>0</v>
      </c>
    </row>
    <row r="11" spans="1:18" ht="23.25" customHeight="1" x14ac:dyDescent="0.2">
      <c r="A11" s="302" t="s">
        <v>92</v>
      </c>
      <c r="B11" s="302"/>
      <c r="C11" s="302"/>
      <c r="D11" s="92">
        <v>6</v>
      </c>
      <c r="E11" s="70">
        <v>0</v>
      </c>
      <c r="F11" s="70">
        <v>0</v>
      </c>
      <c r="G11" s="70">
        <v>0</v>
      </c>
      <c r="H11" s="70">
        <v>0</v>
      </c>
      <c r="I11" s="70">
        <v>0</v>
      </c>
      <c r="J11" s="70">
        <v>0</v>
      </c>
      <c r="K11" s="70">
        <v>0</v>
      </c>
      <c r="L11" s="70">
        <v>0</v>
      </c>
      <c r="M11" s="70">
        <v>0</v>
      </c>
      <c r="N11" s="70">
        <v>0</v>
      </c>
      <c r="O11" s="70">
        <v>0</v>
      </c>
      <c r="P11" s="70">
        <v>0</v>
      </c>
      <c r="Q11" s="70">
        <v>0</v>
      </c>
      <c r="R11" s="71">
        <f t="shared" si="0"/>
        <v>0</v>
      </c>
    </row>
    <row r="12" spans="1:18" ht="27" customHeight="1" x14ac:dyDescent="0.2">
      <c r="A12" s="302" t="s">
        <v>164</v>
      </c>
      <c r="B12" s="302"/>
      <c r="C12" s="302"/>
      <c r="D12" s="92">
        <v>7</v>
      </c>
      <c r="E12" s="70">
        <v>0</v>
      </c>
      <c r="F12" s="70">
        <v>0</v>
      </c>
      <c r="G12" s="70">
        <v>0</v>
      </c>
      <c r="H12" s="70">
        <v>0</v>
      </c>
      <c r="I12" s="70">
        <v>0</v>
      </c>
      <c r="J12" s="70">
        <v>0</v>
      </c>
      <c r="K12" s="70">
        <v>0</v>
      </c>
      <c r="L12" s="70">
        <v>0</v>
      </c>
      <c r="M12" s="70">
        <v>0</v>
      </c>
      <c r="N12" s="70">
        <v>0</v>
      </c>
      <c r="O12" s="70">
        <v>0</v>
      </c>
      <c r="P12" s="70">
        <v>0</v>
      </c>
      <c r="Q12" s="70">
        <v>0</v>
      </c>
      <c r="R12" s="71">
        <f t="shared" si="0"/>
        <v>0</v>
      </c>
    </row>
    <row r="13" spans="1:18" ht="24.75" customHeight="1" x14ac:dyDescent="0.2">
      <c r="A13" s="302" t="s">
        <v>93</v>
      </c>
      <c r="B13" s="302"/>
      <c r="C13" s="302"/>
      <c r="D13" s="92">
        <v>8</v>
      </c>
      <c r="E13" s="70">
        <v>0</v>
      </c>
      <c r="F13" s="70">
        <v>0</v>
      </c>
      <c r="G13" s="70">
        <v>0</v>
      </c>
      <c r="H13" s="70">
        <v>0</v>
      </c>
      <c r="I13" s="70">
        <v>0</v>
      </c>
      <c r="J13" s="70">
        <v>0</v>
      </c>
      <c r="K13" s="70">
        <v>0</v>
      </c>
      <c r="L13" s="70">
        <v>0</v>
      </c>
      <c r="M13" s="70">
        <v>0</v>
      </c>
      <c r="N13" s="70">
        <v>0</v>
      </c>
      <c r="O13" s="70">
        <v>0</v>
      </c>
      <c r="P13" s="70">
        <v>0</v>
      </c>
      <c r="Q13" s="70">
        <v>0</v>
      </c>
      <c r="R13" s="71">
        <f t="shared" si="0"/>
        <v>0</v>
      </c>
    </row>
    <row r="14" spans="1:18" ht="12.75" customHeight="1" x14ac:dyDescent="0.2">
      <c r="A14" s="302" t="s">
        <v>165</v>
      </c>
      <c r="B14" s="302"/>
      <c r="C14" s="302"/>
      <c r="D14" s="92">
        <v>9</v>
      </c>
      <c r="E14" s="70">
        <v>0</v>
      </c>
      <c r="F14" s="70">
        <v>0</v>
      </c>
      <c r="G14" s="70">
        <v>0</v>
      </c>
      <c r="H14" s="70">
        <v>0</v>
      </c>
      <c r="I14" s="70">
        <v>0</v>
      </c>
      <c r="J14" s="70">
        <v>0</v>
      </c>
      <c r="K14" s="70">
        <v>0</v>
      </c>
      <c r="L14" s="70">
        <v>0</v>
      </c>
      <c r="M14" s="70">
        <v>0</v>
      </c>
      <c r="N14" s="70">
        <v>0</v>
      </c>
      <c r="O14" s="70">
        <v>0</v>
      </c>
      <c r="P14" s="70">
        <v>0</v>
      </c>
      <c r="Q14" s="70">
        <v>0</v>
      </c>
      <c r="R14" s="71">
        <f t="shared" si="0"/>
        <v>0</v>
      </c>
    </row>
    <row r="15" spans="1:18" ht="24" customHeight="1" x14ac:dyDescent="0.2">
      <c r="A15" s="302" t="s">
        <v>94</v>
      </c>
      <c r="B15" s="302"/>
      <c r="C15" s="302"/>
      <c r="D15" s="92">
        <v>10</v>
      </c>
      <c r="E15" s="70">
        <v>0</v>
      </c>
      <c r="F15" s="70">
        <v>0</v>
      </c>
      <c r="G15" s="70">
        <v>0</v>
      </c>
      <c r="H15" s="70">
        <v>0</v>
      </c>
      <c r="I15" s="70">
        <v>0</v>
      </c>
      <c r="J15" s="70">
        <v>0</v>
      </c>
      <c r="K15" s="70">
        <v>0</v>
      </c>
      <c r="L15" s="70">
        <v>0</v>
      </c>
      <c r="M15" s="70">
        <v>0</v>
      </c>
      <c r="N15" s="70">
        <v>0</v>
      </c>
      <c r="O15" s="70">
        <v>0</v>
      </c>
      <c r="P15" s="70">
        <v>0</v>
      </c>
      <c r="Q15" s="70">
        <v>0</v>
      </c>
      <c r="R15" s="71">
        <f t="shared" si="0"/>
        <v>0</v>
      </c>
    </row>
    <row r="16" spans="1:18" ht="12.75" customHeight="1" x14ac:dyDescent="0.2">
      <c r="A16" s="302" t="s">
        <v>95</v>
      </c>
      <c r="B16" s="302"/>
      <c r="C16" s="302"/>
      <c r="D16" s="92">
        <v>11</v>
      </c>
      <c r="E16" s="70">
        <v>0</v>
      </c>
      <c r="F16" s="70">
        <v>0</v>
      </c>
      <c r="G16" s="70">
        <v>0</v>
      </c>
      <c r="H16" s="70">
        <v>0</v>
      </c>
      <c r="I16" s="70">
        <v>0</v>
      </c>
      <c r="J16" s="70">
        <v>0</v>
      </c>
      <c r="K16" s="70">
        <v>0</v>
      </c>
      <c r="L16" s="70">
        <v>0</v>
      </c>
      <c r="M16" s="70">
        <v>0</v>
      </c>
      <c r="N16" s="70">
        <v>0</v>
      </c>
      <c r="O16" s="70">
        <v>0</v>
      </c>
      <c r="P16" s="70">
        <v>0</v>
      </c>
      <c r="Q16" s="70">
        <v>0</v>
      </c>
      <c r="R16" s="71">
        <f t="shared" si="0"/>
        <v>0</v>
      </c>
    </row>
    <row r="17" spans="1:18" ht="12.75" customHeight="1" x14ac:dyDescent="0.2">
      <c r="A17" s="302" t="s">
        <v>166</v>
      </c>
      <c r="B17" s="302"/>
      <c r="C17" s="302"/>
      <c r="D17" s="92">
        <v>12</v>
      </c>
      <c r="E17" s="70">
        <v>0</v>
      </c>
      <c r="F17" s="70">
        <v>0</v>
      </c>
      <c r="G17" s="70">
        <v>0</v>
      </c>
      <c r="H17" s="70">
        <v>0</v>
      </c>
      <c r="I17" s="70">
        <v>0</v>
      </c>
      <c r="J17" s="70">
        <v>0</v>
      </c>
      <c r="K17" s="70">
        <v>0</v>
      </c>
      <c r="L17" s="70">
        <v>0</v>
      </c>
      <c r="M17" s="70">
        <v>0</v>
      </c>
      <c r="N17" s="70">
        <v>0</v>
      </c>
      <c r="O17" s="70">
        <v>0</v>
      </c>
      <c r="P17" s="70">
        <v>0</v>
      </c>
      <c r="Q17" s="70">
        <v>0</v>
      </c>
      <c r="R17" s="71">
        <f t="shared" si="0"/>
        <v>0</v>
      </c>
    </row>
    <row r="18" spans="1:18" ht="12.75" customHeight="1" x14ac:dyDescent="0.2">
      <c r="A18" s="302" t="s">
        <v>96</v>
      </c>
      <c r="B18" s="302"/>
      <c r="C18" s="302"/>
      <c r="D18" s="92">
        <v>13</v>
      </c>
      <c r="E18" s="70">
        <v>0</v>
      </c>
      <c r="F18" s="70">
        <v>0</v>
      </c>
      <c r="G18" s="70">
        <v>0</v>
      </c>
      <c r="H18" s="70">
        <v>0</v>
      </c>
      <c r="I18" s="70">
        <v>0</v>
      </c>
      <c r="J18" s="70">
        <v>0</v>
      </c>
      <c r="K18" s="70">
        <v>0</v>
      </c>
      <c r="L18" s="70">
        <v>0</v>
      </c>
      <c r="M18" s="70">
        <v>0</v>
      </c>
      <c r="N18" s="70">
        <v>0</v>
      </c>
      <c r="O18" s="70">
        <v>0</v>
      </c>
      <c r="P18" s="70">
        <v>0</v>
      </c>
      <c r="Q18" s="70">
        <v>0</v>
      </c>
      <c r="R18" s="71">
        <f t="shared" si="0"/>
        <v>0</v>
      </c>
    </row>
    <row r="19" spans="1:18" ht="24" customHeight="1" x14ac:dyDescent="0.2">
      <c r="A19" s="302" t="s">
        <v>167</v>
      </c>
      <c r="B19" s="302"/>
      <c r="C19" s="302"/>
      <c r="D19" s="92">
        <v>14</v>
      </c>
      <c r="E19" s="70">
        <v>0</v>
      </c>
      <c r="F19" s="70">
        <v>0</v>
      </c>
      <c r="G19" s="70">
        <v>0</v>
      </c>
      <c r="H19" s="70">
        <v>0</v>
      </c>
      <c r="I19" s="70">
        <v>0</v>
      </c>
      <c r="J19" s="70">
        <v>0</v>
      </c>
      <c r="K19" s="70">
        <v>0</v>
      </c>
      <c r="L19" s="70">
        <v>0</v>
      </c>
      <c r="M19" s="70">
        <v>0</v>
      </c>
      <c r="N19" s="70">
        <v>0</v>
      </c>
      <c r="O19" s="70">
        <v>0</v>
      </c>
      <c r="P19" s="70">
        <v>0</v>
      </c>
      <c r="Q19" s="70">
        <v>0</v>
      </c>
      <c r="R19" s="71">
        <f t="shared" si="0"/>
        <v>0</v>
      </c>
    </row>
    <row r="20" spans="1:18" ht="24" customHeight="1" x14ac:dyDescent="0.2">
      <c r="A20" s="302" t="s">
        <v>168</v>
      </c>
      <c r="B20" s="302"/>
      <c r="C20" s="302"/>
      <c r="D20" s="92">
        <v>15</v>
      </c>
      <c r="E20" s="70">
        <v>0</v>
      </c>
      <c r="F20" s="70">
        <v>0</v>
      </c>
      <c r="G20" s="70">
        <v>0</v>
      </c>
      <c r="H20" s="70">
        <v>0</v>
      </c>
      <c r="I20" s="70">
        <v>0</v>
      </c>
      <c r="J20" s="70">
        <v>0</v>
      </c>
      <c r="K20" s="70">
        <v>0</v>
      </c>
      <c r="L20" s="70">
        <v>0</v>
      </c>
      <c r="M20" s="70">
        <v>0</v>
      </c>
      <c r="N20" s="70">
        <v>0</v>
      </c>
      <c r="O20" s="70">
        <v>0</v>
      </c>
      <c r="P20" s="70">
        <v>0</v>
      </c>
      <c r="Q20" s="70">
        <v>0</v>
      </c>
      <c r="R20" s="71">
        <f t="shared" si="0"/>
        <v>0</v>
      </c>
    </row>
    <row r="21" spans="1:18" ht="20.25" customHeight="1" x14ac:dyDescent="0.2">
      <c r="A21" s="300" t="s">
        <v>169</v>
      </c>
      <c r="B21" s="300"/>
      <c r="C21" s="300"/>
      <c r="D21" s="92">
        <v>16</v>
      </c>
      <c r="E21" s="70">
        <v>0</v>
      </c>
      <c r="F21" s="70">
        <v>0</v>
      </c>
      <c r="G21" s="70">
        <v>0</v>
      </c>
      <c r="H21" s="70">
        <v>0</v>
      </c>
      <c r="I21" s="70">
        <v>0</v>
      </c>
      <c r="J21" s="70">
        <v>58768982</v>
      </c>
      <c r="K21" s="70">
        <v>0</v>
      </c>
      <c r="L21" s="70">
        <v>0</v>
      </c>
      <c r="M21" s="70">
        <v>0</v>
      </c>
      <c r="N21" s="70">
        <v>-58768982</v>
      </c>
      <c r="O21" s="70">
        <v>0</v>
      </c>
      <c r="P21" s="70">
        <v>0</v>
      </c>
      <c r="Q21" s="70">
        <v>0</v>
      </c>
      <c r="R21" s="71">
        <f t="shared" si="0"/>
        <v>0</v>
      </c>
    </row>
    <row r="22" spans="1:18" ht="20.25" customHeight="1" x14ac:dyDescent="0.2">
      <c r="A22" s="300" t="s">
        <v>170</v>
      </c>
      <c r="B22" s="300"/>
      <c r="C22" s="300"/>
      <c r="D22" s="92">
        <v>17</v>
      </c>
      <c r="E22" s="70">
        <v>0</v>
      </c>
      <c r="F22" s="70">
        <v>0</v>
      </c>
      <c r="G22" s="70">
        <v>0</v>
      </c>
      <c r="H22" s="70">
        <v>0</v>
      </c>
      <c r="I22" s="70">
        <v>0</v>
      </c>
      <c r="J22" s="70">
        <v>0</v>
      </c>
      <c r="K22" s="70">
        <v>0</v>
      </c>
      <c r="L22" s="70">
        <v>0</v>
      </c>
      <c r="M22" s="70">
        <v>0</v>
      </c>
      <c r="N22" s="70">
        <v>0</v>
      </c>
      <c r="O22" s="70">
        <v>0</v>
      </c>
      <c r="P22" s="70">
        <v>0</v>
      </c>
      <c r="Q22" s="70">
        <v>0</v>
      </c>
      <c r="R22" s="71">
        <f t="shared" si="0"/>
        <v>0</v>
      </c>
    </row>
    <row r="23" spans="1:18" ht="20.25" customHeight="1" x14ac:dyDescent="0.2">
      <c r="A23" s="300" t="s">
        <v>97</v>
      </c>
      <c r="B23" s="300"/>
      <c r="C23" s="300"/>
      <c r="D23" s="92">
        <v>18</v>
      </c>
      <c r="E23" s="70">
        <v>0</v>
      </c>
      <c r="F23" s="70">
        <v>0</v>
      </c>
      <c r="G23" s="70">
        <v>0</v>
      </c>
      <c r="H23" s="70">
        <v>0</v>
      </c>
      <c r="I23" s="70">
        <v>0</v>
      </c>
      <c r="J23" s="70">
        <v>0</v>
      </c>
      <c r="K23" s="70">
        <v>0</v>
      </c>
      <c r="L23" s="70">
        <v>0</v>
      </c>
      <c r="M23" s="70">
        <v>0</v>
      </c>
      <c r="N23" s="70">
        <v>0</v>
      </c>
      <c r="O23" s="70">
        <v>0</v>
      </c>
      <c r="P23" s="70">
        <v>0</v>
      </c>
      <c r="Q23" s="70">
        <v>0</v>
      </c>
      <c r="R23" s="71">
        <f t="shared" si="0"/>
        <v>0</v>
      </c>
    </row>
    <row r="24" spans="1:18" ht="20.25" customHeight="1" x14ac:dyDescent="0.2">
      <c r="A24" s="300" t="s">
        <v>171</v>
      </c>
      <c r="B24" s="300"/>
      <c r="C24" s="300"/>
      <c r="D24" s="92">
        <v>19</v>
      </c>
      <c r="E24" s="70">
        <v>0</v>
      </c>
      <c r="F24" s="70">
        <v>0</v>
      </c>
      <c r="G24" s="70">
        <v>0</v>
      </c>
      <c r="H24" s="70">
        <v>0</v>
      </c>
      <c r="I24" s="70">
        <v>0</v>
      </c>
      <c r="J24" s="70">
        <v>69973</v>
      </c>
      <c r="K24" s="70">
        <v>0</v>
      </c>
      <c r="L24" s="70">
        <v>0</v>
      </c>
      <c r="M24" s="70">
        <v>0</v>
      </c>
      <c r="N24" s="70">
        <v>0</v>
      </c>
      <c r="O24" s="70">
        <v>0</v>
      </c>
      <c r="P24" s="70">
        <v>0</v>
      </c>
      <c r="Q24" s="70">
        <v>0</v>
      </c>
      <c r="R24" s="71">
        <f t="shared" si="0"/>
        <v>69973</v>
      </c>
    </row>
    <row r="25" spans="1:18" ht="20.25" customHeight="1" x14ac:dyDescent="0.2">
      <c r="A25" s="300" t="s">
        <v>98</v>
      </c>
      <c r="B25" s="300"/>
      <c r="C25" s="300"/>
      <c r="D25" s="92">
        <v>20</v>
      </c>
      <c r="E25" s="70">
        <v>0</v>
      </c>
      <c r="F25" s="70">
        <v>0</v>
      </c>
      <c r="G25" s="70">
        <v>0</v>
      </c>
      <c r="H25" s="70">
        <v>0</v>
      </c>
      <c r="I25" s="70">
        <v>-1124880</v>
      </c>
      <c r="J25" s="70">
        <v>0</v>
      </c>
      <c r="K25" s="70">
        <v>0</v>
      </c>
      <c r="L25" s="70">
        <v>0</v>
      </c>
      <c r="M25" s="70">
        <v>0</v>
      </c>
      <c r="N25" s="70">
        <v>15235989</v>
      </c>
      <c r="O25" s="70">
        <v>0</v>
      </c>
      <c r="P25" s="70">
        <v>0</v>
      </c>
      <c r="Q25" s="70">
        <v>0</v>
      </c>
      <c r="R25" s="71">
        <f t="shared" si="0"/>
        <v>14111109</v>
      </c>
    </row>
    <row r="26" spans="1:18" ht="21" customHeight="1" x14ac:dyDescent="0.2">
      <c r="A26" s="301" t="s">
        <v>283</v>
      </c>
      <c r="B26" s="301"/>
      <c r="C26" s="301"/>
      <c r="D26" s="93">
        <v>21</v>
      </c>
      <c r="E26" s="71">
        <f>SUM(E9:E25)</f>
        <v>161970000</v>
      </c>
      <c r="F26" s="71">
        <f t="shared" ref="F26:Q26" si="2">SUM(F9:F25)</f>
        <v>0</v>
      </c>
      <c r="G26" s="71">
        <f t="shared" si="2"/>
        <v>0</v>
      </c>
      <c r="H26" s="71">
        <f t="shared" si="2"/>
        <v>0</v>
      </c>
      <c r="I26" s="71">
        <f t="shared" si="2"/>
        <v>10037338</v>
      </c>
      <c r="J26" s="71">
        <f t="shared" si="2"/>
        <v>313024343</v>
      </c>
      <c r="K26" s="71">
        <f t="shared" si="2"/>
        <v>0</v>
      </c>
      <c r="L26" s="71">
        <f t="shared" si="2"/>
        <v>89677716</v>
      </c>
      <c r="M26" s="71">
        <f t="shared" si="2"/>
        <v>-10540</v>
      </c>
      <c r="N26" s="71">
        <f t="shared" si="2"/>
        <v>15235989</v>
      </c>
      <c r="O26" s="71">
        <f t="shared" si="2"/>
        <v>0</v>
      </c>
      <c r="P26" s="71">
        <f t="shared" si="2"/>
        <v>0</v>
      </c>
      <c r="Q26" s="71">
        <f t="shared" si="2"/>
        <v>0</v>
      </c>
      <c r="R26" s="71">
        <f t="shared" si="0"/>
        <v>589934846</v>
      </c>
    </row>
    <row r="27" spans="1:18" ht="21" customHeight="1" x14ac:dyDescent="0.2">
      <c r="A27" s="73"/>
      <c r="B27" s="73"/>
      <c r="C27" s="73"/>
      <c r="D27" s="74"/>
      <c r="E27" s="75"/>
      <c r="F27" s="75"/>
      <c r="G27" s="75"/>
      <c r="H27" s="75"/>
      <c r="I27" s="75"/>
      <c r="J27" s="75"/>
      <c r="K27" s="75"/>
      <c r="L27" s="75"/>
      <c r="M27" s="75"/>
      <c r="N27" s="75"/>
      <c r="O27" s="75"/>
      <c r="P27" s="75"/>
      <c r="Q27" s="75"/>
      <c r="R27" s="75"/>
    </row>
  </sheetData>
  <sheetProtection algorithmName="SHA-512" hashValue="C6EQ0z/H3FI4Vfnnk1kKqthqRjE1mhCIWzP5QssAiC2gR8EMHCqBQOlggsbqe6FtrYS/81uaHqNXbLy8FiPKmA==" saltValue="ldZZ9xmk+va8t1JXzqxgPA=="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4">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7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17"/>
  <sheetViews>
    <sheetView tabSelected="1" view="pageBreakPreview" topLeftCell="A169" zoomScale="81" zoomScaleNormal="70" zoomScaleSheetLayoutView="85" workbookViewId="0">
      <selection activeCell="B106" sqref="B106"/>
    </sheetView>
  </sheetViews>
  <sheetFormatPr defaultRowHeight="12.75" x14ac:dyDescent="0.2"/>
  <cols>
    <col min="1" max="1" width="56.28515625" customWidth="1"/>
    <col min="2" max="2" width="39" customWidth="1"/>
    <col min="3" max="3" width="3.140625" customWidth="1"/>
    <col min="4" max="4" width="36.140625" customWidth="1"/>
    <col min="5" max="5" width="3.140625" customWidth="1"/>
    <col min="6" max="6" width="33.7109375" customWidth="1"/>
    <col min="7" max="7" width="3.140625" customWidth="1"/>
    <col min="8" max="8" width="31.140625" customWidth="1"/>
    <col min="9" max="9" width="3.85546875" customWidth="1"/>
    <col min="10" max="10" width="27.140625" customWidth="1"/>
    <col min="12" max="12" width="29.42578125" customWidth="1"/>
    <col min="14" max="14" width="12.42578125" bestFit="1" customWidth="1"/>
    <col min="15" max="15" width="15" customWidth="1"/>
  </cols>
  <sheetData>
    <row r="1" spans="1:17" x14ac:dyDescent="0.2">
      <c r="A1" s="99" t="s">
        <v>306</v>
      </c>
      <c r="B1" s="100"/>
      <c r="C1" s="100"/>
      <c r="D1" s="100"/>
      <c r="E1" s="100"/>
      <c r="F1" s="100"/>
      <c r="G1" s="100"/>
      <c r="H1" s="100"/>
      <c r="I1" s="101"/>
      <c r="J1" s="101"/>
      <c r="K1" s="101"/>
      <c r="L1" s="101"/>
      <c r="M1" s="101"/>
      <c r="N1" s="101"/>
      <c r="O1" s="101"/>
      <c r="P1" s="101"/>
      <c r="Q1" s="101"/>
    </row>
    <row r="3" spans="1:17" x14ac:dyDescent="0.2">
      <c r="A3" t="s">
        <v>364</v>
      </c>
    </row>
    <row r="4" spans="1:17" x14ac:dyDescent="0.2">
      <c r="A4" t="s">
        <v>365</v>
      </c>
    </row>
    <row r="6" spans="1:17" x14ac:dyDescent="0.2">
      <c r="A6" t="s">
        <v>366</v>
      </c>
    </row>
    <row r="8" spans="1:17" x14ac:dyDescent="0.2">
      <c r="A8" s="162" t="s">
        <v>367</v>
      </c>
    </row>
    <row r="10" spans="1:17" x14ac:dyDescent="0.2">
      <c r="A10" s="162" t="s">
        <v>368</v>
      </c>
    </row>
    <row r="13" spans="1:17" x14ac:dyDescent="0.2">
      <c r="A13" t="s">
        <v>369</v>
      </c>
    </row>
    <row r="15" spans="1:17" ht="47.1" customHeight="1" x14ac:dyDescent="0.2">
      <c r="A15" s="315" t="s">
        <v>370</v>
      </c>
      <c r="B15" s="315"/>
      <c r="C15" s="315"/>
      <c r="D15" s="315"/>
      <c r="E15" s="315"/>
      <c r="F15" s="315"/>
      <c r="G15" s="315"/>
      <c r="H15" s="315"/>
    </row>
    <row r="16" spans="1:17" x14ac:dyDescent="0.2">
      <c r="A16" s="163" t="s">
        <v>411</v>
      </c>
    </row>
    <row r="18" spans="1:8" ht="41.1" customHeight="1" x14ac:dyDescent="0.2">
      <c r="A18" s="314" t="s">
        <v>371</v>
      </c>
      <c r="B18" s="314"/>
      <c r="C18" s="314"/>
      <c r="D18" s="314"/>
      <c r="E18" s="314"/>
      <c r="F18" s="314"/>
      <c r="G18" s="314"/>
      <c r="H18" s="314"/>
    </row>
    <row r="19" spans="1:8" x14ac:dyDescent="0.2">
      <c r="A19" s="163" t="s">
        <v>412</v>
      </c>
    </row>
    <row r="21" spans="1:8" ht="38.1" customHeight="1" x14ac:dyDescent="0.2">
      <c r="A21" s="314" t="s">
        <v>372</v>
      </c>
      <c r="B21" s="314"/>
      <c r="C21" s="314"/>
      <c r="D21" s="314"/>
      <c r="E21" s="314"/>
      <c r="F21" s="314"/>
      <c r="G21" s="314"/>
      <c r="H21" s="314"/>
    </row>
    <row r="22" spans="1:8" x14ac:dyDescent="0.2">
      <c r="A22" s="163" t="s">
        <v>413</v>
      </c>
    </row>
    <row r="24" spans="1:8" x14ac:dyDescent="0.2">
      <c r="A24" t="s">
        <v>373</v>
      </c>
    </row>
    <row r="25" spans="1:8" x14ac:dyDescent="0.2">
      <c r="A25" s="163" t="s">
        <v>414</v>
      </c>
    </row>
    <row r="27" spans="1:8" x14ac:dyDescent="0.2">
      <c r="A27" t="s">
        <v>374</v>
      </c>
    </row>
    <row r="28" spans="1:8" x14ac:dyDescent="0.2">
      <c r="A28" s="163" t="s">
        <v>415</v>
      </c>
    </row>
    <row r="30" spans="1:8" x14ac:dyDescent="0.2">
      <c r="A30" t="s">
        <v>375</v>
      </c>
    </row>
    <row r="32" spans="1:8" x14ac:dyDescent="0.2">
      <c r="A32" s="314" t="s">
        <v>376</v>
      </c>
      <c r="B32" s="314"/>
      <c r="C32" s="314"/>
      <c r="D32" s="314"/>
      <c r="E32" s="314"/>
      <c r="F32" s="314"/>
      <c r="G32" s="314"/>
      <c r="H32" s="314"/>
    </row>
    <row r="33" spans="1:8" x14ac:dyDescent="0.2">
      <c r="A33" s="163" t="s">
        <v>377</v>
      </c>
    </row>
    <row r="34" spans="1:8" x14ac:dyDescent="0.2">
      <c r="A34" s="163" t="s">
        <v>416</v>
      </c>
    </row>
    <row r="35" spans="1:8" x14ac:dyDescent="0.2">
      <c r="A35" s="163" t="s">
        <v>378</v>
      </c>
    </row>
    <row r="36" spans="1:8" x14ac:dyDescent="0.2">
      <c r="A36" s="163" t="s">
        <v>379</v>
      </c>
    </row>
    <row r="37" spans="1:8" x14ac:dyDescent="0.2">
      <c r="A37" s="163" t="s">
        <v>380</v>
      </c>
    </row>
    <row r="38" spans="1:8" x14ac:dyDescent="0.2">
      <c r="A38" s="163" t="s">
        <v>381</v>
      </c>
    </row>
    <row r="40" spans="1:8" x14ac:dyDescent="0.2">
      <c r="A40" t="s">
        <v>382</v>
      </c>
    </row>
    <row r="41" spans="1:8" x14ac:dyDescent="0.2">
      <c r="A41" s="163" t="s">
        <v>383</v>
      </c>
    </row>
    <row r="43" spans="1:8" ht="39" customHeight="1" x14ac:dyDescent="0.2">
      <c r="A43" s="314" t="s">
        <v>384</v>
      </c>
      <c r="B43" s="314"/>
      <c r="C43" s="314"/>
      <c r="D43" s="314"/>
      <c r="E43" s="314"/>
      <c r="F43" s="314"/>
      <c r="G43" s="314"/>
      <c r="H43" s="314"/>
    </row>
    <row r="44" spans="1:8" x14ac:dyDescent="0.2">
      <c r="A44" s="163" t="s">
        <v>430</v>
      </c>
    </row>
    <row r="46" spans="1:8" x14ac:dyDescent="0.2">
      <c r="A46" t="s">
        <v>385</v>
      </c>
    </row>
    <row r="47" spans="1:8" x14ac:dyDescent="0.2">
      <c r="A47" s="163" t="s">
        <v>386</v>
      </c>
    </row>
    <row r="49" spans="1:8" ht="32.450000000000003" customHeight="1" x14ac:dyDescent="0.2">
      <c r="A49" s="314" t="s">
        <v>387</v>
      </c>
      <c r="B49" s="314"/>
      <c r="C49" s="314"/>
      <c r="D49" s="314"/>
      <c r="E49" s="314"/>
      <c r="F49" s="314"/>
      <c r="G49" s="314"/>
      <c r="H49" s="314"/>
    </row>
    <row r="50" spans="1:8" x14ac:dyDescent="0.2">
      <c r="A50" s="163" t="s">
        <v>417</v>
      </c>
    </row>
    <row r="51" spans="1:8" x14ac:dyDescent="0.2">
      <c r="A51" s="163" t="s">
        <v>418</v>
      </c>
    </row>
    <row r="53" spans="1:8" x14ac:dyDescent="0.2">
      <c r="A53" t="s">
        <v>388</v>
      </c>
    </row>
    <row r="54" spans="1:8" x14ac:dyDescent="0.2">
      <c r="A54" s="163" t="s">
        <v>419</v>
      </c>
    </row>
    <row r="56" spans="1:8" ht="50.45" customHeight="1" x14ac:dyDescent="0.2">
      <c r="A56" s="316" t="s">
        <v>389</v>
      </c>
      <c r="B56" s="314"/>
      <c r="C56" s="314"/>
      <c r="D56" s="314"/>
      <c r="E56" s="314"/>
      <c r="F56" s="314"/>
      <c r="G56" s="314"/>
      <c r="H56" s="314"/>
    </row>
    <row r="58" spans="1:8" x14ac:dyDescent="0.2">
      <c r="F58" s="164" t="s">
        <v>390</v>
      </c>
    </row>
    <row r="59" spans="1:8" x14ac:dyDescent="0.2">
      <c r="A59" s="165"/>
      <c r="B59" s="166" t="s">
        <v>391</v>
      </c>
      <c r="C59" s="165"/>
      <c r="D59" s="166" t="s">
        <v>392</v>
      </c>
      <c r="E59" s="165"/>
      <c r="F59" s="166" t="s">
        <v>393</v>
      </c>
    </row>
    <row r="60" spans="1:8" x14ac:dyDescent="0.2">
      <c r="A60" s="165" t="s">
        <v>394</v>
      </c>
      <c r="B60" s="167">
        <v>8735.696368220455</v>
      </c>
      <c r="C60" s="165"/>
      <c r="D60" s="167">
        <v>231.13209177954522</v>
      </c>
      <c r="E60" s="165"/>
      <c r="F60" s="167">
        <v>8966.8284600000006</v>
      </c>
    </row>
    <row r="61" spans="1:8" x14ac:dyDescent="0.2">
      <c r="A61" s="165" t="s">
        <v>395</v>
      </c>
      <c r="B61" s="167">
        <v>3824.9152232332385</v>
      </c>
      <c r="C61" s="165"/>
      <c r="D61" s="167">
        <v>112.43565676676141</v>
      </c>
      <c r="E61" s="165"/>
      <c r="F61" s="167">
        <v>3937.35088</v>
      </c>
    </row>
    <row r="62" spans="1:8" x14ac:dyDescent="0.2">
      <c r="A62" s="165" t="s">
        <v>396</v>
      </c>
      <c r="B62" s="167">
        <v>2001.1416132891097</v>
      </c>
      <c r="C62" s="165"/>
      <c r="D62" s="167">
        <v>53.274346710890114</v>
      </c>
      <c r="E62" s="165"/>
      <c r="F62" s="167">
        <v>2054.4159599999998</v>
      </c>
    </row>
    <row r="63" spans="1:8" x14ac:dyDescent="0.2">
      <c r="A63" s="165" t="s">
        <v>323</v>
      </c>
      <c r="B63" s="167">
        <v>1377.3367999999996</v>
      </c>
      <c r="C63" s="165"/>
      <c r="D63" s="167"/>
      <c r="E63" s="165"/>
      <c r="F63" s="167">
        <v>1377.3367999999996</v>
      </c>
    </row>
    <row r="64" spans="1:8" ht="15" x14ac:dyDescent="0.25">
      <c r="A64" s="168" t="s">
        <v>87</v>
      </c>
      <c r="B64" s="169">
        <v>15939.090004742802</v>
      </c>
      <c r="C64" s="165"/>
      <c r="D64" s="169">
        <v>396.84209525719677</v>
      </c>
      <c r="E64" s="165"/>
      <c r="F64" s="169">
        <v>16335.9321</v>
      </c>
    </row>
    <row r="67" spans="1:8" x14ac:dyDescent="0.2">
      <c r="A67" t="s">
        <v>397</v>
      </c>
    </row>
    <row r="68" spans="1:8" x14ac:dyDescent="0.2">
      <c r="A68" s="163" t="s">
        <v>420</v>
      </c>
    </row>
    <row r="70" spans="1:8" x14ac:dyDescent="0.2">
      <c r="A70" s="314" t="s">
        <v>398</v>
      </c>
      <c r="B70" s="314"/>
      <c r="C70" s="314"/>
      <c r="D70" s="314"/>
      <c r="E70" s="314"/>
      <c r="F70" s="314"/>
      <c r="G70" s="314"/>
      <c r="H70" s="314"/>
    </row>
    <row r="71" spans="1:8" x14ac:dyDescent="0.2">
      <c r="A71" s="163" t="s">
        <v>422</v>
      </c>
    </row>
    <row r="72" spans="1:8" x14ac:dyDescent="0.2">
      <c r="A72" s="163" t="s">
        <v>399</v>
      </c>
    </row>
    <row r="73" spans="1:8" x14ac:dyDescent="0.2">
      <c r="A73" s="163" t="s">
        <v>400</v>
      </c>
    </row>
    <row r="75" spans="1:8" x14ac:dyDescent="0.2">
      <c r="A75" t="s">
        <v>401</v>
      </c>
    </row>
    <row r="76" spans="1:8" x14ac:dyDescent="0.2">
      <c r="A76" s="163" t="s">
        <v>402</v>
      </c>
    </row>
    <row r="77" spans="1:8" x14ac:dyDescent="0.2">
      <c r="A77" s="163" t="s">
        <v>427</v>
      </c>
    </row>
    <row r="79" spans="1:8" x14ac:dyDescent="0.2">
      <c r="A79" t="s">
        <v>403</v>
      </c>
    </row>
    <row r="80" spans="1:8" x14ac:dyDescent="0.2">
      <c r="A80" s="163" t="s">
        <v>421</v>
      </c>
    </row>
    <row r="82" spans="1:8" x14ac:dyDescent="0.2">
      <c r="A82" t="s">
        <v>404</v>
      </c>
    </row>
    <row r="83" spans="1:8" x14ac:dyDescent="0.2">
      <c r="A83" s="163" t="s">
        <v>423</v>
      </c>
    </row>
    <row r="85" spans="1:8" x14ac:dyDescent="0.2">
      <c r="A85" t="s">
        <v>405</v>
      </c>
    </row>
    <row r="86" spans="1:8" x14ac:dyDescent="0.2">
      <c r="A86" s="163" t="s">
        <v>424</v>
      </c>
    </row>
    <row r="88" spans="1:8" ht="36" customHeight="1" x14ac:dyDescent="0.2">
      <c r="A88" s="314" t="s">
        <v>406</v>
      </c>
      <c r="B88" s="314"/>
      <c r="C88" s="314"/>
      <c r="D88" s="314"/>
      <c r="E88" s="314"/>
      <c r="F88" s="314"/>
      <c r="G88" s="314"/>
      <c r="H88" s="314"/>
    </row>
    <row r="89" spans="1:8" x14ac:dyDescent="0.2">
      <c r="A89" s="163" t="s">
        <v>424</v>
      </c>
    </row>
    <row r="91" spans="1:8" x14ac:dyDescent="0.2">
      <c r="A91" t="s">
        <v>407</v>
      </c>
    </row>
    <row r="92" spans="1:8" x14ac:dyDescent="0.2">
      <c r="A92" s="163" t="s">
        <v>425</v>
      </c>
    </row>
    <row r="94" spans="1:8" x14ac:dyDescent="0.2">
      <c r="A94" s="314" t="s">
        <v>408</v>
      </c>
      <c r="B94" s="314"/>
      <c r="C94" s="314"/>
      <c r="D94" s="314"/>
      <c r="E94" s="314"/>
      <c r="F94" s="314"/>
      <c r="G94" s="314"/>
      <c r="H94" s="314"/>
    </row>
    <row r="95" spans="1:8" x14ac:dyDescent="0.2">
      <c r="A95" s="163" t="s">
        <v>426</v>
      </c>
    </row>
    <row r="97" spans="1:17" x14ac:dyDescent="0.2">
      <c r="A97" t="s">
        <v>409</v>
      </c>
    </row>
    <row r="98" spans="1:17" x14ac:dyDescent="0.2">
      <c r="A98" s="163" t="s">
        <v>429</v>
      </c>
    </row>
    <row r="101" spans="1:17" ht="15.75" x14ac:dyDescent="0.25">
      <c r="A101" s="170" t="s">
        <v>410</v>
      </c>
    </row>
    <row r="103" spans="1:17" x14ac:dyDescent="0.2">
      <c r="A103" s="102"/>
      <c r="B103" s="103"/>
      <c r="C103" s="103"/>
      <c r="D103" s="103"/>
      <c r="E103" s="103"/>
      <c r="F103" s="103"/>
      <c r="G103" s="103"/>
      <c r="H103" s="103"/>
      <c r="I103" s="101"/>
      <c r="J103" s="101"/>
      <c r="K103" s="101"/>
      <c r="L103" s="101"/>
      <c r="M103" s="101"/>
      <c r="N103" s="101"/>
      <c r="O103" s="101"/>
      <c r="P103" s="101"/>
      <c r="Q103" s="101"/>
    </row>
    <row r="104" spans="1:17" x14ac:dyDescent="0.2">
      <c r="A104" s="104" t="s">
        <v>307</v>
      </c>
      <c r="B104" s="105"/>
      <c r="C104" s="105"/>
      <c r="D104" s="105" t="s">
        <v>308</v>
      </c>
      <c r="E104" s="105"/>
      <c r="F104" s="105" t="s">
        <v>308</v>
      </c>
      <c r="G104" s="105"/>
      <c r="H104" s="105" t="s">
        <v>308</v>
      </c>
      <c r="I104" s="101"/>
      <c r="J104" s="101"/>
      <c r="K104" s="101"/>
      <c r="L104" s="101"/>
      <c r="M104" s="101"/>
      <c r="N104" s="101"/>
      <c r="O104" s="101"/>
      <c r="P104" s="101"/>
      <c r="Q104" s="101"/>
    </row>
    <row r="105" spans="1:17" x14ac:dyDescent="0.2">
      <c r="A105" s="106" t="s">
        <v>309</v>
      </c>
      <c r="B105" s="160" t="s">
        <v>431</v>
      </c>
      <c r="C105" s="107"/>
      <c r="D105" s="108"/>
      <c r="E105" s="107"/>
      <c r="F105" s="161" t="s">
        <v>432</v>
      </c>
      <c r="G105" s="107"/>
      <c r="H105" s="108"/>
      <c r="I105" s="101"/>
      <c r="J105" s="101"/>
      <c r="K105" s="101"/>
      <c r="L105" s="101"/>
      <c r="M105" s="101"/>
      <c r="N105" s="101"/>
      <c r="O105" s="101"/>
      <c r="P105" s="101"/>
      <c r="Q105" s="101"/>
    </row>
    <row r="106" spans="1:17" x14ac:dyDescent="0.2">
      <c r="A106" s="106"/>
      <c r="B106" s="109" t="s">
        <v>310</v>
      </c>
      <c r="C106" s="109"/>
      <c r="D106" s="159" t="s">
        <v>112</v>
      </c>
      <c r="E106" s="109"/>
      <c r="F106" s="110" t="s">
        <v>310</v>
      </c>
      <c r="G106" s="109"/>
      <c r="H106" s="159" t="s">
        <v>112</v>
      </c>
      <c r="I106" s="101"/>
      <c r="J106" s="101"/>
      <c r="K106" s="101"/>
      <c r="L106" s="101"/>
      <c r="M106" s="101"/>
      <c r="N106" s="101"/>
      <c r="O106" s="101"/>
      <c r="P106" s="101"/>
      <c r="Q106" s="101"/>
    </row>
    <row r="107" spans="1:17" x14ac:dyDescent="0.2">
      <c r="A107" s="111" t="s">
        <v>311</v>
      </c>
      <c r="B107" s="112">
        <v>8638283</v>
      </c>
      <c r="C107" s="112"/>
      <c r="D107" s="112">
        <v>8638283</v>
      </c>
      <c r="E107" s="112"/>
      <c r="F107" s="112">
        <v>13848776</v>
      </c>
      <c r="G107" s="112"/>
      <c r="H107" s="112">
        <v>13848776</v>
      </c>
      <c r="I107" s="101"/>
      <c r="J107" s="101"/>
      <c r="K107" s="101"/>
      <c r="L107" s="101"/>
      <c r="M107" s="101"/>
      <c r="N107" s="101"/>
      <c r="O107" s="101"/>
      <c r="P107" s="101"/>
      <c r="Q107" s="101"/>
    </row>
    <row r="108" spans="1:17" x14ac:dyDescent="0.2">
      <c r="A108" s="111" t="s">
        <v>312</v>
      </c>
      <c r="B108" s="112">
        <v>30392900</v>
      </c>
      <c r="C108" s="112"/>
      <c r="D108" s="112">
        <v>30392900</v>
      </c>
      <c r="E108" s="112"/>
      <c r="F108" s="112">
        <v>36898780</v>
      </c>
      <c r="G108" s="112"/>
      <c r="H108" s="112">
        <v>36898780</v>
      </c>
      <c r="I108" s="101"/>
      <c r="J108" s="101"/>
      <c r="K108" s="101"/>
      <c r="L108" s="101"/>
      <c r="M108" s="101"/>
      <c r="N108" s="101"/>
      <c r="O108" s="101"/>
      <c r="P108" s="101"/>
      <c r="Q108" s="101"/>
    </row>
    <row r="109" spans="1:17" x14ac:dyDescent="0.2">
      <c r="A109" s="111" t="s">
        <v>189</v>
      </c>
      <c r="B109" s="112">
        <f>20677513+1874</f>
        <v>20679387</v>
      </c>
      <c r="C109" s="112"/>
      <c r="D109" s="112">
        <f>+B109</f>
        <v>20679387</v>
      </c>
      <c r="E109" s="112"/>
      <c r="F109" s="112">
        <f>8865424+1380</f>
        <v>8866804</v>
      </c>
      <c r="G109" s="112"/>
      <c r="H109" s="112">
        <f>+F109</f>
        <v>8866804</v>
      </c>
      <c r="I109" s="101"/>
      <c r="J109" s="101"/>
      <c r="K109" s="101"/>
      <c r="L109" s="101"/>
      <c r="M109" s="101"/>
      <c r="N109" s="101"/>
      <c r="O109" s="101"/>
      <c r="P109" s="101"/>
      <c r="Q109" s="101"/>
    </row>
    <row r="110" spans="1:17" x14ac:dyDescent="0.2">
      <c r="A110" s="111" t="s">
        <v>313</v>
      </c>
      <c r="B110" s="112"/>
      <c r="C110" s="112"/>
      <c r="D110" s="112">
        <v>0</v>
      </c>
      <c r="E110" s="112"/>
      <c r="F110" s="112"/>
      <c r="G110" s="112"/>
      <c r="H110" s="112"/>
      <c r="I110" s="101"/>
      <c r="J110" s="101"/>
      <c r="K110" s="101"/>
      <c r="L110" s="101"/>
      <c r="M110" s="101"/>
      <c r="N110" s="101"/>
      <c r="O110" s="101"/>
      <c r="P110" s="101"/>
      <c r="Q110" s="101"/>
    </row>
    <row r="111" spans="1:17" ht="13.5" thickBot="1" x14ac:dyDescent="0.25">
      <c r="A111" s="111" t="s">
        <v>199</v>
      </c>
      <c r="B111" s="112"/>
      <c r="C111" s="112"/>
      <c r="D111" s="112">
        <v>0</v>
      </c>
      <c r="E111" s="112"/>
      <c r="F111" s="112"/>
      <c r="G111" s="112"/>
      <c r="H111" s="112"/>
      <c r="I111" s="101"/>
      <c r="J111" s="101"/>
      <c r="K111" s="101"/>
      <c r="L111" s="101"/>
      <c r="M111" s="101"/>
      <c r="N111" s="101"/>
      <c r="O111" s="101"/>
      <c r="P111" s="101"/>
      <c r="Q111" s="101"/>
    </row>
    <row r="112" spans="1:17" ht="13.5" thickBot="1" x14ac:dyDescent="0.25">
      <c r="A112" s="113" t="s">
        <v>314</v>
      </c>
      <c r="B112" s="114">
        <f>SUM(B107:B111)</f>
        <v>59710570</v>
      </c>
      <c r="C112" s="114"/>
      <c r="D112" s="114">
        <f>SUM(D107:D111)</f>
        <v>59710570</v>
      </c>
      <c r="E112" s="114"/>
      <c r="F112" s="114">
        <f>SUM(F107:F111)</f>
        <v>59614360</v>
      </c>
      <c r="G112" s="114"/>
      <c r="H112" s="114">
        <f>SUM(H107:H111)</f>
        <v>59614360</v>
      </c>
      <c r="I112" s="101"/>
      <c r="J112" s="101"/>
      <c r="K112" s="101"/>
      <c r="L112" s="101"/>
      <c r="M112" s="101"/>
      <c r="N112" s="115">
        <f>+B112-RDG!H8</f>
        <v>0</v>
      </c>
      <c r="O112" s="115">
        <f>+F112-RDG!J8</f>
        <v>0</v>
      </c>
      <c r="P112" s="101"/>
      <c r="Q112" s="101"/>
    </row>
    <row r="113" spans="1:17" x14ac:dyDescent="0.2">
      <c r="A113" s="116"/>
      <c r="B113" s="117"/>
      <c r="C113" s="117"/>
      <c r="D113" s="117"/>
      <c r="E113" s="117"/>
      <c r="F113" s="117"/>
      <c r="G113" s="117"/>
      <c r="H113" s="117"/>
      <c r="I113" s="101"/>
      <c r="J113" s="101"/>
      <c r="K113" s="101"/>
      <c r="L113" s="101"/>
      <c r="M113" s="101"/>
      <c r="N113" s="101"/>
      <c r="O113" s="101"/>
      <c r="P113" s="101"/>
      <c r="Q113" s="101"/>
    </row>
    <row r="114" spans="1:17" x14ac:dyDescent="0.2">
      <c r="A114" s="104" t="s">
        <v>315</v>
      </c>
      <c r="B114" s="118"/>
      <c r="C114" s="118"/>
      <c r="D114" s="105" t="s">
        <v>308</v>
      </c>
      <c r="E114" s="118"/>
      <c r="F114" s="105"/>
      <c r="G114" s="118"/>
      <c r="H114" s="105" t="s">
        <v>308</v>
      </c>
      <c r="I114" s="101"/>
      <c r="J114" s="101"/>
      <c r="K114" s="101"/>
      <c r="L114" s="101"/>
      <c r="M114" s="101"/>
      <c r="N114" s="101"/>
      <c r="O114" s="101"/>
      <c r="P114" s="101"/>
      <c r="Q114" s="101"/>
    </row>
    <row r="115" spans="1:17" x14ac:dyDescent="0.2">
      <c r="A115" s="106" t="s">
        <v>316</v>
      </c>
      <c r="B115" s="160" t="str">
        <f>+$B$105</f>
        <v>Prethodno razdoblje 1.1. - 31.3.2025.</v>
      </c>
      <c r="C115" s="107"/>
      <c r="D115" s="108"/>
      <c r="E115" s="107"/>
      <c r="F115" s="161" t="str">
        <f>+$F$105</f>
        <v>Tekuće razdoblje 1.1. - 31.3.2026.</v>
      </c>
      <c r="G115" s="107"/>
      <c r="H115" s="108"/>
      <c r="I115" s="101"/>
      <c r="J115" s="101"/>
      <c r="K115" s="101"/>
      <c r="L115" s="101"/>
      <c r="M115" s="101"/>
      <c r="N115" s="101"/>
      <c r="O115" s="101"/>
      <c r="P115" s="101"/>
      <c r="Q115" s="101"/>
    </row>
    <row r="116" spans="1:17" x14ac:dyDescent="0.2">
      <c r="A116" s="106"/>
      <c r="B116" s="109" t="s">
        <v>310</v>
      </c>
      <c r="C116" s="109"/>
      <c r="D116" s="159" t="s">
        <v>112</v>
      </c>
      <c r="E116" s="109"/>
      <c r="F116" s="110" t="s">
        <v>310</v>
      </c>
      <c r="G116" s="109"/>
      <c r="H116" s="159" t="s">
        <v>112</v>
      </c>
      <c r="I116" s="101"/>
      <c r="J116" s="101"/>
      <c r="K116" s="101"/>
      <c r="L116" s="101"/>
      <c r="M116" s="101"/>
      <c r="N116" s="101"/>
      <c r="O116" s="101"/>
      <c r="P116" s="101"/>
      <c r="Q116" s="101"/>
    </row>
    <row r="117" spans="1:17" x14ac:dyDescent="0.2">
      <c r="A117" s="111" t="s">
        <v>311</v>
      </c>
      <c r="B117" s="119">
        <v>0</v>
      </c>
      <c r="C117" s="119"/>
      <c r="D117" s="119">
        <f>+B117</f>
        <v>0</v>
      </c>
      <c r="E117" s="119"/>
      <c r="F117" s="119">
        <v>0</v>
      </c>
      <c r="G117" s="119"/>
      <c r="H117" s="119">
        <f>+F117</f>
        <v>0</v>
      </c>
      <c r="I117" s="101"/>
      <c r="J117" s="101"/>
      <c r="K117" s="101"/>
      <c r="L117" s="101"/>
      <c r="M117" s="101"/>
      <c r="N117" s="101"/>
      <c r="O117" s="101"/>
      <c r="P117" s="101"/>
      <c r="Q117" s="101"/>
    </row>
    <row r="118" spans="1:17" x14ac:dyDescent="0.2">
      <c r="A118" s="111" t="s">
        <v>312</v>
      </c>
      <c r="B118" s="119">
        <v>1300</v>
      </c>
      <c r="C118" s="119"/>
      <c r="D118" s="119">
        <f t="shared" ref="D118:D121" si="0">+B118</f>
        <v>1300</v>
      </c>
      <c r="E118" s="119"/>
      <c r="F118" s="119">
        <v>2539</v>
      </c>
      <c r="G118" s="119"/>
      <c r="H118" s="119">
        <f t="shared" ref="H118:H121" si="1">+F118</f>
        <v>2539</v>
      </c>
      <c r="I118" s="101"/>
      <c r="J118" s="101"/>
      <c r="K118" s="101"/>
      <c r="L118" s="101"/>
      <c r="M118" s="101"/>
      <c r="N118" s="101"/>
      <c r="O118" s="101"/>
      <c r="P118" s="101"/>
      <c r="Q118" s="101"/>
    </row>
    <row r="119" spans="1:17" x14ac:dyDescent="0.2">
      <c r="A119" s="111" t="s">
        <v>189</v>
      </c>
      <c r="B119" s="119">
        <v>0</v>
      </c>
      <c r="C119" s="119"/>
      <c r="D119" s="119">
        <f t="shared" si="0"/>
        <v>0</v>
      </c>
      <c r="E119" s="119"/>
      <c r="F119" s="119">
        <v>0</v>
      </c>
      <c r="G119" s="119"/>
      <c r="H119" s="119">
        <f t="shared" si="1"/>
        <v>0</v>
      </c>
      <c r="I119" s="101"/>
      <c r="J119" s="101"/>
      <c r="K119" s="101"/>
      <c r="L119" s="101"/>
      <c r="M119" s="101"/>
      <c r="N119" s="101"/>
      <c r="O119" s="101"/>
      <c r="P119" s="101"/>
      <c r="Q119" s="101"/>
    </row>
    <row r="120" spans="1:17" x14ac:dyDescent="0.2">
      <c r="A120" s="111" t="s">
        <v>313</v>
      </c>
      <c r="B120" s="119">
        <v>19374660</v>
      </c>
      <c r="C120" s="119"/>
      <c r="D120" s="119">
        <f t="shared" si="0"/>
        <v>19374660</v>
      </c>
      <c r="E120" s="119"/>
      <c r="F120" s="119">
        <v>20093380</v>
      </c>
      <c r="G120" s="119"/>
      <c r="H120" s="119">
        <f t="shared" si="1"/>
        <v>20093380</v>
      </c>
      <c r="I120" s="101"/>
      <c r="J120" s="101"/>
      <c r="K120" s="101"/>
      <c r="L120" s="101"/>
      <c r="M120" s="101"/>
      <c r="N120" s="101"/>
      <c r="O120" s="101"/>
      <c r="P120" s="101"/>
      <c r="Q120" s="101"/>
    </row>
    <row r="121" spans="1:17" ht="13.5" thickBot="1" x14ac:dyDescent="0.25">
      <c r="A121" s="111" t="s">
        <v>199</v>
      </c>
      <c r="B121" s="119">
        <f>2877-401</f>
        <v>2476</v>
      </c>
      <c r="C121" s="119"/>
      <c r="D121" s="119">
        <f t="shared" si="0"/>
        <v>2476</v>
      </c>
      <c r="E121" s="119"/>
      <c r="F121" s="119">
        <f>48392-1928</f>
        <v>46464</v>
      </c>
      <c r="G121" s="119"/>
      <c r="H121" s="119">
        <f t="shared" si="1"/>
        <v>46464</v>
      </c>
      <c r="I121" s="101"/>
      <c r="J121" s="101"/>
      <c r="K121" s="101"/>
      <c r="L121" s="101"/>
      <c r="M121" s="101"/>
      <c r="N121" s="101"/>
      <c r="O121" s="101"/>
      <c r="P121" s="101"/>
      <c r="Q121" s="101"/>
    </row>
    <row r="122" spans="1:17" ht="13.5" thickBot="1" x14ac:dyDescent="0.25">
      <c r="A122" s="113" t="s">
        <v>314</v>
      </c>
      <c r="B122" s="114">
        <f>SUM(B117:B121)</f>
        <v>19378436</v>
      </c>
      <c r="C122" s="114"/>
      <c r="D122" s="114">
        <f>SUM(D117:D121)</f>
        <v>19378436</v>
      </c>
      <c r="E122" s="114"/>
      <c r="F122" s="114">
        <f>SUM(F117:F121)</f>
        <v>20142383</v>
      </c>
      <c r="G122" s="114"/>
      <c r="H122" s="114">
        <f>SUM(H117:H121)</f>
        <v>20142383</v>
      </c>
      <c r="I122" s="101"/>
      <c r="J122" s="101"/>
      <c r="K122" s="101"/>
      <c r="L122" s="101"/>
      <c r="M122" s="101"/>
      <c r="N122" s="115">
        <f>+B122-RDG!H10</f>
        <v>0</v>
      </c>
      <c r="O122" s="115">
        <f>+F122-RDG!J10</f>
        <v>0</v>
      </c>
      <c r="P122" s="101"/>
      <c r="Q122" s="101"/>
    </row>
    <row r="123" spans="1:17" x14ac:dyDescent="0.2">
      <c r="A123" s="116"/>
      <c r="B123" s="117"/>
      <c r="C123" s="117"/>
      <c r="D123" s="117"/>
      <c r="E123" s="117"/>
      <c r="F123" s="117"/>
      <c r="G123" s="117"/>
      <c r="H123" s="117"/>
      <c r="I123" s="101"/>
      <c r="J123" s="101"/>
      <c r="K123" s="101"/>
      <c r="L123" s="101"/>
      <c r="M123" s="101"/>
      <c r="N123" s="101"/>
      <c r="O123" s="101"/>
      <c r="P123" s="101"/>
      <c r="Q123" s="101"/>
    </row>
    <row r="124" spans="1:17" x14ac:dyDescent="0.2">
      <c r="A124" s="104" t="s">
        <v>317</v>
      </c>
      <c r="B124" s="118"/>
      <c r="C124" s="118"/>
      <c r="D124" s="105" t="s">
        <v>308</v>
      </c>
      <c r="E124" s="118"/>
      <c r="F124" s="105"/>
      <c r="G124" s="118"/>
      <c r="H124" s="105" t="s">
        <v>308</v>
      </c>
      <c r="I124" s="101"/>
      <c r="J124" s="101"/>
      <c r="K124" s="101"/>
      <c r="L124" s="101"/>
      <c r="M124" s="101"/>
      <c r="N124" s="101"/>
      <c r="O124" s="101"/>
      <c r="P124" s="101"/>
      <c r="Q124" s="101"/>
    </row>
    <row r="125" spans="1:17" x14ac:dyDescent="0.2">
      <c r="A125" s="106" t="s">
        <v>318</v>
      </c>
      <c r="B125" s="160" t="str">
        <f>+$B$105</f>
        <v>Prethodno razdoblje 1.1. - 31.3.2025.</v>
      </c>
      <c r="C125" s="107"/>
      <c r="D125" s="108"/>
      <c r="E125" s="107"/>
      <c r="F125" s="161" t="str">
        <f>+$F$105</f>
        <v>Tekuće razdoblje 1.1. - 31.3.2026.</v>
      </c>
      <c r="G125" s="107"/>
      <c r="H125" s="108"/>
      <c r="I125" s="101"/>
      <c r="J125" s="101"/>
      <c r="K125" s="101"/>
      <c r="L125" s="101"/>
      <c r="M125" s="101"/>
      <c r="N125" s="101"/>
      <c r="O125" s="101"/>
      <c r="P125" s="101"/>
      <c r="Q125" s="101"/>
    </row>
    <row r="126" spans="1:17" x14ac:dyDescent="0.2">
      <c r="A126" s="106"/>
      <c r="B126" s="109" t="s">
        <v>310</v>
      </c>
      <c r="C126" s="109"/>
      <c r="D126" s="159" t="s">
        <v>112</v>
      </c>
      <c r="E126" s="109"/>
      <c r="F126" s="110" t="s">
        <v>310</v>
      </c>
      <c r="G126" s="109"/>
      <c r="H126" s="159" t="s">
        <v>112</v>
      </c>
      <c r="I126" s="101"/>
      <c r="J126" s="101"/>
      <c r="K126" s="101"/>
      <c r="L126" s="101"/>
      <c r="M126" s="101"/>
      <c r="N126" s="101"/>
      <c r="O126" s="101"/>
      <c r="P126" s="101"/>
      <c r="Q126" s="101"/>
    </row>
    <row r="127" spans="1:17" x14ac:dyDescent="0.2">
      <c r="A127" s="120" t="s">
        <v>319</v>
      </c>
      <c r="B127" s="121">
        <v>10468866.85000002</v>
      </c>
      <c r="C127" s="121"/>
      <c r="D127" s="121">
        <f>+B127</f>
        <v>10468866.85000002</v>
      </c>
      <c r="E127" s="121"/>
      <c r="F127" s="121">
        <v>10095627.800000118</v>
      </c>
      <c r="G127" s="121"/>
      <c r="H127" s="121">
        <f>+F127</f>
        <v>10095627.800000118</v>
      </c>
      <c r="I127" s="101"/>
      <c r="J127" s="101"/>
      <c r="K127" s="101"/>
      <c r="L127" s="101"/>
      <c r="M127" s="101"/>
      <c r="N127" s="101"/>
      <c r="O127" s="101"/>
      <c r="P127" s="101"/>
      <c r="Q127" s="101"/>
    </row>
    <row r="128" spans="1:17" x14ac:dyDescent="0.2">
      <c r="A128" s="120" t="s">
        <v>320</v>
      </c>
      <c r="B128" s="121">
        <v>2954967.3500000034</v>
      </c>
      <c r="C128" s="121"/>
      <c r="D128" s="121">
        <f t="shared" ref="D128:D131" si="2">+B128</f>
        <v>2954967.3500000034</v>
      </c>
      <c r="E128" s="121"/>
      <c r="F128" s="121">
        <v>2826135.259999997</v>
      </c>
      <c r="G128" s="121"/>
      <c r="H128" s="121">
        <f t="shared" ref="H128:H131" si="3">+F128</f>
        <v>2826135.259999997</v>
      </c>
      <c r="I128" s="101"/>
      <c r="J128" s="101"/>
      <c r="K128" s="101"/>
      <c r="L128" s="101"/>
      <c r="M128" s="101"/>
      <c r="N128" s="101"/>
      <c r="O128" s="101"/>
      <c r="P128" s="101"/>
      <c r="Q128" s="101"/>
    </row>
    <row r="129" spans="1:17" x14ac:dyDescent="0.2">
      <c r="A129" s="120" t="s">
        <v>321</v>
      </c>
      <c r="B129" s="121">
        <v>1099317.0699999949</v>
      </c>
      <c r="C129" s="121"/>
      <c r="D129" s="121">
        <f t="shared" si="2"/>
        <v>1099317.0699999949</v>
      </c>
      <c r="E129" s="121"/>
      <c r="F129" s="121">
        <v>1110122.7999999993</v>
      </c>
      <c r="G129" s="121"/>
      <c r="H129" s="121">
        <f t="shared" si="3"/>
        <v>1110122.7999999993</v>
      </c>
      <c r="I129" s="101"/>
      <c r="J129" s="101"/>
      <c r="K129" s="101"/>
      <c r="L129" s="101"/>
      <c r="M129" s="101"/>
      <c r="N129" s="101"/>
      <c r="O129" s="101"/>
      <c r="P129" s="101"/>
      <c r="Q129" s="101"/>
    </row>
    <row r="130" spans="1:17" x14ac:dyDescent="0.2">
      <c r="A130" s="120" t="s">
        <v>322</v>
      </c>
      <c r="B130" s="121">
        <v>595131.39999999944</v>
      </c>
      <c r="C130" s="121"/>
      <c r="D130" s="121">
        <f t="shared" si="2"/>
        <v>595131.39999999944</v>
      </c>
      <c r="E130" s="121"/>
      <c r="F130" s="121">
        <v>645926.05999999971</v>
      </c>
      <c r="G130" s="121"/>
      <c r="H130" s="121">
        <f t="shared" si="3"/>
        <v>645926.05999999971</v>
      </c>
      <c r="I130" s="101"/>
      <c r="J130" s="101"/>
      <c r="K130" s="101"/>
      <c r="L130" s="101"/>
      <c r="M130" s="101"/>
      <c r="N130" s="101"/>
      <c r="O130" s="101"/>
      <c r="P130" s="101"/>
      <c r="Q130" s="101"/>
    </row>
    <row r="131" spans="1:17" ht="13.5" thickBot="1" x14ac:dyDescent="0.25">
      <c r="A131" s="120" t="s">
        <v>323</v>
      </c>
      <c r="B131" s="121">
        <f>3178973.39+181125</f>
        <v>3360098.39</v>
      </c>
      <c r="C131" s="121"/>
      <c r="D131" s="121">
        <f t="shared" si="2"/>
        <v>3360098.39</v>
      </c>
      <c r="E131" s="121"/>
      <c r="F131" s="121">
        <f>3638412.6+396173</f>
        <v>4034585.6</v>
      </c>
      <c r="G131" s="121"/>
      <c r="H131" s="121">
        <f t="shared" si="3"/>
        <v>4034585.6</v>
      </c>
      <c r="I131" s="101"/>
      <c r="J131" s="101"/>
      <c r="K131" s="101"/>
      <c r="L131" s="101"/>
      <c r="M131" s="101"/>
      <c r="N131" s="101"/>
      <c r="O131" s="101"/>
      <c r="P131" s="101"/>
      <c r="Q131" s="101"/>
    </row>
    <row r="132" spans="1:17" ht="13.5" thickBot="1" x14ac:dyDescent="0.25">
      <c r="A132" s="113" t="s">
        <v>314</v>
      </c>
      <c r="B132" s="114">
        <f>SUM(B127:B131)</f>
        <v>18478381.060000017</v>
      </c>
      <c r="C132" s="114"/>
      <c r="D132" s="114">
        <f>SUM(D127:D131)</f>
        <v>18478381.060000017</v>
      </c>
      <c r="E132" s="114"/>
      <c r="F132" s="114">
        <f>SUM(F127:F131)</f>
        <v>18712397.520000115</v>
      </c>
      <c r="G132" s="114"/>
      <c r="H132" s="114">
        <f>SUM(H127:H131)</f>
        <v>18712397.520000115</v>
      </c>
      <c r="I132" s="101"/>
      <c r="J132" s="101"/>
      <c r="K132" s="101"/>
      <c r="L132" s="101"/>
      <c r="M132" s="101"/>
      <c r="N132" s="115">
        <f>+B132-RDG!H15</f>
        <v>6.0000017285346985E-2</v>
      </c>
      <c r="O132" s="122">
        <f>+F132-RDG!J15</f>
        <v>-0.47999988496303558</v>
      </c>
      <c r="P132" s="101"/>
      <c r="Q132" s="101"/>
    </row>
    <row r="133" spans="1:17" x14ac:dyDescent="0.2">
      <c r="A133" s="116"/>
      <c r="B133" s="117"/>
      <c r="C133" s="117"/>
      <c r="D133" s="117"/>
      <c r="E133" s="117"/>
      <c r="F133" s="117"/>
      <c r="G133" s="117"/>
      <c r="H133" s="117"/>
      <c r="I133" s="101"/>
      <c r="J133" s="101"/>
      <c r="K133" s="101"/>
      <c r="L133" s="101"/>
      <c r="M133" s="101"/>
      <c r="N133" s="101"/>
      <c r="O133" s="101"/>
      <c r="P133" s="101"/>
      <c r="Q133" s="101"/>
    </row>
    <row r="134" spans="1:17" x14ac:dyDescent="0.2">
      <c r="A134" s="104" t="s">
        <v>324</v>
      </c>
      <c r="B134" s="118"/>
      <c r="C134" s="118"/>
      <c r="D134" s="105" t="s">
        <v>308</v>
      </c>
      <c r="E134" s="118"/>
      <c r="F134" s="105"/>
      <c r="G134" s="118"/>
      <c r="H134" s="105" t="s">
        <v>308</v>
      </c>
      <c r="I134" s="101"/>
      <c r="J134" s="101"/>
      <c r="K134" s="101"/>
      <c r="L134" s="101"/>
      <c r="M134" s="101"/>
      <c r="N134" s="101"/>
      <c r="O134" s="101"/>
      <c r="P134" s="101"/>
      <c r="Q134" s="101"/>
    </row>
    <row r="135" spans="1:17" x14ac:dyDescent="0.2">
      <c r="A135" s="106" t="s">
        <v>325</v>
      </c>
      <c r="B135" s="160" t="str">
        <f>+$B$105</f>
        <v>Prethodno razdoblje 1.1. - 31.3.2025.</v>
      </c>
      <c r="C135" s="107"/>
      <c r="D135" s="108"/>
      <c r="E135" s="107"/>
      <c r="F135" s="161" t="str">
        <f>+$F$105</f>
        <v>Tekuće razdoblje 1.1. - 31.3.2026.</v>
      </c>
      <c r="G135" s="107"/>
      <c r="H135" s="108"/>
      <c r="I135" s="101"/>
      <c r="J135" s="101"/>
      <c r="K135" s="101"/>
      <c r="L135" s="101"/>
      <c r="M135" s="101"/>
      <c r="N135" s="101"/>
      <c r="O135" s="101"/>
      <c r="P135" s="101"/>
      <c r="Q135" s="101"/>
    </row>
    <row r="136" spans="1:17" x14ac:dyDescent="0.2">
      <c r="A136" s="106"/>
      <c r="B136" s="109" t="s">
        <v>310</v>
      </c>
      <c r="C136" s="109"/>
      <c r="D136" s="159" t="s">
        <v>112</v>
      </c>
      <c r="E136" s="109"/>
      <c r="F136" s="110" t="s">
        <v>310</v>
      </c>
      <c r="G136" s="109"/>
      <c r="H136" s="159" t="s">
        <v>112</v>
      </c>
      <c r="I136" s="101"/>
      <c r="J136" s="101"/>
      <c r="K136" s="101"/>
      <c r="L136" s="101"/>
      <c r="M136" s="101"/>
      <c r="N136" s="101"/>
      <c r="O136" s="101"/>
      <c r="P136" s="101"/>
      <c r="Q136" s="101"/>
    </row>
    <row r="137" spans="1:17" x14ac:dyDescent="0.2">
      <c r="A137" s="123" t="s">
        <v>326</v>
      </c>
      <c r="B137" s="112">
        <v>6425656.3100000005</v>
      </c>
      <c r="C137" s="112"/>
      <c r="D137" s="124">
        <f>+B137</f>
        <v>6425656.3100000005</v>
      </c>
      <c r="E137" s="112"/>
      <c r="F137" s="124">
        <v>6151126.6200000001</v>
      </c>
      <c r="G137" s="112"/>
      <c r="H137" s="124">
        <f>+F137</f>
        <v>6151126.6200000001</v>
      </c>
      <c r="I137" s="101"/>
      <c r="J137" s="101"/>
      <c r="K137" s="101"/>
      <c r="L137" s="101"/>
      <c r="M137" s="101"/>
      <c r="N137" s="101"/>
      <c r="O137" s="101"/>
      <c r="P137" s="101"/>
      <c r="Q137" s="101"/>
    </row>
    <row r="138" spans="1:17" ht="13.5" thickBot="1" x14ac:dyDescent="0.25">
      <c r="A138" s="123" t="s">
        <v>323</v>
      </c>
      <c r="B138" s="112">
        <f>2913389.61+5379</f>
        <v>2918768.61</v>
      </c>
      <c r="C138" s="112"/>
      <c r="D138" s="124">
        <f>+B138</f>
        <v>2918768.61</v>
      </c>
      <c r="E138" s="112"/>
      <c r="F138" s="124">
        <f>2891812.24-15139</f>
        <v>2876673.24</v>
      </c>
      <c r="G138" s="112"/>
      <c r="H138" s="124">
        <f>+F138</f>
        <v>2876673.24</v>
      </c>
      <c r="I138" s="101"/>
      <c r="J138" s="101"/>
      <c r="K138" s="101"/>
      <c r="L138" s="101"/>
      <c r="M138" s="101"/>
      <c r="N138" s="101"/>
      <c r="O138" s="101"/>
      <c r="P138" s="101"/>
      <c r="Q138" s="101"/>
    </row>
    <row r="139" spans="1:17" ht="13.5" thickBot="1" x14ac:dyDescent="0.25">
      <c r="A139" s="113" t="s">
        <v>314</v>
      </c>
      <c r="B139" s="114">
        <f>SUM(B137:B138)</f>
        <v>9344424.9199999999</v>
      </c>
      <c r="C139" s="114"/>
      <c r="D139" s="114">
        <f>SUM(D137:D138)</f>
        <v>9344424.9199999999</v>
      </c>
      <c r="E139" s="114"/>
      <c r="F139" s="114">
        <f>SUM(F137:F138)</f>
        <v>9027799.8599999994</v>
      </c>
      <c r="G139" s="114"/>
      <c r="H139" s="114">
        <f>SUM(H137:H138)</f>
        <v>9027799.8599999994</v>
      </c>
      <c r="I139" s="101"/>
      <c r="J139" s="101"/>
      <c r="K139" s="101"/>
      <c r="L139" s="101"/>
      <c r="M139" s="101"/>
      <c r="N139" s="115">
        <f>+B139-RDG!H16</f>
        <v>-8.0000000074505806E-2</v>
      </c>
      <c r="O139" s="115">
        <f>+F139-RDG!J16</f>
        <v>-0.14000000059604645</v>
      </c>
      <c r="P139" s="101"/>
      <c r="Q139" s="101"/>
    </row>
    <row r="140" spans="1:17" x14ac:dyDescent="0.2">
      <c r="A140" s="116" t="s">
        <v>327</v>
      </c>
      <c r="B140" s="117"/>
      <c r="C140" s="117"/>
      <c r="D140" s="117"/>
      <c r="E140" s="117"/>
      <c r="F140" s="117"/>
      <c r="G140" s="117"/>
      <c r="H140" s="117"/>
      <c r="I140" s="101"/>
      <c r="J140" s="101"/>
      <c r="K140" s="101"/>
      <c r="L140" s="101"/>
      <c r="M140" s="101"/>
      <c r="N140" s="101"/>
      <c r="O140" s="101"/>
      <c r="P140" s="101"/>
      <c r="Q140" s="101"/>
    </row>
    <row r="141" spans="1:17" x14ac:dyDescent="0.2">
      <c r="A141" s="125" t="s">
        <v>328</v>
      </c>
      <c r="B141" s="118"/>
      <c r="C141" s="118"/>
      <c r="D141" s="105" t="s">
        <v>308</v>
      </c>
      <c r="E141" s="118"/>
      <c r="F141" s="105"/>
      <c r="G141" s="118"/>
      <c r="H141" s="105" t="s">
        <v>308</v>
      </c>
      <c r="I141" s="101"/>
      <c r="J141" s="101"/>
      <c r="K141" s="101"/>
      <c r="L141" s="101"/>
      <c r="M141" s="101"/>
      <c r="N141" s="101"/>
      <c r="O141" s="101"/>
      <c r="P141" s="101"/>
      <c r="Q141" s="101"/>
    </row>
    <row r="142" spans="1:17" x14ac:dyDescent="0.2">
      <c r="A142" s="106" t="s">
        <v>329</v>
      </c>
      <c r="B142" s="160" t="str">
        <f>+$B$105</f>
        <v>Prethodno razdoblje 1.1. - 31.3.2025.</v>
      </c>
      <c r="C142" s="107"/>
      <c r="D142" s="108"/>
      <c r="E142" s="107"/>
      <c r="F142" s="161" t="str">
        <f>+$F$105</f>
        <v>Tekuće razdoblje 1.1. - 31.3.2026.</v>
      </c>
      <c r="G142" s="107"/>
      <c r="H142" s="108"/>
      <c r="I142" s="101"/>
      <c r="J142" s="101"/>
      <c r="K142" s="101"/>
      <c r="L142" s="101"/>
      <c r="M142" s="101"/>
      <c r="N142" s="101"/>
      <c r="O142" s="101"/>
      <c r="P142" s="101"/>
      <c r="Q142" s="101"/>
    </row>
    <row r="143" spans="1:17" x14ac:dyDescent="0.2">
      <c r="A143" s="126"/>
      <c r="B143" s="109" t="s">
        <v>310</v>
      </c>
      <c r="C143" s="109"/>
      <c r="D143" s="159" t="s">
        <v>112</v>
      </c>
      <c r="E143" s="109"/>
      <c r="F143" s="110" t="s">
        <v>310</v>
      </c>
      <c r="G143" s="109"/>
      <c r="H143" s="159" t="s">
        <v>112</v>
      </c>
      <c r="I143" s="101"/>
      <c r="J143" s="101"/>
      <c r="K143" s="101"/>
      <c r="L143" s="101"/>
      <c r="M143" s="101"/>
      <c r="N143" s="101"/>
      <c r="O143" s="101"/>
      <c r="P143" s="101"/>
      <c r="Q143" s="101"/>
    </row>
    <row r="144" spans="1:17" x14ac:dyDescent="0.2">
      <c r="A144" s="120" t="s">
        <v>330</v>
      </c>
      <c r="B144" s="124">
        <v>505008.54000000004</v>
      </c>
      <c r="C144" s="124"/>
      <c r="D144" s="124">
        <f>+B144</f>
        <v>505008.54000000004</v>
      </c>
      <c r="E144" s="124"/>
      <c r="F144" s="124">
        <v>-864156.08000000007</v>
      </c>
      <c r="G144" s="124"/>
      <c r="H144" s="124">
        <f>+F144</f>
        <v>-864156.08000000007</v>
      </c>
      <c r="I144" s="101"/>
      <c r="J144" s="101"/>
      <c r="K144" s="101"/>
      <c r="L144" s="101"/>
      <c r="M144" s="101"/>
      <c r="N144" s="101"/>
      <c r="O144" s="101"/>
      <c r="P144" s="101"/>
      <c r="Q144" s="101"/>
    </row>
    <row r="145" spans="1:17" x14ac:dyDescent="0.2">
      <c r="A145" s="120" t="s">
        <v>331</v>
      </c>
      <c r="B145" s="124">
        <v>-146531.22999999998</v>
      </c>
      <c r="C145" s="124"/>
      <c r="D145" s="124">
        <f t="shared" ref="D145:D146" si="4">+B145</f>
        <v>-146531.22999999998</v>
      </c>
      <c r="E145" s="124"/>
      <c r="F145" s="124">
        <v>-342341.23999999993</v>
      </c>
      <c r="G145" s="124"/>
      <c r="H145" s="124">
        <f t="shared" ref="H145:H146" si="5">+F145</f>
        <v>-342341.23999999993</v>
      </c>
      <c r="I145" s="101"/>
      <c r="J145" s="101"/>
      <c r="K145" s="101"/>
      <c r="L145" s="101"/>
      <c r="M145" s="101"/>
      <c r="N145" s="101"/>
      <c r="O145" s="101"/>
      <c r="P145" s="101"/>
      <c r="Q145" s="101"/>
    </row>
    <row r="146" spans="1:17" ht="13.5" thickBot="1" x14ac:dyDescent="0.25">
      <c r="A146" s="120" t="s">
        <v>332</v>
      </c>
      <c r="B146" s="124">
        <v>881079.27000000025</v>
      </c>
      <c r="C146" s="124"/>
      <c r="D146" s="124">
        <f t="shared" si="4"/>
        <v>881079.27000000025</v>
      </c>
      <c r="E146" s="124"/>
      <c r="F146" s="124">
        <v>410509.71999999986</v>
      </c>
      <c r="G146" s="124"/>
      <c r="H146" s="124">
        <f t="shared" si="5"/>
        <v>410509.71999999986</v>
      </c>
      <c r="I146" s="101"/>
      <c r="J146" s="101"/>
      <c r="K146" s="101"/>
      <c r="L146" s="101"/>
      <c r="M146" s="101"/>
      <c r="N146" s="101"/>
      <c r="O146" s="101"/>
      <c r="P146" s="101"/>
      <c r="Q146" s="101"/>
    </row>
    <row r="147" spans="1:17" ht="13.5" thickBot="1" x14ac:dyDescent="0.25">
      <c r="A147" s="127" t="s">
        <v>314</v>
      </c>
      <c r="B147" s="114">
        <f>SUM(B144:B146)</f>
        <v>1239556.5800000003</v>
      </c>
      <c r="C147" s="114"/>
      <c r="D147" s="114">
        <f>SUM(D144:D146)</f>
        <v>1239556.5800000003</v>
      </c>
      <c r="E147" s="114"/>
      <c r="F147" s="114">
        <f>SUM(F144:F146)</f>
        <v>-795987.60000000021</v>
      </c>
      <c r="G147" s="114"/>
      <c r="H147" s="114">
        <f>SUM(H144:H146)</f>
        <v>-795987.60000000021</v>
      </c>
      <c r="I147" s="101"/>
      <c r="J147" s="101"/>
      <c r="K147" s="101"/>
      <c r="L147" s="101"/>
      <c r="M147" s="101"/>
      <c r="N147" s="115">
        <f>+B147-RDG!H17</f>
        <v>-0.41999999969266355</v>
      </c>
      <c r="O147" s="115">
        <f>+F147-RDG!J17</f>
        <v>0.39999999979045242</v>
      </c>
      <c r="P147" s="101"/>
      <c r="Q147" s="101"/>
    </row>
    <row r="148" spans="1:17" x14ac:dyDescent="0.2">
      <c r="A148" s="127"/>
      <c r="B148" s="128"/>
      <c r="C148" s="128"/>
      <c r="D148" s="128"/>
      <c r="E148" s="128"/>
      <c r="F148" s="128"/>
      <c r="G148" s="128"/>
      <c r="H148" s="128"/>
      <c r="I148" s="101"/>
      <c r="J148" s="101"/>
      <c r="K148" s="101"/>
      <c r="L148" s="101"/>
      <c r="M148" s="101"/>
      <c r="N148" s="115"/>
      <c r="O148" s="115"/>
      <c r="P148" s="101"/>
      <c r="Q148" s="101"/>
    </row>
    <row r="149" spans="1:17" x14ac:dyDescent="0.2">
      <c r="A149" s="127"/>
      <c r="B149" s="128"/>
      <c r="C149" s="128"/>
      <c r="D149" s="128"/>
      <c r="E149" s="128"/>
      <c r="F149" s="128"/>
      <c r="G149" s="128"/>
      <c r="H149" s="128"/>
      <c r="I149" s="101"/>
      <c r="J149" s="101"/>
      <c r="K149" s="101"/>
      <c r="L149" s="101"/>
      <c r="M149" s="101"/>
      <c r="N149" s="115"/>
      <c r="O149" s="115"/>
      <c r="P149" s="101"/>
      <c r="Q149" s="101"/>
    </row>
    <row r="150" spans="1:17" x14ac:dyDescent="0.2">
      <c r="A150" s="125" t="s">
        <v>333</v>
      </c>
      <c r="B150" s="118"/>
      <c r="C150" s="118"/>
      <c r="D150" s="105" t="s">
        <v>308</v>
      </c>
      <c r="E150" s="118"/>
      <c r="F150" s="105"/>
      <c r="G150" s="118"/>
      <c r="H150" s="105" t="s">
        <v>308</v>
      </c>
      <c r="I150" s="101"/>
      <c r="J150" s="101"/>
      <c r="K150" s="101"/>
      <c r="L150" s="101"/>
      <c r="M150" s="101"/>
      <c r="N150" s="115"/>
      <c r="O150" s="115"/>
      <c r="P150" s="101"/>
      <c r="Q150" s="101"/>
    </row>
    <row r="151" spans="1:17" x14ac:dyDescent="0.2">
      <c r="A151" s="106" t="s">
        <v>334</v>
      </c>
      <c r="B151" s="160" t="str">
        <f>+$B$105</f>
        <v>Prethodno razdoblje 1.1. - 31.3.2025.</v>
      </c>
      <c r="C151" s="107"/>
      <c r="D151" s="108"/>
      <c r="E151" s="107"/>
      <c r="F151" s="161" t="str">
        <f>+$F$105</f>
        <v>Tekuće razdoblje 1.1. - 31.3.2026.</v>
      </c>
      <c r="G151" s="107"/>
      <c r="H151" s="108"/>
      <c r="I151" s="101"/>
      <c r="J151" s="101"/>
      <c r="K151" s="101"/>
      <c r="L151" s="101"/>
      <c r="M151" s="101"/>
      <c r="N151" s="115"/>
      <c r="O151" s="115"/>
      <c r="P151" s="101"/>
      <c r="Q151" s="101"/>
    </row>
    <row r="152" spans="1:17" x14ac:dyDescent="0.2">
      <c r="A152" s="126"/>
      <c r="B152" s="109" t="s">
        <v>310</v>
      </c>
      <c r="C152" s="109"/>
      <c r="D152" s="159" t="s">
        <v>112</v>
      </c>
      <c r="E152" s="109"/>
      <c r="F152" s="110" t="s">
        <v>310</v>
      </c>
      <c r="G152" s="109"/>
      <c r="H152" s="159" t="s">
        <v>112</v>
      </c>
      <c r="I152" s="101"/>
      <c r="J152" s="101"/>
      <c r="K152" s="101"/>
      <c r="L152" s="101"/>
      <c r="M152" s="101"/>
      <c r="N152" s="115"/>
      <c r="O152" s="115"/>
      <c r="P152" s="101"/>
      <c r="Q152" s="101"/>
    </row>
    <row r="153" spans="1:17" x14ac:dyDescent="0.2">
      <c r="A153" s="120" t="s">
        <v>335</v>
      </c>
      <c r="B153" s="124">
        <v>0</v>
      </c>
      <c r="C153" s="124"/>
      <c r="D153" s="124">
        <f>+B153</f>
        <v>0</v>
      </c>
      <c r="E153" s="124"/>
      <c r="F153" s="124">
        <v>0</v>
      </c>
      <c r="G153" s="124"/>
      <c r="H153" s="124">
        <f>+F153</f>
        <v>0</v>
      </c>
      <c r="I153" s="101"/>
      <c r="J153" s="101"/>
      <c r="K153" s="101"/>
      <c r="L153" s="101"/>
      <c r="M153" s="101"/>
      <c r="N153" s="115"/>
      <c r="O153" s="115"/>
      <c r="P153" s="101"/>
      <c r="Q153" s="101"/>
    </row>
    <row r="154" spans="1:17" x14ac:dyDescent="0.2">
      <c r="A154" s="120" t="s">
        <v>336</v>
      </c>
      <c r="B154" s="124">
        <v>-13891.88</v>
      </c>
      <c r="C154" s="124"/>
      <c r="D154" s="124">
        <f t="shared" ref="D154:D161" si="6">+B154</f>
        <v>-13891.88</v>
      </c>
      <c r="E154" s="124"/>
      <c r="F154" s="124">
        <v>0</v>
      </c>
      <c r="G154" s="124"/>
      <c r="H154" s="124">
        <f t="shared" ref="H154:H161" si="7">+F154</f>
        <v>0</v>
      </c>
      <c r="I154" s="101"/>
      <c r="J154" s="101"/>
      <c r="K154" s="101"/>
      <c r="L154" s="101"/>
      <c r="M154" s="101"/>
      <c r="N154" s="115"/>
      <c r="O154" s="115"/>
      <c r="P154" s="101"/>
      <c r="Q154" s="101"/>
    </row>
    <row r="155" spans="1:17" x14ac:dyDescent="0.2">
      <c r="A155" s="120" t="s">
        <v>337</v>
      </c>
      <c r="B155" s="124">
        <v>0</v>
      </c>
      <c r="C155" s="124"/>
      <c r="D155" s="124">
        <f t="shared" si="6"/>
        <v>0</v>
      </c>
      <c r="E155" s="124"/>
      <c r="F155" s="124">
        <v>0</v>
      </c>
      <c r="G155" s="124"/>
      <c r="H155" s="124">
        <f t="shared" si="7"/>
        <v>0</v>
      </c>
      <c r="I155" s="101"/>
      <c r="J155" s="101"/>
      <c r="K155" s="101"/>
      <c r="L155" s="101"/>
      <c r="M155" s="101"/>
      <c r="N155" s="115"/>
      <c r="O155" s="115"/>
      <c r="P155" s="101"/>
      <c r="Q155" s="101"/>
    </row>
    <row r="156" spans="1:17" x14ac:dyDescent="0.2">
      <c r="A156" s="120" t="s">
        <v>338</v>
      </c>
      <c r="B156" s="124">
        <v>0</v>
      </c>
      <c r="C156" s="124"/>
      <c r="D156" s="124">
        <f t="shared" si="6"/>
        <v>0</v>
      </c>
      <c r="E156" s="124"/>
      <c r="F156" s="124">
        <v>-724393.25</v>
      </c>
      <c r="G156" s="124"/>
      <c r="H156" s="124">
        <f t="shared" si="7"/>
        <v>-724393.25</v>
      </c>
      <c r="I156" s="101"/>
      <c r="J156" s="101"/>
      <c r="K156" s="101"/>
      <c r="L156" s="101"/>
      <c r="M156" s="101"/>
      <c r="N156" s="115"/>
      <c r="O156" s="115"/>
      <c r="P156" s="101"/>
      <c r="Q156" s="101"/>
    </row>
    <row r="157" spans="1:17" x14ac:dyDescent="0.2">
      <c r="A157" s="120" t="s">
        <v>339</v>
      </c>
      <c r="B157" s="124">
        <v>-195890.46</v>
      </c>
      <c r="C157" s="124"/>
      <c r="D157" s="124">
        <f t="shared" si="6"/>
        <v>-195890.46</v>
      </c>
      <c r="E157" s="124"/>
      <c r="F157" s="124">
        <v>18894.21</v>
      </c>
      <c r="G157" s="124"/>
      <c r="H157" s="124">
        <f t="shared" si="7"/>
        <v>18894.21</v>
      </c>
      <c r="I157" s="101"/>
      <c r="J157" s="101"/>
      <c r="K157" s="101"/>
      <c r="L157" s="101"/>
      <c r="M157" s="101"/>
      <c r="N157" s="115"/>
      <c r="O157" s="115"/>
      <c r="P157" s="101"/>
      <c r="Q157" s="101"/>
    </row>
    <row r="158" spans="1:17" x14ac:dyDescent="0.2">
      <c r="A158" s="120" t="s">
        <v>340</v>
      </c>
      <c r="B158" s="124">
        <v>0</v>
      </c>
      <c r="C158" s="124"/>
      <c r="D158" s="124">
        <f t="shared" si="6"/>
        <v>0</v>
      </c>
      <c r="E158" s="124"/>
      <c r="F158" s="124">
        <v>0</v>
      </c>
      <c r="G158" s="124"/>
      <c r="H158" s="124">
        <f t="shared" si="7"/>
        <v>0</v>
      </c>
      <c r="I158" s="101"/>
      <c r="J158" s="101"/>
      <c r="K158" s="101"/>
      <c r="L158" s="101"/>
      <c r="M158" s="101"/>
      <c r="N158" s="115"/>
      <c r="O158" s="115"/>
      <c r="P158" s="101"/>
      <c r="Q158" s="101"/>
    </row>
    <row r="159" spans="1:17" x14ac:dyDescent="0.2">
      <c r="A159" s="120" t="s">
        <v>341</v>
      </c>
      <c r="B159" s="124">
        <v>64195.29</v>
      </c>
      <c r="C159" s="124"/>
      <c r="D159" s="124">
        <f t="shared" si="6"/>
        <v>64195.29</v>
      </c>
      <c r="E159" s="124"/>
      <c r="F159" s="124">
        <v>18339.2</v>
      </c>
      <c r="G159" s="124"/>
      <c r="H159" s="124">
        <f t="shared" si="7"/>
        <v>18339.2</v>
      </c>
      <c r="I159" s="101"/>
      <c r="J159" s="101"/>
      <c r="K159" s="101"/>
      <c r="L159" s="101"/>
      <c r="M159" s="101"/>
      <c r="N159" s="115"/>
      <c r="O159" s="115"/>
      <c r="P159" s="101"/>
      <c r="Q159" s="101"/>
    </row>
    <row r="160" spans="1:17" x14ac:dyDescent="0.2">
      <c r="A160" s="120" t="s">
        <v>342</v>
      </c>
      <c r="B160" s="124">
        <f>1321203.08+440853</f>
        <v>1762056.08</v>
      </c>
      <c r="C160" s="124"/>
      <c r="D160" s="124">
        <f t="shared" si="6"/>
        <v>1762056.08</v>
      </c>
      <c r="E160" s="124"/>
      <c r="F160" s="124">
        <f>447108.64-13955</f>
        <v>433153.64</v>
      </c>
      <c r="G160" s="124"/>
      <c r="H160" s="124">
        <f t="shared" si="7"/>
        <v>433153.64</v>
      </c>
      <c r="I160" s="101"/>
      <c r="J160" s="101"/>
      <c r="K160" s="101"/>
      <c r="L160" s="101"/>
      <c r="M160" s="101"/>
      <c r="N160" s="115"/>
      <c r="O160" s="115"/>
      <c r="P160" s="101"/>
      <c r="Q160" s="101"/>
    </row>
    <row r="161" spans="1:17" ht="13.5" thickBot="1" x14ac:dyDescent="0.25">
      <c r="A161" s="120" t="s">
        <v>343</v>
      </c>
      <c r="B161" s="124">
        <v>-1232541.24</v>
      </c>
      <c r="C161" s="124"/>
      <c r="D161" s="124">
        <f t="shared" si="6"/>
        <v>-1232541.24</v>
      </c>
      <c r="E161" s="124"/>
      <c r="F161" s="124">
        <v>-527753.71</v>
      </c>
      <c r="G161" s="124"/>
      <c r="H161" s="124">
        <f t="shared" si="7"/>
        <v>-527753.71</v>
      </c>
      <c r="I161" s="101"/>
      <c r="J161" s="101"/>
      <c r="K161" s="101"/>
      <c r="L161" s="101"/>
      <c r="M161" s="101"/>
      <c r="N161" s="115"/>
      <c r="O161" s="115"/>
      <c r="P161" s="101"/>
      <c r="Q161" s="101"/>
    </row>
    <row r="162" spans="1:17" ht="13.5" thickBot="1" x14ac:dyDescent="0.25">
      <c r="A162" s="127" t="s">
        <v>314</v>
      </c>
      <c r="B162" s="114">
        <f>SUM(B153:B161)</f>
        <v>383927.79000000004</v>
      </c>
      <c r="C162" s="114"/>
      <c r="D162" s="114">
        <f>SUM(D153:D161)</f>
        <v>383927.79000000004</v>
      </c>
      <c r="E162" s="114"/>
      <c r="F162" s="114">
        <f>SUM(F153:F161)</f>
        <v>-781759.91</v>
      </c>
      <c r="G162" s="114"/>
      <c r="H162" s="114">
        <f>SUM(H153:H161)</f>
        <v>-781759.91</v>
      </c>
      <c r="I162" s="101"/>
      <c r="J162" s="101"/>
      <c r="K162" s="101"/>
      <c r="L162" s="101"/>
      <c r="M162" s="101"/>
      <c r="N162" s="115">
        <f>+B162-RDG!H18</f>
        <v>-0.2099999999627471</v>
      </c>
      <c r="O162" s="115">
        <f>+F162-RDG!J18</f>
        <v>8.999999996740371E-2</v>
      </c>
      <c r="P162" s="101"/>
      <c r="Q162" s="101"/>
    </row>
    <row r="163" spans="1:17" x14ac:dyDescent="0.2">
      <c r="A163" s="127"/>
      <c r="B163" s="128"/>
      <c r="C163" s="128"/>
      <c r="D163" s="128"/>
      <c r="E163" s="128"/>
      <c r="F163" s="128"/>
      <c r="G163" s="128"/>
      <c r="H163" s="128"/>
      <c r="I163" s="101"/>
      <c r="J163" s="101"/>
      <c r="K163" s="101"/>
      <c r="L163" s="101"/>
      <c r="M163" s="101"/>
      <c r="N163" s="115"/>
      <c r="O163" s="115"/>
      <c r="P163" s="101"/>
      <c r="Q163" s="101"/>
    </row>
    <row r="164" spans="1:17" x14ac:dyDescent="0.2">
      <c r="A164" s="127"/>
      <c r="B164" s="128"/>
      <c r="C164" s="128"/>
      <c r="D164" s="128"/>
      <c r="E164" s="128"/>
      <c r="F164" s="128"/>
      <c r="G164" s="128"/>
      <c r="H164" s="128"/>
      <c r="I164" s="101"/>
      <c r="J164" s="101"/>
      <c r="K164" s="101"/>
      <c r="L164" s="101"/>
      <c r="M164" s="101"/>
      <c r="N164" s="115"/>
      <c r="O164" s="115"/>
      <c r="P164" s="101"/>
      <c r="Q164" s="101"/>
    </row>
    <row r="165" spans="1:17" x14ac:dyDescent="0.2">
      <c r="A165" s="125" t="s">
        <v>344</v>
      </c>
      <c r="B165" s="118"/>
      <c r="C165" s="118"/>
      <c r="D165" s="105" t="s">
        <v>308</v>
      </c>
      <c r="E165" s="118"/>
      <c r="F165" s="105"/>
      <c r="G165" s="118"/>
      <c r="H165" s="105" t="s">
        <v>308</v>
      </c>
      <c r="I165" s="101"/>
      <c r="J165" s="101"/>
      <c r="K165" s="101"/>
      <c r="L165" s="101"/>
      <c r="M165" s="101"/>
      <c r="N165" s="115"/>
      <c r="O165" s="115"/>
      <c r="P165" s="101"/>
      <c r="Q165" s="101"/>
    </row>
    <row r="166" spans="1:17" x14ac:dyDescent="0.2">
      <c r="A166" s="106" t="s">
        <v>345</v>
      </c>
      <c r="B166" s="160" t="str">
        <f>+$B$105</f>
        <v>Prethodno razdoblje 1.1. - 31.3.2025.</v>
      </c>
      <c r="C166" s="107"/>
      <c r="D166" s="108"/>
      <c r="E166" s="107"/>
      <c r="F166" s="161" t="str">
        <f>+$F$105</f>
        <v>Tekuće razdoblje 1.1. - 31.3.2026.</v>
      </c>
      <c r="G166" s="107"/>
      <c r="H166" s="108"/>
      <c r="I166" s="101"/>
      <c r="J166" s="101"/>
      <c r="K166" s="101"/>
      <c r="L166" s="101"/>
      <c r="M166" s="101"/>
      <c r="N166" s="115"/>
      <c r="O166" s="115"/>
      <c r="P166" s="101"/>
      <c r="Q166" s="101"/>
    </row>
    <row r="167" spans="1:17" x14ac:dyDescent="0.2">
      <c r="A167" s="126"/>
      <c r="B167" s="109" t="s">
        <v>310</v>
      </c>
      <c r="C167" s="109"/>
      <c r="D167" s="159" t="s">
        <v>112</v>
      </c>
      <c r="E167" s="109"/>
      <c r="F167" s="110" t="s">
        <v>310</v>
      </c>
      <c r="G167" s="109"/>
      <c r="H167" s="159" t="s">
        <v>112</v>
      </c>
      <c r="I167" s="101"/>
      <c r="J167" s="101"/>
      <c r="K167" s="101"/>
      <c r="L167" s="101"/>
      <c r="M167" s="101"/>
      <c r="N167" s="115"/>
      <c r="O167" s="115"/>
      <c r="P167" s="101"/>
      <c r="Q167" s="101"/>
    </row>
    <row r="168" spans="1:17" x14ac:dyDescent="0.2">
      <c r="A168" s="120" t="s">
        <v>346</v>
      </c>
      <c r="B168" s="124">
        <v>0</v>
      </c>
      <c r="C168" s="124"/>
      <c r="D168" s="124">
        <f>+B168</f>
        <v>0</v>
      </c>
      <c r="E168" s="124"/>
      <c r="F168" s="124">
        <v>0</v>
      </c>
      <c r="G168" s="124"/>
      <c r="H168" s="124">
        <f>+F168</f>
        <v>0</v>
      </c>
      <c r="I168" s="101"/>
      <c r="J168" s="101"/>
      <c r="K168" s="101"/>
      <c r="L168" s="101"/>
      <c r="M168" s="101"/>
      <c r="N168" s="115"/>
      <c r="O168" s="115"/>
      <c r="P168" s="101"/>
      <c r="Q168" s="101"/>
    </row>
    <row r="169" spans="1:17" x14ac:dyDescent="0.2">
      <c r="A169" s="120" t="s">
        <v>347</v>
      </c>
      <c r="B169" s="124">
        <f>1284499.15+2974</f>
        <v>1287473.1499999999</v>
      </c>
      <c r="C169" s="124"/>
      <c r="D169" s="124">
        <f t="shared" ref="D169:D170" si="8">+B169</f>
        <v>1287473.1499999999</v>
      </c>
      <c r="E169" s="124"/>
      <c r="F169" s="124">
        <f>1108558.17-7429</f>
        <v>1101129.17</v>
      </c>
      <c r="G169" s="124"/>
      <c r="H169" s="124">
        <f t="shared" ref="H169:H170" si="9">+F169</f>
        <v>1101129.17</v>
      </c>
      <c r="I169" s="101"/>
      <c r="J169" s="101"/>
      <c r="K169" s="101"/>
      <c r="L169" s="101"/>
      <c r="M169" s="101"/>
      <c r="N169" s="115"/>
      <c r="O169" s="115"/>
      <c r="P169" s="101"/>
      <c r="Q169" s="101"/>
    </row>
    <row r="170" spans="1:17" ht="13.5" thickBot="1" x14ac:dyDescent="0.25">
      <c r="A170" s="120" t="s">
        <v>348</v>
      </c>
      <c r="B170" s="124">
        <v>0</v>
      </c>
      <c r="C170" s="124"/>
      <c r="D170" s="124">
        <f t="shared" si="8"/>
        <v>0</v>
      </c>
      <c r="E170" s="124"/>
      <c r="F170" s="124">
        <v>0</v>
      </c>
      <c r="G170" s="124"/>
      <c r="H170" s="124">
        <f t="shared" si="9"/>
        <v>0</v>
      </c>
      <c r="I170" s="101"/>
      <c r="J170" s="101"/>
      <c r="K170" s="101"/>
      <c r="L170" s="101"/>
      <c r="M170" s="101"/>
      <c r="N170" s="115"/>
      <c r="O170" s="115"/>
      <c r="P170" s="101"/>
      <c r="Q170" s="101"/>
    </row>
    <row r="171" spans="1:17" ht="13.5" thickBot="1" x14ac:dyDescent="0.25">
      <c r="A171" s="127" t="s">
        <v>314</v>
      </c>
      <c r="B171" s="114">
        <f>SUM(B168:B170)</f>
        <v>1287473.1499999999</v>
      </c>
      <c r="C171" s="114"/>
      <c r="D171" s="114">
        <f>SUM(D168:D170)</f>
        <v>1287473.1499999999</v>
      </c>
      <c r="E171" s="114"/>
      <c r="F171" s="114">
        <f>SUM(F168:F170)</f>
        <v>1101129.17</v>
      </c>
      <c r="G171" s="114"/>
      <c r="H171" s="114">
        <f>SUM(H168:H170)</f>
        <v>1101129.17</v>
      </c>
      <c r="I171" s="101"/>
      <c r="J171" s="101"/>
      <c r="K171" s="101"/>
      <c r="L171" s="101"/>
      <c r="M171" s="101"/>
      <c r="N171" s="115">
        <f>+B171-RDG!H24</f>
        <v>0.14999999990686774</v>
      </c>
      <c r="O171" s="115">
        <f>+F171-RDG!J24</f>
        <v>0.16999999992549419</v>
      </c>
      <c r="P171" s="101"/>
      <c r="Q171" s="101"/>
    </row>
    <row r="172" spans="1:17" x14ac:dyDescent="0.2">
      <c r="A172" s="127"/>
      <c r="B172" s="128"/>
      <c r="C172" s="128"/>
      <c r="D172" s="128"/>
      <c r="E172" s="128"/>
      <c r="F172" s="128"/>
      <c r="G172" s="128"/>
      <c r="H172" s="128"/>
      <c r="I172" s="101"/>
      <c r="J172" s="101"/>
      <c r="K172" s="101"/>
      <c r="L172" s="101"/>
      <c r="M172" s="101"/>
      <c r="N172" s="101"/>
      <c r="O172" s="101"/>
      <c r="P172" s="101"/>
      <c r="Q172" s="101"/>
    </row>
    <row r="173" spans="1:17" x14ac:dyDescent="0.2">
      <c r="A173" s="129"/>
      <c r="B173" s="103"/>
      <c r="C173" s="103"/>
      <c r="D173" s="103"/>
      <c r="E173" s="103"/>
      <c r="F173" s="103"/>
      <c r="G173" s="103"/>
      <c r="H173" s="103"/>
      <c r="I173" s="101"/>
      <c r="J173" s="101"/>
      <c r="K173" s="101"/>
      <c r="L173" s="101"/>
      <c r="M173" s="101"/>
      <c r="N173" s="101"/>
      <c r="O173" s="101"/>
      <c r="P173" s="101"/>
      <c r="Q173" s="101"/>
    </row>
    <row r="174" spans="1:17" x14ac:dyDescent="0.2">
      <c r="A174" s="101"/>
      <c r="B174" s="130"/>
      <c r="C174" s="130"/>
      <c r="D174" s="130"/>
      <c r="E174" s="130"/>
      <c r="F174" s="130"/>
      <c r="G174" s="130"/>
      <c r="H174" s="130"/>
      <c r="I174" s="101"/>
      <c r="J174" s="101"/>
      <c r="K174" s="101"/>
      <c r="L174" s="101"/>
      <c r="M174" s="101"/>
      <c r="N174" s="101"/>
      <c r="O174" s="101"/>
      <c r="P174" s="101"/>
      <c r="Q174" s="101"/>
    </row>
    <row r="175" spans="1:17" x14ac:dyDescent="0.2">
      <c r="A175" s="104" t="s">
        <v>349</v>
      </c>
      <c r="B175" s="118"/>
      <c r="C175" s="118"/>
      <c r="D175" s="118"/>
      <c r="E175" s="131"/>
      <c r="F175" s="132"/>
      <c r="G175" s="132"/>
      <c r="H175" s="131" t="s">
        <v>308</v>
      </c>
      <c r="I175" s="132"/>
      <c r="L175" s="101"/>
      <c r="M175" s="101"/>
      <c r="N175" s="101"/>
      <c r="O175" s="101"/>
    </row>
    <row r="176" spans="1:17" x14ac:dyDescent="0.2">
      <c r="A176" s="133" t="s">
        <v>318</v>
      </c>
      <c r="B176" s="134" t="s">
        <v>428</v>
      </c>
      <c r="C176" s="134"/>
      <c r="D176" s="134"/>
      <c r="E176" s="135"/>
      <c r="F176" s="136"/>
      <c r="G176" s="136"/>
      <c r="H176" s="136"/>
      <c r="I176" s="133"/>
      <c r="L176" s="101"/>
      <c r="M176" s="101"/>
      <c r="N176" s="101"/>
      <c r="O176" s="101"/>
    </row>
    <row r="177" spans="1:15" ht="36" x14ac:dyDescent="0.2">
      <c r="A177" s="133"/>
      <c r="B177" s="133" t="s">
        <v>350</v>
      </c>
      <c r="C177" s="137"/>
      <c r="D177" s="137"/>
      <c r="E177" s="133"/>
      <c r="F177" s="133"/>
      <c r="G177" s="133"/>
      <c r="H177" s="137" t="s">
        <v>351</v>
      </c>
      <c r="I177" s="133"/>
      <c r="L177" s="101"/>
      <c r="M177" s="101"/>
      <c r="N177" s="101"/>
      <c r="O177" s="101"/>
    </row>
    <row r="178" spans="1:15" x14ac:dyDescent="0.2">
      <c r="A178" s="101"/>
      <c r="B178" s="138" t="s">
        <v>352</v>
      </c>
      <c r="C178" s="138"/>
      <c r="D178" s="138" t="s">
        <v>353</v>
      </c>
      <c r="E178" s="139"/>
      <c r="F178" s="139" t="s">
        <v>354</v>
      </c>
      <c r="G178" s="139"/>
      <c r="H178" s="139"/>
      <c r="I178" s="140"/>
      <c r="L178" s="101"/>
      <c r="M178" s="101"/>
      <c r="N178" s="101"/>
      <c r="O178" s="101"/>
    </row>
    <row r="179" spans="1:15" x14ac:dyDescent="0.2">
      <c r="A179" s="133"/>
      <c r="B179" s="141"/>
      <c r="C179" s="141"/>
      <c r="D179" s="141"/>
      <c r="E179" s="142"/>
      <c r="F179" s="142"/>
      <c r="G179" s="142"/>
      <c r="H179" s="142"/>
      <c r="I179" s="142"/>
      <c r="L179" s="133"/>
      <c r="M179" s="133"/>
      <c r="N179" s="133"/>
      <c r="O179" s="133"/>
    </row>
    <row r="180" spans="1:15" x14ac:dyDescent="0.2">
      <c r="A180" s="133" t="s">
        <v>355</v>
      </c>
      <c r="B180" s="143">
        <v>515160571.1900003</v>
      </c>
      <c r="C180" s="143"/>
      <c r="D180" s="143">
        <v>2014394.95</v>
      </c>
      <c r="E180" s="144"/>
      <c r="F180" s="144">
        <v>6011388.370000001</v>
      </c>
      <c r="G180" s="144"/>
      <c r="H180" s="144"/>
      <c r="I180" s="144"/>
      <c r="L180" s="133"/>
      <c r="M180" s="133"/>
      <c r="N180" s="133"/>
      <c r="O180" s="133"/>
    </row>
    <row r="181" spans="1:15" x14ac:dyDescent="0.2">
      <c r="A181" s="101" t="s">
        <v>356</v>
      </c>
      <c r="B181" s="145">
        <v>516342427.61000031</v>
      </c>
      <c r="C181" s="145"/>
      <c r="D181" s="145">
        <v>2044847.28</v>
      </c>
      <c r="E181" s="146"/>
      <c r="F181" s="146">
        <v>6686814.830000001</v>
      </c>
      <c r="G181" s="146"/>
      <c r="H181" s="146"/>
      <c r="I181" s="146"/>
      <c r="L181" s="101"/>
      <c r="M181" s="101"/>
      <c r="N181" s="101"/>
      <c r="O181" s="101"/>
    </row>
    <row r="182" spans="1:15" x14ac:dyDescent="0.2">
      <c r="A182" s="101" t="s">
        <v>357</v>
      </c>
      <c r="B182" s="145">
        <v>-1181856.42</v>
      </c>
      <c r="C182" s="147"/>
      <c r="D182" s="145">
        <v>-30452.329999999994</v>
      </c>
      <c r="E182" s="148"/>
      <c r="F182" s="146">
        <v>-675426.4600000002</v>
      </c>
      <c r="G182" s="146"/>
      <c r="H182" s="148"/>
      <c r="I182" s="148"/>
      <c r="L182" s="101"/>
      <c r="M182" s="101"/>
      <c r="N182" s="101"/>
      <c r="O182" s="101"/>
    </row>
    <row r="183" spans="1:15" x14ac:dyDescent="0.2">
      <c r="A183" s="133" t="s">
        <v>358</v>
      </c>
      <c r="B183" s="143">
        <v>68378987.199999973</v>
      </c>
      <c r="C183" s="143"/>
      <c r="D183" s="143">
        <v>640827.55999999994</v>
      </c>
      <c r="E183" s="144"/>
      <c r="F183" s="144">
        <v>117.39999999999999</v>
      </c>
      <c r="G183" s="144"/>
      <c r="H183" s="144"/>
      <c r="I183" s="144"/>
      <c r="L183" s="133"/>
      <c r="M183" s="133"/>
      <c r="N183" s="133"/>
      <c r="O183" s="133"/>
    </row>
    <row r="184" spans="1:15" x14ac:dyDescent="0.2">
      <c r="A184" s="101" t="s">
        <v>356</v>
      </c>
      <c r="B184" s="145">
        <v>66666831.049999967</v>
      </c>
      <c r="C184" s="149"/>
      <c r="D184" s="145">
        <v>695569.7</v>
      </c>
      <c r="E184" s="150"/>
      <c r="F184" s="146">
        <v>130.94</v>
      </c>
      <c r="G184" s="146"/>
      <c r="H184" s="150"/>
      <c r="I184" s="150"/>
      <c r="L184" s="101"/>
      <c r="M184" s="101"/>
      <c r="N184" s="101"/>
      <c r="O184" s="101"/>
    </row>
    <row r="185" spans="1:15" x14ac:dyDescent="0.2">
      <c r="A185" s="101" t="s">
        <v>357</v>
      </c>
      <c r="B185" s="145">
        <v>-371196.93999999989</v>
      </c>
      <c r="C185" s="149"/>
      <c r="D185" s="145">
        <v>-54742.140000000007</v>
      </c>
      <c r="E185" s="150"/>
      <c r="F185" s="146">
        <v>-13.540000000000001</v>
      </c>
      <c r="G185" s="146"/>
      <c r="H185" s="150"/>
      <c r="I185" s="150"/>
      <c r="L185" s="101"/>
      <c r="M185" s="101"/>
      <c r="N185" s="101"/>
      <c r="O185" s="101"/>
    </row>
    <row r="186" spans="1:15" x14ac:dyDescent="0.2">
      <c r="A186" s="101" t="s">
        <v>359</v>
      </c>
      <c r="B186" s="145">
        <v>2128729.67</v>
      </c>
      <c r="C186" s="149"/>
      <c r="D186" s="145">
        <v>0</v>
      </c>
      <c r="E186" s="150"/>
      <c r="F186" s="146">
        <v>0</v>
      </c>
      <c r="G186" s="146"/>
      <c r="H186" s="150"/>
      <c r="I186" s="150"/>
      <c r="L186" s="101"/>
      <c r="M186" s="101"/>
      <c r="N186" s="101"/>
      <c r="O186" s="101"/>
    </row>
    <row r="187" spans="1:15" x14ac:dyDescent="0.2">
      <c r="A187" s="101" t="s">
        <v>357</v>
      </c>
      <c r="B187" s="145">
        <v>-45376.58</v>
      </c>
      <c r="C187" s="149"/>
      <c r="D187" s="145">
        <v>0</v>
      </c>
      <c r="E187" s="150"/>
      <c r="F187" s="146">
        <v>0</v>
      </c>
      <c r="G187" s="146"/>
      <c r="H187" s="150"/>
      <c r="I187" s="150"/>
      <c r="L187" s="101"/>
      <c r="M187" s="101"/>
      <c r="N187" s="101"/>
      <c r="O187" s="101"/>
    </row>
    <row r="188" spans="1:15" x14ac:dyDescent="0.2">
      <c r="A188" s="133" t="s">
        <v>360</v>
      </c>
      <c r="B188" s="143">
        <v>996798189.39000344</v>
      </c>
      <c r="C188" s="143"/>
      <c r="D188" s="143">
        <v>182862201.39999974</v>
      </c>
      <c r="E188" s="144"/>
      <c r="F188" s="144">
        <v>19218959.080000028</v>
      </c>
      <c r="G188" s="144"/>
      <c r="H188" s="144"/>
      <c r="I188" s="144"/>
      <c r="L188" s="133"/>
      <c r="M188" s="133"/>
      <c r="N188" s="133"/>
      <c r="O188" s="133"/>
    </row>
    <row r="189" spans="1:15" x14ac:dyDescent="0.2">
      <c r="A189" s="101" t="s">
        <v>356</v>
      </c>
      <c r="B189" s="145">
        <v>1009505689.5600034</v>
      </c>
      <c r="C189" s="149"/>
      <c r="D189" s="145">
        <v>192667126.97999972</v>
      </c>
      <c r="E189" s="150"/>
      <c r="F189" s="146">
        <v>63118212.470000021</v>
      </c>
      <c r="G189" s="146"/>
      <c r="H189" s="150"/>
      <c r="I189" s="150"/>
      <c r="L189" s="101"/>
      <c r="M189" s="101"/>
      <c r="N189" s="101"/>
      <c r="O189" s="101"/>
    </row>
    <row r="190" spans="1:15" x14ac:dyDescent="0.2">
      <c r="A190" s="101" t="s">
        <v>357</v>
      </c>
      <c r="B190" s="145">
        <v>-12707500.169999983</v>
      </c>
      <c r="C190" s="149"/>
      <c r="D190" s="145">
        <v>-9804925.579999987</v>
      </c>
      <c r="E190" s="150"/>
      <c r="F190" s="146">
        <v>-43899253.389999993</v>
      </c>
      <c r="G190" s="146"/>
      <c r="H190" s="150"/>
      <c r="I190" s="150"/>
      <c r="L190" s="101"/>
      <c r="M190" s="101"/>
      <c r="N190" s="101"/>
      <c r="O190" s="101"/>
    </row>
    <row r="191" spans="1:15" x14ac:dyDescent="0.2">
      <c r="A191" s="133" t="s">
        <v>361</v>
      </c>
      <c r="B191" s="143">
        <v>1628415122.1599898</v>
      </c>
      <c r="C191" s="143"/>
      <c r="D191" s="143">
        <v>256367585.54000011</v>
      </c>
      <c r="E191" s="144"/>
      <c r="F191" s="144">
        <v>25811587.230000049</v>
      </c>
      <c r="G191" s="144"/>
      <c r="H191" s="144">
        <v>500415.54</v>
      </c>
      <c r="I191" s="144"/>
      <c r="L191" s="133"/>
      <c r="M191" s="133"/>
      <c r="N191" s="133"/>
      <c r="O191" s="133"/>
    </row>
    <row r="192" spans="1:15" x14ac:dyDescent="0.2">
      <c r="A192" s="101" t="s">
        <v>356</v>
      </c>
      <c r="B192" s="145">
        <v>1632029308.7399898</v>
      </c>
      <c r="C192" s="149"/>
      <c r="D192" s="145">
        <v>273024543.29000014</v>
      </c>
      <c r="E192" s="150"/>
      <c r="F192" s="146">
        <v>126582867.55000009</v>
      </c>
      <c r="G192" s="146"/>
      <c r="H192" s="150"/>
      <c r="I192" s="150"/>
      <c r="L192" s="101"/>
      <c r="M192" s="101"/>
      <c r="N192" s="101"/>
      <c r="O192" s="101"/>
    </row>
    <row r="193" spans="1:15" ht="13.5" thickBot="1" x14ac:dyDescent="0.25">
      <c r="A193" s="101" t="s">
        <v>357</v>
      </c>
      <c r="B193" s="145">
        <v>-3614186.5799999954</v>
      </c>
      <c r="C193" s="149"/>
      <c r="D193" s="145">
        <v>-16656957.750000034</v>
      </c>
      <c r="E193" s="150"/>
      <c r="F193" s="146">
        <v>-100771280.32000004</v>
      </c>
      <c r="G193" s="146"/>
      <c r="H193" s="150"/>
      <c r="I193" s="150"/>
      <c r="L193" s="101"/>
      <c r="M193" s="101"/>
      <c r="N193" s="101"/>
      <c r="O193" s="101"/>
    </row>
    <row r="194" spans="1:15" ht="13.5" thickBot="1" x14ac:dyDescent="0.25">
      <c r="A194" s="133" t="s">
        <v>362</v>
      </c>
      <c r="B194" s="151">
        <f>+B191+B188+B183+B180</f>
        <v>3208752869.9399939</v>
      </c>
      <c r="C194" s="151"/>
      <c r="D194" s="151">
        <f>+D191+D188+D183+D180</f>
        <v>441885009.44999981</v>
      </c>
      <c r="E194" s="152"/>
      <c r="F194" s="151">
        <f>+F191+F188+F183+F180</f>
        <v>51042052.080000073</v>
      </c>
      <c r="G194" s="151"/>
      <c r="H194" s="151">
        <f>+H191+H188+H183+H180</f>
        <v>500415.54</v>
      </c>
      <c r="I194" s="142"/>
      <c r="L194" s="133"/>
      <c r="M194" s="133"/>
      <c r="N194" s="153">
        <f>+B194+D194+F194+H194-Bilanca!H15</f>
        <v>9.9935531616210938E-3</v>
      </c>
      <c r="O194" s="133"/>
    </row>
    <row r="195" spans="1:15" x14ac:dyDescent="0.2">
      <c r="A195" s="101"/>
      <c r="B195" s="154"/>
      <c r="C195" s="130"/>
      <c r="D195" s="154"/>
      <c r="E195" s="101"/>
      <c r="F195" s="155"/>
      <c r="G195" s="155"/>
      <c r="H195" s="101"/>
      <c r="I195" s="101"/>
      <c r="L195" s="101"/>
      <c r="M195" s="101"/>
      <c r="N195" s="101"/>
      <c r="O195" s="101"/>
    </row>
    <row r="196" spans="1:15" x14ac:dyDescent="0.2">
      <c r="A196" s="101"/>
      <c r="B196" s="130"/>
      <c r="C196" s="130"/>
      <c r="D196" s="130"/>
      <c r="E196" s="101"/>
      <c r="F196" s="101"/>
      <c r="G196" s="101"/>
      <c r="H196" s="101"/>
      <c r="I196" s="101"/>
      <c r="L196" s="101"/>
      <c r="M196" s="101"/>
      <c r="N196" s="101"/>
      <c r="O196" s="101"/>
    </row>
    <row r="197" spans="1:15" x14ac:dyDescent="0.2">
      <c r="A197" s="101"/>
      <c r="B197" s="156"/>
      <c r="C197" s="156"/>
      <c r="D197" s="131"/>
      <c r="E197" s="131"/>
      <c r="F197" s="131"/>
      <c r="G197" s="131"/>
      <c r="H197" s="131" t="s">
        <v>308</v>
      </c>
      <c r="I197" s="101"/>
      <c r="L197" s="101"/>
      <c r="M197" s="101"/>
      <c r="N197" s="101"/>
      <c r="O197" s="101"/>
    </row>
    <row r="198" spans="1:15" x14ac:dyDescent="0.2">
      <c r="A198" s="101"/>
      <c r="B198" s="157" t="s">
        <v>363</v>
      </c>
      <c r="C198" s="157"/>
      <c r="D198" s="135"/>
      <c r="E198" s="135"/>
      <c r="F198" s="135"/>
      <c r="G198" s="136"/>
      <c r="H198" s="136"/>
      <c r="I198" s="101"/>
      <c r="L198" s="101"/>
      <c r="M198" s="101"/>
      <c r="N198" s="101"/>
      <c r="O198" s="101"/>
    </row>
    <row r="199" spans="1:15" ht="36" x14ac:dyDescent="0.2">
      <c r="A199" s="101"/>
      <c r="B199" s="133" t="s">
        <v>350</v>
      </c>
      <c r="C199" s="158"/>
      <c r="D199" s="133"/>
      <c r="E199" s="133"/>
      <c r="F199" s="133"/>
      <c r="G199" s="133"/>
      <c r="H199" s="137" t="s">
        <v>351</v>
      </c>
      <c r="I199" s="101"/>
      <c r="L199" s="101"/>
      <c r="M199" s="101"/>
      <c r="N199" s="101"/>
      <c r="O199" s="101"/>
    </row>
    <row r="200" spans="1:15" x14ac:dyDescent="0.2">
      <c r="A200" s="101"/>
      <c r="B200" s="139" t="s">
        <v>352</v>
      </c>
      <c r="C200" s="139"/>
      <c r="D200" s="139" t="s">
        <v>353</v>
      </c>
      <c r="E200" s="139"/>
      <c r="F200" s="139" t="s">
        <v>354</v>
      </c>
      <c r="G200" s="139"/>
      <c r="H200" s="139"/>
      <c r="I200" s="101"/>
      <c r="L200" s="101"/>
      <c r="M200" s="101"/>
      <c r="N200" s="101"/>
      <c r="O200" s="101"/>
    </row>
    <row r="201" spans="1:15" x14ac:dyDescent="0.2">
      <c r="A201" s="101"/>
      <c r="B201" s="142"/>
      <c r="C201" s="142"/>
      <c r="D201" s="142"/>
      <c r="E201" s="142"/>
      <c r="F201" s="142"/>
      <c r="G201" s="142"/>
      <c r="H201" s="142"/>
      <c r="I201" s="101"/>
      <c r="L201" s="101"/>
      <c r="M201" s="101"/>
      <c r="N201" s="101"/>
      <c r="O201" s="101"/>
    </row>
    <row r="202" spans="1:15" x14ac:dyDescent="0.2">
      <c r="A202" s="133" t="s">
        <v>355</v>
      </c>
      <c r="B202" s="144">
        <v>512676684.00999951</v>
      </c>
      <c r="C202" s="144"/>
      <c r="D202" s="144">
        <v>1894770.4300000004</v>
      </c>
      <c r="E202" s="144"/>
      <c r="F202" s="144">
        <v>5882003.29</v>
      </c>
      <c r="G202" s="144"/>
      <c r="H202" s="144"/>
      <c r="I202" s="101"/>
      <c r="L202" s="101"/>
      <c r="M202" s="101"/>
      <c r="N202" s="101"/>
      <c r="O202" s="101"/>
    </row>
    <row r="203" spans="1:15" x14ac:dyDescent="0.2">
      <c r="A203" s="101" t="s">
        <v>356</v>
      </c>
      <c r="B203" s="146">
        <v>513682775.63999951</v>
      </c>
      <c r="C203" s="146"/>
      <c r="D203" s="146">
        <v>1921502.8100000003</v>
      </c>
      <c r="E203" s="146"/>
      <c r="F203" s="146">
        <v>6533796.29</v>
      </c>
      <c r="G203" s="146"/>
      <c r="H203" s="146"/>
      <c r="I203" s="101"/>
      <c r="L203" s="101"/>
      <c r="M203" s="101"/>
      <c r="N203" s="101"/>
      <c r="O203" s="101"/>
    </row>
    <row r="204" spans="1:15" x14ac:dyDescent="0.2">
      <c r="A204" s="101" t="s">
        <v>357</v>
      </c>
      <c r="B204" s="146">
        <v>-1006091.6300000001</v>
      </c>
      <c r="C204" s="146"/>
      <c r="D204" s="146">
        <v>-26732.38</v>
      </c>
      <c r="E204" s="146"/>
      <c r="F204" s="146">
        <v>-651793.00000000012</v>
      </c>
      <c r="G204" s="146"/>
      <c r="H204" s="146"/>
      <c r="I204" s="101"/>
      <c r="L204" s="101"/>
      <c r="M204" s="101"/>
      <c r="N204" s="101"/>
      <c r="O204" s="101"/>
    </row>
    <row r="205" spans="1:15" x14ac:dyDescent="0.2">
      <c r="A205" s="133" t="s">
        <v>358</v>
      </c>
      <c r="B205" s="144">
        <v>64902303.610000014</v>
      </c>
      <c r="C205" s="144"/>
      <c r="D205" s="144">
        <v>626498.93999999994</v>
      </c>
      <c r="E205" s="144"/>
      <c r="F205" s="144">
        <v>309.33</v>
      </c>
      <c r="G205" s="144"/>
      <c r="H205" s="144"/>
      <c r="I205" s="101"/>
      <c r="L205" s="101"/>
      <c r="M205" s="101"/>
      <c r="N205" s="101"/>
      <c r="O205" s="101"/>
    </row>
    <row r="206" spans="1:15" x14ac:dyDescent="0.2">
      <c r="A206" s="101" t="s">
        <v>356</v>
      </c>
      <c r="B206" s="146">
        <v>62758583.970000014</v>
      </c>
      <c r="C206" s="146"/>
      <c r="D206" s="146">
        <v>696259</v>
      </c>
      <c r="E206" s="146"/>
      <c r="F206" s="146">
        <v>326.78999999999996</v>
      </c>
      <c r="G206" s="146"/>
      <c r="H206" s="146"/>
      <c r="I206" s="101"/>
      <c r="L206" s="101"/>
      <c r="M206" s="101"/>
      <c r="N206" s="101"/>
      <c r="O206" s="101"/>
    </row>
    <row r="207" spans="1:15" x14ac:dyDescent="0.2">
      <c r="A207" s="101" t="s">
        <v>357</v>
      </c>
      <c r="B207" s="146">
        <v>-362102.30999999994</v>
      </c>
      <c r="C207" s="146"/>
      <c r="D207" s="146">
        <v>-69760.06</v>
      </c>
      <c r="E207" s="146"/>
      <c r="F207" s="146">
        <v>-17.46</v>
      </c>
      <c r="G207" s="146"/>
      <c r="H207" s="146"/>
      <c r="I207" s="101"/>
      <c r="L207" s="101"/>
      <c r="M207" s="101"/>
      <c r="N207" s="101"/>
      <c r="O207" s="101"/>
    </row>
    <row r="208" spans="1:15" x14ac:dyDescent="0.2">
      <c r="A208" s="101" t="s">
        <v>359</v>
      </c>
      <c r="B208" s="146">
        <v>2560330.4300000002</v>
      </c>
      <c r="C208" s="146"/>
      <c r="D208" s="146">
        <v>0</v>
      </c>
      <c r="E208" s="146"/>
      <c r="F208" s="146">
        <v>0</v>
      </c>
      <c r="G208" s="146"/>
      <c r="H208" s="146"/>
      <c r="I208" s="101"/>
      <c r="L208" s="101"/>
      <c r="M208" s="101"/>
      <c r="N208" s="101"/>
      <c r="O208" s="101"/>
    </row>
    <row r="209" spans="1:15" x14ac:dyDescent="0.2">
      <c r="A209" s="101" t="s">
        <v>357</v>
      </c>
      <c r="B209" s="146">
        <v>-54508.479999999996</v>
      </c>
      <c r="C209" s="146"/>
      <c r="D209" s="146">
        <v>0</v>
      </c>
      <c r="E209" s="146"/>
      <c r="F209" s="146">
        <v>0</v>
      </c>
      <c r="G209" s="146"/>
      <c r="H209" s="146"/>
      <c r="I209" s="101"/>
      <c r="L209" s="101"/>
      <c r="M209" s="101"/>
      <c r="N209" s="101"/>
      <c r="O209" s="101"/>
    </row>
    <row r="210" spans="1:15" x14ac:dyDescent="0.2">
      <c r="A210" s="133" t="s">
        <v>360</v>
      </c>
      <c r="B210" s="144">
        <v>1035057724.5300025</v>
      </c>
      <c r="C210" s="144"/>
      <c r="D210" s="144">
        <v>178761719.70999977</v>
      </c>
      <c r="E210" s="144"/>
      <c r="F210" s="144">
        <v>18573707.18</v>
      </c>
      <c r="G210" s="144"/>
      <c r="H210" s="144"/>
      <c r="I210" s="101"/>
      <c r="L210" s="101"/>
      <c r="M210" s="101"/>
      <c r="N210" s="101"/>
      <c r="O210" s="101"/>
    </row>
    <row r="211" spans="1:15" x14ac:dyDescent="0.2">
      <c r="A211" s="101" t="s">
        <v>356</v>
      </c>
      <c r="B211" s="146">
        <v>1048438774.6900024</v>
      </c>
      <c r="C211" s="146"/>
      <c r="D211" s="146">
        <v>187496294.52999976</v>
      </c>
      <c r="E211" s="146"/>
      <c r="F211" s="146">
        <v>62159804.300000012</v>
      </c>
      <c r="G211" s="146"/>
      <c r="H211" s="146"/>
      <c r="I211" s="101"/>
      <c r="L211" s="101"/>
      <c r="M211" s="101"/>
      <c r="N211" s="101"/>
      <c r="O211" s="101"/>
    </row>
    <row r="212" spans="1:15" x14ac:dyDescent="0.2">
      <c r="A212" s="101" t="s">
        <v>357</v>
      </c>
      <c r="B212" s="146">
        <v>-13381050.160000024</v>
      </c>
      <c r="C212" s="146"/>
      <c r="D212" s="146">
        <v>-8734574.8200000059</v>
      </c>
      <c r="E212" s="146"/>
      <c r="F212" s="146">
        <v>-43586097.120000012</v>
      </c>
      <c r="G212" s="146"/>
      <c r="H212" s="146"/>
      <c r="I212" s="101"/>
      <c r="L212" s="101"/>
      <c r="M212" s="101"/>
      <c r="N212" s="101"/>
      <c r="O212" s="101"/>
    </row>
    <row r="213" spans="1:15" x14ac:dyDescent="0.2">
      <c r="A213" s="133" t="s">
        <v>361</v>
      </c>
      <c r="B213" s="144">
        <v>1677026355.0600045</v>
      </c>
      <c r="C213" s="144"/>
      <c r="D213" s="144">
        <v>238909398.53000095</v>
      </c>
      <c r="E213" s="144"/>
      <c r="F213" s="144">
        <v>25632761.520000383</v>
      </c>
      <c r="G213" s="144"/>
      <c r="H213" s="144">
        <v>494702.78</v>
      </c>
      <c r="I213" s="101"/>
      <c r="L213" s="101"/>
      <c r="M213" s="101"/>
      <c r="N213" s="101"/>
      <c r="O213" s="101"/>
    </row>
    <row r="214" spans="1:15" x14ac:dyDescent="0.2">
      <c r="A214" s="101" t="s">
        <v>356</v>
      </c>
      <c r="B214" s="146">
        <v>1680822424.1000044</v>
      </c>
      <c r="C214" s="146"/>
      <c r="D214" s="146">
        <v>254213184.66000095</v>
      </c>
      <c r="E214" s="146"/>
      <c r="F214" s="146">
        <v>127527568.66000026</v>
      </c>
      <c r="G214" s="146"/>
      <c r="H214" s="146"/>
      <c r="I214" s="101"/>
      <c r="L214" s="101"/>
      <c r="M214" s="101"/>
      <c r="N214" s="101"/>
      <c r="O214" s="101"/>
    </row>
    <row r="215" spans="1:15" ht="13.5" thickBot="1" x14ac:dyDescent="0.25">
      <c r="A215" s="101" t="s">
        <v>357</v>
      </c>
      <c r="B215" s="146">
        <v>-3796069.0400000126</v>
      </c>
      <c r="C215" s="146"/>
      <c r="D215" s="146">
        <v>-15303786.129999997</v>
      </c>
      <c r="E215" s="146"/>
      <c r="F215" s="146">
        <v>-101894807.13999988</v>
      </c>
      <c r="G215" s="146"/>
      <c r="H215" s="146"/>
      <c r="I215" s="101"/>
      <c r="L215" s="101"/>
      <c r="M215" s="101"/>
      <c r="N215" s="101"/>
      <c r="O215" s="101"/>
    </row>
    <row r="216" spans="1:15" ht="13.5" thickBot="1" x14ac:dyDescent="0.25">
      <c r="A216" s="133" t="s">
        <v>362</v>
      </c>
      <c r="B216" s="151">
        <f>+B213+B210+B205+B202</f>
        <v>3289663067.2100067</v>
      </c>
      <c r="C216" s="151"/>
      <c r="D216" s="151">
        <f>+D213+D210+D205+D202</f>
        <v>420192387.61000073</v>
      </c>
      <c r="E216" s="152"/>
      <c r="F216" s="151">
        <f>+F213+F210+F205+F202</f>
        <v>50088781.32000038</v>
      </c>
      <c r="G216" s="151"/>
      <c r="H216" s="151">
        <f>+H213+H210+H205+H202</f>
        <v>494702.78</v>
      </c>
      <c r="I216" s="101"/>
      <c r="L216" s="101"/>
      <c r="M216" s="101"/>
      <c r="N216" s="101"/>
      <c r="O216" s="153">
        <f>+B216+D216+F216+H216-Bilanca!I15</f>
        <v>-7.9992294311523438E-2</v>
      </c>
    </row>
    <row r="217" spans="1:15" x14ac:dyDescent="0.2">
      <c r="A217" s="101"/>
      <c r="B217" s="130"/>
      <c r="C217" s="130"/>
      <c r="D217" s="130"/>
      <c r="E217" s="101"/>
      <c r="F217" s="101"/>
      <c r="G217" s="101"/>
      <c r="H217" s="101"/>
      <c r="I217" s="101"/>
      <c r="J217" s="101"/>
      <c r="K217" s="101"/>
      <c r="L217" s="101"/>
      <c r="M217" s="101"/>
    </row>
  </sheetData>
  <mergeCells count="10">
    <mergeCell ref="A88:H88"/>
    <mergeCell ref="A94:H94"/>
    <mergeCell ref="A18:H18"/>
    <mergeCell ref="A49:H49"/>
    <mergeCell ref="A15:H15"/>
    <mergeCell ref="A21:H21"/>
    <mergeCell ref="A32:H32"/>
    <mergeCell ref="A43:H43"/>
    <mergeCell ref="A56:H56"/>
    <mergeCell ref="A70:H70"/>
  </mergeCells>
  <pageMargins left="0.7" right="0.7" top="0.75" bottom="0.75" header="0.3" footer="0.3"/>
  <pageSetup scale="44" fitToHeight="0" orientation="portrait" r:id="rId1"/>
  <rowBreaks count="1" manualBreakCount="1">
    <brk id="100"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schemas.microsoft.com/office/2006/metadata/properties"/>
    <ds:schemaRef ds:uri="http://purl.org/dc/dcmitype/"/>
    <ds:schemaRef ds:uri="f00c05a3-a522-4b3b-aeec-75a37a6bc44f"/>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Bilanca!Print_Area</vt:lpstr>
      <vt:lpstr>Bilješke!Print_Area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Šime Fabulić</dc:creator>
  <cp:lastModifiedBy>Maja Škara</cp:lastModifiedBy>
  <cp:lastPrinted>2026-04-23T13:23:34Z</cp:lastPrinted>
  <dcterms:created xsi:type="dcterms:W3CDTF">2008-10-17T11:51:54Z</dcterms:created>
  <dcterms:modified xsi:type="dcterms:W3CDTF">2026-04-30T07:51:10Z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