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0\Konsolidirani\FI 2020 Hoteli Jadran\"/>
    </mc:Choice>
  </mc:AlternateContent>
  <xr:revisionPtr revIDLastSave="0" documentId="13_ncr:1_{08B5694A-D1F7-4051-A0CE-902430449229}" xr6:coauthVersionLast="46" xr6:coauthVersionMax="46"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103" i="19" l="1"/>
  <c r="I88" i="19"/>
  <c r="I53" i="19"/>
  <c r="I35" i="18"/>
  <c r="I30" i="18"/>
  <c r="H43" i="19"/>
  <c r="I49" i="20" l="1"/>
  <c r="I79" i="18" l="1"/>
  <c r="I28" i="18"/>
  <c r="I26" i="18"/>
  <c r="I19" i="18"/>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I55" i="20"/>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<sst xmlns="http://schemas.openxmlformats.org/spreadsheetml/2006/main" count="544" uniqueCount="481">
  <si>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</si>
  <si>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</si>
  <si>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</si>
  <si>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</si>
  <si>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</si>
  <si>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</si>
  <si>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</si>
  <si>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</si>
  <si>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</si>
  <si>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</si>
  <si>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</si>
  <si>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</si>
  <si>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</si>
  <si>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</si>
  <si>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</si>
  <si>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</si>
  <si>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</si>
  <si>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</si>
  <si>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</si>
  <si>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</si>
  <si>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</si>
  <si>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</si>
  <si>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</si>
  <si>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</si>
  <si>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</si>
  <si>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</si>
  <si>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</si>
  <si>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</si>
  <si>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</si>
  <si>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</si>
  <si>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</si>
  <si>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</si>
  <si>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</si>
  <si>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</si>
  <si>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</si>
  <si>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</si>
  <si>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</si>
  <si>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</si>
  <si>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</si>
  <si>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</si>
  <si>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</si>
  <si>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</si>
  <si>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</si>
  <si>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</si>
  <si>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</si>
  <si>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</si>
  <si>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</si>
  <si>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</si>
  <si>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</si>
  <si>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</si>
  <si>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</si>
  <si>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</si>
  <si>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</si>
  <si>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</si>
  <si>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</si>
  <si>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</si>
  <si>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</si>
  <si>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</si>
  <si>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</si>
  <si>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</si>
  <si>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</si>
  <si>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</si>
  <si>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</si>
  <si>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</si>
  <si>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</si>
  <si>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</si>
  <si>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</si>
  <si>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</si>
  <si>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</si>
  <si>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</si>
  <si>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</si>
  <si>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</si>
  <si>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</si>
  <si>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</si>
  <si>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</si>
  <si>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</si>
  <si>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</si>
  <si>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</si>
  <si>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</si>
  <si>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</si>
  <si>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</si>
  <si>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</si>
  <si>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</si>
  <si>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</si>
  <si>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</si>
  <si>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</si>
  <si>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</si>
  <si>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</si>
  <si>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</si>
  <si>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</si>
  <si>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</si>
  <si>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</si>
  <si>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</si>
  <si>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</si>
  <si>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</si>
  <si>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</si>
  <si>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</si>
  <si>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</si>
  <si>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</si>
  <si>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</si>
  <si>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</si>
  <si>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</si>
  <si>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</si>
  <si>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</si>
  <si>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</si>
  <si>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</si>
  <si>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</si>
  <si>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</si>
  <si>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</si>
  <si>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</si>
  <si>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</si>
  <si>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</si>
  <si>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</si>
  <si>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</si>
  <si>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</si>
  <si>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</si>
  <si>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</si>
  <si>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</si>
  <si>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</si>
  <si>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</si>
  <si>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</si>
  <si>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</si>
  <si>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</si>
  <si>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</si>
  <si>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</si>
  <si>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</si>
  <si>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</si>
  <si>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</si>
  <si>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</si>
  <si>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</si>
  <si>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</si>
  <si>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</si>
  <si>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</si>
  <si>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</si>
  <si>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</si>
  <si>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</si>
  <si>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</si>
  <si>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</si>
  <si>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</si>
  <si>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</si>
  <si>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</si>
  <si>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</si>
  <si>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</si>
  <si>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</si>
  <si>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</si>
  <si>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</si>
  <si>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</si>
  <si>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</si>
  <si>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</si>
  <si>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</si>
  <si>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</si>
  <si>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</si>
  <si>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</si>
  <si>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</si>
  <si>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</si>
  <si>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</si>
  <si>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</si>
  <si>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</si>
  <si>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</si>
  <si>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</si>
  <si>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</si>
  <si>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</si>
  <si>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</si>
  <si>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</si>
  <si>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</si>
  <si>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</si>
  <si>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</si>
  <si>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</si>
  <si>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</si>
  <si>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</si>
  <si>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</si>
  <si>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</si>
  <si>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</si>
  <si>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</si>
  <si>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</si>
  <si>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</si>
  <si>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</si>
  <si>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</si>
  <si>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</si>
  <si>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</si>
  <si>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</si>
  <si>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</si>
  <si>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</si>
  <si>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</si>
  <si>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</si>
  <si>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</si>
  <si>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</si>
  <si>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</si>
  <si>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</si>
  <si>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</si>
  <si>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</si>
  <si>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</si>
  <si>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</si>
  <si>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</si>
  <si>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</si>
  <si>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</si>
  <si>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</si>
  <si>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</si>
  <si>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</si>
  <si>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</si>
  <si>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</si>
  <si>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</si>
  <si>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</si>
  <si>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</si>
  <si>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</si>
  <si>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</si>
  <si>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</si>
  <si>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</si>
  <si>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</si>
  <si>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</si>
  <si>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</si>
  <si>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</si>
  <si>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</si>
  <si>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</si>
  <si>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</si>
  <si>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</si>
  <si>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</si>
  <si>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</si>
  <si>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</si>
  <si>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</si>
  <si>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</si>
  <si>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</si>
  <si>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</si>
  <si>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</si>
  <si>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</si>
  <si>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</si>
  <si>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</si>
  <si>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</si>
  <si>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</si>
  <si>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</si>
  <si>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</si>
  <si>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</si>
  <si>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</si>
  <si>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</si>
  <si>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</si>
  <si>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</si>
  <si>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</si>
  <si>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</si>
  <si>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</si>
  <si>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</si>
  <si>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</si>
  <si>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</si>
  <si>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</si>
  <si>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</si>
  <si>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</si>
  <si>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</si>
  <si>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</si>
  <si>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</si>
  <si>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</si>
  <si>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</si>
  <si>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</si>
  <si>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</si>
  <si>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</si>
  <si>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</si>
  <si>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</si>
  <si>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</si>
  <si>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</si>
  <si>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</si>
  <si>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</si>
  <si>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</si>
  <si>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</si>
  <si>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</si>
  <si>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</si>
  <si>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</si>
  <si>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</si>
  <si>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</si>
  <si>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</si>
  <si>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</si>
  <si>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</si>
  <si>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</si>
  <si>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</si>
  <si>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</si>
  <si>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</si>
  <si>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</si>
  <si>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</si>
  <si>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</si>
  <si>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</si>
  <si>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</si>
  <si>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</si>
  <si>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</si>
  <si>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</si>
  <si>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</si>
  <si>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</si>
  <si>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</si>
  <si>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</si>
  <si>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</si>
  <si>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</si>
  <si>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</si>
  <si>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</si>
  <si>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</si>
  <si>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</si>
  <si>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</si>
  <si>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</si>
  <si>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</si>
  <si>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</si>
  <si>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</si>
  <si>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</si>
  <si>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</si>
  <si>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</si>
  <si>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</si>
  <si>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</si>
  <si>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</si>
  <si>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</si>
  <si>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</si>
  <si>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</si>
  <si>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</si>
  <si>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</si>
  <si>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</si>
  <si>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</si>
  <si>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</si>
  <si>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</si>
  <si>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</si>
  <si>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</si>
  <si>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</si>
  <si>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</si>
  <si>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</si>
  <si>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</si>
  <si>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</si>
  <si>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</si>
  <si>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</si>
  <si>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</si>
  <si>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</si>
  <si>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</si>
  <si>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</si>
  <si>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</si>
  <si>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</si>
  <si>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</si>
  <si>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</si>
  <si>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</si>
  <si>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</si>
  <si>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</si>
  <si>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</si>
  <si>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</si>
  <si>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</si>
  <si>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</si>
  <si>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</si>
  <si>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</si>
  <si>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</si>
  <si>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</si>
  <si>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</si>
  <si>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</si>
  <si>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</si>
  <si>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</si>
  <si>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</si>
  <si>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</si>
  <si>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</si>
  <si>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</si>
  <si>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</si>
  <si>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</si>
  <si>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</si>
  <si>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</si>
  <si>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</si>
  <si>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</si>
  <si>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</si>
  <si>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</si>
  <si>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</si>
  <si>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</si>
  <si>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</si>
  <si>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</si>
  <si>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</si>
  <si>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</si>
  <si>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</si>
  <si>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</si>
  <si>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</si>
  <si>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</si>
  <si>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</si>
  <si>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</si>
  <si>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</si>
  <si>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</si>
  <si>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</si>
  <si>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</si>
  <si>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</si>
  <si>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</si>
  <si>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</si>
  <si>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</si>
  <si>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</si>
  <si>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</si>
  <si>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</si>
  <si>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</si>
  <si>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</si>
  <si>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</si>
  <si>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</si>
  <si>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</si>
  <si>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</si>
  <si>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</si>
  <si>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</si>
  <si>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</si>
  <si>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</si>
  <si>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</si>
  <si>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</si>
  <si>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</si>
  <si>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</si>
  <si>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</si>
  <si>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</si>
  <si>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</si>
  <si>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</si>
  <si>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</si>
  <si>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</si>
  <si>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</si>
  <si>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</si>
  <si>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</si>
  <si>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</si>
  <si>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</si>
  <si>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</si>
  <si>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</si>
  <si>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</si>
  <si>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</si>
  <si>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</si>
  <si>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</si>
  <si>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</si>
  <si>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</si>
  <si>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</si>
  <si>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</si>
  <si>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</si>
  <si>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</si>
  <si>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</si>
  <si>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</si>
  <si>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</si>
  <si>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</si>
  <si>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</si>
  <si>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</si>
  <si>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</si>
  <si>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</si>
  <si>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</si>
  <si>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</si>
  <si>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</si>
  <si>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</si>
  <si>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</si>
  <si>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</si>
  <si>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</si>
  <si>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</si>
  <si>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HR</t>
  </si>
  <si>
    <t>060040135</t>
  </si>
  <si>
    <t>18099276986</t>
  </si>
  <si>
    <t>7478000030KH7ROTAU91</t>
  </si>
  <si>
    <t>808</t>
  </si>
  <si>
    <t>HOTELI JADRAN d.d.</t>
  </si>
  <si>
    <t>GRADAC</t>
  </si>
  <si>
    <t>JADRANSKA 2</t>
  </si>
  <si>
    <t>zeljka.ivanac@hoteli-jadran.com</t>
  </si>
  <si>
    <t>Ivanac Željka</t>
  </si>
  <si>
    <t>099 3110 475</t>
  </si>
  <si>
    <t>Paško Anić-Antić</t>
  </si>
  <si>
    <t>Russell Bedford Croatia - Revizija d.o.o.</t>
  </si>
  <si>
    <t>u razdoblju 01.01.2020 do 31.12.2020</t>
  </si>
  <si>
    <t>Obveznik: HOTELI JADRAN d.d.</t>
  </si>
  <si>
    <t xml:space="preserve">stanje na dan 31.12.2020 </t>
  </si>
  <si>
    <t>u razdoblju 01.01.2020. do 31.12.2020.</t>
  </si>
  <si>
    <t>FARAON d.o.o.</t>
  </si>
  <si>
    <t>JADRAN LAGUNA d.o.o.</t>
  </si>
  <si>
    <t>HOTEL LABINECA d.o.o.</t>
  </si>
  <si>
    <t>Put Vila 1, 20240 Trpanj</t>
  </si>
  <si>
    <t>Jadranska 16, 21330 Gradac</t>
  </si>
  <si>
    <t>Jadranska 2, 21330 Gradac</t>
  </si>
  <si>
    <t>hoteli-jadran@hoteli-jadran.com</t>
  </si>
  <si>
    <t>www.hoteli-jadran.com</t>
  </si>
  <si>
    <t xml:space="preserve">1. naziv, sjedište (adresa) izdavatelja, pravni oblik izdavatelja, državu osnivanja, matični broj subjekta, osobni identifikacijski broj te, ako je primjenjivo, da je izdavatelj u likvidaciji, stečaju, skraćenom postupku prestanka ili izvanrednoj upravi
Naziv izdavatelja:   HOTELI JADRAN d.d. Jadranska 2, Gradac, Hrvatska
OIB:   18099276986
MBS:  060040135
Izvještajno razdoblje: 01.01.2020.-31.12.2020.
2. usvojene računovodstvene politike
Sadržane su u bilješkama uz financijske izvještaje objavljene u Godišnjem izvješću u pdf formatu.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Sadržane su u bilješkama uz financijske izvještaje objavljene u Godišnjem izvješću u pdf formatu.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Nema
5. iznos i prirodu pojedinih stavki prihoda ili rashoda izuzetne veličine ili pojave
Prihodi-Bilješke 4. i 5.u bilješkama uz financijske izvještaje objavljene u Godišnjem izvješću u pdf formatu
Rashodi-Bilješke 6.,7.,8.,9.,10. i 11., u bilješkama uz financijske izvještaje objavljene u Godišnjem izvješću u pdf formatu
6. iznose koje izdavatelj duguje i koji dospijevaju nakon više od pet godina, kao i ukupna dugovanja izdavatelja pokrivena vrijednim osiguranjem koje je dao izdavatelj, uz naznaku vrste i oblika osiguranja
Nema iznosa koji dospijevaju nakon više od pet godina.
7. prosječan broj zaposlenih tijekom poslovne godine
88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primitaka  članova nadzornog odbora  iznoso 0.
Iznos primitaka članova uprave iznosili su 745.302 kn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Troškovi osoblja su rasčlanjeni u računu dobiti i gubitka.
11. ako su u bilanci priznata rezerviranja za odgođeni porez, stanja odgođenog poreza na kraju poslovne godine i kretanja tih stanja tijekom poslovne godine
Nisu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Sadržane su u bilješkama uz financijske izvještaje objavljene u Godišnjem izvješću u pdf formatu.
13. broj i nominalnu vrijednost, ili ako ne postoji nominalna vrijednost, knjigovodstvenu vrijednost dionica ili udjela upisanih tijekom poslovne godine u okviru odobrenog kapitala
Sadržane su u bilješkama uz financijske izvještaje objavljene u Godišnjem izvješću u pdf formatu.
14. u slučaju kada postoji više rodova dionica, broj i nominalnu vrijednost, ili ako ne postoji nominalna vrijednost, knjigovodstvenu vrijednost svakog roda
Nema
15. postojanje bilo kakvih potvrda o sudjelovanju, konvertibilnih zadužnica, jamstava, opcija ili sličnih vrijednosnica ili prava, s naznakom njihovog broja i prava koja daju 
</t>
  </si>
  <si>
    <t>Imovina</t>
  </si>
  <si>
    <t xml:space="preserve">Opis </t>
  </si>
  <si>
    <t>Vjerovnik i iznos opterećenja</t>
  </si>
  <si>
    <t>Založno pravo na nekretninama upisanim u z.k.ul. 1977 i 1668 k.o. Gradac</t>
  </si>
  <si>
    <r>
      <t xml:space="preserve">Temeljem </t>
    </r>
    <r>
      <rPr>
        <i/>
        <sz val="9"/>
        <rFont val="Tahoma"/>
        <family val="2"/>
      </rPr>
      <t xml:space="preserve">Ugovor o zasnivanju založnog prava na nekretnini </t>
    </r>
    <r>
      <rPr>
        <sz val="9"/>
        <rFont val="Tahoma"/>
        <family val="2"/>
      </rPr>
      <t xml:space="preserve">od </t>
    </r>
    <r>
      <rPr>
        <b/>
        <sz val="9"/>
        <rFont val="Tahoma"/>
        <family val="2"/>
      </rPr>
      <t xml:space="preserve">07.06.2005.g. </t>
    </r>
    <r>
      <rPr>
        <sz val="9"/>
        <rFont val="Tahoma"/>
        <family val="2"/>
      </rPr>
      <t xml:space="preserve">i </t>
    </r>
    <r>
      <rPr>
        <i/>
        <sz val="9"/>
        <rFont val="Tahoma"/>
        <family val="2"/>
      </rPr>
      <t>Aneksa br. 1 uz Ugovor o zasnivanju založnog prava na nekretnini</t>
    </r>
    <r>
      <rPr>
        <sz val="9"/>
        <rFont val="Tahoma"/>
        <family val="2"/>
      </rPr>
      <t xml:space="preserve"> od </t>
    </r>
    <r>
      <rPr>
        <b/>
        <sz val="9"/>
        <rFont val="Tahoma"/>
        <family val="2"/>
      </rPr>
      <t xml:space="preserve">23.08.2011.g. </t>
    </r>
    <r>
      <rPr>
        <sz val="9"/>
        <rFont val="Tahoma"/>
        <family val="2"/>
      </rPr>
      <t xml:space="preserve">solemniziranog kod javnog bilježnika Marijana Jurića pod poslovnim brojem OV-10676/2011, upisano je založno pravo na nekretninama u vlasništvu društva upisanim u z.k.ul. 1977 i 1668 k.o. Gradac, u korist </t>
    </r>
    <r>
      <rPr>
        <b/>
        <sz val="9"/>
        <rFont val="Tahoma"/>
        <family val="2"/>
      </rPr>
      <t>Raiffeisen Bank Zrt. (ranije Raiffeisen Bank Rt.)</t>
    </r>
    <r>
      <rPr>
        <sz val="9"/>
        <rFont val="Tahoma"/>
        <family val="2"/>
      </rPr>
      <t xml:space="preserve">, sa sjedištem u Akadémia u. 6, H-1054 Budimpešta, Mađarska, upisana u sudski registar Gradskog suda kao Suda registracije (Budimpešta, Mađarska) pod brojem Cg. 01-10-041042., OIB: 59798599960, radi osiguranja tražbine Raiffeisen Bank Zrt. u iznosu od 21.524.970,87 EUR, uvećane za kamate, naknade, troškove, provizije i ostale troškove, a nastale temeljem ugovora o kreditu sklopljenog između </t>
    </r>
    <r>
      <rPr>
        <b/>
        <sz val="9"/>
        <rFont val="Tahoma"/>
        <family val="2"/>
      </rPr>
      <t xml:space="preserve">Dalmacie Holiday Kft. </t>
    </r>
    <r>
      <rPr>
        <sz val="9"/>
        <rFont val="Tahoma"/>
        <family val="2"/>
      </rPr>
      <t xml:space="preserve">Budapest kao zajmoprimca i Raiffeisen Bank Zrt. kao zajmodavca dana 15. travnja 2005. godine,  izmijenjenog 22.12.2005., 18.05.2006., 15.11.2007., 31.03.2008. i 03.07.2009., te sklopljenog u izmijenjenoj i pročišćenoj verziji dana 18.08.2011. godine (u nastavku: "Izmijenjeni i pročišćeni ugovor o zajmu").  Protiv glavnog dužnika Dalmacia Holiday Kft. pokrenut je likvidacijski/stečajni postupak koji je okončan rješenjem Visokog suda u Budimpešti br. 18.Fpk.7339/2014/71 od 09.04.2020.g., koje je postalo pravomoćno 04.05.2020.g. te je istim utvrđeno da dužnik prestaje bez pravnog sljednika i naloženo njegovo brisanje iz sudskog registra.  Temeljem Ugovora o kupoprodaji tražbina od 02.04.2019.g. sklopljenog između RBA Zrt. i društva Bohemian Financing Zrt., ustupljena su društvu Bohemian Financing Zrt. sva prava i obveze iz gorenavedenog ugovora. </t>
    </r>
  </si>
  <si>
    <r>
      <t xml:space="preserve">Bohemian Financing Zrt. (ranije Raiffeisen Bank Zrt. Budimpešta) </t>
    </r>
    <r>
      <rPr>
        <sz val="9"/>
        <rFont val="Tahoma"/>
        <family val="2"/>
      </rPr>
      <t>21.524.970,87 EUR, uvećanog za kamate, naknade, troškove, provizije i ostale troškove</t>
    </r>
  </si>
  <si>
    <t>Tražbine iz ugovora o osiguranju (vinkulacija polica osiguranja)</t>
  </si>
  <si>
    <r>
      <t xml:space="preserve">Temeljem </t>
    </r>
    <r>
      <rPr>
        <i/>
        <sz val="9"/>
        <rFont val="Tahoma"/>
        <family val="2"/>
      </rPr>
      <t xml:space="preserve">Ugovor o zalogu tražbina iz osiguranja </t>
    </r>
    <r>
      <rPr>
        <sz val="9"/>
        <rFont val="Tahoma"/>
        <family val="2"/>
      </rPr>
      <t xml:space="preserve">od </t>
    </r>
    <r>
      <rPr>
        <b/>
        <sz val="9"/>
        <rFont val="Tahoma"/>
        <family val="2"/>
      </rPr>
      <t xml:space="preserve">07.06.2005.g. </t>
    </r>
    <r>
      <rPr>
        <sz val="9"/>
        <rFont val="Tahoma"/>
        <family val="2"/>
      </rPr>
      <t xml:space="preserve">i </t>
    </r>
    <r>
      <rPr>
        <i/>
        <sz val="9"/>
        <rFont val="Tahoma"/>
        <family val="2"/>
      </rPr>
      <t>Ugovora o osiguranju novčane tražbine ustupom osiguranja</t>
    </r>
    <r>
      <rPr>
        <sz val="9"/>
        <rFont val="Tahoma"/>
        <family val="2"/>
      </rPr>
      <t xml:space="preserve"> od </t>
    </r>
    <r>
      <rPr>
        <b/>
        <sz val="9"/>
        <rFont val="Tahoma"/>
        <family val="2"/>
      </rPr>
      <t xml:space="preserve">23.08.2011.g. </t>
    </r>
    <r>
      <rPr>
        <sz val="9"/>
        <rFont val="Tahoma"/>
        <family val="2"/>
      </rPr>
      <t xml:space="preserve">solemniziranog kod javnog bilježnika Marijana Jurića pod poslovnim brojem OV-10675/2011, Društvo je dalo u zalog tražbine iz određenih ugovora o osiguranju, uključujući sve buduće tražbine iz istoga (vinkulacija), u korist </t>
    </r>
    <r>
      <rPr>
        <b/>
        <sz val="9"/>
        <rFont val="Tahoma"/>
        <family val="2"/>
      </rPr>
      <t>Raiffeisen Bank Zrt. (ranije Raiffeisen Bank Rt.)</t>
    </r>
    <r>
      <rPr>
        <sz val="9"/>
        <rFont val="Tahoma"/>
        <family val="2"/>
      </rPr>
      <t xml:space="preserve">, sa sjedištem u Akadémia u. 6, H-1054 Budimpešta, Mađarska, upisana u sudski registar Gradskog suda kao Suda registracije (Budimpešta, Mađarska) pod brojem Cg. 01-10-041042., OIB: 59798599960, radi osiguranja tražbine Raiffeisen Bank Zrt. u iznosu od 21.524.970,87 EUR, uvećane za kamate, naknade, troškove, provizije i ostale troškove, a nastale temeljem ugovora o kreditu sklopljenog između </t>
    </r>
    <r>
      <rPr>
        <b/>
        <sz val="9"/>
        <rFont val="Tahoma"/>
        <family val="2"/>
      </rPr>
      <t xml:space="preserve">Dalmacie Holiday Kft. </t>
    </r>
    <r>
      <rPr>
        <sz val="9"/>
        <rFont val="Tahoma"/>
        <family val="2"/>
      </rPr>
      <t xml:space="preserve">Budapest kao zajmoprimca i Raiffeisen Bank Zrt. kao zajmodavca dana 15. travnja 2005. godine,  izmijenjenog 22.12.2005., 18.05.2006., 15.11.2007., 31.03.2008. i 03.07.2009., te sklopljenog u izmijenjenoj i pročišćenoj verziji dana 18.08.2011. godine (u nastavku: "Izmijenjeni i pročišćeni ugovor o zajmu"). Temeljem Ugovora o kupoprodaji tražbina od 02.04.2019.g. sklopljenog između RBA Zrt. i društva Bohemian Financing Zrt., ustupljena su društvu Bohemian Financing Zrt. sva prava i obveze iz gorenavedenog ugovora. </t>
    </r>
  </si>
  <si>
    <r>
      <t xml:space="preserve">Bohemian Financing Zrt. (ranije Raiffeisen Bank Zrt. Budimpešta) 21.524.970,87 EUR, </t>
    </r>
    <r>
      <rPr>
        <sz val="9"/>
        <rFont val="Tahoma"/>
        <family val="2"/>
      </rPr>
      <t>uvećanog za kamate, naknade, troškove, provizije i ostale troškove</t>
    </r>
  </si>
  <si>
    <t>Solidarno jamstvo (jamac-platac) za obveze zajmoprimca Dalmacia Holiday Kft.  Obična zadužnica na iznos od 21.524.970,87 EUR (OV-10613/2011, j.b. Marijan Jurić)</t>
  </si>
  <si>
    <r>
      <t xml:space="preserve">Temeljem </t>
    </r>
    <r>
      <rPr>
        <i/>
        <sz val="9"/>
        <rFont val="Tahoma"/>
        <family val="2"/>
      </rPr>
      <t>Ugovora o jamstvu</t>
    </r>
    <r>
      <rPr>
        <sz val="9"/>
        <rFont val="Tahoma"/>
        <family val="2"/>
      </rPr>
      <t xml:space="preserve"> od </t>
    </r>
    <r>
      <rPr>
        <b/>
        <sz val="9"/>
        <rFont val="Tahoma"/>
        <family val="2"/>
      </rPr>
      <t>23.08.2011.g.</t>
    </r>
    <r>
      <rPr>
        <sz val="9"/>
        <rFont val="Tahoma"/>
        <family val="2"/>
      </rPr>
      <t xml:space="preserve"> sklopljenog između </t>
    </r>
    <r>
      <rPr>
        <b/>
        <sz val="9"/>
        <rFont val="Tahoma"/>
        <family val="2"/>
      </rPr>
      <t>Raiffeisen Bank Zrt. (ranije Raiffeisen Bank Rt.)</t>
    </r>
    <r>
      <rPr>
        <sz val="9"/>
        <rFont val="Tahoma"/>
        <family val="2"/>
      </rPr>
      <t>, sa sjedištem u Akadémia u. 6, H-1054 Budimpešta, Mađarska, upisana u sudski registar Gradskog suda kao Suda registracije (Budimpešta, Mađarska) pod brojem Cg. 01-10-041042., OIB: 59798599960, s jedne strane i društava Aquamarine d.o.o., Dalmacia Holiday d.o.o., Dalmacija Charter d.o.o., Adriatiq Islands Group Yachting d.o.o., Danuvius Marina d.o.o., Topaz d.o.o., Jelsa d.d. i Hoteli Jadran d.d. kao jamaca plataca, s druge strane, ugovoreno je da Društvo solidarno odgovara za obveze društva Dalmácia Holiday Kft. sa sjedištem u Ürömi út 50, H-1023 Budimpešta, Mađarska, upisanog u sudski registar Gradskog suda kao Suda registracije (Budimpešta, Mađarska) pod brojem Cg. 01-09-701832, OIB: 20912053333, kao zajmoprimca iz Izmijenjenog i pročišćenog ugovora o zajmu od 18.08.2011.g., a prema zajmodavcu Raiffeisen Bank Zrt. Osnovni ugovor o kreditu sklopljen je između Dalmacie Holiday Kft. Budapest kao zajmoprimca i Raiffeisen Bank Zrt. kao zajmodavca dana 15. travnja 2005. godine,  izmijenjen 22.12.2005., 18.05.2006., 15.11.2007., 31.03.2008. i 03.07.2009., te sklopljen u izmijenjenoj i pročišćenoj verziji dana 18.08.2011. godine.  Društvo Hoteli Jadran d.d. je temeljem citiranog Ugovora o jamstvu izdalo vjerovniku RBA Zrt. običnu zadužnicu na iznos od 21.524.970,87 EUR, solemniziranu dana 24.08.2011.g. kod javnog bilježnika Marijana Jurića pod brojem OV-10613/2011. Temeljem Ugovora o kupoprodaji tražbina od 02.04.2019.g. sklopljenog između RBA Zrt. i društva Bohemian Financing Zrt., ustupljena su društvu Bohemian Financing Zrt. sva prava i obveze iz gorenavedenog Ugovora o jamstvu, o čemu je RBA Zrt. obavijestila društvo Obaviješću o ustupu tražbina od 07.06.2019.g.</t>
    </r>
  </si>
  <si>
    <t>Založno pravo na nekretnini upisanoj u z.k.ul. 1977 k.o. Gradac  , 5 izjava o zapljeni računa – zadužnica na iznos od 1.950.000,00 EUR, 5 zadužnica na iznos od 1.950.000,00 EUR, 5 zadužnica na iznos od 1.160.000,00 EUR</t>
  </si>
  <si>
    <r>
      <t xml:space="preserve">Temeljem </t>
    </r>
    <r>
      <rPr>
        <i/>
        <sz val="9"/>
        <rFont val="Tahoma"/>
        <family val="2"/>
      </rPr>
      <t>Ugovora o dugoročnom kreditu s valutnom klauzulom broj S2-289/2002</t>
    </r>
    <r>
      <rPr>
        <sz val="9"/>
        <rFont val="Tahoma"/>
        <family val="2"/>
      </rPr>
      <t>, od 12.12.2002.g., te pripadajućih mu dodataka, zaključenih između Privredne banke Zagreb d.d. i društva, te Sporazuma o zasnivanju založnog prava upisano je založno pravo na nekretninama društva upisanim u zk.ul. 1977, te su izdani i drugi instrumenti osiguranja: -       5 zadužnica, svaka na iznos od 1.950.000,00 EUR uvećano za pripadajuće kamate, naknade i troškove, ovjerene po javnom bilježniku Mariji Ivančić pod posl.br. OV-7487/06, OV-7488/06, OV-7489/06, OV-7491/06, -       5 zadužnica, svaka na iznos od 1.160.000,00 EUR uvećano za pripadajuće kamate, naknade i troškove, ovjerene po javnom bilježniku Vladimiru Marčinko pod posl.br. OV-18534/07, OV-18535/07, OV-18536/07, OV-18537/7, OV-18538/07. Dana 14.04.2017.g. zaključen je Ugovor o prodaji tražbine br. 02-85/2017 između PBZ d.d., društva, Hotel Labineca d.o.o. i Jadran Laguna d.o.o., kojim su društva Hotel Labineca d.o.o. i Jadran Laguna d.o.o. kupila svaka po 50% tražbine banke u iznosu od 3.707.255,89 kn (po svakom), zajedno sa sporednim pravima, tj. pripadajućom kamatom, založnim pravom na nekretnini te instrumentima osiguranja, s time da je: -       Hotel Labineca d.o.o. preuzeo 5 isprava o zapljeni računa – zadužnica, svaka na iznos od 1.950.000,00 EUR i  5 zadužnica, svaka na iznos od 1.950.000,00 EUR, a -       Jadran Laguna d.o.o. preuzeo 5 zadužnica, svaka na iznos od 1.160.000,00 EUR.</t>
    </r>
  </si>
  <si>
    <t>Hotel Labineca d.o.o. 3.707.255,89 kn (ranije PBZ d.d.) Jadran Laguna d.o.o. 3.707.255,89 kn (ranije PBZ d.d.)</t>
  </si>
  <si>
    <t>Solidarno jamstvo cjelokupnom imovinom za obveze društva Habito d.o.o., 3 kom bianco potpisane mjenice,5 kom bianco zadužnice do 1.000.000,00 kn ovjerene od javnog bilježnika</t>
  </si>
  <si>
    <r>
      <t xml:space="preserve">Temeljem </t>
    </r>
    <r>
      <rPr>
        <i/>
        <sz val="9"/>
        <rFont val="Tahoma"/>
        <family val="2"/>
      </rPr>
      <t>I Aneksa Ugovora o financijskom leasingu nekretnine br. 0677/07</t>
    </r>
    <r>
      <rPr>
        <sz val="9"/>
        <rFont val="Tahoma"/>
        <family val="2"/>
      </rPr>
      <t xml:space="preserve"> od </t>
    </r>
    <r>
      <rPr>
        <b/>
        <sz val="9"/>
        <rFont val="Tahoma"/>
        <family val="2"/>
      </rPr>
      <t>05.07.2007.g.</t>
    </r>
    <r>
      <rPr>
        <sz val="9"/>
        <rFont val="Tahoma"/>
        <family val="2"/>
      </rPr>
      <t xml:space="preserve"> sklopljenog između Optima Leasing d.o.o. kao davatelja leasinga, društva Habito d.o.o. kao primatelja leasinga i društva Hoteli Jadran d.d. kao jamca platca, društvo je preuzelo obvezu solidarnog jamstva za financijske obveze primatelja leasinga te je davatelju leasinga predalo sljedeće instrumente osiguranja:  -       3 kom bianco potpisane mjenice -       5 kom bianco zadužnice do 1.000.000,00 kn ovjerene od strane javnog bilježnika. Potraživanje društva Optima Leasing d.o.o. otkupilo je 2018.g. društvo Bohemian Financing Zrt. koje je novi vjerovnik. Društvo Habito d.o.o. koje je bilo glavni dužnik, otišlo je u stečaj te je po okončanju stečaja brisano iz sudskog registra dana 06.06.2018.g. rješenjem Tt-18/20213-1.</t>
    </r>
  </si>
  <si>
    <t>Bohemian Financing Zrt. (ranije Optima Leasing d.o.o.)</t>
  </si>
  <si>
    <t>Solidarno jamstvo cjelokupnom imovinom za obveze društva Dalmacia holiday d.o.o. Založno pravo na nekretnini upisanoj u z.k.ul 2137 i 2138 k.o. Gradac, 5 kom bianco mjenica „bez protesta” s mjeničnim očitovanjem,17 bianco zadužnica na iznos od 1.000.000,00 kn, Dodatne mjenice i zadužnice izdane temeljem dodataka ugovoru</t>
  </si>
  <si>
    <r>
      <t xml:space="preserve">Temeljem </t>
    </r>
    <r>
      <rPr>
        <i/>
        <sz val="9"/>
        <rFont val="Tahoma"/>
        <family val="2"/>
      </rPr>
      <t>Ugovora o kratkoročnom zajmu broj 19760/08</t>
    </r>
    <r>
      <rPr>
        <sz val="9"/>
        <rFont val="Tahoma"/>
        <family val="2"/>
      </rPr>
      <t xml:space="preserve"> od </t>
    </r>
    <r>
      <rPr>
        <b/>
        <sz val="9"/>
        <rFont val="Tahoma"/>
        <family val="2"/>
      </rPr>
      <t>26.09.2008.g.</t>
    </r>
    <r>
      <rPr>
        <sz val="9"/>
        <rFont val="Tahoma"/>
        <family val="2"/>
      </rPr>
      <t xml:space="preserve"> i njegovih dodataka te </t>
    </r>
    <r>
      <rPr>
        <i/>
        <sz val="9"/>
        <rFont val="Tahoma"/>
        <family val="2"/>
      </rPr>
      <t>Sporazuma radi osiguranja novčane tražbine zasnivanjem založnog prava na nekretnini</t>
    </r>
    <r>
      <rPr>
        <sz val="9"/>
        <rFont val="Tahoma"/>
        <family val="2"/>
      </rPr>
      <t xml:space="preserve"> od </t>
    </r>
    <r>
      <rPr>
        <b/>
        <sz val="9"/>
        <rFont val="Tahoma"/>
        <family val="2"/>
      </rPr>
      <t>29.09.2008.</t>
    </r>
    <r>
      <rPr>
        <sz val="9"/>
        <rFont val="Tahoma"/>
        <family val="2"/>
      </rPr>
      <t xml:space="preserve"> (solemniziranog po javnom bilježniku Vladimiru Marčinku pod posl.br. OV-14431/08) i njegovog I. Dodatka (solemniziranog po javnom bilježniku Vladimiru Marčinku pod posl.br. OV-6710/09 dana 03.06.2009.g.), sklopljenih između NLB Leasing d.o.o. Ljubljana kao vjerovnika, društva Dalmacia Holiday d.o.o. kao glavnog dužnika, društva Hoteli Jadran d.d. kao založnog i solidarnog dužnika te ostalih jamaca (Marina Kremik d.o.o., Adriatiq Islands Group d.d., Danuvius marina d.o.o., Batuda projekt d.o.o., Camena d.o.o. i Primošten d.d.), društvo Hoteli Jadran d.d. je preuzelo obvezu jamstva za obveze glavnog dužnika cijelom svojom imovinom te založilo svoje nekretnine upisane u z.k.ul. 2137 i 2138 k.o. Gradac. Temeljem Ugovora o cesiji sklopljenog između društva Bohemian Financing Zrt. kao novog vjerovnika i društva NLB Leasing d.o.o. kao starog vjerovnika dana 30.05.2018.g., solemniziranog istog dana kod javnog bilježnika Mladena Bureca pod brojem OV-7694/2018, novi vjerovnik je stekao sva potraživanja koja stari vjerovnik ima prema dužnicima 1) Dalmacia holiday d.o.o., 2) Marina Kremik d.o.o., 3) Hoteli Jadran d.d., 4) Adriatiq Islands Group d.d., 5) Danuvius marina d.o.o., 6) Batuda projekt d.o.o., 7) Camena d.o.o. i 8) Primošten d.d., a koja potraživanja proizlaze iz Ugovora o kratkoročnom zajmu broj 19760/08 i njegovih dodataka.Protiv društva Dalmacia holiday d.o.o. Zagreb koje je bilo glavni dužnik, FINA je dana 29.07.2020.g. podnijela prijedlog za pokretanje stečajnog postupka Trgovačkom sudu u Zagrebu, iz razloga što na održanom ročištu za glasovanje o planu financijskog restrukturiranja u postupku predstečajne nagodbe isti nije bio prihvaćen. </t>
    </r>
  </si>
  <si>
    <r>
      <t xml:space="preserve">Bohemian Financing Zrt. (ranije NLB Leasing d.o.o. Ljubljana) </t>
    </r>
    <r>
      <rPr>
        <sz val="9"/>
        <rFont val="Tahoma"/>
        <family val="2"/>
      </rPr>
      <t>2.200.000,00 EUR</t>
    </r>
  </si>
  <si>
    <t>Solidarno jamstvo cjelokupnom imovinom za obveze društva Camena d.o.o., Založno pravo na nekretnini upisanoj u z.k.ul 2137 i 2138 k.o. Gradac, 5 kom bianco mjenica „bez protesta” s mjeničnim očitovanjem, 10 bianco zadužnica na iznos do 1.000.000,00 kn</t>
  </si>
  <si>
    <r>
      <t xml:space="preserve">Temeljem </t>
    </r>
    <r>
      <rPr>
        <i/>
        <sz val="9"/>
        <rFont val="Tahoma"/>
        <family val="2"/>
      </rPr>
      <t>Ugovora o poslovnoj suradnji vezano za financiranje projekta</t>
    </r>
    <r>
      <rPr>
        <sz val="9"/>
        <rFont val="Tahoma"/>
        <family val="2"/>
      </rPr>
      <t xml:space="preserve"> od </t>
    </r>
    <r>
      <rPr>
        <b/>
        <sz val="9"/>
        <rFont val="Tahoma"/>
        <family val="2"/>
      </rPr>
      <t>17.12.2007.g.</t>
    </r>
    <r>
      <rPr>
        <sz val="9"/>
        <rFont val="Tahoma"/>
        <family val="2"/>
      </rPr>
      <t xml:space="preserve"> i njegovih dodataka te </t>
    </r>
    <r>
      <rPr>
        <i/>
        <sz val="9"/>
        <rFont val="Tahoma"/>
        <family val="2"/>
      </rPr>
      <t>Sporazuma radi osiguranja novčane tražbine zasnivanjem založnog prava (hipoteke) na nekretninama</t>
    </r>
    <r>
      <rPr>
        <sz val="9"/>
        <rFont val="Tahoma"/>
        <family val="2"/>
      </rPr>
      <t xml:space="preserve"> od </t>
    </r>
    <r>
      <rPr>
        <b/>
        <sz val="9"/>
        <rFont val="Tahoma"/>
        <family val="2"/>
      </rPr>
      <t>22.04.2009.g.</t>
    </r>
    <r>
      <rPr>
        <sz val="9"/>
        <rFont val="Tahoma"/>
        <family val="2"/>
      </rPr>
      <t xml:space="preserve"> (solemniziranog kod javnog bilježnika Vladimira Marčinka pod brojem OV-4970/07), sklopljenog između OL Nekretnine d.o.o. kao vjerovnika, Camena d.o.o. kao dužnika, društva Hoteli Jadran d.d. kao založnog dužnika i jamca platca te ostalih jamaca (Danuvius marina d.o.o., Primošten d.d., Dalmacia holiday d.o.o. i Batuda projekt d.o.o.), društvo Hoteli Jadran d.d. je preuzelo obvezu solidarnog jamstva cijelom svojom imovinom za obveze glavnog dužnika iz Ugovora o poslovnoj suradnji vezano za financiranje projekta od 17.12.2007.g. (sklopljenog između OL Nekretnine d.o.o. i glavnog dužnika Camena d.o.o.), založilo svoje nekretnine upisane u z.k.ul. 2137 i 2138 k.o. Gradac te izdalo instrumente osiguranja (mjenice i zadužnice). Temeljem Ugovora o cesiji sklopljenog između društva Bohemian Financing Zrt. kao novog vjerovnika i društva NLB Leasing d.o.o. kao starog vjerovnika dana 30.05.2018.g., solemniziranog istog dana kod javnog bilježnika Mladena Bureca pod brojem OV-7688/2018, novi vjerovnik je stekao sva potraživanja koja stari vjerovnik ima prema dužnicima 1) Camena d.o.o., 2) Danuvius marina d.o.o., 3) Primošten d.d., 4) Dalmacia holiday d.o.o., 5) Marina Kremik d.o.o., 6) Hoteli Jadran d.d., 7) Batuda projekt d.o.o., a koja potraživanja proizlaze iz Ugovora o poslovnoj suradnji vezano za financiranje projekta od 17.12.2007.g. i njegovih dodataka. Društvo Camena d.o.o. Zagreb koje je glavni dužnik, u dugogodišnjoj je blokadi. </t>
    </r>
  </si>
  <si>
    <r>
      <t>Bohemian Financing Zrt. (ranije OL Nekretnine d.o.o.)</t>
    </r>
    <r>
      <rPr>
        <sz val="9"/>
        <rFont val="Tahoma"/>
        <family val="2"/>
      </rPr>
      <t xml:space="preserve"> 5.492.160,00 EUR</t>
    </r>
  </si>
  <si>
    <t xml:space="preserve">16. naziv, sjedište te pravni oblik svakog društva u kojemu izdavatelj ima neograničenu odgovornost
Takvih društava nema, s obzirom da prema čl. 10 Zakona o trgovačkim društvima, neograničena odgovornost člana društva za obveze društva postoji kod članova javnoga trgovačkog društva i komplementara u komanditnome društvu, a izdavatelj nije član takvih društava. 
Izdavatelj je jedino član društava s ograničenom odgovornošću (društva kćeri) u kojima ne odgovara za obveze društva.
17. naziv i sjedište društva koje sastavlja godišnji konsolidirani financijski izvještaj najveće grupe društava u kojoj izdavatelj sudjeluje kao kontrolirani član grupe
Bohemian Financing Zártkörűen Működő Részvénytársaság, Mađarska, Broj iz registra: 01-10-047030, Naziv registra: Trgovački sud u Budimpešti-Glavni sud, Nadležno tijelo: Trgovački sud u Budimpešti-Glavni sud, OIB: 23021179492 Mađarska, Budmpešta 1148, Kerepesi út 52
18. naziv i sjedište društva koje sastavlja godišnji konsolidirani financijski izvještaj najmanje grupe društava u kojoj izdavatelj sudjeluje kao kontrolirani član i koji je također uključen u grupu društava iz točke 17.
Topaz d.o.o., Zagreb, Gundulićeva 50, OIB: 99489283996
19. mjesto na kojem je moguće dobiti primjerke godišnjih konsolidiranih financijskih izvještaja iz točaka 17. i 18., pod uvjetom da su dostupni
Točka 18. Fina RGFI i točka 17. institucija prema Mađarskom zakonu.
20. predloženu raspodjelu dobiti ili predloženo postupanje s gubitkom, ili, ako je to primjenjivo, raspodjelu dobiti ili postupanje s gubitkom
Gubici u poslovanju Društva, prema bilanci društva na dan 31.12.2020. godine iznose 38.412.684 kuna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Priroda i poslovna svrha aranžmana društava koji nisu uključeni u bilancu i financijski utjecaj tih aranžmana na izdavatelja su obavljeni u bilješkama potencijalne obveze i imovina.
22. prirodu i financijski učinak značajnih događaja koji su nastupili nakon datuma bilance i nisu odraženi u računu dobiti i gubitka ili bilanci
Značajniji događaj nakon datuma bilance je promjena načina poslovanja društva na način da se centraliziralo poslovanje. Raskinuti su Ugovori o zakupu hotelskih objekata i društva će samostalno pružati hotelske sluge. Financijski učinci bit će vidljivi u tijeku ljetne sezone.
23. neto prihod raščlanjen po kategorijama aktivnosti i zemljopisnim tržištima, ako se te kategorije i tržišta znatno međusobno razlikuju, uzimajući u obzir način na koji je organizirana prodaja proizvoda i pružanje usluga.
Neto prihodi odnosi se uglavnom na zakup poslovnog prostora i pružanje hotelskih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Naknada za revizorske usluge u 2020. iznosi 245.000 kn.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</si>
</sst>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name val="Arial"/>
      <family val="2"/>
    </font>
    <font>
      <sz val="9"/>
      <name val="Arial"/>
      <family val="2"/>
    </font>
    <font>
      <sz val="9"/>
      <name val="Tahoma"/>
      <family val="2"/>
    </font>
    <font>
      <i/>
      <sz val="9"/>
      <name val="Tahoma"/>
      <family val="2"/>
    </font>
    <font>
      <b/>
      <sz val="9"/>
      <name val="Tahoma"/>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8" fillId="3" borderId="18" xfId="3"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33" xfId="0" applyNumberFormat="1" applyFont="1" applyBorder="1" applyAlignment="1" applyProtection="1">
      <alignment horizontal="right" vertical="center"/>
      <protection locked="0"/>
    </xf>
    <xf numFmtId="3" fontId="5" fillId="0" borderId="15"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3" fillId="0" borderId="44" xfId="0" applyNumberFormat="1" applyFont="1" applyBorder="1" applyAlignment="1" applyProtection="1">
      <alignment vertical="center" shrinkToFit="1"/>
      <protection locked="0"/>
    </xf>
    <xf numFmtId="3" fontId="5" fillId="0" borderId="15"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15" xfId="0" applyNumberFormat="1" applyFont="1" applyBorder="1" applyAlignment="1" applyProtection="1">
      <alignment vertical="center" wrapText="1"/>
      <protection locked="0"/>
    </xf>
    <xf numFmtId="0" fontId="4" fillId="11" borderId="4" xfId="0" applyFont="1" applyFill="1" applyBorder="1" applyAlignment="1" applyProtection="1">
      <alignment horizontal="center" vertical="center"/>
      <protection locked="0"/>
    </xf>
    <xf numFmtId="3" fontId="5" fillId="0" borderId="16" xfId="0" applyNumberFormat="1" applyFont="1" applyBorder="1" applyAlignment="1" applyProtection="1">
      <alignment vertical="center"/>
      <protection locked="0"/>
    </xf>
    <xf numFmtId="0" fontId="37" fillId="0" borderId="52" xfId="0" applyFont="1" applyFill="1" applyBorder="1" applyAlignment="1">
      <alignment vertical="center" wrapText="1"/>
    </xf>
    <xf numFmtId="0" fontId="37" fillId="0" borderId="53" xfId="0" applyFont="1" applyFill="1" applyBorder="1" applyAlignment="1">
      <alignment vertical="center" wrapText="1"/>
    </xf>
    <xf numFmtId="0" fontId="38" fillId="0" borderId="52" xfId="0" applyFont="1" applyFill="1" applyBorder="1" applyAlignment="1">
      <alignment vertical="center" wrapText="1"/>
    </xf>
    <xf numFmtId="0" fontId="38" fillId="0" borderId="53" xfId="0" applyFont="1" applyFill="1" applyBorder="1" applyAlignment="1">
      <alignment vertical="center" wrapText="1"/>
    </xf>
    <xf numFmtId="0" fontId="39" fillId="0" borderId="53" xfId="0" applyFont="1" applyFill="1" applyBorder="1" applyAlignment="1">
      <alignment vertical="center" wrapText="1"/>
    </xf>
    <xf numFmtId="0" fontId="41" fillId="0" borderId="53" xfId="0" applyFont="1" applyFill="1" applyBorder="1" applyAlignment="1">
      <alignment vertical="center" wrapText="1"/>
    </xf>
    <xf numFmtId="0" fontId="38" fillId="0" borderId="54" xfId="0" applyFont="1" applyFill="1" applyBorder="1" applyAlignment="1">
      <alignment vertical="center" wrapText="1"/>
    </xf>
    <xf numFmtId="0" fontId="38" fillId="0" borderId="55" xfId="0" applyFont="1" applyFill="1" applyBorder="1" applyAlignment="1">
      <alignment vertical="center" wrapText="1"/>
    </xf>
    <xf numFmtId="0" fontId="39" fillId="0" borderId="55" xfId="0" applyFont="1" applyFill="1" applyBorder="1" applyAlignment="1">
      <alignment vertical="center" wrapText="1"/>
    </xf>
    <xf numFmtId="0" fontId="41" fillId="0" borderId="55" xfId="0" applyFont="1" applyFill="1" applyBorder="1" applyAlignment="1">
      <alignment vertical="center" wrapText="1"/>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4" applyFont="1" applyFill="1" applyBorder="1" applyAlignment="1" applyProtection="1">
      <alignment wrapText="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6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28" workbookViewId="0">
      <selection activeCell="C27" sqref="C27"/>
    </sheetView>
  </sheetViews>
  <sheetFormatPr defaultRowHeight="12.75" x14ac:dyDescent="0.2"/>
  <cols>
    <col min="9" max="9" width="13.42578125" customWidth="1"/>
  </cols>
  <sheetData>
    <row r="1" spans="1:10" ht="15.75" x14ac:dyDescent="0.2">
      <c r="A1" s="156"/>
      <c r="B1" s="157"/>
      <c r="C1" s="157"/>
      <c r="D1" s="29"/>
      <c r="E1" s="29"/>
      <c r="F1" s="29"/>
      <c r="G1" s="29"/>
      <c r="H1" s="29"/>
      <c r="I1" s="29"/>
      <c r="J1" s="30"/>
    </row>
    <row r="2" spans="1:10" ht="14.45" customHeight="1" x14ac:dyDescent="0.2">
      <c r="A2" s="158" t="s">
        <v>404</v>
      </c>
      <c r="B2" s="159"/>
      <c r="C2" s="159"/>
      <c r="D2" s="159"/>
      <c r="E2" s="159"/>
      <c r="F2" s="159"/>
      <c r="G2" s="159"/>
      <c r="H2" s="159"/>
      <c r="I2" s="159"/>
      <c r="J2" s="160"/>
    </row>
    <row r="3" spans="1:10" ht="15" x14ac:dyDescent="0.2">
      <c r="A3" s="83"/>
      <c r="B3" s="84"/>
      <c r="C3" s="84"/>
      <c r="D3" s="84"/>
      <c r="E3" s="84"/>
      <c r="F3" s="84"/>
      <c r="G3" s="84"/>
      <c r="H3" s="84"/>
      <c r="I3" s="84"/>
      <c r="J3" s="85"/>
    </row>
    <row r="4" spans="1:10" ht="33.6" customHeight="1" x14ac:dyDescent="0.2">
      <c r="A4" s="161" t="s">
        <v>389</v>
      </c>
      <c r="B4" s="162"/>
      <c r="C4" s="162"/>
      <c r="D4" s="162"/>
      <c r="E4" s="163">
        <v>43831</v>
      </c>
      <c r="F4" s="164"/>
      <c r="G4" s="91" t="s">
        <v>0</v>
      </c>
      <c r="H4" s="163">
        <v>44196</v>
      </c>
      <c r="I4" s="164"/>
      <c r="J4" s="31"/>
    </row>
    <row r="5" spans="1:10" s="96" customFormat="1" ht="10.15" customHeight="1" x14ac:dyDescent="0.25">
      <c r="A5" s="165"/>
      <c r="B5" s="166"/>
      <c r="C5" s="166"/>
      <c r="D5" s="166"/>
      <c r="E5" s="166"/>
      <c r="F5" s="166"/>
      <c r="G5" s="166"/>
      <c r="H5" s="166"/>
      <c r="I5" s="166"/>
      <c r="J5" s="167"/>
    </row>
    <row r="6" spans="1:10" ht="20.45" customHeight="1" x14ac:dyDescent="0.2">
      <c r="A6" s="86"/>
      <c r="B6" s="97" t="s">
        <v>411</v>
      </c>
      <c r="C6" s="87"/>
      <c r="D6" s="87"/>
      <c r="E6" s="109">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70" t="s">
        <v>412</v>
      </c>
      <c r="B8" s="171"/>
      <c r="C8" s="171"/>
      <c r="D8" s="171"/>
      <c r="E8" s="171"/>
      <c r="F8" s="171"/>
      <c r="G8" s="171"/>
      <c r="H8" s="171"/>
      <c r="I8" s="171"/>
      <c r="J8" s="32"/>
    </row>
    <row r="9" spans="1:10" ht="14.25" x14ac:dyDescent="0.2">
      <c r="A9" s="33"/>
      <c r="B9" s="80"/>
      <c r="C9" s="80"/>
      <c r="D9" s="80"/>
      <c r="E9" s="169"/>
      <c r="F9" s="169"/>
      <c r="G9" s="139"/>
      <c r="H9" s="139"/>
      <c r="I9" s="89"/>
      <c r="J9" s="90"/>
    </row>
    <row r="10" spans="1:10" ht="25.9" customHeight="1" x14ac:dyDescent="0.2">
      <c r="A10" s="172" t="s">
        <v>390</v>
      </c>
      <c r="B10" s="173"/>
      <c r="C10" s="174" t="s">
        <v>430</v>
      </c>
      <c r="D10" s="175"/>
      <c r="E10" s="81"/>
      <c r="F10" s="176" t="s">
        <v>413</v>
      </c>
      <c r="G10" s="177"/>
      <c r="H10" s="178" t="s">
        <v>431</v>
      </c>
      <c r="I10" s="179"/>
      <c r="J10" s="34"/>
    </row>
    <row r="11" spans="1:10" ht="15.6" customHeight="1" x14ac:dyDescent="0.2">
      <c r="A11" s="33"/>
      <c r="B11" s="80"/>
      <c r="C11" s="80"/>
      <c r="D11" s="80"/>
      <c r="E11" s="168"/>
      <c r="F11" s="168"/>
      <c r="G11" s="168"/>
      <c r="H11" s="168"/>
      <c r="I11" s="82"/>
      <c r="J11" s="34"/>
    </row>
    <row r="12" spans="1:10" ht="21" customHeight="1" x14ac:dyDescent="0.2">
      <c r="A12" s="140" t="s">
        <v>405</v>
      </c>
      <c r="B12" s="173"/>
      <c r="C12" s="174" t="s">
        <v>432</v>
      </c>
      <c r="D12" s="175"/>
      <c r="E12" s="182"/>
      <c r="F12" s="168"/>
      <c r="G12" s="168"/>
      <c r="H12" s="168"/>
      <c r="I12" s="82"/>
      <c r="J12" s="34"/>
    </row>
    <row r="13" spans="1:10" ht="10.9" customHeight="1" x14ac:dyDescent="0.2">
      <c r="A13" s="81"/>
      <c r="B13" s="82"/>
      <c r="C13" s="80"/>
      <c r="D13" s="80"/>
      <c r="E13" s="139"/>
      <c r="F13" s="139"/>
      <c r="G13" s="139"/>
      <c r="H13" s="139"/>
      <c r="I13" s="80"/>
      <c r="J13" s="35"/>
    </row>
    <row r="14" spans="1:10" ht="22.9" customHeight="1" x14ac:dyDescent="0.2">
      <c r="A14" s="140" t="s">
        <v>391</v>
      </c>
      <c r="B14" s="183"/>
      <c r="C14" s="174" t="s">
        <v>433</v>
      </c>
      <c r="D14" s="175"/>
      <c r="E14" s="180"/>
      <c r="F14" s="181"/>
      <c r="G14" s="95" t="s">
        <v>414</v>
      </c>
      <c r="H14" s="178" t="s">
        <v>434</v>
      </c>
      <c r="I14" s="179"/>
      <c r="J14" s="92"/>
    </row>
    <row r="15" spans="1:10" ht="14.45" customHeight="1" x14ac:dyDescent="0.2">
      <c r="A15" s="81"/>
      <c r="B15" s="82"/>
      <c r="C15" s="80"/>
      <c r="D15" s="80"/>
      <c r="E15" s="139"/>
      <c r="F15" s="139"/>
      <c r="G15" s="139"/>
      <c r="H15" s="139"/>
      <c r="I15" s="80"/>
      <c r="J15" s="35"/>
    </row>
    <row r="16" spans="1:10" ht="13.15" customHeight="1" x14ac:dyDescent="0.2">
      <c r="A16" s="140" t="s">
        <v>415</v>
      </c>
      <c r="B16" s="183"/>
      <c r="C16" s="174" t="s">
        <v>435</v>
      </c>
      <c r="D16" s="175"/>
      <c r="E16" s="88"/>
      <c r="F16" s="88"/>
      <c r="G16" s="88"/>
      <c r="H16" s="88"/>
      <c r="I16" s="88"/>
      <c r="J16" s="92"/>
    </row>
    <row r="17" spans="1:10" ht="14.45" customHeight="1" x14ac:dyDescent="0.2">
      <c r="A17" s="184"/>
      <c r="B17" s="185"/>
      <c r="C17" s="185"/>
      <c r="D17" s="185"/>
      <c r="E17" s="185"/>
      <c r="F17" s="185"/>
      <c r="G17" s="185"/>
      <c r="H17" s="185"/>
      <c r="I17" s="185"/>
      <c r="J17" s="186"/>
    </row>
    <row r="18" spans="1:10" x14ac:dyDescent="0.2">
      <c r="A18" s="172" t="s">
        <v>392</v>
      </c>
      <c r="B18" s="173"/>
      <c r="C18" s="187" t="s">
        <v>436</v>
      </c>
      <c r="D18" s="188"/>
      <c r="E18" s="188"/>
      <c r="F18" s="188"/>
      <c r="G18" s="188"/>
      <c r="H18" s="188"/>
      <c r="I18" s="188"/>
      <c r="J18" s="189"/>
    </row>
    <row r="19" spans="1:10" ht="14.25" x14ac:dyDescent="0.2">
      <c r="A19" s="33"/>
      <c r="B19" s="80"/>
      <c r="C19" s="94"/>
      <c r="D19" s="80"/>
      <c r="E19" s="139"/>
      <c r="F19" s="139"/>
      <c r="G19" s="139"/>
      <c r="H19" s="139"/>
      <c r="I19" s="80"/>
      <c r="J19" s="35"/>
    </row>
    <row r="20" spans="1:10" ht="14.25" x14ac:dyDescent="0.2">
      <c r="A20" s="172" t="s">
        <v>393</v>
      </c>
      <c r="B20" s="173"/>
      <c r="C20" s="178">
        <v>21330</v>
      </c>
      <c r="D20" s="179"/>
      <c r="E20" s="139"/>
      <c r="F20" s="139"/>
      <c r="G20" s="187" t="s">
        <v>437</v>
      </c>
      <c r="H20" s="188"/>
      <c r="I20" s="188"/>
      <c r="J20" s="189"/>
    </row>
    <row r="21" spans="1:10" ht="14.25" x14ac:dyDescent="0.2">
      <c r="A21" s="33"/>
      <c r="B21" s="80"/>
      <c r="C21" s="80"/>
      <c r="D21" s="80"/>
      <c r="E21" s="139"/>
      <c r="F21" s="139"/>
      <c r="G21" s="139"/>
      <c r="H21" s="139"/>
      <c r="I21" s="80"/>
      <c r="J21" s="35"/>
    </row>
    <row r="22" spans="1:10" x14ac:dyDescent="0.2">
      <c r="A22" s="172" t="s">
        <v>394</v>
      </c>
      <c r="B22" s="173"/>
      <c r="C22" s="187" t="s">
        <v>438</v>
      </c>
      <c r="D22" s="188"/>
      <c r="E22" s="188"/>
      <c r="F22" s="188"/>
      <c r="G22" s="188"/>
      <c r="H22" s="188"/>
      <c r="I22" s="188"/>
      <c r="J22" s="189"/>
    </row>
    <row r="23" spans="1:10" ht="14.25" x14ac:dyDescent="0.2">
      <c r="A23" s="33"/>
      <c r="B23" s="80"/>
      <c r="C23" s="80"/>
      <c r="D23" s="80"/>
      <c r="E23" s="139"/>
      <c r="F23" s="139"/>
      <c r="G23" s="139"/>
      <c r="H23" s="139"/>
      <c r="I23" s="80"/>
      <c r="J23" s="35"/>
    </row>
    <row r="24" spans="1:10" ht="14.25" x14ac:dyDescent="0.2">
      <c r="A24" s="172" t="s">
        <v>395</v>
      </c>
      <c r="B24" s="173"/>
      <c r="C24" s="190" t="s">
        <v>454</v>
      </c>
      <c r="D24" s="154"/>
      <c r="E24" s="154"/>
      <c r="F24" s="154"/>
      <c r="G24" s="154"/>
      <c r="H24" s="154"/>
      <c r="I24" s="154"/>
      <c r="J24" s="155"/>
    </row>
    <row r="25" spans="1:10" ht="14.25" x14ac:dyDescent="0.2">
      <c r="A25" s="33"/>
      <c r="B25" s="80"/>
      <c r="C25" s="94"/>
      <c r="D25" s="80"/>
      <c r="E25" s="139"/>
      <c r="F25" s="139"/>
      <c r="G25" s="139"/>
      <c r="H25" s="139"/>
      <c r="I25" s="80"/>
      <c r="J25" s="35"/>
    </row>
    <row r="26" spans="1:10" ht="14.25" x14ac:dyDescent="0.2">
      <c r="A26" s="172" t="s">
        <v>396</v>
      </c>
      <c r="B26" s="173"/>
      <c r="C26" s="153" t="s">
        <v>455</v>
      </c>
      <c r="D26" s="154"/>
      <c r="E26" s="154"/>
      <c r="F26" s="154"/>
      <c r="G26" s="154"/>
      <c r="H26" s="154"/>
      <c r="I26" s="154"/>
      <c r="J26" s="155"/>
    </row>
    <row r="27" spans="1:10" ht="13.9" customHeight="1" x14ac:dyDescent="0.2">
      <c r="A27" s="33"/>
      <c r="B27" s="80"/>
      <c r="C27" s="94"/>
      <c r="D27" s="80"/>
      <c r="E27" s="139"/>
      <c r="F27" s="139"/>
      <c r="G27" s="139"/>
      <c r="H27" s="139"/>
      <c r="I27" s="80"/>
      <c r="J27" s="35"/>
    </row>
    <row r="28" spans="1:10" ht="22.9" customHeight="1" x14ac:dyDescent="0.2">
      <c r="A28" s="140" t="s">
        <v>406</v>
      </c>
      <c r="B28" s="173"/>
      <c r="C28" s="60">
        <v>88</v>
      </c>
      <c r="D28" s="36"/>
      <c r="E28" s="147"/>
      <c r="F28" s="147"/>
      <c r="G28" s="147"/>
      <c r="H28" s="147"/>
      <c r="I28" s="191"/>
      <c r="J28" s="192"/>
    </row>
    <row r="29" spans="1:10" ht="14.25" x14ac:dyDescent="0.2">
      <c r="A29" s="33"/>
      <c r="B29" s="80"/>
      <c r="C29" s="80"/>
      <c r="D29" s="80"/>
      <c r="E29" s="139"/>
      <c r="F29" s="139"/>
      <c r="G29" s="139"/>
      <c r="H29" s="139"/>
      <c r="I29" s="80"/>
      <c r="J29" s="35"/>
    </row>
    <row r="30" spans="1:10" ht="15" x14ac:dyDescent="0.2">
      <c r="A30" s="172" t="s">
        <v>397</v>
      </c>
      <c r="B30" s="173"/>
      <c r="C30" s="108" t="s">
        <v>418</v>
      </c>
      <c r="D30" s="193" t="s">
        <v>416</v>
      </c>
      <c r="E30" s="151"/>
      <c r="F30" s="151"/>
      <c r="G30" s="151"/>
      <c r="H30" s="101" t="s">
        <v>417</v>
      </c>
      <c r="I30" s="102" t="s">
        <v>418</v>
      </c>
      <c r="J30" s="103"/>
    </row>
    <row r="31" spans="1:10" x14ac:dyDescent="0.2">
      <c r="A31" s="172"/>
      <c r="B31" s="173"/>
      <c r="C31" s="37"/>
      <c r="D31" s="91"/>
      <c r="E31" s="181"/>
      <c r="F31" s="181"/>
      <c r="G31" s="181"/>
      <c r="H31" s="181"/>
      <c r="I31" s="194"/>
      <c r="J31" s="195"/>
    </row>
    <row r="32" spans="1:10" x14ac:dyDescent="0.2">
      <c r="A32" s="172" t="s">
        <v>407</v>
      </c>
      <c r="B32" s="173"/>
      <c r="C32" s="60" t="s">
        <v>421</v>
      </c>
      <c r="D32" s="193" t="s">
        <v>419</v>
      </c>
      <c r="E32" s="151"/>
      <c r="F32" s="151"/>
      <c r="G32" s="151"/>
      <c r="H32" s="104" t="s">
        <v>420</v>
      </c>
      <c r="I32" s="105" t="s">
        <v>421</v>
      </c>
      <c r="J32" s="106"/>
    </row>
    <row r="33" spans="1:10" ht="14.25" x14ac:dyDescent="0.2">
      <c r="A33" s="33"/>
      <c r="B33" s="80"/>
      <c r="C33" s="80"/>
      <c r="D33" s="80"/>
      <c r="E33" s="139"/>
      <c r="F33" s="139"/>
      <c r="G33" s="139"/>
      <c r="H33" s="139"/>
      <c r="I33" s="80"/>
      <c r="J33" s="35"/>
    </row>
    <row r="34" spans="1:10" x14ac:dyDescent="0.2">
      <c r="A34" s="193" t="s">
        <v>408</v>
      </c>
      <c r="B34" s="151"/>
      <c r="C34" s="151"/>
      <c r="D34" s="151"/>
      <c r="E34" s="151" t="s">
        <v>398</v>
      </c>
      <c r="F34" s="151"/>
      <c r="G34" s="151"/>
      <c r="H34" s="151"/>
      <c r="I34" s="151"/>
      <c r="J34" s="38" t="s">
        <v>399</v>
      </c>
    </row>
    <row r="35" spans="1:10" ht="14.25" x14ac:dyDescent="0.2">
      <c r="A35" s="33"/>
      <c r="B35" s="80"/>
      <c r="C35" s="80"/>
      <c r="D35" s="80"/>
      <c r="E35" s="139"/>
      <c r="F35" s="139"/>
      <c r="G35" s="139"/>
      <c r="H35" s="139"/>
      <c r="I35" s="80"/>
      <c r="J35" s="90"/>
    </row>
    <row r="36" spans="1:10" x14ac:dyDescent="0.2">
      <c r="A36" s="196" t="s">
        <v>448</v>
      </c>
      <c r="B36" s="197"/>
      <c r="C36" s="197"/>
      <c r="D36" s="197"/>
      <c r="E36" s="196" t="s">
        <v>451</v>
      </c>
      <c r="F36" s="197"/>
      <c r="G36" s="197"/>
      <c r="H36" s="197"/>
      <c r="I36" s="199"/>
      <c r="J36" s="127">
        <v>2357666</v>
      </c>
    </row>
    <row r="37" spans="1:10" ht="14.25" x14ac:dyDescent="0.2">
      <c r="A37" s="33"/>
      <c r="B37" s="80"/>
      <c r="C37" s="94"/>
      <c r="D37" s="201"/>
      <c r="E37" s="201"/>
      <c r="F37" s="201"/>
      <c r="G37" s="201"/>
      <c r="H37" s="201"/>
      <c r="I37" s="201"/>
      <c r="J37" s="35"/>
    </row>
    <row r="38" spans="1:10" x14ac:dyDescent="0.2">
      <c r="A38" s="196" t="s">
        <v>449</v>
      </c>
      <c r="B38" s="197"/>
      <c r="C38" s="197"/>
      <c r="D38" s="199"/>
      <c r="E38" s="196" t="s">
        <v>452</v>
      </c>
      <c r="F38" s="197"/>
      <c r="G38" s="197"/>
      <c r="H38" s="197"/>
      <c r="I38" s="199"/>
      <c r="J38" s="60">
        <v>2585847</v>
      </c>
    </row>
    <row r="39" spans="1:10" ht="14.25" x14ac:dyDescent="0.2">
      <c r="A39" s="33"/>
      <c r="B39" s="80"/>
      <c r="C39" s="94"/>
      <c r="D39" s="93"/>
      <c r="E39" s="201"/>
      <c r="F39" s="201"/>
      <c r="G39" s="201"/>
      <c r="H39" s="201"/>
      <c r="I39" s="82"/>
      <c r="J39" s="35"/>
    </row>
    <row r="40" spans="1:10" x14ac:dyDescent="0.2">
      <c r="A40" s="196" t="s">
        <v>450</v>
      </c>
      <c r="B40" s="197"/>
      <c r="C40" s="197"/>
      <c r="D40" s="199"/>
      <c r="E40" s="196" t="s">
        <v>453</v>
      </c>
      <c r="F40" s="197"/>
      <c r="G40" s="197"/>
      <c r="H40" s="197"/>
      <c r="I40" s="199"/>
      <c r="J40" s="60">
        <v>2494183</v>
      </c>
    </row>
    <row r="41" spans="1:10" ht="14.25" x14ac:dyDescent="0.2">
      <c r="A41" s="33"/>
      <c r="B41" s="111"/>
      <c r="C41" s="110"/>
      <c r="D41" s="112"/>
      <c r="E41" s="112"/>
      <c r="F41" s="112"/>
      <c r="G41" s="112"/>
      <c r="H41" s="112"/>
      <c r="I41" s="113"/>
      <c r="J41" s="35"/>
    </row>
    <row r="42" spans="1:10" x14ac:dyDescent="0.2">
      <c r="A42" s="196"/>
      <c r="B42" s="197"/>
      <c r="C42" s="197"/>
      <c r="D42" s="199"/>
      <c r="E42" s="196"/>
      <c r="F42" s="197"/>
      <c r="G42" s="197"/>
      <c r="H42" s="197"/>
      <c r="I42" s="199"/>
      <c r="J42" s="60"/>
    </row>
    <row r="43" spans="1:10" ht="14.25" x14ac:dyDescent="0.2">
      <c r="A43" s="39"/>
      <c r="B43" s="94"/>
      <c r="C43" s="200"/>
      <c r="D43" s="200"/>
      <c r="E43" s="139"/>
      <c r="F43" s="139"/>
      <c r="G43" s="200"/>
      <c r="H43" s="200"/>
      <c r="I43" s="200"/>
      <c r="J43" s="35"/>
    </row>
    <row r="44" spans="1:10" x14ac:dyDescent="0.2">
      <c r="A44" s="196"/>
      <c r="B44" s="197"/>
      <c r="C44" s="197"/>
      <c r="D44" s="199"/>
      <c r="E44" s="196"/>
      <c r="F44" s="197"/>
      <c r="G44" s="197"/>
      <c r="H44" s="197"/>
      <c r="I44" s="199"/>
      <c r="J44" s="60"/>
    </row>
    <row r="45" spans="1:10" ht="14.25" x14ac:dyDescent="0.2">
      <c r="A45" s="39"/>
      <c r="B45" s="94"/>
      <c r="C45" s="94"/>
      <c r="D45" s="80"/>
      <c r="E45" s="198"/>
      <c r="F45" s="198"/>
      <c r="G45" s="200"/>
      <c r="H45" s="200"/>
      <c r="I45" s="80"/>
      <c r="J45" s="35"/>
    </row>
    <row r="46" spans="1:10" x14ac:dyDescent="0.2">
      <c r="A46" s="196"/>
      <c r="B46" s="197"/>
      <c r="C46" s="197"/>
      <c r="D46" s="199"/>
      <c r="E46" s="196"/>
      <c r="F46" s="197"/>
      <c r="G46" s="197"/>
      <c r="H46" s="197"/>
      <c r="I46" s="199"/>
      <c r="J46" s="60"/>
    </row>
    <row r="47" spans="1:10" ht="14.25" x14ac:dyDescent="0.2">
      <c r="A47" s="39"/>
      <c r="B47" s="94"/>
      <c r="C47" s="94"/>
      <c r="D47" s="80"/>
      <c r="E47" s="139"/>
      <c r="F47" s="139"/>
      <c r="G47" s="200"/>
      <c r="H47" s="200"/>
      <c r="I47" s="80"/>
      <c r="J47" s="107" t="s">
        <v>422</v>
      </c>
    </row>
    <row r="48" spans="1:10" ht="14.25" x14ac:dyDescent="0.2">
      <c r="A48" s="39"/>
      <c r="B48" s="94"/>
      <c r="C48" s="94"/>
      <c r="D48" s="80"/>
      <c r="E48" s="139"/>
      <c r="F48" s="139"/>
      <c r="G48" s="200"/>
      <c r="H48" s="200"/>
      <c r="I48" s="80"/>
      <c r="J48" s="107" t="s">
        <v>423</v>
      </c>
    </row>
    <row r="49" spans="1:10" ht="14.45" customHeight="1" x14ac:dyDescent="0.2">
      <c r="A49" s="140" t="s">
        <v>400</v>
      </c>
      <c r="B49" s="141"/>
      <c r="C49" s="178" t="s">
        <v>423</v>
      </c>
      <c r="D49" s="179"/>
      <c r="E49" s="202" t="s">
        <v>424</v>
      </c>
      <c r="F49" s="203"/>
      <c r="G49" s="187"/>
      <c r="H49" s="188"/>
      <c r="I49" s="188"/>
      <c r="J49" s="189"/>
    </row>
    <row r="50" spans="1:10" ht="14.25" x14ac:dyDescent="0.2">
      <c r="A50" s="39"/>
      <c r="B50" s="94"/>
      <c r="C50" s="200"/>
      <c r="D50" s="200"/>
      <c r="E50" s="139"/>
      <c r="F50" s="139"/>
      <c r="G50" s="145" t="s">
        <v>425</v>
      </c>
      <c r="H50" s="145"/>
      <c r="I50" s="145"/>
      <c r="J50" s="40"/>
    </row>
    <row r="51" spans="1:10" ht="13.9" customHeight="1" x14ac:dyDescent="0.2">
      <c r="A51" s="140" t="s">
        <v>401</v>
      </c>
      <c r="B51" s="141"/>
      <c r="C51" s="187" t="s">
        <v>440</v>
      </c>
      <c r="D51" s="188"/>
      <c r="E51" s="188"/>
      <c r="F51" s="188"/>
      <c r="G51" s="188"/>
      <c r="H51" s="188"/>
      <c r="I51" s="188"/>
      <c r="J51" s="189"/>
    </row>
    <row r="52" spans="1:10" ht="14.25" x14ac:dyDescent="0.2">
      <c r="A52" s="33"/>
      <c r="B52" s="80"/>
      <c r="C52" s="147" t="s">
        <v>402</v>
      </c>
      <c r="D52" s="147"/>
      <c r="E52" s="147"/>
      <c r="F52" s="147"/>
      <c r="G52" s="147"/>
      <c r="H52" s="147"/>
      <c r="I52" s="147"/>
      <c r="J52" s="35"/>
    </row>
    <row r="53" spans="1:10" ht="14.25" x14ac:dyDescent="0.2">
      <c r="A53" s="140" t="s">
        <v>403</v>
      </c>
      <c r="B53" s="141"/>
      <c r="C53" s="148" t="s">
        <v>441</v>
      </c>
      <c r="D53" s="149"/>
      <c r="E53" s="150"/>
      <c r="F53" s="139"/>
      <c r="G53" s="139"/>
      <c r="H53" s="151"/>
      <c r="I53" s="151"/>
      <c r="J53" s="152"/>
    </row>
    <row r="54" spans="1:10" ht="14.25" x14ac:dyDescent="0.2">
      <c r="A54" s="33"/>
      <c r="B54" s="80"/>
      <c r="C54" s="94"/>
      <c r="D54" s="80"/>
      <c r="E54" s="139"/>
      <c r="F54" s="139"/>
      <c r="G54" s="139"/>
      <c r="H54" s="139"/>
      <c r="I54" s="80"/>
      <c r="J54" s="35"/>
    </row>
    <row r="55" spans="1:10" ht="14.45" customHeight="1" x14ac:dyDescent="0.2">
      <c r="A55" s="140" t="s">
        <v>395</v>
      </c>
      <c r="B55" s="141"/>
      <c r="C55" s="153" t="s">
        <v>439</v>
      </c>
      <c r="D55" s="154"/>
      <c r="E55" s="154"/>
      <c r="F55" s="154"/>
      <c r="G55" s="154"/>
      <c r="H55" s="154"/>
      <c r="I55" s="154"/>
      <c r="J55" s="155"/>
    </row>
    <row r="56" spans="1:10" ht="14.25" x14ac:dyDescent="0.2">
      <c r="A56" s="33"/>
      <c r="B56" s="80"/>
      <c r="C56" s="80"/>
      <c r="D56" s="80"/>
      <c r="E56" s="139"/>
      <c r="F56" s="139"/>
      <c r="G56" s="139"/>
      <c r="H56" s="139"/>
      <c r="I56" s="80"/>
      <c r="J56" s="35"/>
    </row>
    <row r="57" spans="1:10" ht="14.25" x14ac:dyDescent="0.2">
      <c r="A57" s="140" t="s">
        <v>426</v>
      </c>
      <c r="B57" s="141"/>
      <c r="C57" s="142" t="s">
        <v>443</v>
      </c>
      <c r="D57" s="143"/>
      <c r="E57" s="143"/>
      <c r="F57" s="143"/>
      <c r="G57" s="143"/>
      <c r="H57" s="143"/>
      <c r="I57" s="143"/>
      <c r="J57" s="144"/>
    </row>
    <row r="58" spans="1:10" ht="14.45" customHeight="1" x14ac:dyDescent="0.2">
      <c r="A58" s="33"/>
      <c r="B58" s="80"/>
      <c r="C58" s="145" t="s">
        <v>427</v>
      </c>
      <c r="D58" s="145"/>
      <c r="E58" s="145"/>
      <c r="F58" s="145"/>
      <c r="G58" s="80"/>
      <c r="H58" s="80"/>
      <c r="I58" s="80"/>
      <c r="J58" s="35"/>
    </row>
    <row r="59" spans="1:10" ht="14.25" x14ac:dyDescent="0.2">
      <c r="A59" s="140" t="s">
        <v>428</v>
      </c>
      <c r="B59" s="141"/>
      <c r="C59" s="142" t="s">
        <v>442</v>
      </c>
      <c r="D59" s="143"/>
      <c r="E59" s="143"/>
      <c r="F59" s="143"/>
      <c r="G59" s="143"/>
      <c r="H59" s="143"/>
      <c r="I59" s="143"/>
      <c r="J59" s="144"/>
    </row>
    <row r="60" spans="1:10" ht="14.45" customHeight="1" x14ac:dyDescent="0.2">
      <c r="A60" s="41"/>
      <c r="B60" s="42"/>
      <c r="C60" s="146" t="s">
        <v>429</v>
      </c>
      <c r="D60" s="146"/>
      <c r="E60" s="146"/>
      <c r="F60" s="146"/>
      <c r="G60" s="14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10" zoomScaleNormal="100" workbookViewId="0">
      <selection activeCell="I131" sqref="I131"/>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227" t="s">
        <v>1</v>
      </c>
      <c r="B1" s="228"/>
      <c r="C1" s="228"/>
      <c r="D1" s="228"/>
      <c r="E1" s="228"/>
      <c r="F1" s="228"/>
      <c r="G1" s="228"/>
      <c r="H1" s="228"/>
      <c r="I1" s="228"/>
    </row>
    <row r="2" spans="1:9" x14ac:dyDescent="0.2">
      <c r="A2" s="229" t="s">
        <v>446</v>
      </c>
      <c r="B2" s="230"/>
      <c r="C2" s="230"/>
      <c r="D2" s="230"/>
      <c r="E2" s="230"/>
      <c r="F2" s="230"/>
      <c r="G2" s="230"/>
      <c r="H2" s="230"/>
      <c r="I2" s="230"/>
    </row>
    <row r="3" spans="1:9" x14ac:dyDescent="0.2">
      <c r="A3" s="231" t="s">
        <v>361</v>
      </c>
      <c r="B3" s="232"/>
      <c r="C3" s="232"/>
      <c r="D3" s="232"/>
      <c r="E3" s="232"/>
      <c r="F3" s="232"/>
      <c r="G3" s="232"/>
      <c r="H3" s="232"/>
      <c r="I3" s="232"/>
    </row>
    <row r="4" spans="1:9" x14ac:dyDescent="0.2">
      <c r="A4" s="236" t="s">
        <v>445</v>
      </c>
      <c r="B4" s="237"/>
      <c r="C4" s="237"/>
      <c r="D4" s="237"/>
      <c r="E4" s="237"/>
      <c r="F4" s="237"/>
      <c r="G4" s="237"/>
      <c r="H4" s="237"/>
      <c r="I4" s="238"/>
    </row>
    <row r="5" spans="1:9" ht="34.5" thickBot="1" x14ac:dyDescent="0.25">
      <c r="A5" s="242" t="s">
        <v>2</v>
      </c>
      <c r="B5" s="243"/>
      <c r="C5" s="243"/>
      <c r="D5" s="243"/>
      <c r="E5" s="243"/>
      <c r="F5" s="244"/>
      <c r="G5" s="26" t="s">
        <v>113</v>
      </c>
      <c r="H5" s="54" t="s">
        <v>376</v>
      </c>
      <c r="I5" s="55" t="s">
        <v>384</v>
      </c>
    </row>
    <row r="6" spans="1:9" x14ac:dyDescent="0.2">
      <c r="A6" s="239">
        <v>1</v>
      </c>
      <c r="B6" s="240"/>
      <c r="C6" s="240"/>
      <c r="D6" s="240"/>
      <c r="E6" s="240"/>
      <c r="F6" s="241"/>
      <c r="G6" s="27">
        <v>2</v>
      </c>
      <c r="H6" s="28">
        <v>3</v>
      </c>
      <c r="I6" s="28">
        <v>4</v>
      </c>
    </row>
    <row r="7" spans="1:9" x14ac:dyDescent="0.2">
      <c r="A7" s="245"/>
      <c r="B7" s="245"/>
      <c r="C7" s="245"/>
      <c r="D7" s="245"/>
      <c r="E7" s="245"/>
      <c r="F7" s="245"/>
      <c r="G7" s="245"/>
      <c r="H7" s="245"/>
      <c r="I7" s="246"/>
    </row>
    <row r="8" spans="1:9" ht="12.75" customHeight="1" x14ac:dyDescent="0.2">
      <c r="A8" s="247" t="s">
        <v>4</v>
      </c>
      <c r="B8" s="248"/>
      <c r="C8" s="248"/>
      <c r="D8" s="248"/>
      <c r="E8" s="248"/>
      <c r="F8" s="249"/>
      <c r="G8" s="16">
        <v>1</v>
      </c>
      <c r="H8" s="56">
        <v>0</v>
      </c>
      <c r="I8" s="56">
        <v>0</v>
      </c>
    </row>
    <row r="9" spans="1:9" ht="12.75" customHeight="1" x14ac:dyDescent="0.2">
      <c r="A9" s="216" t="s">
        <v>5</v>
      </c>
      <c r="B9" s="217"/>
      <c r="C9" s="217"/>
      <c r="D9" s="217"/>
      <c r="E9" s="217"/>
      <c r="F9" s="218"/>
      <c r="G9" s="17">
        <v>2</v>
      </c>
      <c r="H9" s="57">
        <f>H10+H17+H27+H38+H43</f>
        <v>74684389</v>
      </c>
      <c r="I9" s="57">
        <f>I10+I17+I27+I38+I43</f>
        <v>68789847</v>
      </c>
    </row>
    <row r="10" spans="1:9" ht="12.75" customHeight="1" x14ac:dyDescent="0.2">
      <c r="A10" s="233" t="s">
        <v>6</v>
      </c>
      <c r="B10" s="234"/>
      <c r="C10" s="234"/>
      <c r="D10" s="234"/>
      <c r="E10" s="234"/>
      <c r="F10" s="235"/>
      <c r="G10" s="17">
        <v>3</v>
      </c>
      <c r="H10" s="57">
        <f>H11+H12+H13+H14+H15+H16</f>
        <v>266668</v>
      </c>
      <c r="I10" s="57">
        <f>I11+I12+I13+I14+I15+I16</f>
        <v>160967</v>
      </c>
    </row>
    <row r="11" spans="1:9" ht="12.75" customHeight="1" x14ac:dyDescent="0.2">
      <c r="A11" s="224" t="s">
        <v>7</v>
      </c>
      <c r="B11" s="225"/>
      <c r="C11" s="225"/>
      <c r="D11" s="225"/>
      <c r="E11" s="225"/>
      <c r="F11" s="226"/>
      <c r="G11" s="16">
        <v>4</v>
      </c>
      <c r="H11" s="116">
        <v>0</v>
      </c>
      <c r="I11" s="56">
        <v>0</v>
      </c>
    </row>
    <row r="12" spans="1:9" ht="23.45" customHeight="1" x14ac:dyDescent="0.2">
      <c r="A12" s="224" t="s">
        <v>8</v>
      </c>
      <c r="B12" s="225"/>
      <c r="C12" s="225"/>
      <c r="D12" s="225"/>
      <c r="E12" s="225"/>
      <c r="F12" s="226"/>
      <c r="G12" s="16">
        <v>5</v>
      </c>
      <c r="H12" s="116">
        <v>266668</v>
      </c>
      <c r="I12" s="56">
        <v>160967</v>
      </c>
    </row>
    <row r="13" spans="1:9" ht="12.75" customHeight="1" x14ac:dyDescent="0.2">
      <c r="A13" s="224" t="s">
        <v>9</v>
      </c>
      <c r="B13" s="225"/>
      <c r="C13" s="225"/>
      <c r="D13" s="225"/>
      <c r="E13" s="225"/>
      <c r="F13" s="226"/>
      <c r="G13" s="16">
        <v>6</v>
      </c>
      <c r="H13" s="116">
        <v>0</v>
      </c>
      <c r="I13" s="56">
        <v>0</v>
      </c>
    </row>
    <row r="14" spans="1:9" ht="12.75" customHeight="1" x14ac:dyDescent="0.2">
      <c r="A14" s="224" t="s">
        <v>10</v>
      </c>
      <c r="B14" s="225"/>
      <c r="C14" s="225"/>
      <c r="D14" s="225"/>
      <c r="E14" s="225"/>
      <c r="F14" s="226"/>
      <c r="G14" s="16">
        <v>7</v>
      </c>
      <c r="H14" s="116">
        <v>0</v>
      </c>
      <c r="I14" s="56">
        <v>0</v>
      </c>
    </row>
    <row r="15" spans="1:9" ht="12.75" customHeight="1" x14ac:dyDescent="0.2">
      <c r="A15" s="224" t="s">
        <v>11</v>
      </c>
      <c r="B15" s="225"/>
      <c r="C15" s="225"/>
      <c r="D15" s="225"/>
      <c r="E15" s="225"/>
      <c r="F15" s="226"/>
      <c r="G15" s="16">
        <v>8</v>
      </c>
      <c r="H15" s="116">
        <v>0</v>
      </c>
      <c r="I15" s="56">
        <v>0</v>
      </c>
    </row>
    <row r="16" spans="1:9" ht="12.75" customHeight="1" x14ac:dyDescent="0.2">
      <c r="A16" s="224" t="s">
        <v>12</v>
      </c>
      <c r="B16" s="225"/>
      <c r="C16" s="225"/>
      <c r="D16" s="225"/>
      <c r="E16" s="225"/>
      <c r="F16" s="226"/>
      <c r="G16" s="16">
        <v>9</v>
      </c>
      <c r="H16" s="116">
        <v>0</v>
      </c>
      <c r="I16" s="56">
        <v>0</v>
      </c>
    </row>
    <row r="17" spans="1:9" ht="12.75" customHeight="1" x14ac:dyDescent="0.2">
      <c r="A17" s="233" t="s">
        <v>13</v>
      </c>
      <c r="B17" s="234"/>
      <c r="C17" s="234"/>
      <c r="D17" s="234"/>
      <c r="E17" s="234"/>
      <c r="F17" s="235"/>
      <c r="G17" s="17">
        <v>10</v>
      </c>
      <c r="H17" s="57">
        <f>H18+H19+H20+H21+H22+H23+H24+H25+H26</f>
        <v>73076415</v>
      </c>
      <c r="I17" s="57">
        <f>I18+I19+I20+I21+I22+I23+I24+I25+I26</f>
        <v>67397181</v>
      </c>
    </row>
    <row r="18" spans="1:9" ht="12.75" customHeight="1" x14ac:dyDescent="0.2">
      <c r="A18" s="224" t="s">
        <v>14</v>
      </c>
      <c r="B18" s="225"/>
      <c r="C18" s="225"/>
      <c r="D18" s="225"/>
      <c r="E18" s="225"/>
      <c r="F18" s="226"/>
      <c r="G18" s="16">
        <v>11</v>
      </c>
      <c r="H18" s="116">
        <v>6766248</v>
      </c>
      <c r="I18" s="116">
        <v>6766248</v>
      </c>
    </row>
    <row r="19" spans="1:9" ht="12.75" customHeight="1" x14ac:dyDescent="0.2">
      <c r="A19" s="224" t="s">
        <v>15</v>
      </c>
      <c r="B19" s="225"/>
      <c r="C19" s="225"/>
      <c r="D19" s="225"/>
      <c r="E19" s="225"/>
      <c r="F19" s="226"/>
      <c r="G19" s="16">
        <v>12</v>
      </c>
      <c r="H19" s="116">
        <v>64043650</v>
      </c>
      <c r="I19" s="116">
        <f>158943729-99479443+150764-13223</f>
        <v>59601827</v>
      </c>
    </row>
    <row r="20" spans="1:9" ht="12.75" customHeight="1" x14ac:dyDescent="0.2">
      <c r="A20" s="224" t="s">
        <v>16</v>
      </c>
      <c r="B20" s="225"/>
      <c r="C20" s="225"/>
      <c r="D20" s="225"/>
      <c r="E20" s="225"/>
      <c r="F20" s="226"/>
      <c r="G20" s="16">
        <v>13</v>
      </c>
      <c r="H20" s="116">
        <v>1936659</v>
      </c>
      <c r="I20" s="116">
        <v>804160</v>
      </c>
    </row>
    <row r="21" spans="1:9" ht="12.75" customHeight="1" x14ac:dyDescent="0.2">
      <c r="A21" s="224" t="s">
        <v>17</v>
      </c>
      <c r="B21" s="225"/>
      <c r="C21" s="225"/>
      <c r="D21" s="225"/>
      <c r="E21" s="225"/>
      <c r="F21" s="226"/>
      <c r="G21" s="16">
        <v>14</v>
      </c>
      <c r="H21" s="116">
        <v>209778</v>
      </c>
      <c r="I21" s="116">
        <v>57866</v>
      </c>
    </row>
    <row r="22" spans="1:9" ht="12.75" customHeight="1" x14ac:dyDescent="0.2">
      <c r="A22" s="224" t="s">
        <v>18</v>
      </c>
      <c r="B22" s="225"/>
      <c r="C22" s="225"/>
      <c r="D22" s="225"/>
      <c r="E22" s="225"/>
      <c r="F22" s="226"/>
      <c r="G22" s="16">
        <v>15</v>
      </c>
      <c r="H22" s="116">
        <v>0</v>
      </c>
      <c r="I22" s="116">
        <v>0</v>
      </c>
    </row>
    <row r="23" spans="1:9" ht="12.75" customHeight="1" x14ac:dyDescent="0.2">
      <c r="A23" s="224" t="s">
        <v>19</v>
      </c>
      <c r="B23" s="225"/>
      <c r="C23" s="225"/>
      <c r="D23" s="225"/>
      <c r="E23" s="225"/>
      <c r="F23" s="226"/>
      <c r="G23" s="16">
        <v>16</v>
      </c>
      <c r="H23" s="116">
        <v>0</v>
      </c>
      <c r="I23" s="116">
        <v>0</v>
      </c>
    </row>
    <row r="24" spans="1:9" ht="12.75" customHeight="1" x14ac:dyDescent="0.2">
      <c r="A24" s="224" t="s">
        <v>20</v>
      </c>
      <c r="B24" s="225"/>
      <c r="C24" s="225"/>
      <c r="D24" s="225"/>
      <c r="E24" s="225"/>
      <c r="F24" s="226"/>
      <c r="G24" s="16">
        <v>17</v>
      </c>
      <c r="H24" s="116">
        <v>120080</v>
      </c>
      <c r="I24" s="116">
        <v>167080</v>
      </c>
    </row>
    <row r="25" spans="1:9" ht="12.75" customHeight="1" x14ac:dyDescent="0.2">
      <c r="A25" s="224" t="s">
        <v>21</v>
      </c>
      <c r="B25" s="225"/>
      <c r="C25" s="225"/>
      <c r="D25" s="225"/>
      <c r="E25" s="225"/>
      <c r="F25" s="226"/>
      <c r="G25" s="16">
        <v>18</v>
      </c>
      <c r="H25" s="116">
        <v>0</v>
      </c>
      <c r="I25" s="116">
        <v>0</v>
      </c>
    </row>
    <row r="26" spans="1:9" ht="12.75" customHeight="1" x14ac:dyDescent="0.2">
      <c r="A26" s="224" t="s">
        <v>22</v>
      </c>
      <c r="B26" s="225"/>
      <c r="C26" s="225"/>
      <c r="D26" s="225"/>
      <c r="E26" s="225"/>
      <c r="F26" s="226"/>
      <c r="G26" s="16">
        <v>19</v>
      </c>
      <c r="H26" s="116">
        <v>0</v>
      </c>
      <c r="I26" s="116">
        <f>59601826-59601826</f>
        <v>0</v>
      </c>
    </row>
    <row r="27" spans="1:9" ht="12.75" customHeight="1" x14ac:dyDescent="0.2">
      <c r="A27" s="233" t="s">
        <v>23</v>
      </c>
      <c r="B27" s="234"/>
      <c r="C27" s="234"/>
      <c r="D27" s="234"/>
      <c r="E27" s="234"/>
      <c r="F27" s="235"/>
      <c r="G27" s="17">
        <v>20</v>
      </c>
      <c r="H27" s="57">
        <f>SUM(H28:H37)</f>
        <v>1322556</v>
      </c>
      <c r="I27" s="57">
        <f>SUM(I28:I37)</f>
        <v>1231699</v>
      </c>
    </row>
    <row r="28" spans="1:9" ht="12.75" customHeight="1" x14ac:dyDescent="0.2">
      <c r="A28" s="224" t="s">
        <v>24</v>
      </c>
      <c r="B28" s="225"/>
      <c r="C28" s="225"/>
      <c r="D28" s="225"/>
      <c r="E28" s="225"/>
      <c r="F28" s="226"/>
      <c r="G28" s="16">
        <v>21</v>
      </c>
      <c r="H28" s="116">
        <v>0</v>
      </c>
      <c r="I28" s="116">
        <f>5554300-5554300</f>
        <v>0</v>
      </c>
    </row>
    <row r="29" spans="1:9" ht="12.75" customHeight="1" x14ac:dyDescent="0.2">
      <c r="A29" s="224" t="s">
        <v>25</v>
      </c>
      <c r="B29" s="225"/>
      <c r="C29" s="225"/>
      <c r="D29" s="225"/>
      <c r="E29" s="225"/>
      <c r="F29" s="226"/>
      <c r="G29" s="16">
        <v>22</v>
      </c>
      <c r="H29" s="116">
        <v>0</v>
      </c>
      <c r="I29" s="116">
        <v>0</v>
      </c>
    </row>
    <row r="30" spans="1:9" ht="12.75" customHeight="1" x14ac:dyDescent="0.2">
      <c r="A30" s="224" t="s">
        <v>26</v>
      </c>
      <c r="B30" s="225"/>
      <c r="C30" s="225"/>
      <c r="D30" s="225"/>
      <c r="E30" s="225"/>
      <c r="F30" s="226"/>
      <c r="G30" s="16">
        <v>23</v>
      </c>
      <c r="H30" s="116">
        <v>0</v>
      </c>
      <c r="I30" s="116">
        <f>345164-345164</f>
        <v>0</v>
      </c>
    </row>
    <row r="31" spans="1:9" ht="24.6" customHeight="1" x14ac:dyDescent="0.2">
      <c r="A31" s="224" t="s">
        <v>27</v>
      </c>
      <c r="B31" s="225"/>
      <c r="C31" s="225"/>
      <c r="D31" s="225"/>
      <c r="E31" s="225"/>
      <c r="F31" s="226"/>
      <c r="G31" s="16">
        <v>24</v>
      </c>
      <c r="H31" s="116">
        <v>0</v>
      </c>
      <c r="I31" s="116">
        <v>0</v>
      </c>
    </row>
    <row r="32" spans="1:9" ht="24" customHeight="1" x14ac:dyDescent="0.2">
      <c r="A32" s="224" t="s">
        <v>28</v>
      </c>
      <c r="B32" s="225"/>
      <c r="C32" s="225"/>
      <c r="D32" s="225"/>
      <c r="E32" s="225"/>
      <c r="F32" s="226"/>
      <c r="G32" s="16">
        <v>25</v>
      </c>
      <c r="H32" s="116">
        <v>0</v>
      </c>
      <c r="I32" s="116">
        <v>0</v>
      </c>
    </row>
    <row r="33" spans="1:9" ht="26.45" customHeight="1" x14ac:dyDescent="0.2">
      <c r="A33" s="224" t="s">
        <v>29</v>
      </c>
      <c r="B33" s="225"/>
      <c r="C33" s="225"/>
      <c r="D33" s="225"/>
      <c r="E33" s="225"/>
      <c r="F33" s="226"/>
      <c r="G33" s="16">
        <v>26</v>
      </c>
      <c r="H33" s="116">
        <v>0</v>
      </c>
      <c r="I33" s="116">
        <v>0</v>
      </c>
    </row>
    <row r="34" spans="1:9" ht="12.75" customHeight="1" x14ac:dyDescent="0.2">
      <c r="A34" s="224" t="s">
        <v>30</v>
      </c>
      <c r="B34" s="225"/>
      <c r="C34" s="225"/>
      <c r="D34" s="225"/>
      <c r="E34" s="225"/>
      <c r="F34" s="226"/>
      <c r="G34" s="16">
        <v>27</v>
      </c>
      <c r="H34" s="116">
        <v>0</v>
      </c>
      <c r="I34" s="116">
        <v>0</v>
      </c>
    </row>
    <row r="35" spans="1:9" ht="12.75" customHeight="1" x14ac:dyDescent="0.2">
      <c r="A35" s="224" t="s">
        <v>31</v>
      </c>
      <c r="B35" s="225"/>
      <c r="C35" s="225"/>
      <c r="D35" s="225"/>
      <c r="E35" s="225"/>
      <c r="F35" s="226"/>
      <c r="G35" s="16">
        <v>28</v>
      </c>
      <c r="H35" s="116">
        <v>1322556</v>
      </c>
      <c r="I35" s="116">
        <f>886535+345164</f>
        <v>1231699</v>
      </c>
    </row>
    <row r="36" spans="1:9" ht="12.75" customHeight="1" x14ac:dyDescent="0.2">
      <c r="A36" s="224" t="s">
        <v>32</v>
      </c>
      <c r="B36" s="225"/>
      <c r="C36" s="225"/>
      <c r="D36" s="225"/>
      <c r="E36" s="225"/>
      <c r="F36" s="226"/>
      <c r="G36" s="16">
        <v>29</v>
      </c>
      <c r="H36" s="116">
        <v>0</v>
      </c>
      <c r="I36" s="116">
        <v>0</v>
      </c>
    </row>
    <row r="37" spans="1:9" ht="12.75" customHeight="1" x14ac:dyDescent="0.2">
      <c r="A37" s="224" t="s">
        <v>33</v>
      </c>
      <c r="B37" s="225"/>
      <c r="C37" s="225"/>
      <c r="D37" s="225"/>
      <c r="E37" s="225"/>
      <c r="F37" s="226"/>
      <c r="G37" s="16">
        <v>30</v>
      </c>
      <c r="H37" s="116">
        <v>0</v>
      </c>
      <c r="I37" s="116">
        <v>0</v>
      </c>
    </row>
    <row r="38" spans="1:9" ht="12.75" customHeight="1" x14ac:dyDescent="0.2">
      <c r="A38" s="233" t="s">
        <v>34</v>
      </c>
      <c r="B38" s="234"/>
      <c r="C38" s="234"/>
      <c r="D38" s="234"/>
      <c r="E38" s="234"/>
      <c r="F38" s="235"/>
      <c r="G38" s="17">
        <v>31</v>
      </c>
      <c r="H38" s="57">
        <f>H39+H40+H41+H42</f>
        <v>18750</v>
      </c>
      <c r="I38" s="57">
        <f>I39+I40+I41+I42</f>
        <v>0</v>
      </c>
    </row>
    <row r="39" spans="1:9" ht="12.75" customHeight="1" x14ac:dyDescent="0.2">
      <c r="A39" s="224" t="s">
        <v>35</v>
      </c>
      <c r="B39" s="225"/>
      <c r="C39" s="225"/>
      <c r="D39" s="225"/>
      <c r="E39" s="225"/>
      <c r="F39" s="226"/>
      <c r="G39" s="16">
        <v>32</v>
      </c>
      <c r="H39" s="116">
        <v>18750</v>
      </c>
      <c r="I39" s="56">
        <v>0</v>
      </c>
    </row>
    <row r="40" spans="1:9" ht="12.75" customHeight="1" x14ac:dyDescent="0.2">
      <c r="A40" s="224" t="s">
        <v>36</v>
      </c>
      <c r="B40" s="225"/>
      <c r="C40" s="225"/>
      <c r="D40" s="225"/>
      <c r="E40" s="225"/>
      <c r="F40" s="226"/>
      <c r="G40" s="16">
        <v>33</v>
      </c>
      <c r="H40" s="116">
        <v>0</v>
      </c>
      <c r="I40" s="56">
        <v>0</v>
      </c>
    </row>
    <row r="41" spans="1:9" ht="12.75" customHeight="1" x14ac:dyDescent="0.2">
      <c r="A41" s="224" t="s">
        <v>37</v>
      </c>
      <c r="B41" s="225"/>
      <c r="C41" s="225"/>
      <c r="D41" s="225"/>
      <c r="E41" s="225"/>
      <c r="F41" s="226"/>
      <c r="G41" s="16">
        <v>34</v>
      </c>
      <c r="H41" s="116">
        <v>0</v>
      </c>
      <c r="I41" s="56">
        <v>0</v>
      </c>
    </row>
    <row r="42" spans="1:9" ht="12.75" customHeight="1" x14ac:dyDescent="0.2">
      <c r="A42" s="224" t="s">
        <v>38</v>
      </c>
      <c r="B42" s="225"/>
      <c r="C42" s="225"/>
      <c r="D42" s="225"/>
      <c r="E42" s="225"/>
      <c r="F42" s="226"/>
      <c r="G42" s="16">
        <v>35</v>
      </c>
      <c r="H42" s="116">
        <v>0</v>
      </c>
      <c r="I42" s="56">
        <v>0</v>
      </c>
    </row>
    <row r="43" spans="1:9" ht="12.75" customHeight="1" x14ac:dyDescent="0.2">
      <c r="A43" s="208" t="s">
        <v>39</v>
      </c>
      <c r="B43" s="209"/>
      <c r="C43" s="209"/>
      <c r="D43" s="209"/>
      <c r="E43" s="209"/>
      <c r="F43" s="210"/>
      <c r="G43" s="16">
        <v>36</v>
      </c>
      <c r="H43" s="116">
        <v>0</v>
      </c>
      <c r="I43" s="56">
        <v>0</v>
      </c>
    </row>
    <row r="44" spans="1:9" ht="12.75" customHeight="1" x14ac:dyDescent="0.2">
      <c r="A44" s="216" t="s">
        <v>40</v>
      </c>
      <c r="B44" s="217"/>
      <c r="C44" s="217"/>
      <c r="D44" s="217"/>
      <c r="E44" s="217"/>
      <c r="F44" s="218"/>
      <c r="G44" s="17">
        <v>37</v>
      </c>
      <c r="H44" s="57">
        <f>H45+H53+H60+H70</f>
        <v>42333413</v>
      </c>
      <c r="I44" s="57">
        <f>I45+I53+I60+I70</f>
        <v>40224886</v>
      </c>
    </row>
    <row r="45" spans="1:9" ht="12.75" customHeight="1" x14ac:dyDescent="0.2">
      <c r="A45" s="233" t="s">
        <v>41</v>
      </c>
      <c r="B45" s="234"/>
      <c r="C45" s="234"/>
      <c r="D45" s="234"/>
      <c r="E45" s="234"/>
      <c r="F45" s="235"/>
      <c r="G45" s="17">
        <v>38</v>
      </c>
      <c r="H45" s="57">
        <f>SUM(H46:H52)</f>
        <v>674953</v>
      </c>
      <c r="I45" s="57">
        <f>SUM(I46:I52)</f>
        <v>426261</v>
      </c>
    </row>
    <row r="46" spans="1:9" ht="12.75" customHeight="1" x14ac:dyDescent="0.2">
      <c r="A46" s="224" t="s">
        <v>42</v>
      </c>
      <c r="B46" s="225"/>
      <c r="C46" s="225"/>
      <c r="D46" s="225"/>
      <c r="E46" s="225"/>
      <c r="F46" s="226"/>
      <c r="G46" s="16">
        <v>39</v>
      </c>
      <c r="H46" s="116">
        <v>667580</v>
      </c>
      <c r="I46" s="116">
        <v>426261</v>
      </c>
    </row>
    <row r="47" spans="1:9" ht="12.75" customHeight="1" x14ac:dyDescent="0.2">
      <c r="A47" s="224" t="s">
        <v>43</v>
      </c>
      <c r="B47" s="225"/>
      <c r="C47" s="225"/>
      <c r="D47" s="225"/>
      <c r="E47" s="225"/>
      <c r="F47" s="226"/>
      <c r="G47" s="16">
        <v>40</v>
      </c>
      <c r="H47" s="116">
        <v>0</v>
      </c>
      <c r="I47" s="116">
        <v>0</v>
      </c>
    </row>
    <row r="48" spans="1:9" ht="12.75" customHeight="1" x14ac:dyDescent="0.2">
      <c r="A48" s="224" t="s">
        <v>44</v>
      </c>
      <c r="B48" s="225"/>
      <c r="C48" s="225"/>
      <c r="D48" s="225"/>
      <c r="E48" s="225"/>
      <c r="F48" s="226"/>
      <c r="G48" s="16">
        <v>41</v>
      </c>
      <c r="H48" s="116">
        <v>0</v>
      </c>
      <c r="I48" s="116">
        <v>0</v>
      </c>
    </row>
    <row r="49" spans="1:9" ht="12.75" customHeight="1" x14ac:dyDescent="0.2">
      <c r="A49" s="224" t="s">
        <v>45</v>
      </c>
      <c r="B49" s="225"/>
      <c r="C49" s="225"/>
      <c r="D49" s="225"/>
      <c r="E49" s="225"/>
      <c r="F49" s="226"/>
      <c r="G49" s="16">
        <v>42</v>
      </c>
      <c r="H49" s="116">
        <v>7373</v>
      </c>
      <c r="I49" s="116">
        <v>0</v>
      </c>
    </row>
    <row r="50" spans="1:9" ht="12.75" customHeight="1" x14ac:dyDescent="0.2">
      <c r="A50" s="224" t="s">
        <v>46</v>
      </c>
      <c r="B50" s="225"/>
      <c r="C50" s="225"/>
      <c r="D50" s="225"/>
      <c r="E50" s="225"/>
      <c r="F50" s="226"/>
      <c r="G50" s="16">
        <v>43</v>
      </c>
      <c r="H50" s="116">
        <v>0</v>
      </c>
      <c r="I50" s="116">
        <v>0</v>
      </c>
    </row>
    <row r="51" spans="1:9" ht="12.75" customHeight="1" x14ac:dyDescent="0.2">
      <c r="A51" s="224" t="s">
        <v>47</v>
      </c>
      <c r="B51" s="225"/>
      <c r="C51" s="225"/>
      <c r="D51" s="225"/>
      <c r="E51" s="225"/>
      <c r="F51" s="226"/>
      <c r="G51" s="16">
        <v>44</v>
      </c>
      <c r="H51" s="116">
        <v>0</v>
      </c>
      <c r="I51" s="116">
        <v>0</v>
      </c>
    </row>
    <row r="52" spans="1:9" ht="12.75" customHeight="1" x14ac:dyDescent="0.2">
      <c r="A52" s="224" t="s">
        <v>48</v>
      </c>
      <c r="B52" s="225"/>
      <c r="C52" s="225"/>
      <c r="D52" s="225"/>
      <c r="E52" s="225"/>
      <c r="F52" s="226"/>
      <c r="G52" s="16">
        <v>45</v>
      </c>
      <c r="H52" s="116">
        <v>0</v>
      </c>
      <c r="I52" s="116">
        <v>0</v>
      </c>
    </row>
    <row r="53" spans="1:9" ht="12.75" customHeight="1" x14ac:dyDescent="0.2">
      <c r="A53" s="233" t="s">
        <v>49</v>
      </c>
      <c r="B53" s="234"/>
      <c r="C53" s="234"/>
      <c r="D53" s="234"/>
      <c r="E53" s="234"/>
      <c r="F53" s="235"/>
      <c r="G53" s="17">
        <v>46</v>
      </c>
      <c r="H53" s="57">
        <f>SUM(H54:H59)</f>
        <v>7360587</v>
      </c>
      <c r="I53" s="57">
        <f>SUM(I54:I59)</f>
        <v>4767737</v>
      </c>
    </row>
    <row r="54" spans="1:9" ht="12.75" customHeight="1" x14ac:dyDescent="0.2">
      <c r="A54" s="224" t="s">
        <v>50</v>
      </c>
      <c r="B54" s="225"/>
      <c r="C54" s="225"/>
      <c r="D54" s="225"/>
      <c r="E54" s="225"/>
      <c r="F54" s="226"/>
      <c r="G54" s="16">
        <v>47</v>
      </c>
      <c r="H54" s="116">
        <v>4860195</v>
      </c>
      <c r="I54" s="116">
        <v>2105</v>
      </c>
    </row>
    <row r="55" spans="1:9" ht="12.75" customHeight="1" x14ac:dyDescent="0.2">
      <c r="A55" s="224" t="s">
        <v>51</v>
      </c>
      <c r="B55" s="225"/>
      <c r="C55" s="225"/>
      <c r="D55" s="225"/>
      <c r="E55" s="225"/>
      <c r="F55" s="226"/>
      <c r="G55" s="16">
        <v>48</v>
      </c>
      <c r="H55" s="116">
        <v>0</v>
      </c>
      <c r="I55" s="116">
        <v>0</v>
      </c>
    </row>
    <row r="56" spans="1:9" ht="12.75" customHeight="1" x14ac:dyDescent="0.2">
      <c r="A56" s="224" t="s">
        <v>52</v>
      </c>
      <c r="B56" s="225"/>
      <c r="C56" s="225"/>
      <c r="D56" s="225"/>
      <c r="E56" s="225"/>
      <c r="F56" s="226"/>
      <c r="G56" s="16">
        <v>49</v>
      </c>
      <c r="H56" s="116">
        <v>1009295</v>
      </c>
      <c r="I56" s="116">
        <v>1382906</v>
      </c>
    </row>
    <row r="57" spans="1:9" ht="12.75" customHeight="1" x14ac:dyDescent="0.2">
      <c r="A57" s="224" t="s">
        <v>53</v>
      </c>
      <c r="B57" s="225"/>
      <c r="C57" s="225"/>
      <c r="D57" s="225"/>
      <c r="E57" s="225"/>
      <c r="F57" s="226"/>
      <c r="G57" s="16">
        <v>50</v>
      </c>
      <c r="H57" s="116">
        <v>25178</v>
      </c>
      <c r="I57" s="116">
        <v>22564</v>
      </c>
    </row>
    <row r="58" spans="1:9" ht="12.75" customHeight="1" x14ac:dyDescent="0.2">
      <c r="A58" s="224" t="s">
        <v>54</v>
      </c>
      <c r="B58" s="225"/>
      <c r="C58" s="225"/>
      <c r="D58" s="225"/>
      <c r="E58" s="225"/>
      <c r="F58" s="226"/>
      <c r="G58" s="16">
        <v>51</v>
      </c>
      <c r="H58" s="116">
        <v>1374319</v>
      </c>
      <c r="I58" s="116">
        <v>1058838</v>
      </c>
    </row>
    <row r="59" spans="1:9" ht="12.75" customHeight="1" x14ac:dyDescent="0.2">
      <c r="A59" s="224" t="s">
        <v>55</v>
      </c>
      <c r="B59" s="225"/>
      <c r="C59" s="225"/>
      <c r="D59" s="225"/>
      <c r="E59" s="225"/>
      <c r="F59" s="226"/>
      <c r="G59" s="16">
        <v>52</v>
      </c>
      <c r="H59" s="116">
        <v>91600</v>
      </c>
      <c r="I59" s="116">
        <v>2301324</v>
      </c>
    </row>
    <row r="60" spans="1:9" ht="12.75" customHeight="1" x14ac:dyDescent="0.2">
      <c r="A60" s="233" t="s">
        <v>56</v>
      </c>
      <c r="B60" s="234"/>
      <c r="C60" s="234"/>
      <c r="D60" s="234"/>
      <c r="E60" s="234"/>
      <c r="F60" s="235"/>
      <c r="G60" s="17">
        <v>53</v>
      </c>
      <c r="H60" s="57">
        <f>SUM(H61:H69)</f>
        <v>32268248</v>
      </c>
      <c r="I60" s="57">
        <f>SUM(I61:I69)</f>
        <v>34836878</v>
      </c>
    </row>
    <row r="61" spans="1:9" ht="12.75" customHeight="1" x14ac:dyDescent="0.2">
      <c r="A61" s="224" t="s">
        <v>24</v>
      </c>
      <c r="B61" s="225"/>
      <c r="C61" s="225"/>
      <c r="D61" s="225"/>
      <c r="E61" s="225"/>
      <c r="F61" s="226"/>
      <c r="G61" s="16">
        <v>54</v>
      </c>
      <c r="H61" s="116">
        <v>0</v>
      </c>
      <c r="I61" s="116">
        <v>0</v>
      </c>
    </row>
    <row r="62" spans="1:9" ht="12.75" customHeight="1" x14ac:dyDescent="0.2">
      <c r="A62" s="224" t="s">
        <v>25</v>
      </c>
      <c r="B62" s="225"/>
      <c r="C62" s="225"/>
      <c r="D62" s="225"/>
      <c r="E62" s="225"/>
      <c r="F62" s="226"/>
      <c r="G62" s="16">
        <v>55</v>
      </c>
      <c r="H62" s="116">
        <v>0</v>
      </c>
      <c r="I62" s="116">
        <v>0</v>
      </c>
    </row>
    <row r="63" spans="1:9" ht="12.75" customHeight="1" x14ac:dyDescent="0.2">
      <c r="A63" s="224" t="s">
        <v>26</v>
      </c>
      <c r="B63" s="225"/>
      <c r="C63" s="225"/>
      <c r="D63" s="225"/>
      <c r="E63" s="225"/>
      <c r="F63" s="226"/>
      <c r="G63" s="16">
        <v>56</v>
      </c>
      <c r="H63" s="116">
        <v>0</v>
      </c>
      <c r="I63" s="116">
        <v>0</v>
      </c>
    </row>
    <row r="64" spans="1:9" ht="23.45" customHeight="1" x14ac:dyDescent="0.2">
      <c r="A64" s="224" t="s">
        <v>57</v>
      </c>
      <c r="B64" s="225"/>
      <c r="C64" s="225"/>
      <c r="D64" s="225"/>
      <c r="E64" s="225"/>
      <c r="F64" s="226"/>
      <c r="G64" s="16">
        <v>57</v>
      </c>
      <c r="H64" s="116">
        <v>0</v>
      </c>
      <c r="I64" s="116">
        <v>0</v>
      </c>
    </row>
    <row r="65" spans="1:9" ht="21" customHeight="1" x14ac:dyDescent="0.2">
      <c r="A65" s="224" t="s">
        <v>28</v>
      </c>
      <c r="B65" s="225"/>
      <c r="C65" s="225"/>
      <c r="D65" s="225"/>
      <c r="E65" s="225"/>
      <c r="F65" s="226"/>
      <c r="G65" s="16">
        <v>58</v>
      </c>
      <c r="H65" s="116">
        <v>0</v>
      </c>
      <c r="I65" s="116">
        <v>0</v>
      </c>
    </row>
    <row r="66" spans="1:9" ht="22.9" customHeight="1" x14ac:dyDescent="0.2">
      <c r="A66" s="224" t="s">
        <v>29</v>
      </c>
      <c r="B66" s="225"/>
      <c r="C66" s="225"/>
      <c r="D66" s="225"/>
      <c r="E66" s="225"/>
      <c r="F66" s="226"/>
      <c r="G66" s="16">
        <v>59</v>
      </c>
      <c r="H66" s="116">
        <v>0</v>
      </c>
      <c r="I66" s="116">
        <v>0</v>
      </c>
    </row>
    <row r="67" spans="1:9" ht="12.75" customHeight="1" x14ac:dyDescent="0.2">
      <c r="A67" s="224" t="s">
        <v>30</v>
      </c>
      <c r="B67" s="225"/>
      <c r="C67" s="225"/>
      <c r="D67" s="225"/>
      <c r="E67" s="225"/>
      <c r="F67" s="226"/>
      <c r="G67" s="16">
        <v>60</v>
      </c>
      <c r="H67" s="116">
        <v>0</v>
      </c>
      <c r="I67" s="116">
        <v>0</v>
      </c>
    </row>
    <row r="68" spans="1:9" ht="12.75" customHeight="1" x14ac:dyDescent="0.2">
      <c r="A68" s="224" t="s">
        <v>31</v>
      </c>
      <c r="B68" s="225"/>
      <c r="C68" s="225"/>
      <c r="D68" s="225"/>
      <c r="E68" s="225"/>
      <c r="F68" s="226"/>
      <c r="G68" s="16">
        <v>61</v>
      </c>
      <c r="H68" s="116">
        <v>32268248</v>
      </c>
      <c r="I68" s="116">
        <v>34836878</v>
      </c>
    </row>
    <row r="69" spans="1:9" ht="12.75" customHeight="1" x14ac:dyDescent="0.2">
      <c r="A69" s="224" t="s">
        <v>58</v>
      </c>
      <c r="B69" s="225"/>
      <c r="C69" s="225"/>
      <c r="D69" s="225"/>
      <c r="E69" s="225"/>
      <c r="F69" s="226"/>
      <c r="G69" s="16">
        <v>62</v>
      </c>
      <c r="H69" s="116">
        <v>0</v>
      </c>
      <c r="I69" s="116">
        <v>0</v>
      </c>
    </row>
    <row r="70" spans="1:9" ht="12.75" customHeight="1" x14ac:dyDescent="0.2">
      <c r="A70" s="208" t="s">
        <v>59</v>
      </c>
      <c r="B70" s="209"/>
      <c r="C70" s="209"/>
      <c r="D70" s="209"/>
      <c r="E70" s="209"/>
      <c r="F70" s="210"/>
      <c r="G70" s="16">
        <v>63</v>
      </c>
      <c r="H70" s="116">
        <v>2029625</v>
      </c>
      <c r="I70" s="116">
        <v>194010</v>
      </c>
    </row>
    <row r="71" spans="1:9" ht="12.75" customHeight="1" x14ac:dyDescent="0.2">
      <c r="A71" s="211" t="s">
        <v>60</v>
      </c>
      <c r="B71" s="212"/>
      <c r="C71" s="212"/>
      <c r="D71" s="212"/>
      <c r="E71" s="212"/>
      <c r="F71" s="213"/>
      <c r="G71" s="16">
        <v>64</v>
      </c>
      <c r="H71" s="116">
        <v>32131</v>
      </c>
      <c r="I71" s="116">
        <v>16104</v>
      </c>
    </row>
    <row r="72" spans="1:9" ht="12.75" customHeight="1" x14ac:dyDescent="0.2">
      <c r="A72" s="216" t="s">
        <v>61</v>
      </c>
      <c r="B72" s="217"/>
      <c r="C72" s="217"/>
      <c r="D72" s="217"/>
      <c r="E72" s="217"/>
      <c r="F72" s="218"/>
      <c r="G72" s="17">
        <v>65</v>
      </c>
      <c r="H72" s="57">
        <f>H8+H9+H44+H71</f>
        <v>117049933</v>
      </c>
      <c r="I72" s="57">
        <f>I8+I9+I44+I71</f>
        <v>109030837</v>
      </c>
    </row>
    <row r="73" spans="1:9" ht="12.75" customHeight="1" x14ac:dyDescent="0.2">
      <c r="A73" s="219" t="s">
        <v>62</v>
      </c>
      <c r="B73" s="220"/>
      <c r="C73" s="220"/>
      <c r="D73" s="220"/>
      <c r="E73" s="220"/>
      <c r="F73" s="221"/>
      <c r="G73" s="19">
        <v>66</v>
      </c>
      <c r="H73" s="58">
        <v>0</v>
      </c>
      <c r="I73" s="58">
        <v>0</v>
      </c>
    </row>
    <row r="74" spans="1:9" x14ac:dyDescent="0.2">
      <c r="A74" s="222" t="s">
        <v>63</v>
      </c>
      <c r="B74" s="223"/>
      <c r="C74" s="223"/>
      <c r="D74" s="223"/>
      <c r="E74" s="223"/>
      <c r="F74" s="223"/>
      <c r="G74" s="223"/>
      <c r="H74" s="223"/>
      <c r="I74" s="223"/>
    </row>
    <row r="75" spans="1:9" ht="12.75" customHeight="1" x14ac:dyDescent="0.2">
      <c r="A75" s="206" t="s">
        <v>64</v>
      </c>
      <c r="B75" s="206"/>
      <c r="C75" s="206"/>
      <c r="D75" s="206"/>
      <c r="E75" s="206"/>
      <c r="F75" s="206"/>
      <c r="G75" s="17">
        <v>67</v>
      </c>
      <c r="H75" s="57">
        <f>H76+H77+H78+H84+H85+H89+H92+H95</f>
        <v>93445308</v>
      </c>
      <c r="I75" s="57">
        <f>I76+I77+I78+I84+I85+I89+I92+I95</f>
        <v>55032624</v>
      </c>
    </row>
    <row r="76" spans="1:9" ht="12.75" customHeight="1" x14ac:dyDescent="0.2">
      <c r="A76" s="214" t="s">
        <v>65</v>
      </c>
      <c r="B76" s="214"/>
      <c r="C76" s="214"/>
      <c r="D76" s="214"/>
      <c r="E76" s="214"/>
      <c r="F76" s="214"/>
      <c r="G76" s="16">
        <v>68</v>
      </c>
      <c r="H76" s="117">
        <v>74980500</v>
      </c>
      <c r="I76" s="116">
        <v>74980500</v>
      </c>
    </row>
    <row r="77" spans="1:9" ht="12.75" customHeight="1" x14ac:dyDescent="0.2">
      <c r="A77" s="214" t="s">
        <v>66</v>
      </c>
      <c r="B77" s="214"/>
      <c r="C77" s="214"/>
      <c r="D77" s="214"/>
      <c r="E77" s="214"/>
      <c r="F77" s="214"/>
      <c r="G77" s="16">
        <v>69</v>
      </c>
      <c r="H77" s="117">
        <v>173442</v>
      </c>
      <c r="I77" s="116">
        <v>173442</v>
      </c>
    </row>
    <row r="78" spans="1:9" ht="12.75" customHeight="1" x14ac:dyDescent="0.2">
      <c r="A78" s="215" t="s">
        <v>67</v>
      </c>
      <c r="B78" s="215"/>
      <c r="C78" s="215"/>
      <c r="D78" s="215"/>
      <c r="E78" s="215"/>
      <c r="F78" s="215"/>
      <c r="G78" s="17">
        <v>70</v>
      </c>
      <c r="H78" s="57">
        <f>SUM(H79:H83)</f>
        <v>15834828</v>
      </c>
      <c r="I78" s="57">
        <f>SUM(I79:I83)</f>
        <v>800000</v>
      </c>
    </row>
    <row r="79" spans="1:9" ht="12.75" customHeight="1" x14ac:dyDescent="0.2">
      <c r="A79" s="204" t="s">
        <v>68</v>
      </c>
      <c r="B79" s="204"/>
      <c r="C79" s="204"/>
      <c r="D79" s="204"/>
      <c r="E79" s="204"/>
      <c r="F79" s="204"/>
      <c r="G79" s="16">
        <v>71</v>
      </c>
      <c r="H79" s="117">
        <v>3770050</v>
      </c>
      <c r="I79" s="116">
        <f>3770050-2970050</f>
        <v>800000</v>
      </c>
    </row>
    <row r="80" spans="1:9" ht="12.75" customHeight="1" x14ac:dyDescent="0.2">
      <c r="A80" s="204" t="s">
        <v>69</v>
      </c>
      <c r="B80" s="204"/>
      <c r="C80" s="204"/>
      <c r="D80" s="204"/>
      <c r="E80" s="204"/>
      <c r="F80" s="204"/>
      <c r="G80" s="16">
        <v>72</v>
      </c>
      <c r="H80" s="117">
        <v>12064778</v>
      </c>
      <c r="I80" s="44">
        <v>0</v>
      </c>
    </row>
    <row r="81" spans="1:9" ht="12.75" customHeight="1" x14ac:dyDescent="0.2">
      <c r="A81" s="204" t="s">
        <v>70</v>
      </c>
      <c r="B81" s="204"/>
      <c r="C81" s="204"/>
      <c r="D81" s="204"/>
      <c r="E81" s="204"/>
      <c r="F81" s="204"/>
      <c r="G81" s="16">
        <v>73</v>
      </c>
      <c r="H81" s="117">
        <v>0</v>
      </c>
      <c r="I81" s="44">
        <v>0</v>
      </c>
    </row>
    <row r="82" spans="1:9" ht="12.75" customHeight="1" x14ac:dyDescent="0.2">
      <c r="A82" s="204" t="s">
        <v>71</v>
      </c>
      <c r="B82" s="204"/>
      <c r="C82" s="204"/>
      <c r="D82" s="204"/>
      <c r="E82" s="204"/>
      <c r="F82" s="204"/>
      <c r="G82" s="16">
        <v>74</v>
      </c>
      <c r="H82" s="117">
        <v>0</v>
      </c>
      <c r="I82" s="44">
        <v>0</v>
      </c>
    </row>
    <row r="83" spans="1:9" ht="12.75" customHeight="1" x14ac:dyDescent="0.2">
      <c r="A83" s="204" t="s">
        <v>72</v>
      </c>
      <c r="B83" s="204"/>
      <c r="C83" s="204"/>
      <c r="D83" s="204"/>
      <c r="E83" s="204"/>
      <c r="F83" s="204"/>
      <c r="G83" s="16">
        <v>75</v>
      </c>
      <c r="H83" s="117">
        <v>0</v>
      </c>
      <c r="I83" s="44">
        <v>0</v>
      </c>
    </row>
    <row r="84" spans="1:9" ht="12.75" customHeight="1" x14ac:dyDescent="0.2">
      <c r="A84" s="214" t="s">
        <v>73</v>
      </c>
      <c r="B84" s="214"/>
      <c r="C84" s="214"/>
      <c r="D84" s="214"/>
      <c r="E84" s="214"/>
      <c r="F84" s="214"/>
      <c r="G84" s="16">
        <v>76</v>
      </c>
      <c r="H84" s="117">
        <v>0</v>
      </c>
      <c r="I84" s="44">
        <v>0</v>
      </c>
    </row>
    <row r="85" spans="1:9" ht="12.75" customHeight="1" x14ac:dyDescent="0.2">
      <c r="A85" s="215" t="s">
        <v>74</v>
      </c>
      <c r="B85" s="215"/>
      <c r="C85" s="215"/>
      <c r="D85" s="215"/>
      <c r="E85" s="215"/>
      <c r="F85" s="215"/>
      <c r="G85" s="17">
        <v>77</v>
      </c>
      <c r="H85" s="57">
        <f>H86+H87+H88</f>
        <v>0</v>
      </c>
      <c r="I85" s="57">
        <f>I86+I87+I88</f>
        <v>0</v>
      </c>
    </row>
    <row r="86" spans="1:9" ht="12.75" customHeight="1" x14ac:dyDescent="0.2">
      <c r="A86" s="204" t="s">
        <v>75</v>
      </c>
      <c r="B86" s="204"/>
      <c r="C86" s="204"/>
      <c r="D86" s="204"/>
      <c r="E86" s="204"/>
      <c r="F86" s="204"/>
      <c r="G86" s="16">
        <v>78</v>
      </c>
      <c r="H86" s="116">
        <v>0</v>
      </c>
      <c r="I86" s="56">
        <v>0</v>
      </c>
    </row>
    <row r="87" spans="1:9" ht="12.75" customHeight="1" x14ac:dyDescent="0.2">
      <c r="A87" s="204" t="s">
        <v>76</v>
      </c>
      <c r="B87" s="204"/>
      <c r="C87" s="204"/>
      <c r="D87" s="204"/>
      <c r="E87" s="204"/>
      <c r="F87" s="204"/>
      <c r="G87" s="16">
        <v>79</v>
      </c>
      <c r="H87" s="116">
        <v>0</v>
      </c>
      <c r="I87" s="56">
        <v>0</v>
      </c>
    </row>
    <row r="88" spans="1:9" ht="12.75" customHeight="1" x14ac:dyDescent="0.2">
      <c r="A88" s="204" t="s">
        <v>77</v>
      </c>
      <c r="B88" s="204"/>
      <c r="C88" s="204"/>
      <c r="D88" s="204"/>
      <c r="E88" s="204"/>
      <c r="F88" s="204"/>
      <c r="G88" s="16">
        <v>80</v>
      </c>
      <c r="H88" s="116">
        <v>0</v>
      </c>
      <c r="I88" s="56">
        <v>0</v>
      </c>
    </row>
    <row r="89" spans="1:9" ht="12.75" customHeight="1" x14ac:dyDescent="0.2">
      <c r="A89" s="215" t="s">
        <v>78</v>
      </c>
      <c r="B89" s="215"/>
      <c r="C89" s="215"/>
      <c r="D89" s="215"/>
      <c r="E89" s="215"/>
      <c r="F89" s="215"/>
      <c r="G89" s="17">
        <v>81</v>
      </c>
      <c r="H89" s="57">
        <f>H90-H91</f>
        <v>2189318</v>
      </c>
      <c r="I89" s="57">
        <f>I90-I91</f>
        <v>17491366</v>
      </c>
    </row>
    <row r="90" spans="1:9" ht="12.75" customHeight="1" x14ac:dyDescent="0.2">
      <c r="A90" s="204" t="s">
        <v>79</v>
      </c>
      <c r="B90" s="204"/>
      <c r="C90" s="204"/>
      <c r="D90" s="204"/>
      <c r="E90" s="204"/>
      <c r="F90" s="204"/>
      <c r="G90" s="16">
        <v>82</v>
      </c>
      <c r="H90" s="117">
        <v>2189318</v>
      </c>
      <c r="I90" s="116">
        <v>17491366</v>
      </c>
    </row>
    <row r="91" spans="1:9" ht="12.75" customHeight="1" x14ac:dyDescent="0.2">
      <c r="A91" s="204" t="s">
        <v>80</v>
      </c>
      <c r="B91" s="204"/>
      <c r="C91" s="204"/>
      <c r="D91" s="204"/>
      <c r="E91" s="204"/>
      <c r="F91" s="204"/>
      <c r="G91" s="16">
        <v>83</v>
      </c>
      <c r="H91" s="117">
        <v>0</v>
      </c>
      <c r="I91" s="116">
        <v>0</v>
      </c>
    </row>
    <row r="92" spans="1:9" ht="12.75" customHeight="1" x14ac:dyDescent="0.2">
      <c r="A92" s="215" t="s">
        <v>81</v>
      </c>
      <c r="B92" s="215"/>
      <c r="C92" s="215"/>
      <c r="D92" s="215"/>
      <c r="E92" s="215"/>
      <c r="F92" s="215"/>
      <c r="G92" s="17">
        <v>84</v>
      </c>
      <c r="H92" s="57">
        <f>H93-H94</f>
        <v>267220</v>
      </c>
      <c r="I92" s="57">
        <f>I93-I94</f>
        <v>-38412684</v>
      </c>
    </row>
    <row r="93" spans="1:9" ht="12.75" customHeight="1" x14ac:dyDescent="0.2">
      <c r="A93" s="204" t="s">
        <v>82</v>
      </c>
      <c r="B93" s="204"/>
      <c r="C93" s="204"/>
      <c r="D93" s="204"/>
      <c r="E93" s="204"/>
      <c r="F93" s="204"/>
      <c r="G93" s="16">
        <v>85</v>
      </c>
      <c r="H93" s="117">
        <v>267220</v>
      </c>
      <c r="I93" s="116">
        <v>0</v>
      </c>
    </row>
    <row r="94" spans="1:9" ht="12.75" customHeight="1" x14ac:dyDescent="0.2">
      <c r="A94" s="204" t="s">
        <v>83</v>
      </c>
      <c r="B94" s="204"/>
      <c r="C94" s="204"/>
      <c r="D94" s="204"/>
      <c r="E94" s="204"/>
      <c r="F94" s="204"/>
      <c r="G94" s="16">
        <v>86</v>
      </c>
      <c r="H94" s="117">
        <v>0</v>
      </c>
      <c r="I94" s="116">
        <v>38412684</v>
      </c>
    </row>
    <row r="95" spans="1:9" ht="12.75" customHeight="1" x14ac:dyDescent="0.2">
      <c r="A95" s="214" t="s">
        <v>84</v>
      </c>
      <c r="B95" s="214"/>
      <c r="C95" s="214"/>
      <c r="D95" s="214"/>
      <c r="E95" s="214"/>
      <c r="F95" s="214"/>
      <c r="G95" s="16">
        <v>87</v>
      </c>
      <c r="H95" s="117">
        <v>0</v>
      </c>
      <c r="I95" s="116">
        <v>0</v>
      </c>
    </row>
    <row r="96" spans="1:9" ht="12.75" customHeight="1" x14ac:dyDescent="0.2">
      <c r="A96" s="206" t="s">
        <v>85</v>
      </c>
      <c r="B96" s="206"/>
      <c r="C96" s="206"/>
      <c r="D96" s="206"/>
      <c r="E96" s="206"/>
      <c r="F96" s="206"/>
      <c r="G96" s="17">
        <v>88</v>
      </c>
      <c r="H96" s="57">
        <f>SUM(H97:H102)</f>
        <v>0</v>
      </c>
      <c r="I96" s="57">
        <f>SUM(I97:I102)</f>
        <v>30390582</v>
      </c>
    </row>
    <row r="97" spans="1:9" ht="12.75" customHeight="1" x14ac:dyDescent="0.2">
      <c r="A97" s="204" t="s">
        <v>86</v>
      </c>
      <c r="B97" s="204"/>
      <c r="C97" s="204"/>
      <c r="D97" s="204"/>
      <c r="E97" s="204"/>
      <c r="F97" s="204"/>
      <c r="G97" s="16">
        <v>89</v>
      </c>
      <c r="H97" s="117">
        <v>0</v>
      </c>
      <c r="I97" s="116">
        <v>0</v>
      </c>
    </row>
    <row r="98" spans="1:9" ht="12.75" customHeight="1" x14ac:dyDescent="0.2">
      <c r="A98" s="204" t="s">
        <v>87</v>
      </c>
      <c r="B98" s="204"/>
      <c r="C98" s="204"/>
      <c r="D98" s="204"/>
      <c r="E98" s="204"/>
      <c r="F98" s="204"/>
      <c r="G98" s="16">
        <v>90</v>
      </c>
      <c r="H98" s="117">
        <v>0</v>
      </c>
      <c r="I98" s="116">
        <v>0</v>
      </c>
    </row>
    <row r="99" spans="1:9" ht="12.75" customHeight="1" x14ac:dyDescent="0.2">
      <c r="A99" s="204" t="s">
        <v>88</v>
      </c>
      <c r="B99" s="204"/>
      <c r="C99" s="204"/>
      <c r="D99" s="204"/>
      <c r="E99" s="204"/>
      <c r="F99" s="204"/>
      <c r="G99" s="16">
        <v>91</v>
      </c>
      <c r="H99" s="117">
        <v>0</v>
      </c>
      <c r="I99" s="116">
        <v>30390582</v>
      </c>
    </row>
    <row r="100" spans="1:9" ht="12.75" customHeight="1" x14ac:dyDescent="0.2">
      <c r="A100" s="204" t="s">
        <v>89</v>
      </c>
      <c r="B100" s="204"/>
      <c r="C100" s="204"/>
      <c r="D100" s="204"/>
      <c r="E100" s="204"/>
      <c r="F100" s="204"/>
      <c r="G100" s="16">
        <v>92</v>
      </c>
      <c r="H100" s="116">
        <v>0</v>
      </c>
      <c r="I100" s="116">
        <v>0</v>
      </c>
    </row>
    <row r="101" spans="1:9" ht="12.75" customHeight="1" x14ac:dyDescent="0.2">
      <c r="A101" s="204" t="s">
        <v>90</v>
      </c>
      <c r="B101" s="204"/>
      <c r="C101" s="204"/>
      <c r="D101" s="204"/>
      <c r="E101" s="204"/>
      <c r="F101" s="204"/>
      <c r="G101" s="16">
        <v>93</v>
      </c>
      <c r="H101" s="116">
        <v>0</v>
      </c>
      <c r="I101" s="116">
        <v>0</v>
      </c>
    </row>
    <row r="102" spans="1:9" ht="12.75" customHeight="1" x14ac:dyDescent="0.2">
      <c r="A102" s="204" t="s">
        <v>91</v>
      </c>
      <c r="B102" s="204"/>
      <c r="C102" s="204"/>
      <c r="D102" s="204"/>
      <c r="E102" s="204"/>
      <c r="F102" s="204"/>
      <c r="G102" s="16">
        <v>94</v>
      </c>
      <c r="H102" s="116">
        <v>0</v>
      </c>
      <c r="I102" s="116">
        <v>0</v>
      </c>
    </row>
    <row r="103" spans="1:9" ht="12.75" customHeight="1" x14ac:dyDescent="0.2">
      <c r="A103" s="206" t="s">
        <v>92</v>
      </c>
      <c r="B103" s="206"/>
      <c r="C103" s="206"/>
      <c r="D103" s="206"/>
      <c r="E103" s="206"/>
      <c r="F103" s="206"/>
      <c r="G103" s="17">
        <v>95</v>
      </c>
      <c r="H103" s="57">
        <f>SUM(H104:H114)</f>
        <v>0</v>
      </c>
      <c r="I103" s="57">
        <f>SUM(I104:I114)</f>
        <v>22413</v>
      </c>
    </row>
    <row r="104" spans="1:9" ht="12.75" customHeight="1" x14ac:dyDescent="0.2">
      <c r="A104" s="204" t="s">
        <v>93</v>
      </c>
      <c r="B104" s="204"/>
      <c r="C104" s="204"/>
      <c r="D104" s="204"/>
      <c r="E104" s="204"/>
      <c r="F104" s="204"/>
      <c r="G104" s="16">
        <v>96</v>
      </c>
      <c r="H104" s="118">
        <v>0</v>
      </c>
      <c r="I104" s="116">
        <v>0</v>
      </c>
    </row>
    <row r="105" spans="1:9" ht="12.75" customHeight="1" x14ac:dyDescent="0.2">
      <c r="A105" s="204" t="s">
        <v>94</v>
      </c>
      <c r="B105" s="204"/>
      <c r="C105" s="204"/>
      <c r="D105" s="204"/>
      <c r="E105" s="204"/>
      <c r="F105" s="204"/>
      <c r="G105" s="16">
        <v>97</v>
      </c>
      <c r="H105" s="117">
        <v>0</v>
      </c>
      <c r="I105" s="116">
        <v>0</v>
      </c>
    </row>
    <row r="106" spans="1:9" ht="12.75" customHeight="1" x14ac:dyDescent="0.2">
      <c r="A106" s="204" t="s">
        <v>95</v>
      </c>
      <c r="B106" s="204"/>
      <c r="C106" s="204"/>
      <c r="D106" s="204"/>
      <c r="E106" s="204"/>
      <c r="F106" s="204"/>
      <c r="G106" s="16">
        <v>98</v>
      </c>
      <c r="H106" s="117">
        <v>0</v>
      </c>
      <c r="I106" s="116">
        <v>0</v>
      </c>
    </row>
    <row r="107" spans="1:9" ht="22.15" customHeight="1" x14ac:dyDescent="0.2">
      <c r="A107" s="204" t="s">
        <v>96</v>
      </c>
      <c r="B107" s="204"/>
      <c r="C107" s="204"/>
      <c r="D107" s="204"/>
      <c r="E107" s="204"/>
      <c r="F107" s="204"/>
      <c r="G107" s="16">
        <v>99</v>
      </c>
      <c r="H107" s="117">
        <v>0</v>
      </c>
      <c r="I107" s="116">
        <v>0</v>
      </c>
    </row>
    <row r="108" spans="1:9" ht="12.75" customHeight="1" x14ac:dyDescent="0.2">
      <c r="A108" s="204" t="s">
        <v>97</v>
      </c>
      <c r="B108" s="204"/>
      <c r="C108" s="204"/>
      <c r="D108" s="204"/>
      <c r="E108" s="204"/>
      <c r="F108" s="204"/>
      <c r="G108" s="16">
        <v>100</v>
      </c>
      <c r="H108" s="117">
        <v>0</v>
      </c>
      <c r="I108" s="116">
        <v>0</v>
      </c>
    </row>
    <row r="109" spans="1:9" ht="12.75" customHeight="1" x14ac:dyDescent="0.2">
      <c r="A109" s="204" t="s">
        <v>98</v>
      </c>
      <c r="B109" s="204"/>
      <c r="C109" s="204"/>
      <c r="D109" s="204"/>
      <c r="E109" s="204"/>
      <c r="F109" s="204"/>
      <c r="G109" s="16">
        <v>101</v>
      </c>
      <c r="H109" s="117">
        <v>0</v>
      </c>
      <c r="I109" s="116">
        <v>0</v>
      </c>
    </row>
    <row r="110" spans="1:9" ht="12.75" customHeight="1" x14ac:dyDescent="0.2">
      <c r="A110" s="204" t="s">
        <v>99</v>
      </c>
      <c r="B110" s="204"/>
      <c r="C110" s="204"/>
      <c r="D110" s="204"/>
      <c r="E110" s="204"/>
      <c r="F110" s="204"/>
      <c r="G110" s="16">
        <v>102</v>
      </c>
      <c r="H110" s="117">
        <v>0</v>
      </c>
      <c r="I110" s="116">
        <v>0</v>
      </c>
    </row>
    <row r="111" spans="1:9" ht="12.75" customHeight="1" x14ac:dyDescent="0.2">
      <c r="A111" s="204" t="s">
        <v>100</v>
      </c>
      <c r="B111" s="204"/>
      <c r="C111" s="204"/>
      <c r="D111" s="204"/>
      <c r="E111" s="204"/>
      <c r="F111" s="204"/>
      <c r="G111" s="16">
        <v>103</v>
      </c>
      <c r="H111" s="118">
        <v>0</v>
      </c>
      <c r="I111" s="116">
        <v>0</v>
      </c>
    </row>
    <row r="112" spans="1:9" ht="12.75" customHeight="1" x14ac:dyDescent="0.2">
      <c r="A112" s="204" t="s">
        <v>101</v>
      </c>
      <c r="B112" s="204"/>
      <c r="C112" s="204"/>
      <c r="D112" s="204"/>
      <c r="E112" s="204"/>
      <c r="F112" s="204"/>
      <c r="G112" s="16">
        <v>104</v>
      </c>
      <c r="H112" s="117">
        <v>0</v>
      </c>
      <c r="I112" s="116">
        <v>0</v>
      </c>
    </row>
    <row r="113" spans="1:9" ht="12.75" customHeight="1" x14ac:dyDescent="0.2">
      <c r="A113" s="204" t="s">
        <v>102</v>
      </c>
      <c r="B113" s="204"/>
      <c r="C113" s="204"/>
      <c r="D113" s="204"/>
      <c r="E113" s="204"/>
      <c r="F113" s="204"/>
      <c r="G113" s="16">
        <v>105</v>
      </c>
      <c r="H113" s="116">
        <v>0</v>
      </c>
      <c r="I113" s="116">
        <v>22413</v>
      </c>
    </row>
    <row r="114" spans="1:9" ht="12.75" customHeight="1" x14ac:dyDescent="0.2">
      <c r="A114" s="204" t="s">
        <v>103</v>
      </c>
      <c r="B114" s="204"/>
      <c r="C114" s="204"/>
      <c r="D114" s="204"/>
      <c r="E114" s="204"/>
      <c r="F114" s="204"/>
      <c r="G114" s="16">
        <v>106</v>
      </c>
      <c r="H114" s="116">
        <v>0</v>
      </c>
      <c r="I114" s="116">
        <v>0</v>
      </c>
    </row>
    <row r="115" spans="1:9" ht="12.75" customHeight="1" x14ac:dyDescent="0.2">
      <c r="A115" s="206" t="s">
        <v>104</v>
      </c>
      <c r="B115" s="206"/>
      <c r="C115" s="206"/>
      <c r="D115" s="206"/>
      <c r="E115" s="206"/>
      <c r="F115" s="206"/>
      <c r="G115" s="17">
        <v>107</v>
      </c>
      <c r="H115" s="57">
        <f>SUM(H116:H129)</f>
        <v>23584671</v>
      </c>
      <c r="I115" s="57">
        <f>SUM(I116:I129)</f>
        <v>23573209</v>
      </c>
    </row>
    <row r="116" spans="1:9" ht="12.75" customHeight="1" x14ac:dyDescent="0.2">
      <c r="A116" s="204" t="s">
        <v>93</v>
      </c>
      <c r="B116" s="204"/>
      <c r="C116" s="204"/>
      <c r="D116" s="204"/>
      <c r="E116" s="204"/>
      <c r="F116" s="204"/>
      <c r="G116" s="16">
        <v>108</v>
      </c>
      <c r="H116" s="116">
        <v>1151639</v>
      </c>
      <c r="I116" s="116">
        <v>0</v>
      </c>
    </row>
    <row r="117" spans="1:9" ht="12.75" customHeight="1" x14ac:dyDescent="0.2">
      <c r="A117" s="204" t="s">
        <v>94</v>
      </c>
      <c r="B117" s="204"/>
      <c r="C117" s="204"/>
      <c r="D117" s="204"/>
      <c r="E117" s="204"/>
      <c r="F117" s="204"/>
      <c r="G117" s="16">
        <v>109</v>
      </c>
      <c r="H117" s="116">
        <v>6833</v>
      </c>
      <c r="I117" s="116">
        <v>0</v>
      </c>
    </row>
    <row r="118" spans="1:9" ht="12.75" customHeight="1" x14ac:dyDescent="0.2">
      <c r="A118" s="204" t="s">
        <v>95</v>
      </c>
      <c r="B118" s="204"/>
      <c r="C118" s="204"/>
      <c r="D118" s="204"/>
      <c r="E118" s="204"/>
      <c r="F118" s="204"/>
      <c r="G118" s="16">
        <v>110</v>
      </c>
      <c r="H118" s="116">
        <v>0</v>
      </c>
      <c r="I118" s="116">
        <v>0</v>
      </c>
    </row>
    <row r="119" spans="1:9" ht="25.9" customHeight="1" x14ac:dyDescent="0.2">
      <c r="A119" s="204" t="s">
        <v>96</v>
      </c>
      <c r="B119" s="204"/>
      <c r="C119" s="204"/>
      <c r="D119" s="204"/>
      <c r="E119" s="204"/>
      <c r="F119" s="204"/>
      <c r="G119" s="16">
        <v>111</v>
      </c>
      <c r="H119" s="116">
        <v>0</v>
      </c>
      <c r="I119" s="116">
        <v>0</v>
      </c>
    </row>
    <row r="120" spans="1:9" ht="12.75" customHeight="1" x14ac:dyDescent="0.2">
      <c r="A120" s="204" t="s">
        <v>97</v>
      </c>
      <c r="B120" s="204"/>
      <c r="C120" s="204"/>
      <c r="D120" s="204"/>
      <c r="E120" s="204"/>
      <c r="F120" s="204"/>
      <c r="G120" s="16">
        <v>112</v>
      </c>
      <c r="H120" s="116">
        <v>1952730</v>
      </c>
      <c r="I120" s="116">
        <v>2959070</v>
      </c>
    </row>
    <row r="121" spans="1:9" ht="12.75" customHeight="1" x14ac:dyDescent="0.2">
      <c r="A121" s="204" t="s">
        <v>98</v>
      </c>
      <c r="B121" s="204"/>
      <c r="C121" s="204"/>
      <c r="D121" s="204"/>
      <c r="E121" s="204"/>
      <c r="F121" s="204"/>
      <c r="G121" s="16">
        <v>113</v>
      </c>
      <c r="H121" s="116">
        <v>0</v>
      </c>
      <c r="I121" s="116">
        <v>0</v>
      </c>
    </row>
    <row r="122" spans="1:9" ht="12.75" customHeight="1" x14ac:dyDescent="0.2">
      <c r="A122" s="204" t="s">
        <v>99</v>
      </c>
      <c r="B122" s="204"/>
      <c r="C122" s="204"/>
      <c r="D122" s="204"/>
      <c r="E122" s="204"/>
      <c r="F122" s="204"/>
      <c r="G122" s="16">
        <v>114</v>
      </c>
      <c r="H122" s="116">
        <v>5125009</v>
      </c>
      <c r="I122" s="116">
        <v>6222878</v>
      </c>
    </row>
    <row r="123" spans="1:9" ht="12.75" customHeight="1" x14ac:dyDescent="0.2">
      <c r="A123" s="204" t="s">
        <v>100</v>
      </c>
      <c r="B123" s="204"/>
      <c r="C123" s="204"/>
      <c r="D123" s="204"/>
      <c r="E123" s="204"/>
      <c r="F123" s="204"/>
      <c r="G123" s="16">
        <v>115</v>
      </c>
      <c r="H123" s="116">
        <v>12421647</v>
      </c>
      <c r="I123" s="116">
        <v>11737403</v>
      </c>
    </row>
    <row r="124" spans="1:9" x14ac:dyDescent="0.2">
      <c r="A124" s="204" t="s">
        <v>101</v>
      </c>
      <c r="B124" s="204"/>
      <c r="C124" s="204"/>
      <c r="D124" s="204"/>
      <c r="E124" s="204"/>
      <c r="F124" s="204"/>
      <c r="G124" s="16">
        <v>116</v>
      </c>
      <c r="H124" s="116">
        <v>0</v>
      </c>
      <c r="I124" s="116">
        <v>59324</v>
      </c>
    </row>
    <row r="125" spans="1:9" x14ac:dyDescent="0.2">
      <c r="A125" s="204" t="s">
        <v>105</v>
      </c>
      <c r="B125" s="204"/>
      <c r="C125" s="204"/>
      <c r="D125" s="204"/>
      <c r="E125" s="204"/>
      <c r="F125" s="204"/>
      <c r="G125" s="16">
        <v>117</v>
      </c>
      <c r="H125" s="116">
        <v>605333</v>
      </c>
      <c r="I125" s="116">
        <v>337848</v>
      </c>
    </row>
    <row r="126" spans="1:9" x14ac:dyDescent="0.2">
      <c r="A126" s="204" t="s">
        <v>106</v>
      </c>
      <c r="B126" s="204"/>
      <c r="C126" s="204"/>
      <c r="D126" s="204"/>
      <c r="E126" s="204"/>
      <c r="F126" s="204"/>
      <c r="G126" s="16">
        <v>118</v>
      </c>
      <c r="H126" s="116">
        <v>2285363</v>
      </c>
      <c r="I126" s="116">
        <v>2219573</v>
      </c>
    </row>
    <row r="127" spans="1:9" x14ac:dyDescent="0.2">
      <c r="A127" s="204" t="s">
        <v>107</v>
      </c>
      <c r="B127" s="204"/>
      <c r="C127" s="204"/>
      <c r="D127" s="204"/>
      <c r="E127" s="204"/>
      <c r="F127" s="204"/>
      <c r="G127" s="16">
        <v>119</v>
      </c>
      <c r="H127" s="116">
        <v>34698</v>
      </c>
      <c r="I127" s="116">
        <v>34698</v>
      </c>
    </row>
    <row r="128" spans="1:9" x14ac:dyDescent="0.2">
      <c r="A128" s="204" t="s">
        <v>108</v>
      </c>
      <c r="B128" s="204"/>
      <c r="C128" s="204"/>
      <c r="D128" s="204"/>
      <c r="E128" s="204"/>
      <c r="F128" s="204"/>
      <c r="G128" s="16">
        <v>120</v>
      </c>
      <c r="H128" s="116">
        <v>0</v>
      </c>
      <c r="I128" s="116">
        <v>0</v>
      </c>
    </row>
    <row r="129" spans="1:9" x14ac:dyDescent="0.2">
      <c r="A129" s="204" t="s">
        <v>109</v>
      </c>
      <c r="B129" s="204"/>
      <c r="C129" s="204"/>
      <c r="D129" s="204"/>
      <c r="E129" s="204"/>
      <c r="F129" s="204"/>
      <c r="G129" s="16">
        <v>121</v>
      </c>
      <c r="H129" s="116">
        <v>1419</v>
      </c>
      <c r="I129" s="116">
        <v>2415</v>
      </c>
    </row>
    <row r="130" spans="1:9" ht="22.15" customHeight="1" x14ac:dyDescent="0.2">
      <c r="A130" s="205" t="s">
        <v>110</v>
      </c>
      <c r="B130" s="205"/>
      <c r="C130" s="205"/>
      <c r="D130" s="205"/>
      <c r="E130" s="205"/>
      <c r="F130" s="205"/>
      <c r="G130" s="16">
        <v>122</v>
      </c>
      <c r="H130" s="116">
        <v>19954</v>
      </c>
      <c r="I130" s="116">
        <v>12009</v>
      </c>
    </row>
    <row r="131" spans="1:9" x14ac:dyDescent="0.2">
      <c r="A131" s="206" t="s">
        <v>111</v>
      </c>
      <c r="B131" s="206"/>
      <c r="C131" s="206"/>
      <c r="D131" s="206"/>
      <c r="E131" s="206"/>
      <c r="F131" s="206"/>
      <c r="G131" s="17">
        <v>123</v>
      </c>
      <c r="H131" s="57">
        <f>H75+H96+H103+H115+H130</f>
        <v>117049933</v>
      </c>
      <c r="I131" s="57">
        <f>I75+I96+I103+I115+I130</f>
        <v>109030837</v>
      </c>
    </row>
    <row r="132" spans="1:9" x14ac:dyDescent="0.2">
      <c r="A132" s="207" t="s">
        <v>112</v>
      </c>
      <c r="B132" s="207"/>
      <c r="C132" s="207"/>
      <c r="D132" s="207"/>
      <c r="E132" s="207"/>
      <c r="F132" s="207"/>
      <c r="G132" s="19">
        <v>124</v>
      </c>
      <c r="H132" s="58">
        <v>0</v>
      </c>
      <c r="I132" s="58">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39">
    <cfRule type="cellIs" dxfId="63" priority="26" stopIfTrue="1" operator="notEqual">
      <formula>ROUND(H39,0)</formula>
    </cfRule>
    <cfRule type="cellIs" dxfId="62" priority="27" stopIfTrue="1" operator="lessThan">
      <formula>0</formula>
    </cfRule>
  </conditionalFormatting>
  <conditionalFormatting sqref="I18:I26">
    <cfRule type="cellIs" dxfId="61" priority="24" stopIfTrue="1" operator="notEqual">
      <formula>ROUND(I18,0)</formula>
    </cfRule>
    <cfRule type="cellIs" dxfId="60" priority="25" stopIfTrue="1" operator="lessThan">
      <formula>0</formula>
    </cfRule>
  </conditionalFormatting>
  <conditionalFormatting sqref="I28:I37">
    <cfRule type="cellIs" dxfId="59" priority="22" stopIfTrue="1" operator="notEqual">
      <formula>ROUND(I28,0)</formula>
    </cfRule>
    <cfRule type="cellIs" dxfId="58" priority="23" stopIfTrue="1" operator="lessThan">
      <formula>0</formula>
    </cfRule>
  </conditionalFormatting>
  <conditionalFormatting sqref="I46:I52">
    <cfRule type="cellIs" dxfId="57" priority="20" stopIfTrue="1" operator="notEqual">
      <formula>ROUND(I46,0)</formula>
    </cfRule>
    <cfRule type="cellIs" dxfId="56" priority="21" stopIfTrue="1" operator="lessThan">
      <formula>0</formula>
    </cfRule>
  </conditionalFormatting>
  <conditionalFormatting sqref="I54:I59">
    <cfRule type="cellIs" dxfId="55" priority="18" stopIfTrue="1" operator="notEqual">
      <formula>ROUND(I54,0)</formula>
    </cfRule>
    <cfRule type="cellIs" dxfId="54" priority="19" stopIfTrue="1" operator="lessThan">
      <formula>0</formula>
    </cfRule>
  </conditionalFormatting>
  <conditionalFormatting sqref="I61:I71">
    <cfRule type="cellIs" dxfId="53" priority="16" stopIfTrue="1" operator="notEqual">
      <formula>ROUND(I61,0)</formula>
    </cfRule>
    <cfRule type="cellIs" dxfId="52" priority="17" stopIfTrue="1" operator="lessThan">
      <formula>0</formula>
    </cfRule>
  </conditionalFormatting>
  <conditionalFormatting sqref="I77">
    <cfRule type="cellIs" dxfId="51" priority="13" stopIfTrue="1" operator="notEqual">
      <formula>ROUND(I77,0)</formula>
    </cfRule>
  </conditionalFormatting>
  <conditionalFormatting sqref="I76">
    <cfRule type="cellIs" dxfId="50" priority="14" stopIfTrue="1" operator="notEqual">
      <formula>ROUND(I76,0)</formula>
    </cfRule>
    <cfRule type="cellIs" dxfId="49" priority="15" stopIfTrue="1" operator="lessThan">
      <formula>0</formula>
    </cfRule>
  </conditionalFormatting>
  <conditionalFormatting sqref="I79">
    <cfRule type="cellIs" dxfId="48" priority="12" stopIfTrue="1" operator="notEqual">
      <formula>ROUND(I79,0)</formula>
    </cfRule>
  </conditionalFormatting>
  <conditionalFormatting sqref="I90:I91">
    <cfRule type="cellIs" dxfId="47" priority="10" stopIfTrue="1" operator="notEqual">
      <formula>ROUND(I90,0)</formula>
    </cfRule>
    <cfRule type="cellIs" dxfId="46" priority="11" stopIfTrue="1" operator="lessThan">
      <formula>0</formula>
    </cfRule>
  </conditionalFormatting>
  <conditionalFormatting sqref="I95">
    <cfRule type="cellIs" dxfId="45" priority="7" stopIfTrue="1" operator="notEqual">
      <formula>ROUND(I95,0)</formula>
    </cfRule>
  </conditionalFormatting>
  <conditionalFormatting sqref="I93:I94">
    <cfRule type="cellIs" dxfId="44" priority="8" stopIfTrue="1" operator="notEqual">
      <formula>ROUND(I93,0)</formula>
    </cfRule>
    <cfRule type="cellIs" dxfId="43" priority="9" stopIfTrue="1" operator="lessThan">
      <formula>0</formula>
    </cfRule>
  </conditionalFormatting>
  <conditionalFormatting sqref="I97:I102">
    <cfRule type="cellIs" dxfId="42" priority="5" stopIfTrue="1" operator="notEqual">
      <formula>ROUND(I97,0)</formula>
    </cfRule>
    <cfRule type="cellIs" dxfId="41" priority="6" stopIfTrue="1" operator="lessThan">
      <formula>0</formula>
    </cfRule>
  </conditionalFormatting>
  <conditionalFormatting sqref="I104:I114">
    <cfRule type="cellIs" dxfId="40" priority="3" stopIfTrue="1" operator="notEqual">
      <formula>ROUND(I104,0)</formula>
    </cfRule>
    <cfRule type="cellIs" dxfId="39" priority="4" stopIfTrue="1" operator="lessThan">
      <formula>0</formula>
    </cfRule>
  </conditionalFormatting>
  <conditionalFormatting sqref="I116:I130">
    <cfRule type="cellIs" dxfId="38" priority="1" stopIfTrue="1" operator="notEqual">
      <formula>ROUND(I116,0)</formula>
    </cfRule>
    <cfRule type="cellIs" dxfId="37"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6" zoomScaleNormal="100" zoomScaleSheetLayoutView="110" workbookViewId="0">
      <selection activeCell="I104" sqref="I104"/>
    </sheetView>
  </sheetViews>
  <sheetFormatPr defaultRowHeight="12.75" x14ac:dyDescent="0.2"/>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72" t="s">
        <v>114</v>
      </c>
      <c r="B1" s="228"/>
      <c r="C1" s="228"/>
      <c r="D1" s="228"/>
      <c r="E1" s="228"/>
      <c r="F1" s="228"/>
      <c r="G1" s="228"/>
      <c r="H1" s="228"/>
      <c r="I1" s="228"/>
    </row>
    <row r="2" spans="1:9" x14ac:dyDescent="0.2">
      <c r="A2" s="271" t="s">
        <v>444</v>
      </c>
      <c r="B2" s="230"/>
      <c r="C2" s="230"/>
      <c r="D2" s="230"/>
      <c r="E2" s="230"/>
      <c r="F2" s="230"/>
      <c r="G2" s="230"/>
      <c r="H2" s="230"/>
      <c r="I2" s="230"/>
    </row>
    <row r="3" spans="1:9" x14ac:dyDescent="0.2">
      <c r="A3" s="250" t="s">
        <v>361</v>
      </c>
      <c r="B3" s="251"/>
      <c r="C3" s="251"/>
      <c r="D3" s="251"/>
      <c r="E3" s="251"/>
      <c r="F3" s="251"/>
      <c r="G3" s="251"/>
      <c r="H3" s="251"/>
      <c r="I3" s="251"/>
    </row>
    <row r="4" spans="1:9" x14ac:dyDescent="0.2">
      <c r="A4" s="270" t="s">
        <v>445</v>
      </c>
      <c r="B4" s="237"/>
      <c r="C4" s="237"/>
      <c r="D4" s="237"/>
      <c r="E4" s="237"/>
      <c r="F4" s="237"/>
      <c r="G4" s="237"/>
      <c r="H4" s="237"/>
      <c r="I4" s="238"/>
    </row>
    <row r="5" spans="1:9" ht="24" thickBot="1" x14ac:dyDescent="0.25">
      <c r="A5" s="268" t="s">
        <v>2</v>
      </c>
      <c r="B5" s="243"/>
      <c r="C5" s="243"/>
      <c r="D5" s="243"/>
      <c r="E5" s="243"/>
      <c r="F5" s="244"/>
      <c r="G5" s="12" t="s">
        <v>115</v>
      </c>
      <c r="H5" s="45" t="s">
        <v>377</v>
      </c>
      <c r="I5" s="45" t="s">
        <v>353</v>
      </c>
    </row>
    <row r="6" spans="1:9" x14ac:dyDescent="0.2">
      <c r="A6" s="269">
        <v>1</v>
      </c>
      <c r="B6" s="240"/>
      <c r="C6" s="240"/>
      <c r="D6" s="240"/>
      <c r="E6" s="240"/>
      <c r="F6" s="241"/>
      <c r="G6" s="14">
        <v>2</v>
      </c>
      <c r="H6" s="20">
        <v>3</v>
      </c>
      <c r="I6" s="20">
        <v>4</v>
      </c>
    </row>
    <row r="7" spans="1:9" x14ac:dyDescent="0.2">
      <c r="A7" s="266" t="s">
        <v>128</v>
      </c>
      <c r="B7" s="266"/>
      <c r="C7" s="266"/>
      <c r="D7" s="266"/>
      <c r="E7" s="266"/>
      <c r="F7" s="266"/>
      <c r="G7" s="24">
        <v>125</v>
      </c>
      <c r="H7" s="61">
        <f>SUM(H8:H12)</f>
        <v>45062328</v>
      </c>
      <c r="I7" s="61">
        <f>SUM(I8:I12)</f>
        <v>11750465</v>
      </c>
    </row>
    <row r="8" spans="1:9" x14ac:dyDescent="0.2">
      <c r="A8" s="204" t="s">
        <v>129</v>
      </c>
      <c r="B8" s="204"/>
      <c r="C8" s="204"/>
      <c r="D8" s="204"/>
      <c r="E8" s="204"/>
      <c r="F8" s="204"/>
      <c r="G8" s="16">
        <v>126</v>
      </c>
      <c r="H8" s="116">
        <v>0</v>
      </c>
      <c r="I8" s="116">
        <v>0</v>
      </c>
    </row>
    <row r="9" spans="1:9" x14ac:dyDescent="0.2">
      <c r="A9" s="204" t="s">
        <v>130</v>
      </c>
      <c r="B9" s="204"/>
      <c r="C9" s="204"/>
      <c r="D9" s="204"/>
      <c r="E9" s="204"/>
      <c r="F9" s="204"/>
      <c r="G9" s="16">
        <v>127</v>
      </c>
      <c r="H9" s="116">
        <v>41588362</v>
      </c>
      <c r="I9" s="116">
        <v>7814726</v>
      </c>
    </row>
    <row r="10" spans="1:9" x14ac:dyDescent="0.2">
      <c r="A10" s="204" t="s">
        <v>131</v>
      </c>
      <c r="B10" s="204"/>
      <c r="C10" s="204"/>
      <c r="D10" s="204"/>
      <c r="E10" s="204"/>
      <c r="F10" s="204"/>
      <c r="G10" s="16">
        <v>128</v>
      </c>
      <c r="H10" s="116">
        <v>129034</v>
      </c>
      <c r="I10" s="116">
        <v>41916</v>
      </c>
    </row>
    <row r="11" spans="1:9" x14ac:dyDescent="0.2">
      <c r="A11" s="204" t="s">
        <v>132</v>
      </c>
      <c r="B11" s="204"/>
      <c r="C11" s="204"/>
      <c r="D11" s="204"/>
      <c r="E11" s="204"/>
      <c r="F11" s="204"/>
      <c r="G11" s="16">
        <v>129</v>
      </c>
      <c r="H11" s="116">
        <v>0</v>
      </c>
      <c r="I11" s="116">
        <v>0</v>
      </c>
    </row>
    <row r="12" spans="1:9" x14ac:dyDescent="0.2">
      <c r="A12" s="204" t="s">
        <v>133</v>
      </c>
      <c r="B12" s="204"/>
      <c r="C12" s="204"/>
      <c r="D12" s="204"/>
      <c r="E12" s="204"/>
      <c r="F12" s="204"/>
      <c r="G12" s="16">
        <v>130</v>
      </c>
      <c r="H12" s="116">
        <v>3344932</v>
      </c>
      <c r="I12" s="116">
        <v>3893823</v>
      </c>
    </row>
    <row r="13" spans="1:9" x14ac:dyDescent="0.2">
      <c r="A13" s="206" t="s">
        <v>134</v>
      </c>
      <c r="B13" s="206"/>
      <c r="C13" s="206"/>
      <c r="D13" s="206"/>
      <c r="E13" s="206"/>
      <c r="F13" s="206"/>
      <c r="G13" s="17">
        <v>131</v>
      </c>
      <c r="H13" s="57">
        <f>H14+H15+H19+H23+H24+H25+H28+H35</f>
        <v>45348545</v>
      </c>
      <c r="I13" s="57">
        <f>I14+I15+I19+I23+I24+I25+I28+I35</f>
        <v>50757129</v>
      </c>
    </row>
    <row r="14" spans="1:9" x14ac:dyDescent="0.2">
      <c r="A14" s="204" t="s">
        <v>116</v>
      </c>
      <c r="B14" s="204"/>
      <c r="C14" s="204"/>
      <c r="D14" s="204"/>
      <c r="E14" s="204"/>
      <c r="F14" s="204"/>
      <c r="G14" s="16">
        <v>132</v>
      </c>
      <c r="H14" s="56">
        <v>0</v>
      </c>
      <c r="I14" s="56">
        <v>0</v>
      </c>
    </row>
    <row r="15" spans="1:9" x14ac:dyDescent="0.2">
      <c r="A15" s="265" t="s">
        <v>135</v>
      </c>
      <c r="B15" s="265"/>
      <c r="C15" s="265"/>
      <c r="D15" s="265"/>
      <c r="E15" s="265"/>
      <c r="F15" s="265"/>
      <c r="G15" s="17">
        <v>133</v>
      </c>
      <c r="H15" s="57">
        <f>SUM(H16:H18)</f>
        <v>25196845</v>
      </c>
      <c r="I15" s="57">
        <f>SUM(I16:I18)</f>
        <v>5585481</v>
      </c>
    </row>
    <row r="16" spans="1:9" x14ac:dyDescent="0.2">
      <c r="A16" s="264" t="s">
        <v>136</v>
      </c>
      <c r="B16" s="264"/>
      <c r="C16" s="264"/>
      <c r="D16" s="264"/>
      <c r="E16" s="264"/>
      <c r="F16" s="264"/>
      <c r="G16" s="16">
        <v>134</v>
      </c>
      <c r="H16" s="116">
        <v>10751950</v>
      </c>
      <c r="I16" s="116">
        <v>2040644</v>
      </c>
    </row>
    <row r="17" spans="1:9" x14ac:dyDescent="0.2">
      <c r="A17" s="264" t="s">
        <v>137</v>
      </c>
      <c r="B17" s="264"/>
      <c r="C17" s="264"/>
      <c r="D17" s="264"/>
      <c r="E17" s="264"/>
      <c r="F17" s="264"/>
      <c r="G17" s="16">
        <v>135</v>
      </c>
      <c r="H17" s="116">
        <v>81844</v>
      </c>
      <c r="I17" s="116">
        <v>374579</v>
      </c>
    </row>
    <row r="18" spans="1:9" x14ac:dyDescent="0.2">
      <c r="A18" s="264" t="s">
        <v>138</v>
      </c>
      <c r="B18" s="264"/>
      <c r="C18" s="264"/>
      <c r="D18" s="264"/>
      <c r="E18" s="264"/>
      <c r="F18" s="264"/>
      <c r="G18" s="16">
        <v>136</v>
      </c>
      <c r="H18" s="116">
        <v>14363051</v>
      </c>
      <c r="I18" s="116">
        <v>3170258</v>
      </c>
    </row>
    <row r="19" spans="1:9" x14ac:dyDescent="0.2">
      <c r="A19" s="265" t="s">
        <v>139</v>
      </c>
      <c r="B19" s="265"/>
      <c r="C19" s="265"/>
      <c r="D19" s="265"/>
      <c r="E19" s="265"/>
      <c r="F19" s="265"/>
      <c r="G19" s="17">
        <v>137</v>
      </c>
      <c r="H19" s="57">
        <f>SUM(H20:H22)</f>
        <v>12012321</v>
      </c>
      <c r="I19" s="57">
        <f>SUM(I20:I22)</f>
        <v>8550933</v>
      </c>
    </row>
    <row r="20" spans="1:9" x14ac:dyDescent="0.2">
      <c r="A20" s="264" t="s">
        <v>117</v>
      </c>
      <c r="B20" s="264"/>
      <c r="C20" s="264"/>
      <c r="D20" s="264"/>
      <c r="E20" s="264"/>
      <c r="F20" s="264"/>
      <c r="G20" s="16">
        <v>138</v>
      </c>
      <c r="H20" s="116">
        <v>7318421</v>
      </c>
      <c r="I20" s="116">
        <v>5483625</v>
      </c>
    </row>
    <row r="21" spans="1:9" x14ac:dyDescent="0.2">
      <c r="A21" s="264" t="s">
        <v>118</v>
      </c>
      <c r="B21" s="264"/>
      <c r="C21" s="264"/>
      <c r="D21" s="264"/>
      <c r="E21" s="264"/>
      <c r="F21" s="264"/>
      <c r="G21" s="16">
        <v>139</v>
      </c>
      <c r="H21" s="116">
        <v>3070932</v>
      </c>
      <c r="I21" s="116">
        <v>1964390</v>
      </c>
    </row>
    <row r="22" spans="1:9" x14ac:dyDescent="0.2">
      <c r="A22" s="264" t="s">
        <v>119</v>
      </c>
      <c r="B22" s="264"/>
      <c r="C22" s="264"/>
      <c r="D22" s="264"/>
      <c r="E22" s="264"/>
      <c r="F22" s="264"/>
      <c r="G22" s="16">
        <v>140</v>
      </c>
      <c r="H22" s="116">
        <v>1622968</v>
      </c>
      <c r="I22" s="116">
        <v>1102918</v>
      </c>
    </row>
    <row r="23" spans="1:9" x14ac:dyDescent="0.2">
      <c r="A23" s="204" t="s">
        <v>120</v>
      </c>
      <c r="B23" s="204"/>
      <c r="C23" s="204"/>
      <c r="D23" s="204"/>
      <c r="E23" s="204"/>
      <c r="F23" s="204"/>
      <c r="G23" s="16">
        <v>141</v>
      </c>
      <c r="H23" s="116">
        <v>5015242</v>
      </c>
      <c r="I23" s="116">
        <v>4916364</v>
      </c>
    </row>
    <row r="24" spans="1:9" x14ac:dyDescent="0.2">
      <c r="A24" s="204" t="s">
        <v>121</v>
      </c>
      <c r="B24" s="204"/>
      <c r="C24" s="204"/>
      <c r="D24" s="204"/>
      <c r="E24" s="204"/>
      <c r="F24" s="204"/>
      <c r="G24" s="16">
        <v>142</v>
      </c>
      <c r="H24" s="116">
        <v>2837214</v>
      </c>
      <c r="I24" s="116">
        <v>1269951</v>
      </c>
    </row>
    <row r="25" spans="1:9" x14ac:dyDescent="0.2">
      <c r="A25" s="265" t="s">
        <v>140</v>
      </c>
      <c r="B25" s="265"/>
      <c r="C25" s="265"/>
      <c r="D25" s="265"/>
      <c r="E25" s="265"/>
      <c r="F25" s="265"/>
      <c r="G25" s="17">
        <v>143</v>
      </c>
      <c r="H25" s="57">
        <f>H26+H27</f>
        <v>26137</v>
      </c>
      <c r="I25" s="57">
        <f>I26+I27</f>
        <v>5209</v>
      </c>
    </row>
    <row r="26" spans="1:9" x14ac:dyDescent="0.2">
      <c r="A26" s="264" t="s">
        <v>141</v>
      </c>
      <c r="B26" s="264"/>
      <c r="C26" s="264"/>
      <c r="D26" s="264"/>
      <c r="E26" s="264"/>
      <c r="F26" s="264"/>
      <c r="G26" s="16">
        <v>144</v>
      </c>
      <c r="H26" s="116">
        <v>0</v>
      </c>
      <c r="I26" s="56">
        <v>0</v>
      </c>
    </row>
    <row r="27" spans="1:9" x14ac:dyDescent="0.2">
      <c r="A27" s="264" t="s">
        <v>142</v>
      </c>
      <c r="B27" s="264"/>
      <c r="C27" s="264"/>
      <c r="D27" s="264"/>
      <c r="E27" s="264"/>
      <c r="F27" s="264"/>
      <c r="G27" s="16">
        <v>145</v>
      </c>
      <c r="H27" s="116">
        <v>26137</v>
      </c>
      <c r="I27" s="56">
        <v>5209</v>
      </c>
    </row>
    <row r="28" spans="1:9" x14ac:dyDescent="0.2">
      <c r="A28" s="265" t="s">
        <v>143</v>
      </c>
      <c r="B28" s="265"/>
      <c r="C28" s="265"/>
      <c r="D28" s="265"/>
      <c r="E28" s="265"/>
      <c r="F28" s="265"/>
      <c r="G28" s="17">
        <v>146</v>
      </c>
      <c r="H28" s="57">
        <f>SUM(H29:H34)</f>
        <v>0</v>
      </c>
      <c r="I28" s="57">
        <f>SUM(I29:I34)</f>
        <v>30390582</v>
      </c>
    </row>
    <row r="29" spans="1:9" x14ac:dyDescent="0.2">
      <c r="A29" s="264" t="s">
        <v>144</v>
      </c>
      <c r="B29" s="264"/>
      <c r="C29" s="264"/>
      <c r="D29" s="264"/>
      <c r="E29" s="264"/>
      <c r="F29" s="264"/>
      <c r="G29" s="16">
        <v>147</v>
      </c>
      <c r="H29" s="116">
        <v>0</v>
      </c>
      <c r="I29" s="116">
        <v>0</v>
      </c>
    </row>
    <row r="30" spans="1:9" x14ac:dyDescent="0.2">
      <c r="A30" s="264" t="s">
        <v>145</v>
      </c>
      <c r="B30" s="264"/>
      <c r="C30" s="264"/>
      <c r="D30" s="264"/>
      <c r="E30" s="264"/>
      <c r="F30" s="264"/>
      <c r="G30" s="16">
        <v>148</v>
      </c>
      <c r="H30" s="116">
        <v>0</v>
      </c>
      <c r="I30" s="116">
        <v>0</v>
      </c>
    </row>
    <row r="31" spans="1:9" x14ac:dyDescent="0.2">
      <c r="A31" s="264" t="s">
        <v>146</v>
      </c>
      <c r="B31" s="264"/>
      <c r="C31" s="264"/>
      <c r="D31" s="264"/>
      <c r="E31" s="264"/>
      <c r="F31" s="264"/>
      <c r="G31" s="16">
        <v>149</v>
      </c>
      <c r="H31" s="116">
        <v>0</v>
      </c>
      <c r="I31" s="116">
        <v>30390582</v>
      </c>
    </row>
    <row r="32" spans="1:9" x14ac:dyDescent="0.2">
      <c r="A32" s="264" t="s">
        <v>147</v>
      </c>
      <c r="B32" s="264"/>
      <c r="C32" s="264"/>
      <c r="D32" s="264"/>
      <c r="E32" s="264"/>
      <c r="F32" s="264"/>
      <c r="G32" s="16">
        <v>150</v>
      </c>
      <c r="H32" s="116">
        <v>0</v>
      </c>
      <c r="I32" s="116">
        <v>0</v>
      </c>
    </row>
    <row r="33" spans="1:9" x14ac:dyDescent="0.2">
      <c r="A33" s="264" t="s">
        <v>148</v>
      </c>
      <c r="B33" s="264"/>
      <c r="C33" s="264"/>
      <c r="D33" s="264"/>
      <c r="E33" s="264"/>
      <c r="F33" s="264"/>
      <c r="G33" s="16">
        <v>151</v>
      </c>
      <c r="H33" s="116">
        <v>0</v>
      </c>
      <c r="I33" s="116">
        <v>0</v>
      </c>
    </row>
    <row r="34" spans="1:9" x14ac:dyDescent="0.2">
      <c r="A34" s="264" t="s">
        <v>149</v>
      </c>
      <c r="B34" s="264"/>
      <c r="C34" s="264"/>
      <c r="D34" s="264"/>
      <c r="E34" s="264"/>
      <c r="F34" s="264"/>
      <c r="G34" s="16">
        <v>152</v>
      </c>
      <c r="H34" s="116">
        <v>0</v>
      </c>
      <c r="I34" s="116">
        <v>0</v>
      </c>
    </row>
    <row r="35" spans="1:9" x14ac:dyDescent="0.2">
      <c r="A35" s="204" t="s">
        <v>122</v>
      </c>
      <c r="B35" s="204"/>
      <c r="C35" s="204"/>
      <c r="D35" s="204"/>
      <c r="E35" s="204"/>
      <c r="F35" s="204"/>
      <c r="G35" s="16">
        <v>153</v>
      </c>
      <c r="H35" s="116">
        <v>260786</v>
      </c>
      <c r="I35" s="116">
        <v>38609</v>
      </c>
    </row>
    <row r="36" spans="1:9" x14ac:dyDescent="0.2">
      <c r="A36" s="206" t="s">
        <v>150</v>
      </c>
      <c r="B36" s="206"/>
      <c r="C36" s="206"/>
      <c r="D36" s="206"/>
      <c r="E36" s="206"/>
      <c r="F36" s="206"/>
      <c r="G36" s="17">
        <v>154</v>
      </c>
      <c r="H36" s="57">
        <f>SUM(H37:H46)</f>
        <v>1301501</v>
      </c>
      <c r="I36" s="57">
        <f>SUM(I37:I46)</f>
        <v>1100317</v>
      </c>
    </row>
    <row r="37" spans="1:9" x14ac:dyDescent="0.2">
      <c r="A37" s="204" t="s">
        <v>151</v>
      </c>
      <c r="B37" s="204"/>
      <c r="C37" s="204"/>
      <c r="D37" s="204"/>
      <c r="E37" s="204"/>
      <c r="F37" s="204"/>
      <c r="G37" s="16">
        <v>155</v>
      </c>
      <c r="H37" s="116">
        <v>0</v>
      </c>
      <c r="I37" s="116">
        <v>0</v>
      </c>
    </row>
    <row r="38" spans="1:9" ht="25.15" customHeight="1" x14ac:dyDescent="0.2">
      <c r="A38" s="204" t="s">
        <v>152</v>
      </c>
      <c r="B38" s="204"/>
      <c r="C38" s="204"/>
      <c r="D38" s="204"/>
      <c r="E38" s="204"/>
      <c r="F38" s="204"/>
      <c r="G38" s="16">
        <v>156</v>
      </c>
      <c r="H38" s="116">
        <v>0</v>
      </c>
      <c r="I38" s="116">
        <v>0</v>
      </c>
    </row>
    <row r="39" spans="1:9" ht="28.15" customHeight="1" x14ac:dyDescent="0.2">
      <c r="A39" s="204" t="s">
        <v>153</v>
      </c>
      <c r="B39" s="204"/>
      <c r="C39" s="204"/>
      <c r="D39" s="204"/>
      <c r="E39" s="204"/>
      <c r="F39" s="204"/>
      <c r="G39" s="16">
        <v>157</v>
      </c>
      <c r="H39" s="116">
        <v>0</v>
      </c>
      <c r="I39" s="116">
        <v>0</v>
      </c>
    </row>
    <row r="40" spans="1:9" ht="28.15" customHeight="1" x14ac:dyDescent="0.2">
      <c r="A40" s="204" t="s">
        <v>154</v>
      </c>
      <c r="B40" s="204"/>
      <c r="C40" s="204"/>
      <c r="D40" s="204"/>
      <c r="E40" s="204"/>
      <c r="F40" s="204"/>
      <c r="G40" s="16">
        <v>158</v>
      </c>
      <c r="H40" s="116">
        <v>1196473</v>
      </c>
      <c r="I40" s="116">
        <v>639543</v>
      </c>
    </row>
    <row r="41" spans="1:9" ht="22.9" customHeight="1" x14ac:dyDescent="0.2">
      <c r="A41" s="204" t="s">
        <v>155</v>
      </c>
      <c r="B41" s="204"/>
      <c r="C41" s="204"/>
      <c r="D41" s="204"/>
      <c r="E41" s="204"/>
      <c r="F41" s="204"/>
      <c r="G41" s="16">
        <v>159</v>
      </c>
      <c r="H41" s="116">
        <v>0</v>
      </c>
      <c r="I41" s="116">
        <v>0</v>
      </c>
    </row>
    <row r="42" spans="1:9" x14ac:dyDescent="0.2">
      <c r="A42" s="204" t="s">
        <v>156</v>
      </c>
      <c r="B42" s="204"/>
      <c r="C42" s="204"/>
      <c r="D42" s="204"/>
      <c r="E42" s="204"/>
      <c r="F42" s="204"/>
      <c r="G42" s="16">
        <v>160</v>
      </c>
      <c r="H42" s="116">
        <v>0</v>
      </c>
      <c r="I42" s="116">
        <v>0</v>
      </c>
    </row>
    <row r="43" spans="1:9" x14ac:dyDescent="0.2">
      <c r="A43" s="204" t="s">
        <v>157</v>
      </c>
      <c r="B43" s="204"/>
      <c r="C43" s="204"/>
      <c r="D43" s="204"/>
      <c r="E43" s="204"/>
      <c r="F43" s="204"/>
      <c r="G43" s="16">
        <v>161</v>
      </c>
      <c r="H43" s="116">
        <f>2004+3312</f>
        <v>5316</v>
      </c>
      <c r="I43" s="116">
        <v>440047</v>
      </c>
    </row>
    <row r="44" spans="1:9" x14ac:dyDescent="0.2">
      <c r="A44" s="204" t="s">
        <v>158</v>
      </c>
      <c r="B44" s="204"/>
      <c r="C44" s="204"/>
      <c r="D44" s="204"/>
      <c r="E44" s="204"/>
      <c r="F44" s="204"/>
      <c r="G44" s="16">
        <v>162</v>
      </c>
      <c r="H44" s="116">
        <v>92821</v>
      </c>
      <c r="I44" s="116">
        <v>20727</v>
      </c>
    </row>
    <row r="45" spans="1:9" x14ac:dyDescent="0.2">
      <c r="A45" s="204" t="s">
        <v>159</v>
      </c>
      <c r="B45" s="204"/>
      <c r="C45" s="204"/>
      <c r="D45" s="204"/>
      <c r="E45" s="204"/>
      <c r="F45" s="204"/>
      <c r="G45" s="16">
        <v>163</v>
      </c>
      <c r="H45" s="116">
        <v>0</v>
      </c>
      <c r="I45" s="116">
        <v>0</v>
      </c>
    </row>
    <row r="46" spans="1:9" x14ac:dyDescent="0.2">
      <c r="A46" s="204" t="s">
        <v>160</v>
      </c>
      <c r="B46" s="204"/>
      <c r="C46" s="204"/>
      <c r="D46" s="204"/>
      <c r="E46" s="204"/>
      <c r="F46" s="204"/>
      <c r="G46" s="16">
        <v>164</v>
      </c>
      <c r="H46" s="116">
        <v>6891</v>
      </c>
      <c r="I46" s="116">
        <v>0</v>
      </c>
    </row>
    <row r="47" spans="1:9" x14ac:dyDescent="0.2">
      <c r="A47" s="206" t="s">
        <v>161</v>
      </c>
      <c r="B47" s="206"/>
      <c r="C47" s="206"/>
      <c r="D47" s="206"/>
      <c r="E47" s="206"/>
      <c r="F47" s="206"/>
      <c r="G47" s="17">
        <v>165</v>
      </c>
      <c r="H47" s="57">
        <f>SUM(H48:H54)</f>
        <v>546317</v>
      </c>
      <c r="I47" s="57">
        <f>SUM(I48:I54)</f>
        <v>413852</v>
      </c>
    </row>
    <row r="48" spans="1:9" ht="23.45" customHeight="1" x14ac:dyDescent="0.2">
      <c r="A48" s="204" t="s">
        <v>162</v>
      </c>
      <c r="B48" s="204"/>
      <c r="C48" s="204"/>
      <c r="D48" s="204"/>
      <c r="E48" s="204"/>
      <c r="F48" s="204"/>
      <c r="G48" s="16">
        <v>166</v>
      </c>
      <c r="H48" s="116">
        <v>0</v>
      </c>
      <c r="I48" s="116">
        <v>0</v>
      </c>
    </row>
    <row r="49" spans="1:9" x14ac:dyDescent="0.2">
      <c r="A49" s="261" t="s">
        <v>163</v>
      </c>
      <c r="B49" s="261"/>
      <c r="C49" s="261"/>
      <c r="D49" s="261"/>
      <c r="E49" s="261"/>
      <c r="F49" s="261"/>
      <c r="G49" s="16">
        <v>167</v>
      </c>
      <c r="H49" s="116">
        <v>0</v>
      </c>
      <c r="I49" s="116">
        <v>0</v>
      </c>
    </row>
    <row r="50" spans="1:9" x14ac:dyDescent="0.2">
      <c r="A50" s="261" t="s">
        <v>164</v>
      </c>
      <c r="B50" s="261"/>
      <c r="C50" s="261"/>
      <c r="D50" s="261"/>
      <c r="E50" s="261"/>
      <c r="F50" s="261"/>
      <c r="G50" s="16">
        <v>168</v>
      </c>
      <c r="H50" s="116">
        <v>29018</v>
      </c>
      <c r="I50" s="116">
        <v>27746</v>
      </c>
    </row>
    <row r="51" spans="1:9" x14ac:dyDescent="0.2">
      <c r="A51" s="261" t="s">
        <v>165</v>
      </c>
      <c r="B51" s="261"/>
      <c r="C51" s="261"/>
      <c r="D51" s="261"/>
      <c r="E51" s="261"/>
      <c r="F51" s="261"/>
      <c r="G51" s="16">
        <v>169</v>
      </c>
      <c r="H51" s="116">
        <v>97241</v>
      </c>
      <c r="I51" s="116">
        <v>75023</v>
      </c>
    </row>
    <row r="52" spans="1:9" x14ac:dyDescent="0.2">
      <c r="A52" s="261" t="s">
        <v>166</v>
      </c>
      <c r="B52" s="261"/>
      <c r="C52" s="261"/>
      <c r="D52" s="261"/>
      <c r="E52" s="261"/>
      <c r="F52" s="261"/>
      <c r="G52" s="16">
        <v>170</v>
      </c>
      <c r="H52" s="116">
        <v>0</v>
      </c>
      <c r="I52" s="116">
        <v>0</v>
      </c>
    </row>
    <row r="53" spans="1:9" x14ac:dyDescent="0.2">
      <c r="A53" s="261" t="s">
        <v>167</v>
      </c>
      <c r="B53" s="261"/>
      <c r="C53" s="261"/>
      <c r="D53" s="261"/>
      <c r="E53" s="261"/>
      <c r="F53" s="261"/>
      <c r="G53" s="16">
        <v>171</v>
      </c>
      <c r="H53" s="116">
        <v>420058</v>
      </c>
      <c r="I53" s="116">
        <f>5865383-5554300</f>
        <v>311083</v>
      </c>
    </row>
    <row r="54" spans="1:9" x14ac:dyDescent="0.2">
      <c r="A54" s="261" t="s">
        <v>168</v>
      </c>
      <c r="B54" s="261"/>
      <c r="C54" s="261"/>
      <c r="D54" s="261"/>
      <c r="E54" s="261"/>
      <c r="F54" s="261"/>
      <c r="G54" s="16">
        <v>172</v>
      </c>
      <c r="H54" s="116">
        <v>0</v>
      </c>
      <c r="I54" s="116">
        <v>0</v>
      </c>
    </row>
    <row r="55" spans="1:9" ht="30.6" customHeight="1" x14ac:dyDescent="0.2">
      <c r="A55" s="205" t="s">
        <v>169</v>
      </c>
      <c r="B55" s="205"/>
      <c r="C55" s="205"/>
      <c r="D55" s="205"/>
      <c r="E55" s="205"/>
      <c r="F55" s="205"/>
      <c r="G55" s="16">
        <v>173</v>
      </c>
      <c r="H55" s="116">
        <v>0</v>
      </c>
      <c r="I55" s="116">
        <v>0</v>
      </c>
    </row>
    <row r="56" spans="1:9" x14ac:dyDescent="0.2">
      <c r="A56" s="205" t="s">
        <v>170</v>
      </c>
      <c r="B56" s="205"/>
      <c r="C56" s="205"/>
      <c r="D56" s="205"/>
      <c r="E56" s="205"/>
      <c r="F56" s="205"/>
      <c r="G56" s="16">
        <v>174</v>
      </c>
      <c r="H56" s="116">
        <v>0</v>
      </c>
      <c r="I56" s="116">
        <v>0</v>
      </c>
    </row>
    <row r="57" spans="1:9" ht="28.9" customHeight="1" x14ac:dyDescent="0.2">
      <c r="A57" s="205" t="s">
        <v>171</v>
      </c>
      <c r="B57" s="205"/>
      <c r="C57" s="205"/>
      <c r="D57" s="205"/>
      <c r="E57" s="205"/>
      <c r="F57" s="205"/>
      <c r="G57" s="16">
        <v>175</v>
      </c>
      <c r="H57" s="116">
        <v>0</v>
      </c>
      <c r="I57" s="116">
        <v>0</v>
      </c>
    </row>
    <row r="58" spans="1:9" x14ac:dyDescent="0.2">
      <c r="A58" s="205" t="s">
        <v>172</v>
      </c>
      <c r="B58" s="205"/>
      <c r="C58" s="205"/>
      <c r="D58" s="205"/>
      <c r="E58" s="205"/>
      <c r="F58" s="205"/>
      <c r="G58" s="16">
        <v>176</v>
      </c>
      <c r="H58" s="116">
        <v>0</v>
      </c>
      <c r="I58" s="116">
        <v>0</v>
      </c>
    </row>
    <row r="59" spans="1:9" x14ac:dyDescent="0.2">
      <c r="A59" s="206" t="s">
        <v>173</v>
      </c>
      <c r="B59" s="206"/>
      <c r="C59" s="206"/>
      <c r="D59" s="206"/>
      <c r="E59" s="206"/>
      <c r="F59" s="206"/>
      <c r="G59" s="17">
        <v>177</v>
      </c>
      <c r="H59" s="57">
        <f>H7+H36+H55+H56</f>
        <v>46363829</v>
      </c>
      <c r="I59" s="57">
        <f>I7+I36+I55+I56</f>
        <v>12850782</v>
      </c>
    </row>
    <row r="60" spans="1:9" x14ac:dyDescent="0.2">
      <c r="A60" s="206" t="s">
        <v>174</v>
      </c>
      <c r="B60" s="206"/>
      <c r="C60" s="206"/>
      <c r="D60" s="206"/>
      <c r="E60" s="206"/>
      <c r="F60" s="206"/>
      <c r="G60" s="17">
        <v>178</v>
      </c>
      <c r="H60" s="57">
        <f>H13+H47+H57+H58</f>
        <v>45894862</v>
      </c>
      <c r="I60" s="57">
        <f>I13+I47+I57+I58</f>
        <v>51170981</v>
      </c>
    </row>
    <row r="61" spans="1:9" x14ac:dyDescent="0.2">
      <c r="A61" s="206" t="s">
        <v>175</v>
      </c>
      <c r="B61" s="206"/>
      <c r="C61" s="206"/>
      <c r="D61" s="206"/>
      <c r="E61" s="206"/>
      <c r="F61" s="206"/>
      <c r="G61" s="17">
        <v>179</v>
      </c>
      <c r="H61" s="57">
        <f>H59-H60</f>
        <v>468967</v>
      </c>
      <c r="I61" s="57">
        <f>I59-I60</f>
        <v>-38320199</v>
      </c>
    </row>
    <row r="62" spans="1:9" x14ac:dyDescent="0.2">
      <c r="A62" s="263" t="s">
        <v>176</v>
      </c>
      <c r="B62" s="263"/>
      <c r="C62" s="263"/>
      <c r="D62" s="263"/>
      <c r="E62" s="263"/>
      <c r="F62" s="263"/>
      <c r="G62" s="17">
        <v>180</v>
      </c>
      <c r="H62" s="57">
        <f>+IF((H59-H60)&gt;0,(H59-H60),0)</f>
        <v>468967</v>
      </c>
      <c r="I62" s="57">
        <f>+IF((I59-I60)&gt;0,(I59-I60),0)</f>
        <v>0</v>
      </c>
    </row>
    <row r="63" spans="1:9" x14ac:dyDescent="0.2">
      <c r="A63" s="263" t="s">
        <v>177</v>
      </c>
      <c r="B63" s="263"/>
      <c r="C63" s="263"/>
      <c r="D63" s="263"/>
      <c r="E63" s="263"/>
      <c r="F63" s="263"/>
      <c r="G63" s="17">
        <v>181</v>
      </c>
      <c r="H63" s="57">
        <f>+IF((H59-H60)&lt;0,(H59-H60),0)</f>
        <v>0</v>
      </c>
      <c r="I63" s="57">
        <f>+IF((I59-I60)&lt;0,(I59-I60),0)</f>
        <v>-38320199</v>
      </c>
    </row>
    <row r="64" spans="1:9" x14ac:dyDescent="0.2">
      <c r="A64" s="205" t="s">
        <v>123</v>
      </c>
      <c r="B64" s="205"/>
      <c r="C64" s="205"/>
      <c r="D64" s="205"/>
      <c r="E64" s="205"/>
      <c r="F64" s="205"/>
      <c r="G64" s="16">
        <v>182</v>
      </c>
      <c r="H64" s="116">
        <v>201747</v>
      </c>
      <c r="I64" s="56">
        <v>92485</v>
      </c>
    </row>
    <row r="65" spans="1:9" x14ac:dyDescent="0.2">
      <c r="A65" s="206" t="s">
        <v>178</v>
      </c>
      <c r="B65" s="206"/>
      <c r="C65" s="206"/>
      <c r="D65" s="206"/>
      <c r="E65" s="206"/>
      <c r="F65" s="206"/>
      <c r="G65" s="17">
        <v>183</v>
      </c>
      <c r="H65" s="57">
        <f>H61-H64</f>
        <v>267220</v>
      </c>
      <c r="I65" s="57">
        <f>I61-I64</f>
        <v>-38412684</v>
      </c>
    </row>
    <row r="66" spans="1:9" x14ac:dyDescent="0.2">
      <c r="A66" s="263" t="s">
        <v>179</v>
      </c>
      <c r="B66" s="263"/>
      <c r="C66" s="263"/>
      <c r="D66" s="263"/>
      <c r="E66" s="263"/>
      <c r="F66" s="263"/>
      <c r="G66" s="17">
        <v>184</v>
      </c>
      <c r="H66" s="57">
        <f>+IF((H61-H64)&gt;0,(H61-H64),0)</f>
        <v>267220</v>
      </c>
      <c r="I66" s="57">
        <f>+IF((I61-I64)&gt;0,(I61-I64),0)</f>
        <v>0</v>
      </c>
    </row>
    <row r="67" spans="1:9" x14ac:dyDescent="0.2">
      <c r="A67" s="267" t="s">
        <v>180</v>
      </c>
      <c r="B67" s="267"/>
      <c r="C67" s="267"/>
      <c r="D67" s="267"/>
      <c r="E67" s="267"/>
      <c r="F67" s="267"/>
      <c r="G67" s="18">
        <v>185</v>
      </c>
      <c r="H67" s="62">
        <f>+IF((H61-H64)&lt;0,(H61-H64),0)</f>
        <v>0</v>
      </c>
      <c r="I67" s="62">
        <f>+IF((I61-I64)&lt;0,(I61-I64),0)</f>
        <v>-38412684</v>
      </c>
    </row>
    <row r="68" spans="1:9" x14ac:dyDescent="0.2">
      <c r="A68" s="222" t="s">
        <v>181</v>
      </c>
      <c r="B68" s="222"/>
      <c r="C68" s="222"/>
      <c r="D68" s="222"/>
      <c r="E68" s="222"/>
      <c r="F68" s="222"/>
      <c r="G68" s="254"/>
      <c r="H68" s="254"/>
      <c r="I68" s="254"/>
    </row>
    <row r="69" spans="1:9" ht="25.9" customHeight="1" x14ac:dyDescent="0.2">
      <c r="A69" s="206" t="s">
        <v>182</v>
      </c>
      <c r="B69" s="206"/>
      <c r="C69" s="206"/>
      <c r="D69" s="206"/>
      <c r="E69" s="206"/>
      <c r="F69" s="206"/>
      <c r="G69" s="17">
        <v>186</v>
      </c>
      <c r="H69" s="57">
        <f>H70-H71</f>
        <v>0</v>
      </c>
      <c r="I69" s="57">
        <f>I70-I71</f>
        <v>0</v>
      </c>
    </row>
    <row r="70" spans="1:9" x14ac:dyDescent="0.2">
      <c r="A70" s="261" t="s">
        <v>183</v>
      </c>
      <c r="B70" s="261"/>
      <c r="C70" s="261"/>
      <c r="D70" s="261"/>
      <c r="E70" s="261"/>
      <c r="F70" s="261"/>
      <c r="G70" s="16">
        <v>187</v>
      </c>
      <c r="H70" s="56">
        <v>0</v>
      </c>
      <c r="I70" s="56">
        <v>0</v>
      </c>
    </row>
    <row r="71" spans="1:9" x14ac:dyDescent="0.2">
      <c r="A71" s="261" t="s">
        <v>184</v>
      </c>
      <c r="B71" s="261"/>
      <c r="C71" s="261"/>
      <c r="D71" s="261"/>
      <c r="E71" s="261"/>
      <c r="F71" s="261"/>
      <c r="G71" s="16">
        <v>188</v>
      </c>
      <c r="H71" s="56">
        <v>0</v>
      </c>
      <c r="I71" s="56">
        <v>0</v>
      </c>
    </row>
    <row r="72" spans="1:9" x14ac:dyDescent="0.2">
      <c r="A72" s="205" t="s">
        <v>185</v>
      </c>
      <c r="B72" s="205"/>
      <c r="C72" s="205"/>
      <c r="D72" s="205"/>
      <c r="E72" s="205"/>
      <c r="F72" s="205"/>
      <c r="G72" s="16">
        <v>189</v>
      </c>
      <c r="H72" s="56">
        <v>0</v>
      </c>
      <c r="I72" s="56">
        <v>0</v>
      </c>
    </row>
    <row r="73" spans="1:9" x14ac:dyDescent="0.2">
      <c r="A73" s="263" t="s">
        <v>186</v>
      </c>
      <c r="B73" s="263"/>
      <c r="C73" s="263"/>
      <c r="D73" s="263"/>
      <c r="E73" s="263"/>
      <c r="F73" s="263"/>
      <c r="G73" s="17">
        <v>190</v>
      </c>
      <c r="H73" s="114">
        <v>0</v>
      </c>
      <c r="I73" s="114">
        <v>0</v>
      </c>
    </row>
    <row r="74" spans="1:9" x14ac:dyDescent="0.2">
      <c r="A74" s="267" t="s">
        <v>187</v>
      </c>
      <c r="B74" s="267"/>
      <c r="C74" s="267"/>
      <c r="D74" s="267"/>
      <c r="E74" s="267"/>
      <c r="F74" s="267"/>
      <c r="G74" s="18">
        <v>191</v>
      </c>
      <c r="H74" s="115">
        <v>0</v>
      </c>
      <c r="I74" s="115">
        <v>0</v>
      </c>
    </row>
    <row r="75" spans="1:9" x14ac:dyDescent="0.2">
      <c r="A75" s="222" t="s">
        <v>188</v>
      </c>
      <c r="B75" s="222"/>
      <c r="C75" s="222"/>
      <c r="D75" s="222"/>
      <c r="E75" s="222"/>
      <c r="F75" s="222"/>
      <c r="G75" s="254"/>
      <c r="H75" s="254"/>
      <c r="I75" s="254"/>
    </row>
    <row r="76" spans="1:9" x14ac:dyDescent="0.2">
      <c r="A76" s="206" t="s">
        <v>189</v>
      </c>
      <c r="B76" s="206"/>
      <c r="C76" s="206"/>
      <c r="D76" s="206"/>
      <c r="E76" s="206"/>
      <c r="F76" s="206"/>
      <c r="G76" s="17">
        <v>192</v>
      </c>
      <c r="H76" s="114">
        <v>0</v>
      </c>
      <c r="I76" s="114">
        <v>0</v>
      </c>
    </row>
    <row r="77" spans="1:9" x14ac:dyDescent="0.2">
      <c r="A77" s="262" t="s">
        <v>190</v>
      </c>
      <c r="B77" s="262"/>
      <c r="C77" s="262"/>
      <c r="D77" s="262"/>
      <c r="E77" s="262"/>
      <c r="F77" s="262"/>
      <c r="G77" s="22">
        <v>193</v>
      </c>
      <c r="H77" s="63">
        <v>0</v>
      </c>
      <c r="I77" s="63">
        <v>0</v>
      </c>
    </row>
    <row r="78" spans="1:9" x14ac:dyDescent="0.2">
      <c r="A78" s="262" t="s">
        <v>191</v>
      </c>
      <c r="B78" s="262"/>
      <c r="C78" s="262"/>
      <c r="D78" s="262"/>
      <c r="E78" s="262"/>
      <c r="F78" s="262"/>
      <c r="G78" s="22">
        <v>194</v>
      </c>
      <c r="H78" s="63">
        <v>0</v>
      </c>
      <c r="I78" s="63">
        <v>0</v>
      </c>
    </row>
    <row r="79" spans="1:9" x14ac:dyDescent="0.2">
      <c r="A79" s="206" t="s">
        <v>192</v>
      </c>
      <c r="B79" s="206"/>
      <c r="C79" s="206"/>
      <c r="D79" s="206"/>
      <c r="E79" s="206"/>
      <c r="F79" s="206"/>
      <c r="G79" s="17">
        <v>195</v>
      </c>
      <c r="H79" s="114">
        <v>0</v>
      </c>
      <c r="I79" s="114">
        <v>0</v>
      </c>
    </row>
    <row r="80" spans="1:9" x14ac:dyDescent="0.2">
      <c r="A80" s="206" t="s">
        <v>193</v>
      </c>
      <c r="B80" s="206"/>
      <c r="C80" s="206"/>
      <c r="D80" s="206"/>
      <c r="E80" s="206"/>
      <c r="F80" s="206"/>
      <c r="G80" s="17">
        <v>196</v>
      </c>
      <c r="H80" s="114">
        <v>0</v>
      </c>
      <c r="I80" s="114">
        <v>0</v>
      </c>
    </row>
    <row r="81" spans="1:9" x14ac:dyDescent="0.2">
      <c r="A81" s="263" t="s">
        <v>194</v>
      </c>
      <c r="B81" s="263"/>
      <c r="C81" s="263"/>
      <c r="D81" s="263"/>
      <c r="E81" s="263"/>
      <c r="F81" s="263"/>
      <c r="G81" s="17">
        <v>197</v>
      </c>
      <c r="H81" s="114">
        <v>0</v>
      </c>
      <c r="I81" s="114">
        <v>0</v>
      </c>
    </row>
    <row r="82" spans="1:9" x14ac:dyDescent="0.2">
      <c r="A82" s="267" t="s">
        <v>195</v>
      </c>
      <c r="B82" s="267"/>
      <c r="C82" s="267"/>
      <c r="D82" s="267"/>
      <c r="E82" s="267"/>
      <c r="F82" s="267"/>
      <c r="G82" s="18">
        <v>198</v>
      </c>
      <c r="H82" s="115">
        <v>0</v>
      </c>
      <c r="I82" s="115">
        <v>0</v>
      </c>
    </row>
    <row r="83" spans="1:9" x14ac:dyDescent="0.2">
      <c r="A83" s="222" t="s">
        <v>124</v>
      </c>
      <c r="B83" s="222"/>
      <c r="C83" s="222"/>
      <c r="D83" s="222"/>
      <c r="E83" s="222"/>
      <c r="F83" s="222"/>
      <c r="G83" s="254"/>
      <c r="H83" s="254"/>
      <c r="I83" s="254"/>
    </row>
    <row r="84" spans="1:9" x14ac:dyDescent="0.2">
      <c r="A84" s="255" t="s">
        <v>196</v>
      </c>
      <c r="B84" s="255"/>
      <c r="C84" s="255"/>
      <c r="D84" s="255"/>
      <c r="E84" s="255"/>
      <c r="F84" s="255"/>
      <c r="G84" s="17">
        <v>199</v>
      </c>
      <c r="H84" s="51">
        <f>H85+H86</f>
        <v>267220</v>
      </c>
      <c r="I84" s="51">
        <f>I85+I86</f>
        <v>-38412684</v>
      </c>
    </row>
    <row r="85" spans="1:9" x14ac:dyDescent="0.2">
      <c r="A85" s="256" t="s">
        <v>197</v>
      </c>
      <c r="B85" s="256"/>
      <c r="C85" s="256"/>
      <c r="D85" s="256"/>
      <c r="E85" s="256"/>
      <c r="F85" s="256"/>
      <c r="G85" s="16">
        <v>200</v>
      </c>
      <c r="H85" s="122">
        <v>267220</v>
      </c>
      <c r="I85" s="50">
        <v>-38412684</v>
      </c>
    </row>
    <row r="86" spans="1:9" x14ac:dyDescent="0.2">
      <c r="A86" s="257" t="s">
        <v>198</v>
      </c>
      <c r="B86" s="257"/>
      <c r="C86" s="257"/>
      <c r="D86" s="257"/>
      <c r="E86" s="257"/>
      <c r="F86" s="257"/>
      <c r="G86" s="19">
        <v>201</v>
      </c>
      <c r="H86" s="64">
        <v>0</v>
      </c>
      <c r="I86" s="64">
        <v>0</v>
      </c>
    </row>
    <row r="87" spans="1:9" x14ac:dyDescent="0.2">
      <c r="A87" s="258" t="s">
        <v>126</v>
      </c>
      <c r="B87" s="258"/>
      <c r="C87" s="258"/>
      <c r="D87" s="258"/>
      <c r="E87" s="258"/>
      <c r="F87" s="258"/>
      <c r="G87" s="259"/>
      <c r="H87" s="259"/>
      <c r="I87" s="259"/>
    </row>
    <row r="88" spans="1:9" x14ac:dyDescent="0.2">
      <c r="A88" s="260" t="s">
        <v>199</v>
      </c>
      <c r="B88" s="260"/>
      <c r="C88" s="260"/>
      <c r="D88" s="260"/>
      <c r="E88" s="260"/>
      <c r="F88" s="260"/>
      <c r="G88" s="16">
        <v>202</v>
      </c>
      <c r="H88" s="122">
        <v>267220</v>
      </c>
      <c r="I88" s="50">
        <f>I85</f>
        <v>-38412684</v>
      </c>
    </row>
    <row r="89" spans="1:9" ht="24.6" customHeight="1" x14ac:dyDescent="0.2">
      <c r="A89" s="252" t="s">
        <v>200</v>
      </c>
      <c r="B89" s="252"/>
      <c r="C89" s="252"/>
      <c r="D89" s="252"/>
      <c r="E89" s="252"/>
      <c r="F89" s="252"/>
      <c r="G89" s="17">
        <v>203</v>
      </c>
      <c r="H89" s="51">
        <f>SUM(H90:H97)</f>
        <v>0</v>
      </c>
      <c r="I89" s="51">
        <f>SUM(I90:I97)</f>
        <v>0</v>
      </c>
    </row>
    <row r="90" spans="1:9" x14ac:dyDescent="0.2">
      <c r="A90" s="261" t="s">
        <v>201</v>
      </c>
      <c r="B90" s="261"/>
      <c r="C90" s="261"/>
      <c r="D90" s="261"/>
      <c r="E90" s="261"/>
      <c r="F90" s="261"/>
      <c r="G90" s="16">
        <v>204</v>
      </c>
      <c r="H90" s="50">
        <v>0</v>
      </c>
      <c r="I90" s="50">
        <v>0</v>
      </c>
    </row>
    <row r="91" spans="1:9" ht="21.6" customHeight="1" x14ac:dyDescent="0.2">
      <c r="A91" s="261" t="s">
        <v>202</v>
      </c>
      <c r="B91" s="261"/>
      <c r="C91" s="261"/>
      <c r="D91" s="261"/>
      <c r="E91" s="261"/>
      <c r="F91" s="261"/>
      <c r="G91" s="16">
        <v>205</v>
      </c>
      <c r="H91" s="50">
        <v>0</v>
      </c>
      <c r="I91" s="50">
        <v>0</v>
      </c>
    </row>
    <row r="92" spans="1:9" ht="21.6" customHeight="1" x14ac:dyDescent="0.2">
      <c r="A92" s="261" t="s">
        <v>203</v>
      </c>
      <c r="B92" s="261"/>
      <c r="C92" s="261"/>
      <c r="D92" s="261"/>
      <c r="E92" s="261"/>
      <c r="F92" s="261"/>
      <c r="G92" s="16">
        <v>206</v>
      </c>
      <c r="H92" s="50">
        <v>0</v>
      </c>
      <c r="I92" s="50">
        <v>0</v>
      </c>
    </row>
    <row r="93" spans="1:9" x14ac:dyDescent="0.2">
      <c r="A93" s="261" t="s">
        <v>204</v>
      </c>
      <c r="B93" s="261"/>
      <c r="C93" s="261"/>
      <c r="D93" s="261"/>
      <c r="E93" s="261"/>
      <c r="F93" s="261"/>
      <c r="G93" s="16">
        <v>207</v>
      </c>
      <c r="H93" s="50">
        <v>0</v>
      </c>
      <c r="I93" s="50">
        <v>0</v>
      </c>
    </row>
    <row r="94" spans="1:9" x14ac:dyDescent="0.2">
      <c r="A94" s="261" t="s">
        <v>205</v>
      </c>
      <c r="B94" s="261"/>
      <c r="C94" s="261"/>
      <c r="D94" s="261"/>
      <c r="E94" s="261"/>
      <c r="F94" s="261"/>
      <c r="G94" s="16">
        <v>208</v>
      </c>
      <c r="H94" s="50">
        <v>0</v>
      </c>
      <c r="I94" s="50">
        <v>0</v>
      </c>
    </row>
    <row r="95" spans="1:9" ht="20.45" customHeight="1" x14ac:dyDescent="0.2">
      <c r="A95" s="261" t="s">
        <v>206</v>
      </c>
      <c r="B95" s="261"/>
      <c r="C95" s="261"/>
      <c r="D95" s="261"/>
      <c r="E95" s="261"/>
      <c r="F95" s="261"/>
      <c r="G95" s="16">
        <v>209</v>
      </c>
      <c r="H95" s="50">
        <v>0</v>
      </c>
      <c r="I95" s="50">
        <v>0</v>
      </c>
    </row>
    <row r="96" spans="1:9" x14ac:dyDescent="0.2">
      <c r="A96" s="261" t="s">
        <v>207</v>
      </c>
      <c r="B96" s="261"/>
      <c r="C96" s="261"/>
      <c r="D96" s="261"/>
      <c r="E96" s="261"/>
      <c r="F96" s="261"/>
      <c r="G96" s="16">
        <v>210</v>
      </c>
      <c r="H96" s="50">
        <v>0</v>
      </c>
      <c r="I96" s="50">
        <v>0</v>
      </c>
    </row>
    <row r="97" spans="1:9" x14ac:dyDescent="0.2">
      <c r="A97" s="261" t="s">
        <v>208</v>
      </c>
      <c r="B97" s="261"/>
      <c r="C97" s="261"/>
      <c r="D97" s="261"/>
      <c r="E97" s="261"/>
      <c r="F97" s="261"/>
      <c r="G97" s="16">
        <v>211</v>
      </c>
      <c r="H97" s="50">
        <v>0</v>
      </c>
      <c r="I97" s="50">
        <v>0</v>
      </c>
    </row>
    <row r="98" spans="1:9" x14ac:dyDescent="0.2">
      <c r="A98" s="260" t="s">
        <v>127</v>
      </c>
      <c r="B98" s="260"/>
      <c r="C98" s="260"/>
      <c r="D98" s="260"/>
      <c r="E98" s="260"/>
      <c r="F98" s="260"/>
      <c r="G98" s="16">
        <v>212</v>
      </c>
      <c r="H98" s="50">
        <v>0</v>
      </c>
      <c r="I98" s="50">
        <v>0</v>
      </c>
    </row>
    <row r="99" spans="1:9" ht="27.6" customHeight="1" x14ac:dyDescent="0.2">
      <c r="A99" s="252" t="s">
        <v>209</v>
      </c>
      <c r="B99" s="252"/>
      <c r="C99" s="252"/>
      <c r="D99" s="252"/>
      <c r="E99" s="252"/>
      <c r="F99" s="252"/>
      <c r="G99" s="17">
        <v>213</v>
      </c>
      <c r="H99" s="51">
        <f>H89-H98</f>
        <v>0</v>
      </c>
      <c r="I99" s="51">
        <f>I89-I98</f>
        <v>0</v>
      </c>
    </row>
    <row r="100" spans="1:9" x14ac:dyDescent="0.2">
      <c r="A100" s="253" t="s">
        <v>210</v>
      </c>
      <c r="B100" s="253"/>
      <c r="C100" s="253"/>
      <c r="D100" s="253"/>
      <c r="E100" s="253"/>
      <c r="F100" s="253"/>
      <c r="G100" s="18">
        <v>214</v>
      </c>
      <c r="H100" s="52">
        <f>H88+H99</f>
        <v>267220</v>
      </c>
      <c r="I100" s="52">
        <f>I88+I99</f>
        <v>-38412684</v>
      </c>
    </row>
    <row r="101" spans="1:9" x14ac:dyDescent="0.2">
      <c r="A101" s="222" t="s">
        <v>211</v>
      </c>
      <c r="B101" s="222"/>
      <c r="C101" s="222"/>
      <c r="D101" s="222"/>
      <c r="E101" s="222"/>
      <c r="F101" s="222"/>
      <c r="G101" s="254"/>
      <c r="H101" s="254"/>
      <c r="I101" s="254"/>
    </row>
    <row r="102" spans="1:9" x14ac:dyDescent="0.2">
      <c r="A102" s="255" t="s">
        <v>212</v>
      </c>
      <c r="B102" s="255"/>
      <c r="C102" s="255"/>
      <c r="D102" s="255"/>
      <c r="E102" s="255"/>
      <c r="F102" s="255"/>
      <c r="G102" s="17">
        <v>215</v>
      </c>
      <c r="H102" s="51">
        <f>H103+H104</f>
        <v>267220</v>
      </c>
      <c r="I102" s="51">
        <f>I103+I104</f>
        <v>-38412684</v>
      </c>
    </row>
    <row r="103" spans="1:9" x14ac:dyDescent="0.2">
      <c r="A103" s="256" t="s">
        <v>125</v>
      </c>
      <c r="B103" s="256"/>
      <c r="C103" s="256"/>
      <c r="D103" s="256"/>
      <c r="E103" s="256"/>
      <c r="F103" s="256"/>
      <c r="G103" s="16">
        <v>216</v>
      </c>
      <c r="H103" s="128">
        <v>267220</v>
      </c>
      <c r="I103" s="50">
        <f>I88</f>
        <v>-38412684</v>
      </c>
    </row>
    <row r="104" spans="1:9" x14ac:dyDescent="0.2">
      <c r="A104" s="257" t="s">
        <v>213</v>
      </c>
      <c r="B104" s="257"/>
      <c r="C104" s="257"/>
      <c r="D104" s="257"/>
      <c r="E104" s="257"/>
      <c r="F104" s="257"/>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I8:I12">
    <cfRule type="cellIs" dxfId="36" priority="13" stopIfTrue="1" operator="notEqual">
      <formula>ROUND(I8,0)</formula>
    </cfRule>
    <cfRule type="cellIs" dxfId="35" priority="14" stopIfTrue="1" operator="lessThan">
      <formula>0</formula>
    </cfRule>
  </conditionalFormatting>
  <conditionalFormatting sqref="I16:I18">
    <cfRule type="cellIs" dxfId="34" priority="11" stopIfTrue="1" operator="notEqual">
      <formula>ROUND(I16,0)</formula>
    </cfRule>
    <cfRule type="cellIs" dxfId="33" priority="12" stopIfTrue="1" operator="lessThan">
      <formula>0</formula>
    </cfRule>
  </conditionalFormatting>
  <conditionalFormatting sqref="I20:I24">
    <cfRule type="cellIs" dxfId="32" priority="9" stopIfTrue="1" operator="notEqual">
      <formula>ROUND(I20,0)</formula>
    </cfRule>
    <cfRule type="cellIs" dxfId="31" priority="10" stopIfTrue="1" operator="lessThan">
      <formula>0</formula>
    </cfRule>
  </conditionalFormatting>
  <conditionalFormatting sqref="I29:I34">
    <cfRule type="cellIs" dxfId="30" priority="6" stopIfTrue="1" operator="notEqual">
      <formula>ROUND(I29,0)</formula>
    </cfRule>
  </conditionalFormatting>
  <conditionalFormatting sqref="I35">
    <cfRule type="cellIs" dxfId="29" priority="7" stopIfTrue="1" operator="notEqual">
      <formula>ROUND(I35,0)</formula>
    </cfRule>
    <cfRule type="cellIs" dxfId="28" priority="8" stopIfTrue="1" operator="lessThan">
      <formula>0</formula>
    </cfRule>
  </conditionalFormatting>
  <conditionalFormatting sqref="I37:I46">
    <cfRule type="cellIs" dxfId="27" priority="4" stopIfTrue="1" operator="notEqual">
      <formula>ROUND(I37,0)</formula>
    </cfRule>
    <cfRule type="cellIs" dxfId="26" priority="5" stopIfTrue="1" operator="lessThan">
      <formula>0</formula>
    </cfRule>
  </conditionalFormatting>
  <conditionalFormatting sqref="I53">
    <cfRule type="cellIs" dxfId="25" priority="1" stopIfTrue="1" operator="notEqual">
      <formula>ROUND(I53,0)</formula>
    </cfRule>
  </conditionalFormatting>
  <conditionalFormatting sqref="I48:I52 I54:I58">
    <cfRule type="cellIs" dxfId="24" priority="2" stopIfTrue="1" operator="notEqual">
      <formula>ROUND(I48,0)</formula>
    </cfRule>
    <cfRule type="cellIs" dxfId="23" priority="3"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59" sqref="I59"/>
    </sheetView>
  </sheetViews>
  <sheetFormatPr defaultColWidth="9.140625" defaultRowHeight="12.75" x14ac:dyDescent="0.2"/>
  <cols>
    <col min="1" max="6" width="9.140625" style="11"/>
    <col min="7" max="7" width="9.140625" style="23"/>
    <col min="8" max="9" width="16.28515625" style="53" customWidth="1"/>
    <col min="10" max="16384" width="9.140625" style="11"/>
  </cols>
  <sheetData>
    <row r="1" spans="1:9" x14ac:dyDescent="0.2">
      <c r="A1" s="272" t="s">
        <v>214</v>
      </c>
      <c r="B1" s="300"/>
      <c r="C1" s="300"/>
      <c r="D1" s="300"/>
      <c r="E1" s="300"/>
      <c r="F1" s="300"/>
      <c r="G1" s="300"/>
      <c r="H1" s="300"/>
      <c r="I1" s="300"/>
    </row>
    <row r="2" spans="1:9" x14ac:dyDescent="0.2">
      <c r="A2" s="271" t="s">
        <v>447</v>
      </c>
      <c r="B2" s="230"/>
      <c r="C2" s="230"/>
      <c r="D2" s="230"/>
      <c r="E2" s="230"/>
      <c r="F2" s="230"/>
      <c r="G2" s="230"/>
      <c r="H2" s="230"/>
      <c r="I2" s="230"/>
    </row>
    <row r="3" spans="1:9" x14ac:dyDescent="0.2">
      <c r="A3" s="302" t="s">
        <v>361</v>
      </c>
      <c r="B3" s="303"/>
      <c r="C3" s="303"/>
      <c r="D3" s="303"/>
      <c r="E3" s="303"/>
      <c r="F3" s="303"/>
      <c r="G3" s="303"/>
      <c r="H3" s="303"/>
      <c r="I3" s="303"/>
    </row>
    <row r="4" spans="1:9" x14ac:dyDescent="0.2">
      <c r="A4" s="301" t="s">
        <v>445</v>
      </c>
      <c r="B4" s="237"/>
      <c r="C4" s="237"/>
      <c r="D4" s="237"/>
      <c r="E4" s="237"/>
      <c r="F4" s="237"/>
      <c r="G4" s="237"/>
      <c r="H4" s="237"/>
      <c r="I4" s="238"/>
    </row>
    <row r="5" spans="1:9" ht="23.25" thickBot="1" x14ac:dyDescent="0.25">
      <c r="A5" s="304" t="s">
        <v>2</v>
      </c>
      <c r="B5" s="305"/>
      <c r="C5" s="305"/>
      <c r="D5" s="305"/>
      <c r="E5" s="305"/>
      <c r="F5" s="306"/>
      <c r="G5" s="13" t="s">
        <v>115</v>
      </c>
      <c r="H5" s="45" t="s">
        <v>377</v>
      </c>
      <c r="I5" s="45" t="s">
        <v>353</v>
      </c>
    </row>
    <row r="6" spans="1:9" x14ac:dyDescent="0.2">
      <c r="A6" s="307">
        <v>1</v>
      </c>
      <c r="B6" s="308"/>
      <c r="C6" s="308"/>
      <c r="D6" s="308"/>
      <c r="E6" s="308"/>
      <c r="F6" s="309"/>
      <c r="G6" s="20">
        <v>2</v>
      </c>
      <c r="H6" s="20" t="s">
        <v>215</v>
      </c>
      <c r="I6" s="20" t="s">
        <v>216</v>
      </c>
    </row>
    <row r="7" spans="1:9" x14ac:dyDescent="0.2">
      <c r="A7" s="279" t="s">
        <v>217</v>
      </c>
      <c r="B7" s="280"/>
      <c r="C7" s="280"/>
      <c r="D7" s="280"/>
      <c r="E7" s="280"/>
      <c r="F7" s="280"/>
      <c r="G7" s="280"/>
      <c r="H7" s="280"/>
      <c r="I7" s="281"/>
    </row>
    <row r="8" spans="1:9" ht="12.75" customHeight="1" x14ac:dyDescent="0.2">
      <c r="A8" s="282" t="s">
        <v>218</v>
      </c>
      <c r="B8" s="283"/>
      <c r="C8" s="283"/>
      <c r="D8" s="283"/>
      <c r="E8" s="283"/>
      <c r="F8" s="284"/>
      <c r="G8" s="21">
        <v>1</v>
      </c>
      <c r="H8" s="119">
        <v>468967</v>
      </c>
      <c r="I8" s="119">
        <v>-38320199</v>
      </c>
    </row>
    <row r="9" spans="1:9" ht="12.75" customHeight="1" x14ac:dyDescent="0.2">
      <c r="A9" s="297" t="s">
        <v>219</v>
      </c>
      <c r="B9" s="298"/>
      <c r="C9" s="298"/>
      <c r="D9" s="298"/>
      <c r="E9" s="298"/>
      <c r="F9" s="299"/>
      <c r="G9" s="17">
        <v>2</v>
      </c>
      <c r="H9" s="46">
        <f>H10+H11+H12+H13+H14+H15+H16+H17</f>
        <v>4007152</v>
      </c>
      <c r="I9" s="46">
        <f>I10+I11+I12+I13+I14+I15+I16+I17</f>
        <v>34260311</v>
      </c>
    </row>
    <row r="10" spans="1:9" ht="12.75" customHeight="1" x14ac:dyDescent="0.2">
      <c r="A10" s="294" t="s">
        <v>220</v>
      </c>
      <c r="B10" s="295"/>
      <c r="C10" s="295"/>
      <c r="D10" s="295"/>
      <c r="E10" s="295"/>
      <c r="F10" s="296"/>
      <c r="G10" s="22">
        <v>3</v>
      </c>
      <c r="H10" s="120">
        <v>5015242</v>
      </c>
      <c r="I10" s="124">
        <v>4916364</v>
      </c>
    </row>
    <row r="11" spans="1:9" ht="31.15" customHeight="1" x14ac:dyDescent="0.2">
      <c r="A11" s="294" t="s">
        <v>385</v>
      </c>
      <c r="B11" s="295"/>
      <c r="C11" s="295"/>
      <c r="D11" s="295"/>
      <c r="E11" s="295"/>
      <c r="F11" s="296"/>
      <c r="G11" s="22">
        <v>4</v>
      </c>
      <c r="H11" s="120">
        <v>0</v>
      </c>
      <c r="I11" s="124">
        <v>0</v>
      </c>
    </row>
    <row r="12" spans="1:9" ht="28.15" customHeight="1" x14ac:dyDescent="0.2">
      <c r="A12" s="294" t="s">
        <v>386</v>
      </c>
      <c r="B12" s="295"/>
      <c r="C12" s="295"/>
      <c r="D12" s="295"/>
      <c r="E12" s="295"/>
      <c r="F12" s="296"/>
      <c r="G12" s="22">
        <v>5</v>
      </c>
      <c r="H12" s="120">
        <v>0</v>
      </c>
      <c r="I12" s="124">
        <v>0</v>
      </c>
    </row>
    <row r="13" spans="1:9" ht="12.75" customHeight="1" x14ac:dyDescent="0.2">
      <c r="A13" s="294" t="s">
        <v>221</v>
      </c>
      <c r="B13" s="295"/>
      <c r="C13" s="295"/>
      <c r="D13" s="295"/>
      <c r="E13" s="295"/>
      <c r="F13" s="296"/>
      <c r="G13" s="22">
        <v>6</v>
      </c>
      <c r="H13" s="120">
        <v>-1201789</v>
      </c>
      <c r="I13" s="124">
        <v>-1079590</v>
      </c>
    </row>
    <row r="14" spans="1:9" ht="12.75" customHeight="1" x14ac:dyDescent="0.2">
      <c r="A14" s="294" t="s">
        <v>222</v>
      </c>
      <c r="B14" s="295"/>
      <c r="C14" s="295"/>
      <c r="D14" s="295"/>
      <c r="E14" s="295"/>
      <c r="F14" s="296"/>
      <c r="G14" s="22">
        <v>7</v>
      </c>
      <c r="H14" s="120">
        <v>29018</v>
      </c>
      <c r="I14" s="124">
        <v>27746</v>
      </c>
    </row>
    <row r="15" spans="1:9" ht="12.75" customHeight="1" x14ac:dyDescent="0.2">
      <c r="A15" s="294" t="s">
        <v>223</v>
      </c>
      <c r="B15" s="295"/>
      <c r="C15" s="295"/>
      <c r="D15" s="295"/>
      <c r="E15" s="295"/>
      <c r="F15" s="296"/>
      <c r="G15" s="22">
        <v>8</v>
      </c>
      <c r="H15" s="120">
        <v>0</v>
      </c>
      <c r="I15" s="124">
        <v>30390582</v>
      </c>
    </row>
    <row r="16" spans="1:9" ht="12.75" customHeight="1" x14ac:dyDescent="0.2">
      <c r="A16" s="294" t="s">
        <v>224</v>
      </c>
      <c r="B16" s="295"/>
      <c r="C16" s="295"/>
      <c r="D16" s="295"/>
      <c r="E16" s="295"/>
      <c r="F16" s="296"/>
      <c r="G16" s="22">
        <v>9</v>
      </c>
      <c r="H16" s="120">
        <v>0</v>
      </c>
      <c r="I16" s="124">
        <v>0</v>
      </c>
    </row>
    <row r="17" spans="1:9" ht="27.6" customHeight="1" x14ac:dyDescent="0.2">
      <c r="A17" s="294" t="s">
        <v>225</v>
      </c>
      <c r="B17" s="295"/>
      <c r="C17" s="295"/>
      <c r="D17" s="295"/>
      <c r="E17" s="295"/>
      <c r="F17" s="296"/>
      <c r="G17" s="22">
        <v>10</v>
      </c>
      <c r="H17" s="120">
        <v>164681</v>
      </c>
      <c r="I17" s="124">
        <v>5209</v>
      </c>
    </row>
    <row r="18" spans="1:9" ht="29.45" customHeight="1" x14ac:dyDescent="0.2">
      <c r="A18" s="273" t="s">
        <v>388</v>
      </c>
      <c r="B18" s="274"/>
      <c r="C18" s="274"/>
      <c r="D18" s="274"/>
      <c r="E18" s="274"/>
      <c r="F18" s="275"/>
      <c r="G18" s="17">
        <v>11</v>
      </c>
      <c r="H18" s="46">
        <f>H8+H9</f>
        <v>4476119</v>
      </c>
      <c r="I18" s="46">
        <f>I8+I9</f>
        <v>-4059888</v>
      </c>
    </row>
    <row r="19" spans="1:9" ht="12.75" customHeight="1" x14ac:dyDescent="0.2">
      <c r="A19" s="297" t="s">
        <v>226</v>
      </c>
      <c r="B19" s="298"/>
      <c r="C19" s="298"/>
      <c r="D19" s="298"/>
      <c r="E19" s="298"/>
      <c r="F19" s="299"/>
      <c r="G19" s="17">
        <v>12</v>
      </c>
      <c r="H19" s="46">
        <f>H20+H21+H22+H23</f>
        <v>3886831</v>
      </c>
      <c r="I19" s="46">
        <f>I20+I21+I22+I23</f>
        <v>1702736</v>
      </c>
    </row>
    <row r="20" spans="1:9" ht="12.75" customHeight="1" x14ac:dyDescent="0.2">
      <c r="A20" s="294" t="s">
        <v>227</v>
      </c>
      <c r="B20" s="295"/>
      <c r="C20" s="295"/>
      <c r="D20" s="295"/>
      <c r="E20" s="295"/>
      <c r="F20" s="296"/>
      <c r="G20" s="22">
        <v>13</v>
      </c>
      <c r="H20" s="120">
        <v>4421835</v>
      </c>
      <c r="I20" s="124">
        <v>-11462</v>
      </c>
    </row>
    <row r="21" spans="1:9" ht="12.75" customHeight="1" x14ac:dyDescent="0.2">
      <c r="A21" s="294" t="s">
        <v>228</v>
      </c>
      <c r="B21" s="295"/>
      <c r="C21" s="295"/>
      <c r="D21" s="295"/>
      <c r="E21" s="295"/>
      <c r="F21" s="296"/>
      <c r="G21" s="22">
        <v>14</v>
      </c>
      <c r="H21" s="120">
        <v>-2421896</v>
      </c>
      <c r="I21" s="124">
        <v>2399439</v>
      </c>
    </row>
    <row r="22" spans="1:9" ht="12.75" customHeight="1" x14ac:dyDescent="0.2">
      <c r="A22" s="294" t="s">
        <v>229</v>
      </c>
      <c r="B22" s="295"/>
      <c r="C22" s="295"/>
      <c r="D22" s="295"/>
      <c r="E22" s="295"/>
      <c r="F22" s="296"/>
      <c r="G22" s="22">
        <v>15</v>
      </c>
      <c r="H22" s="120">
        <v>-86583</v>
      </c>
      <c r="I22" s="124">
        <v>248692</v>
      </c>
    </row>
    <row r="23" spans="1:9" ht="12.75" customHeight="1" x14ac:dyDescent="0.2">
      <c r="A23" s="294" t="s">
        <v>230</v>
      </c>
      <c r="B23" s="295"/>
      <c r="C23" s="295"/>
      <c r="D23" s="295"/>
      <c r="E23" s="295"/>
      <c r="F23" s="296"/>
      <c r="G23" s="22">
        <v>16</v>
      </c>
      <c r="H23" s="120">
        <v>1973475</v>
      </c>
      <c r="I23" s="124">
        <v>-933933</v>
      </c>
    </row>
    <row r="24" spans="1:9" ht="12.75" customHeight="1" x14ac:dyDescent="0.2">
      <c r="A24" s="273" t="s">
        <v>231</v>
      </c>
      <c r="B24" s="274"/>
      <c r="C24" s="274"/>
      <c r="D24" s="274"/>
      <c r="E24" s="274"/>
      <c r="F24" s="275"/>
      <c r="G24" s="17">
        <v>17</v>
      </c>
      <c r="H24" s="46">
        <f>H18+H19</f>
        <v>8362950</v>
      </c>
      <c r="I24" s="46">
        <f>I18+I19</f>
        <v>-2357152</v>
      </c>
    </row>
    <row r="25" spans="1:9" ht="12.75" customHeight="1" x14ac:dyDescent="0.2">
      <c r="A25" s="285" t="s">
        <v>232</v>
      </c>
      <c r="B25" s="286"/>
      <c r="C25" s="286"/>
      <c r="D25" s="286"/>
      <c r="E25" s="286"/>
      <c r="F25" s="287"/>
      <c r="G25" s="22">
        <v>18</v>
      </c>
      <c r="H25" s="120">
        <v>-20824</v>
      </c>
      <c r="I25" s="47">
        <v>0</v>
      </c>
    </row>
    <row r="26" spans="1:9" ht="12.75" customHeight="1" x14ac:dyDescent="0.2">
      <c r="A26" s="285" t="s">
        <v>233</v>
      </c>
      <c r="B26" s="286"/>
      <c r="C26" s="286"/>
      <c r="D26" s="286"/>
      <c r="E26" s="286"/>
      <c r="F26" s="287"/>
      <c r="G26" s="22">
        <v>19</v>
      </c>
      <c r="H26" s="120">
        <v>-968664</v>
      </c>
      <c r="I26" s="47">
        <v>188202</v>
      </c>
    </row>
    <row r="27" spans="1:9" ht="28.9" customHeight="1" x14ac:dyDescent="0.2">
      <c r="A27" s="276" t="s">
        <v>234</v>
      </c>
      <c r="B27" s="277"/>
      <c r="C27" s="277"/>
      <c r="D27" s="277"/>
      <c r="E27" s="277"/>
      <c r="F27" s="278"/>
      <c r="G27" s="18">
        <v>20</v>
      </c>
      <c r="H27" s="48">
        <f>H24+H25+H26</f>
        <v>7373462</v>
      </c>
      <c r="I27" s="48">
        <f>I24+I25+I26</f>
        <v>-2168950</v>
      </c>
    </row>
    <row r="28" spans="1:9" x14ac:dyDescent="0.2">
      <c r="A28" s="279" t="s">
        <v>235</v>
      </c>
      <c r="B28" s="280"/>
      <c r="C28" s="280"/>
      <c r="D28" s="280"/>
      <c r="E28" s="280"/>
      <c r="F28" s="280"/>
      <c r="G28" s="280"/>
      <c r="H28" s="280"/>
      <c r="I28" s="281"/>
    </row>
    <row r="29" spans="1:9" ht="23.45" customHeight="1" x14ac:dyDescent="0.2">
      <c r="A29" s="282" t="s">
        <v>236</v>
      </c>
      <c r="B29" s="283"/>
      <c r="C29" s="283"/>
      <c r="D29" s="283"/>
      <c r="E29" s="283"/>
      <c r="F29" s="284"/>
      <c r="G29" s="21">
        <v>21</v>
      </c>
      <c r="H29" s="121">
        <v>0</v>
      </c>
      <c r="I29" s="125">
        <v>0</v>
      </c>
    </row>
    <row r="30" spans="1:9" ht="12.75" customHeight="1" x14ac:dyDescent="0.2">
      <c r="A30" s="285" t="s">
        <v>237</v>
      </c>
      <c r="B30" s="286"/>
      <c r="C30" s="286"/>
      <c r="D30" s="286"/>
      <c r="E30" s="286"/>
      <c r="F30" s="287"/>
      <c r="G30" s="22">
        <v>22</v>
      </c>
      <c r="H30" s="122">
        <v>0</v>
      </c>
      <c r="I30" s="126">
        <v>0</v>
      </c>
    </row>
    <row r="31" spans="1:9" ht="12.75" customHeight="1" x14ac:dyDescent="0.2">
      <c r="A31" s="285" t="s">
        <v>238</v>
      </c>
      <c r="B31" s="286"/>
      <c r="C31" s="286"/>
      <c r="D31" s="286"/>
      <c r="E31" s="286"/>
      <c r="F31" s="287"/>
      <c r="G31" s="22">
        <v>23</v>
      </c>
      <c r="H31" s="122">
        <v>298</v>
      </c>
      <c r="I31" s="126">
        <v>117</v>
      </c>
    </row>
    <row r="32" spans="1:9" ht="12.75" customHeight="1" x14ac:dyDescent="0.2">
      <c r="A32" s="285" t="s">
        <v>239</v>
      </c>
      <c r="B32" s="286"/>
      <c r="C32" s="286"/>
      <c r="D32" s="286"/>
      <c r="E32" s="286"/>
      <c r="F32" s="287"/>
      <c r="G32" s="22">
        <v>24</v>
      </c>
      <c r="H32" s="122">
        <v>0</v>
      </c>
      <c r="I32" s="126">
        <v>0</v>
      </c>
    </row>
    <row r="33" spans="1:9" ht="12.75" customHeight="1" x14ac:dyDescent="0.2">
      <c r="A33" s="285" t="s">
        <v>240</v>
      </c>
      <c r="B33" s="286"/>
      <c r="C33" s="286"/>
      <c r="D33" s="286"/>
      <c r="E33" s="286"/>
      <c r="F33" s="287"/>
      <c r="G33" s="22">
        <v>25</v>
      </c>
      <c r="H33" s="122">
        <v>2977</v>
      </c>
      <c r="I33" s="126">
        <v>1285</v>
      </c>
    </row>
    <row r="34" spans="1:9" ht="12.75" customHeight="1" x14ac:dyDescent="0.2">
      <c r="A34" s="285" t="s">
        <v>241</v>
      </c>
      <c r="B34" s="286"/>
      <c r="C34" s="286"/>
      <c r="D34" s="286"/>
      <c r="E34" s="286"/>
      <c r="F34" s="287"/>
      <c r="G34" s="22">
        <v>26</v>
      </c>
      <c r="H34" s="122">
        <v>0</v>
      </c>
      <c r="I34" s="126">
        <v>0</v>
      </c>
    </row>
    <row r="35" spans="1:9" ht="27.6" customHeight="1" x14ac:dyDescent="0.2">
      <c r="A35" s="273" t="s">
        <v>242</v>
      </c>
      <c r="B35" s="274"/>
      <c r="C35" s="274"/>
      <c r="D35" s="274"/>
      <c r="E35" s="274"/>
      <c r="F35" s="275"/>
      <c r="G35" s="17">
        <v>27</v>
      </c>
      <c r="H35" s="51">
        <f>H29+H30+H31+H32+H33+H34</f>
        <v>3275</v>
      </c>
      <c r="I35" s="51">
        <f>I29+I30+I31+I32+I33+I34</f>
        <v>1402</v>
      </c>
    </row>
    <row r="36" spans="1:9" ht="26.45" customHeight="1" x14ac:dyDescent="0.2">
      <c r="A36" s="285" t="s">
        <v>243</v>
      </c>
      <c r="B36" s="286"/>
      <c r="C36" s="286"/>
      <c r="D36" s="286"/>
      <c r="E36" s="286"/>
      <c r="F36" s="287"/>
      <c r="G36" s="22">
        <v>28</v>
      </c>
      <c r="H36" s="122">
        <v>-907469</v>
      </c>
      <c r="I36" s="126">
        <v>-47000</v>
      </c>
    </row>
    <row r="37" spans="1:9" ht="12.75" customHeight="1" x14ac:dyDescent="0.2">
      <c r="A37" s="285" t="s">
        <v>244</v>
      </c>
      <c r="B37" s="286"/>
      <c r="C37" s="286"/>
      <c r="D37" s="286"/>
      <c r="E37" s="286"/>
      <c r="F37" s="287"/>
      <c r="G37" s="22">
        <v>29</v>
      </c>
      <c r="H37" s="122">
        <v>0</v>
      </c>
      <c r="I37" s="126">
        <v>0</v>
      </c>
    </row>
    <row r="38" spans="1:9" ht="12.75" customHeight="1" x14ac:dyDescent="0.2">
      <c r="A38" s="285" t="s">
        <v>245</v>
      </c>
      <c r="B38" s="286"/>
      <c r="C38" s="286"/>
      <c r="D38" s="286"/>
      <c r="E38" s="286"/>
      <c r="F38" s="287"/>
      <c r="G38" s="22">
        <v>30</v>
      </c>
      <c r="H38" s="122">
        <v>-6395085</v>
      </c>
      <c r="I38" s="126">
        <v>-17088</v>
      </c>
    </row>
    <row r="39" spans="1:9" ht="12.75" customHeight="1" x14ac:dyDescent="0.2">
      <c r="A39" s="285" t="s">
        <v>246</v>
      </c>
      <c r="B39" s="286"/>
      <c r="C39" s="286"/>
      <c r="D39" s="286"/>
      <c r="E39" s="286"/>
      <c r="F39" s="287"/>
      <c r="G39" s="22">
        <v>31</v>
      </c>
      <c r="H39" s="122">
        <v>0</v>
      </c>
      <c r="I39" s="126">
        <v>0</v>
      </c>
    </row>
    <row r="40" spans="1:9" ht="12.75" customHeight="1" x14ac:dyDescent="0.2">
      <c r="A40" s="285" t="s">
        <v>247</v>
      </c>
      <c r="B40" s="286"/>
      <c r="C40" s="286"/>
      <c r="D40" s="286"/>
      <c r="E40" s="286"/>
      <c r="F40" s="287"/>
      <c r="G40" s="22">
        <v>32</v>
      </c>
      <c r="H40" s="122">
        <v>0</v>
      </c>
      <c r="I40" s="126">
        <v>0</v>
      </c>
    </row>
    <row r="41" spans="1:9" ht="22.9" customHeight="1" x14ac:dyDescent="0.2">
      <c r="A41" s="273" t="s">
        <v>248</v>
      </c>
      <c r="B41" s="274"/>
      <c r="C41" s="274"/>
      <c r="D41" s="274"/>
      <c r="E41" s="274"/>
      <c r="F41" s="275"/>
      <c r="G41" s="17">
        <v>33</v>
      </c>
      <c r="H41" s="51">
        <f>H36+H37+H38+H39+H40</f>
        <v>-7302554</v>
      </c>
      <c r="I41" s="51">
        <f>I36+I37+I38+I39+I40</f>
        <v>-64088</v>
      </c>
    </row>
    <row r="42" spans="1:9" ht="30.6" customHeight="1" x14ac:dyDescent="0.2">
      <c r="A42" s="276" t="s">
        <v>249</v>
      </c>
      <c r="B42" s="277"/>
      <c r="C42" s="277"/>
      <c r="D42" s="277"/>
      <c r="E42" s="277"/>
      <c r="F42" s="278"/>
      <c r="G42" s="18">
        <v>34</v>
      </c>
      <c r="H42" s="52">
        <f>H35+H41</f>
        <v>-7299279</v>
      </c>
      <c r="I42" s="52">
        <f>I35+I41</f>
        <v>-62686</v>
      </c>
    </row>
    <row r="43" spans="1:9" x14ac:dyDescent="0.2">
      <c r="A43" s="279" t="s">
        <v>250</v>
      </c>
      <c r="B43" s="280"/>
      <c r="C43" s="280"/>
      <c r="D43" s="280"/>
      <c r="E43" s="280"/>
      <c r="F43" s="280"/>
      <c r="G43" s="280"/>
      <c r="H43" s="280"/>
      <c r="I43" s="281"/>
    </row>
    <row r="44" spans="1:9" ht="12.75" customHeight="1" x14ac:dyDescent="0.2">
      <c r="A44" s="282" t="s">
        <v>251</v>
      </c>
      <c r="B44" s="283"/>
      <c r="C44" s="283"/>
      <c r="D44" s="283"/>
      <c r="E44" s="283"/>
      <c r="F44" s="284"/>
      <c r="G44" s="21">
        <v>35</v>
      </c>
      <c r="H44" s="121">
        <v>0</v>
      </c>
      <c r="I44" s="125">
        <v>0</v>
      </c>
    </row>
    <row r="45" spans="1:9" ht="27.6" customHeight="1" x14ac:dyDescent="0.2">
      <c r="A45" s="285" t="s">
        <v>252</v>
      </c>
      <c r="B45" s="286"/>
      <c r="C45" s="286"/>
      <c r="D45" s="286"/>
      <c r="E45" s="286"/>
      <c r="F45" s="287"/>
      <c r="G45" s="22">
        <v>36</v>
      </c>
      <c r="H45" s="122">
        <v>0</v>
      </c>
      <c r="I45" s="126">
        <v>0</v>
      </c>
    </row>
    <row r="46" spans="1:9" ht="12.75" customHeight="1" x14ac:dyDescent="0.2">
      <c r="A46" s="285" t="s">
        <v>253</v>
      </c>
      <c r="B46" s="286"/>
      <c r="C46" s="286"/>
      <c r="D46" s="286"/>
      <c r="E46" s="286"/>
      <c r="F46" s="287"/>
      <c r="G46" s="22">
        <v>37</v>
      </c>
      <c r="H46" s="122">
        <v>0</v>
      </c>
      <c r="I46" s="126">
        <v>905817</v>
      </c>
    </row>
    <row r="47" spans="1:9" ht="12.75" customHeight="1" x14ac:dyDescent="0.2">
      <c r="A47" s="285" t="s">
        <v>254</v>
      </c>
      <c r="B47" s="286"/>
      <c r="C47" s="286"/>
      <c r="D47" s="286"/>
      <c r="E47" s="286"/>
      <c r="F47" s="287"/>
      <c r="G47" s="22">
        <v>38</v>
      </c>
      <c r="H47" s="122">
        <v>0</v>
      </c>
      <c r="I47" s="126">
        <v>0</v>
      </c>
    </row>
    <row r="48" spans="1:9" ht="25.9" customHeight="1" x14ac:dyDescent="0.2">
      <c r="A48" s="273" t="s">
        <v>255</v>
      </c>
      <c r="B48" s="274"/>
      <c r="C48" s="274"/>
      <c r="D48" s="274"/>
      <c r="E48" s="274"/>
      <c r="F48" s="275"/>
      <c r="G48" s="17">
        <v>39</v>
      </c>
      <c r="H48" s="51">
        <f>H44+H45+H46+H47</f>
        <v>0</v>
      </c>
      <c r="I48" s="51">
        <f>I44+I45+I46+I47</f>
        <v>905817</v>
      </c>
    </row>
    <row r="49" spans="1:9" ht="24.6" customHeight="1" x14ac:dyDescent="0.2">
      <c r="A49" s="285" t="s">
        <v>387</v>
      </c>
      <c r="B49" s="286"/>
      <c r="C49" s="286"/>
      <c r="D49" s="286"/>
      <c r="E49" s="286"/>
      <c r="F49" s="287"/>
      <c r="G49" s="22">
        <v>40</v>
      </c>
      <c r="H49" s="122">
        <v>0</v>
      </c>
      <c r="I49" s="126">
        <f>(-110250-399606)</f>
        <v>-509856</v>
      </c>
    </row>
    <row r="50" spans="1:9" ht="12.75" customHeight="1" x14ac:dyDescent="0.2">
      <c r="A50" s="285" t="s">
        <v>256</v>
      </c>
      <c r="B50" s="286"/>
      <c r="C50" s="286"/>
      <c r="D50" s="286"/>
      <c r="E50" s="286"/>
      <c r="F50" s="287"/>
      <c r="G50" s="22">
        <v>41</v>
      </c>
      <c r="H50" s="122">
        <v>0</v>
      </c>
      <c r="I50" s="126">
        <v>0</v>
      </c>
    </row>
    <row r="51" spans="1:9" ht="12.75" customHeight="1" x14ac:dyDescent="0.2">
      <c r="A51" s="285" t="s">
        <v>257</v>
      </c>
      <c r="B51" s="286"/>
      <c r="C51" s="286"/>
      <c r="D51" s="286"/>
      <c r="E51" s="286"/>
      <c r="F51" s="287"/>
      <c r="G51" s="22">
        <v>42</v>
      </c>
      <c r="H51" s="122">
        <v>0</v>
      </c>
      <c r="I51" s="126">
        <v>0</v>
      </c>
    </row>
    <row r="52" spans="1:9" ht="26.45" customHeight="1" x14ac:dyDescent="0.2">
      <c r="A52" s="285" t="s">
        <v>258</v>
      </c>
      <c r="B52" s="286"/>
      <c r="C52" s="286"/>
      <c r="D52" s="286"/>
      <c r="E52" s="286"/>
      <c r="F52" s="287"/>
      <c r="G52" s="22">
        <v>43</v>
      </c>
      <c r="H52" s="122">
        <v>0</v>
      </c>
      <c r="I52" s="126">
        <v>0</v>
      </c>
    </row>
    <row r="53" spans="1:9" ht="12.75" customHeight="1" x14ac:dyDescent="0.2">
      <c r="A53" s="285" t="s">
        <v>259</v>
      </c>
      <c r="B53" s="286"/>
      <c r="C53" s="286"/>
      <c r="D53" s="286"/>
      <c r="E53" s="286"/>
      <c r="F53" s="287"/>
      <c r="G53" s="22">
        <v>44</v>
      </c>
      <c r="H53" s="122">
        <v>0</v>
      </c>
      <c r="I53" s="126">
        <v>0</v>
      </c>
    </row>
    <row r="54" spans="1:9" ht="27.6" customHeight="1" x14ac:dyDescent="0.2">
      <c r="A54" s="273" t="s">
        <v>260</v>
      </c>
      <c r="B54" s="274"/>
      <c r="C54" s="274"/>
      <c r="D54" s="274"/>
      <c r="E54" s="274"/>
      <c r="F54" s="275"/>
      <c r="G54" s="17">
        <v>45</v>
      </c>
      <c r="H54" s="51">
        <f>H49+H50+H51+H52+H53</f>
        <v>0</v>
      </c>
      <c r="I54" s="51">
        <f>I49+I50+I51+I52+I53</f>
        <v>-509856</v>
      </c>
    </row>
    <row r="55" spans="1:9" ht="27.6" customHeight="1" x14ac:dyDescent="0.2">
      <c r="A55" s="288" t="s">
        <v>261</v>
      </c>
      <c r="B55" s="289"/>
      <c r="C55" s="289"/>
      <c r="D55" s="289"/>
      <c r="E55" s="289"/>
      <c r="F55" s="290"/>
      <c r="G55" s="17">
        <v>46</v>
      </c>
      <c r="H55" s="51">
        <f>H48+H54</f>
        <v>0</v>
      </c>
      <c r="I55" s="51">
        <f>I48+I54</f>
        <v>395961</v>
      </c>
    </row>
    <row r="56" spans="1:9" x14ac:dyDescent="0.2">
      <c r="A56" s="224" t="s">
        <v>262</v>
      </c>
      <c r="B56" s="225"/>
      <c r="C56" s="225"/>
      <c r="D56" s="225"/>
      <c r="E56" s="225"/>
      <c r="F56" s="226"/>
      <c r="G56" s="22">
        <v>47</v>
      </c>
      <c r="H56" s="50">
        <v>0</v>
      </c>
      <c r="I56" s="126">
        <v>0</v>
      </c>
    </row>
    <row r="57" spans="1:9" ht="27" customHeight="1" x14ac:dyDescent="0.2">
      <c r="A57" s="288" t="s">
        <v>263</v>
      </c>
      <c r="B57" s="289"/>
      <c r="C57" s="289"/>
      <c r="D57" s="289"/>
      <c r="E57" s="289"/>
      <c r="F57" s="290"/>
      <c r="G57" s="17">
        <v>48</v>
      </c>
      <c r="H57" s="51">
        <f>H27+H42+H55+H56</f>
        <v>74183</v>
      </c>
      <c r="I57" s="51">
        <f>I27+I42+I55+I56</f>
        <v>-1835675</v>
      </c>
    </row>
    <row r="58" spans="1:9" ht="15.6" customHeight="1" x14ac:dyDescent="0.2">
      <c r="A58" s="291" t="s">
        <v>264</v>
      </c>
      <c r="B58" s="292"/>
      <c r="C58" s="292"/>
      <c r="D58" s="292"/>
      <c r="E58" s="292"/>
      <c r="F58" s="293"/>
      <c r="G58" s="22">
        <v>49</v>
      </c>
      <c r="H58" s="122">
        <v>1955442</v>
      </c>
      <c r="I58" s="126">
        <v>2029685</v>
      </c>
    </row>
    <row r="59" spans="1:9" ht="28.9" customHeight="1" x14ac:dyDescent="0.2">
      <c r="A59" s="276" t="s">
        <v>265</v>
      </c>
      <c r="B59" s="277"/>
      <c r="C59" s="277"/>
      <c r="D59" s="277"/>
      <c r="E59" s="277"/>
      <c r="F59" s="278"/>
      <c r="G59" s="18">
        <v>50</v>
      </c>
      <c r="H59" s="52">
        <f>H57+H58</f>
        <v>2029625</v>
      </c>
      <c r="I59" s="52">
        <f>I57+I58</f>
        <v>194010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8">
    <cfRule type="cellIs" dxfId="22" priority="19" stopIfTrue="1" operator="notEqual">
      <formula>ROUND(I8,0)</formula>
    </cfRule>
  </conditionalFormatting>
  <conditionalFormatting sqref="I11:I12 I15:I17">
    <cfRule type="cellIs" dxfId="21" priority="14" stopIfTrue="1" operator="notEqual">
      <formula>ROUND(I11,0)</formula>
    </cfRule>
  </conditionalFormatting>
  <conditionalFormatting sqref="I10 I14">
    <cfRule type="cellIs" dxfId="20" priority="15" stopIfTrue="1" operator="notEqual">
      <formula>ROUND(I10,0)</formula>
    </cfRule>
    <cfRule type="cellIs" dxfId="19" priority="16" stopIfTrue="1" operator="lessThan">
      <formula>0</formula>
    </cfRule>
  </conditionalFormatting>
  <conditionalFormatting sqref="I13">
    <cfRule type="cellIs" dxfId="18" priority="17" stopIfTrue="1" operator="notEqual">
      <formula>ROUND(I13,0)</formula>
    </cfRule>
    <cfRule type="cellIs" dxfId="17" priority="18" stopIfTrue="1" operator="greaterThan">
      <formula>0</formula>
    </cfRule>
  </conditionalFormatting>
  <conditionalFormatting sqref="I20:I23">
    <cfRule type="cellIs" dxfId="16" priority="13" stopIfTrue="1" operator="notEqual">
      <formula>ROUND(I20,0)</formula>
    </cfRule>
  </conditionalFormatting>
  <conditionalFormatting sqref="I29:I34">
    <cfRule type="cellIs" dxfId="15" priority="11" stopIfTrue="1" operator="notEqual">
      <formula>ROUND(I29,0)</formula>
    </cfRule>
    <cfRule type="cellIs" dxfId="14" priority="12" stopIfTrue="1" operator="lessThan">
      <formula>0</formula>
    </cfRule>
  </conditionalFormatting>
  <conditionalFormatting sqref="I39">
    <cfRule type="cellIs" dxfId="13" priority="8" stopIfTrue="1" operator="notEqual">
      <formula>ROUND(I39,0)</formula>
    </cfRule>
  </conditionalFormatting>
  <conditionalFormatting sqref="I40 I36:I38">
    <cfRule type="cellIs" dxfId="12" priority="9" stopIfTrue="1" operator="notEqual">
      <formula>ROUND(I36,0)</formula>
    </cfRule>
    <cfRule type="cellIs" dxfId="11" priority="10" stopIfTrue="1" operator="greaterThan">
      <formula>0</formula>
    </cfRule>
  </conditionalFormatting>
  <conditionalFormatting sqref="I44:I47">
    <cfRule type="cellIs" dxfId="10" priority="6" stopIfTrue="1" operator="notEqual">
      <formula>ROUND(I44,0)</formula>
    </cfRule>
    <cfRule type="cellIs" dxfId="9" priority="7" stopIfTrue="1" operator="lessThan">
      <formula>0</formula>
    </cfRule>
  </conditionalFormatting>
  <conditionalFormatting sqref="I49:I53">
    <cfRule type="cellIs" dxfId="8" priority="4" stopIfTrue="1" operator="notEqual">
      <formula>ROUND(I49,0)</formula>
    </cfRule>
    <cfRule type="cellIs" dxfId="7" priority="5" stopIfTrue="1" operator="greaterThan">
      <formula>0</formula>
    </cfRule>
  </conditionalFormatting>
  <conditionalFormatting sqref="I56">
    <cfRule type="cellIs" dxfId="6" priority="3" stopIfTrue="1" operator="notEqual">
      <formula>ROUND(I56,0)</formula>
    </cfRule>
  </conditionalFormatting>
  <conditionalFormatting sqref="I58">
    <cfRule type="cellIs" dxfId="5" priority="1" stopIfTrue="1" operator="notEqual">
      <formula>ROUND(I58,0)</formula>
    </cfRule>
    <cfRule type="cellIs" dxfId="4"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6" zoomScale="110" zoomScaleNormal="100" workbookViewId="0">
      <selection activeCell="F52" sqref="F1:F1048576"/>
    </sheetView>
  </sheetViews>
  <sheetFormatPr defaultRowHeight="12.75" x14ac:dyDescent="0.2"/>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72" t="s">
        <v>266</v>
      </c>
      <c r="B1" s="300"/>
      <c r="C1" s="300"/>
      <c r="D1" s="300"/>
      <c r="E1" s="300"/>
      <c r="F1" s="300"/>
      <c r="G1" s="300"/>
      <c r="H1" s="300"/>
      <c r="I1" s="300"/>
    </row>
    <row r="2" spans="1:9" ht="12.75" customHeight="1" x14ac:dyDescent="0.2">
      <c r="A2" s="271" t="s">
        <v>409</v>
      </c>
      <c r="B2" s="230"/>
      <c r="C2" s="230"/>
      <c r="D2" s="230"/>
      <c r="E2" s="230"/>
      <c r="F2" s="230"/>
      <c r="G2" s="230"/>
      <c r="H2" s="230"/>
      <c r="I2" s="230"/>
    </row>
    <row r="3" spans="1:9" x14ac:dyDescent="0.2">
      <c r="A3" s="302" t="s">
        <v>361</v>
      </c>
      <c r="B3" s="310"/>
      <c r="C3" s="310"/>
      <c r="D3" s="310"/>
      <c r="E3" s="310"/>
      <c r="F3" s="310"/>
      <c r="G3" s="310"/>
      <c r="H3" s="310"/>
      <c r="I3" s="310"/>
    </row>
    <row r="4" spans="1:9" x14ac:dyDescent="0.2">
      <c r="A4" s="301" t="s">
        <v>410</v>
      </c>
      <c r="B4" s="237"/>
      <c r="C4" s="237"/>
      <c r="D4" s="237"/>
      <c r="E4" s="237"/>
      <c r="F4" s="237"/>
      <c r="G4" s="237"/>
      <c r="H4" s="237"/>
      <c r="I4" s="238"/>
    </row>
    <row r="5" spans="1:9" ht="34.5" thickBot="1" x14ac:dyDescent="0.25">
      <c r="A5" s="304" t="s">
        <v>2</v>
      </c>
      <c r="B5" s="305"/>
      <c r="C5" s="305"/>
      <c r="D5" s="305"/>
      <c r="E5" s="305"/>
      <c r="F5" s="306"/>
      <c r="G5" s="12" t="s">
        <v>115</v>
      </c>
      <c r="H5" s="45" t="s">
        <v>377</v>
      </c>
      <c r="I5" s="45" t="s">
        <v>353</v>
      </c>
    </row>
    <row r="6" spans="1:9" x14ac:dyDescent="0.2">
      <c r="A6" s="307">
        <v>1</v>
      </c>
      <c r="B6" s="308"/>
      <c r="C6" s="308"/>
      <c r="D6" s="308"/>
      <c r="E6" s="308"/>
      <c r="F6" s="309"/>
      <c r="G6" s="14">
        <v>2</v>
      </c>
      <c r="H6" s="20" t="s">
        <v>215</v>
      </c>
      <c r="I6" s="20" t="s">
        <v>216</v>
      </c>
    </row>
    <row r="7" spans="1:9" x14ac:dyDescent="0.2">
      <c r="A7" s="279" t="s">
        <v>217</v>
      </c>
      <c r="B7" s="314"/>
      <c r="C7" s="314"/>
      <c r="D7" s="314"/>
      <c r="E7" s="314"/>
      <c r="F7" s="314"/>
      <c r="G7" s="314"/>
      <c r="H7" s="314"/>
      <c r="I7" s="315"/>
    </row>
    <row r="8" spans="1:9" x14ac:dyDescent="0.2">
      <c r="A8" s="316" t="s">
        <v>267</v>
      </c>
      <c r="B8" s="316"/>
      <c r="C8" s="316"/>
      <c r="D8" s="316"/>
      <c r="E8" s="316"/>
      <c r="F8" s="316"/>
      <c r="G8" s="15">
        <v>1</v>
      </c>
      <c r="H8" s="49">
        <v>0</v>
      </c>
      <c r="I8" s="49">
        <v>0</v>
      </c>
    </row>
    <row r="9" spans="1:9" x14ac:dyDescent="0.2">
      <c r="A9" s="261" t="s">
        <v>268</v>
      </c>
      <c r="B9" s="261"/>
      <c r="C9" s="261"/>
      <c r="D9" s="261"/>
      <c r="E9" s="261"/>
      <c r="F9" s="261"/>
      <c r="G9" s="16">
        <v>2</v>
      </c>
      <c r="H9" s="49">
        <v>0</v>
      </c>
      <c r="I9" s="49">
        <v>0</v>
      </c>
    </row>
    <row r="10" spans="1:9" x14ac:dyDescent="0.2">
      <c r="A10" s="261" t="s">
        <v>269</v>
      </c>
      <c r="B10" s="261"/>
      <c r="C10" s="261"/>
      <c r="D10" s="261"/>
      <c r="E10" s="261"/>
      <c r="F10" s="261"/>
      <c r="G10" s="16">
        <v>3</v>
      </c>
      <c r="H10" s="49">
        <v>0</v>
      </c>
      <c r="I10" s="49">
        <v>0</v>
      </c>
    </row>
    <row r="11" spans="1:9" x14ac:dyDescent="0.2">
      <c r="A11" s="261" t="s">
        <v>270</v>
      </c>
      <c r="B11" s="261"/>
      <c r="C11" s="261"/>
      <c r="D11" s="261"/>
      <c r="E11" s="261"/>
      <c r="F11" s="261"/>
      <c r="G11" s="16">
        <v>4</v>
      </c>
      <c r="H11" s="49">
        <v>0</v>
      </c>
      <c r="I11" s="49">
        <v>0</v>
      </c>
    </row>
    <row r="12" spans="1:9" x14ac:dyDescent="0.2">
      <c r="A12" s="261" t="s">
        <v>271</v>
      </c>
      <c r="B12" s="261"/>
      <c r="C12" s="261"/>
      <c r="D12" s="261"/>
      <c r="E12" s="261"/>
      <c r="F12" s="261"/>
      <c r="G12" s="16">
        <v>5</v>
      </c>
      <c r="H12" s="49">
        <v>0</v>
      </c>
      <c r="I12" s="49">
        <v>0</v>
      </c>
    </row>
    <row r="13" spans="1:9" x14ac:dyDescent="0.2">
      <c r="A13" s="261" t="s">
        <v>272</v>
      </c>
      <c r="B13" s="261"/>
      <c r="C13" s="261"/>
      <c r="D13" s="261"/>
      <c r="E13" s="261"/>
      <c r="F13" s="261"/>
      <c r="G13" s="16">
        <v>6</v>
      </c>
      <c r="H13" s="49">
        <v>0</v>
      </c>
      <c r="I13" s="49">
        <v>0</v>
      </c>
    </row>
    <row r="14" spans="1:9" x14ac:dyDescent="0.2">
      <c r="A14" s="261" t="s">
        <v>273</v>
      </c>
      <c r="B14" s="261"/>
      <c r="C14" s="261"/>
      <c r="D14" s="261"/>
      <c r="E14" s="261"/>
      <c r="F14" s="261"/>
      <c r="G14" s="16">
        <v>7</v>
      </c>
      <c r="H14" s="49">
        <v>0</v>
      </c>
      <c r="I14" s="49">
        <v>0</v>
      </c>
    </row>
    <row r="15" spans="1:9" x14ac:dyDescent="0.2">
      <c r="A15" s="261" t="s">
        <v>274</v>
      </c>
      <c r="B15" s="261"/>
      <c r="C15" s="261"/>
      <c r="D15" s="261"/>
      <c r="E15" s="261"/>
      <c r="F15" s="261"/>
      <c r="G15" s="16">
        <v>8</v>
      </c>
      <c r="H15" s="49">
        <v>0</v>
      </c>
      <c r="I15" s="49">
        <v>0</v>
      </c>
    </row>
    <row r="16" spans="1:9" x14ac:dyDescent="0.2">
      <c r="A16" s="252" t="s">
        <v>275</v>
      </c>
      <c r="B16" s="252"/>
      <c r="C16" s="252"/>
      <c r="D16" s="252"/>
      <c r="E16" s="252"/>
      <c r="F16" s="252"/>
      <c r="G16" s="17">
        <v>9</v>
      </c>
      <c r="H16" s="51">
        <f>SUM(H8:H15)</f>
        <v>0</v>
      </c>
      <c r="I16" s="51">
        <f>SUM(I8:I15)</f>
        <v>0</v>
      </c>
    </row>
    <row r="17" spans="1:9" x14ac:dyDescent="0.2">
      <c r="A17" s="261" t="s">
        <v>276</v>
      </c>
      <c r="B17" s="261"/>
      <c r="C17" s="261"/>
      <c r="D17" s="261"/>
      <c r="E17" s="261"/>
      <c r="F17" s="261"/>
      <c r="G17" s="16">
        <v>10</v>
      </c>
      <c r="H17" s="50">
        <v>0</v>
      </c>
      <c r="I17" s="50">
        <v>0</v>
      </c>
    </row>
    <row r="18" spans="1:9" x14ac:dyDescent="0.2">
      <c r="A18" s="261" t="s">
        <v>277</v>
      </c>
      <c r="B18" s="261"/>
      <c r="C18" s="261"/>
      <c r="D18" s="261"/>
      <c r="E18" s="261"/>
      <c r="F18" s="261"/>
      <c r="G18" s="16">
        <v>11</v>
      </c>
      <c r="H18" s="50">
        <v>0</v>
      </c>
      <c r="I18" s="50">
        <v>0</v>
      </c>
    </row>
    <row r="19" spans="1:9" ht="25.9" customHeight="1" x14ac:dyDescent="0.2">
      <c r="A19" s="313" t="s">
        <v>278</v>
      </c>
      <c r="B19" s="313"/>
      <c r="C19" s="313"/>
      <c r="D19" s="313"/>
      <c r="E19" s="313"/>
      <c r="F19" s="313"/>
      <c r="G19" s="18">
        <v>12</v>
      </c>
      <c r="H19" s="52">
        <f>H16+H17+H18</f>
        <v>0</v>
      </c>
      <c r="I19" s="52">
        <f>I16+I17+I18</f>
        <v>0</v>
      </c>
    </row>
    <row r="20" spans="1:9" x14ac:dyDescent="0.2">
      <c r="A20" s="279" t="s">
        <v>235</v>
      </c>
      <c r="B20" s="314"/>
      <c r="C20" s="314"/>
      <c r="D20" s="314"/>
      <c r="E20" s="314"/>
      <c r="F20" s="314"/>
      <c r="G20" s="314"/>
      <c r="H20" s="314"/>
      <c r="I20" s="315"/>
    </row>
    <row r="21" spans="1:9" ht="26.45" customHeight="1" x14ac:dyDescent="0.2">
      <c r="A21" s="316" t="s">
        <v>279</v>
      </c>
      <c r="B21" s="316"/>
      <c r="C21" s="316"/>
      <c r="D21" s="316"/>
      <c r="E21" s="316"/>
      <c r="F21" s="316"/>
      <c r="G21" s="15">
        <v>13</v>
      </c>
      <c r="H21" s="49">
        <v>0</v>
      </c>
      <c r="I21" s="49">
        <v>0</v>
      </c>
    </row>
    <row r="22" spans="1:9" x14ac:dyDescent="0.2">
      <c r="A22" s="261" t="s">
        <v>280</v>
      </c>
      <c r="B22" s="261"/>
      <c r="C22" s="261"/>
      <c r="D22" s="261"/>
      <c r="E22" s="261"/>
      <c r="F22" s="261"/>
      <c r="G22" s="16">
        <v>14</v>
      </c>
      <c r="H22" s="50">
        <v>0</v>
      </c>
      <c r="I22" s="50">
        <v>0</v>
      </c>
    </row>
    <row r="23" spans="1:9" x14ac:dyDescent="0.2">
      <c r="A23" s="261" t="s">
        <v>281</v>
      </c>
      <c r="B23" s="261"/>
      <c r="C23" s="261"/>
      <c r="D23" s="261"/>
      <c r="E23" s="261"/>
      <c r="F23" s="261"/>
      <c r="G23" s="16">
        <v>15</v>
      </c>
      <c r="H23" s="50">
        <v>0</v>
      </c>
      <c r="I23" s="50">
        <v>0</v>
      </c>
    </row>
    <row r="24" spans="1:9" x14ac:dyDescent="0.2">
      <c r="A24" s="261" t="s">
        <v>282</v>
      </c>
      <c r="B24" s="261"/>
      <c r="C24" s="261"/>
      <c r="D24" s="261"/>
      <c r="E24" s="261"/>
      <c r="F24" s="261"/>
      <c r="G24" s="16">
        <v>16</v>
      </c>
      <c r="H24" s="50">
        <v>0</v>
      </c>
      <c r="I24" s="50">
        <v>0</v>
      </c>
    </row>
    <row r="25" spans="1:9" x14ac:dyDescent="0.2">
      <c r="A25" s="261" t="s">
        <v>283</v>
      </c>
      <c r="B25" s="261"/>
      <c r="C25" s="261"/>
      <c r="D25" s="261"/>
      <c r="E25" s="261"/>
      <c r="F25" s="261"/>
      <c r="G25" s="16">
        <v>17</v>
      </c>
      <c r="H25" s="50">
        <v>0</v>
      </c>
      <c r="I25" s="50">
        <v>0</v>
      </c>
    </row>
    <row r="26" spans="1:9" x14ac:dyDescent="0.2">
      <c r="A26" s="261" t="s">
        <v>284</v>
      </c>
      <c r="B26" s="261"/>
      <c r="C26" s="261"/>
      <c r="D26" s="261"/>
      <c r="E26" s="261"/>
      <c r="F26" s="261"/>
      <c r="G26" s="16">
        <v>18</v>
      </c>
      <c r="H26" s="50">
        <v>0</v>
      </c>
      <c r="I26" s="50">
        <v>0</v>
      </c>
    </row>
    <row r="27" spans="1:9" ht="25.15" customHeight="1" x14ac:dyDescent="0.2">
      <c r="A27" s="252" t="s">
        <v>285</v>
      </c>
      <c r="B27" s="252"/>
      <c r="C27" s="252"/>
      <c r="D27" s="252"/>
      <c r="E27" s="252"/>
      <c r="F27" s="252"/>
      <c r="G27" s="17">
        <v>19</v>
      </c>
      <c r="H27" s="51">
        <f>SUM(H21:H26)</f>
        <v>0</v>
      </c>
      <c r="I27" s="51">
        <f>SUM(I21:I26)</f>
        <v>0</v>
      </c>
    </row>
    <row r="28" spans="1:9" ht="21" customHeight="1" x14ac:dyDescent="0.2">
      <c r="A28" s="261" t="s">
        <v>286</v>
      </c>
      <c r="B28" s="261"/>
      <c r="C28" s="261"/>
      <c r="D28" s="261"/>
      <c r="E28" s="261"/>
      <c r="F28" s="261"/>
      <c r="G28" s="16">
        <v>20</v>
      </c>
      <c r="H28" s="50">
        <v>0</v>
      </c>
      <c r="I28" s="50">
        <v>0</v>
      </c>
    </row>
    <row r="29" spans="1:9" x14ac:dyDescent="0.2">
      <c r="A29" s="261" t="s">
        <v>287</v>
      </c>
      <c r="B29" s="261"/>
      <c r="C29" s="261"/>
      <c r="D29" s="261"/>
      <c r="E29" s="261"/>
      <c r="F29" s="261"/>
      <c r="G29" s="16">
        <v>21</v>
      </c>
      <c r="H29" s="50">
        <v>0</v>
      </c>
      <c r="I29" s="50">
        <v>0</v>
      </c>
    </row>
    <row r="30" spans="1:9" x14ac:dyDescent="0.2">
      <c r="A30" s="261" t="s">
        <v>288</v>
      </c>
      <c r="B30" s="261"/>
      <c r="C30" s="261"/>
      <c r="D30" s="261"/>
      <c r="E30" s="261"/>
      <c r="F30" s="261"/>
      <c r="G30" s="16">
        <v>22</v>
      </c>
      <c r="H30" s="50">
        <v>0</v>
      </c>
      <c r="I30" s="50">
        <v>0</v>
      </c>
    </row>
    <row r="31" spans="1:9" x14ac:dyDescent="0.2">
      <c r="A31" s="261" t="s">
        <v>289</v>
      </c>
      <c r="B31" s="261"/>
      <c r="C31" s="261"/>
      <c r="D31" s="261"/>
      <c r="E31" s="261"/>
      <c r="F31" s="261"/>
      <c r="G31" s="16">
        <v>23</v>
      </c>
      <c r="H31" s="50">
        <v>0</v>
      </c>
      <c r="I31" s="50">
        <v>0</v>
      </c>
    </row>
    <row r="32" spans="1:9" x14ac:dyDescent="0.2">
      <c r="A32" s="261" t="s">
        <v>290</v>
      </c>
      <c r="B32" s="261"/>
      <c r="C32" s="261"/>
      <c r="D32" s="261"/>
      <c r="E32" s="261"/>
      <c r="F32" s="261"/>
      <c r="G32" s="16">
        <v>24</v>
      </c>
      <c r="H32" s="50">
        <v>0</v>
      </c>
      <c r="I32" s="50">
        <v>0</v>
      </c>
    </row>
    <row r="33" spans="1:9" ht="28.9" customHeight="1" x14ac:dyDescent="0.2">
      <c r="A33" s="252" t="s">
        <v>291</v>
      </c>
      <c r="B33" s="252"/>
      <c r="C33" s="252"/>
      <c r="D33" s="252"/>
      <c r="E33" s="252"/>
      <c r="F33" s="252"/>
      <c r="G33" s="17">
        <v>25</v>
      </c>
      <c r="H33" s="51">
        <f>SUM(H28:H32)</f>
        <v>0</v>
      </c>
      <c r="I33" s="51">
        <f>SUM(I28:I32)</f>
        <v>0</v>
      </c>
    </row>
    <row r="34" spans="1:9" ht="26.45" customHeight="1" x14ac:dyDescent="0.2">
      <c r="A34" s="313" t="s">
        <v>292</v>
      </c>
      <c r="B34" s="313"/>
      <c r="C34" s="313"/>
      <c r="D34" s="313"/>
      <c r="E34" s="313"/>
      <c r="F34" s="313"/>
      <c r="G34" s="18">
        <v>26</v>
      </c>
      <c r="H34" s="52">
        <f>H27+H33</f>
        <v>0</v>
      </c>
      <c r="I34" s="52">
        <f>I27+I33</f>
        <v>0</v>
      </c>
    </row>
    <row r="35" spans="1:9" x14ac:dyDescent="0.2">
      <c r="A35" s="279" t="s">
        <v>250</v>
      </c>
      <c r="B35" s="314"/>
      <c r="C35" s="314"/>
      <c r="D35" s="314"/>
      <c r="E35" s="314"/>
      <c r="F35" s="314"/>
      <c r="G35" s="314">
        <v>0</v>
      </c>
      <c r="H35" s="314"/>
      <c r="I35" s="315"/>
    </row>
    <row r="36" spans="1:9" x14ac:dyDescent="0.2">
      <c r="A36" s="317" t="s">
        <v>293</v>
      </c>
      <c r="B36" s="317"/>
      <c r="C36" s="317"/>
      <c r="D36" s="317"/>
      <c r="E36" s="317"/>
      <c r="F36" s="317"/>
      <c r="G36" s="15">
        <v>27</v>
      </c>
      <c r="H36" s="49">
        <v>0</v>
      </c>
      <c r="I36" s="49">
        <v>0</v>
      </c>
    </row>
    <row r="37" spans="1:9" ht="21.6" customHeight="1" x14ac:dyDescent="0.2">
      <c r="A37" s="204" t="s">
        <v>294</v>
      </c>
      <c r="B37" s="204"/>
      <c r="C37" s="204"/>
      <c r="D37" s="204"/>
      <c r="E37" s="204"/>
      <c r="F37" s="204"/>
      <c r="G37" s="16">
        <v>28</v>
      </c>
      <c r="H37" s="49">
        <v>0</v>
      </c>
      <c r="I37" s="49">
        <v>0</v>
      </c>
    </row>
    <row r="38" spans="1:9" x14ac:dyDescent="0.2">
      <c r="A38" s="204" t="s">
        <v>295</v>
      </c>
      <c r="B38" s="204"/>
      <c r="C38" s="204"/>
      <c r="D38" s="204"/>
      <c r="E38" s="204"/>
      <c r="F38" s="204"/>
      <c r="G38" s="16">
        <v>29</v>
      </c>
      <c r="H38" s="49">
        <v>0</v>
      </c>
      <c r="I38" s="49">
        <v>0</v>
      </c>
    </row>
    <row r="39" spans="1:9" x14ac:dyDescent="0.2">
      <c r="A39" s="204" t="s">
        <v>296</v>
      </c>
      <c r="B39" s="204"/>
      <c r="C39" s="204"/>
      <c r="D39" s="204"/>
      <c r="E39" s="204"/>
      <c r="F39" s="204"/>
      <c r="G39" s="16">
        <v>30</v>
      </c>
      <c r="H39" s="49">
        <v>0</v>
      </c>
      <c r="I39" s="49">
        <v>0</v>
      </c>
    </row>
    <row r="40" spans="1:9" ht="26.45" customHeight="1" x14ac:dyDescent="0.2">
      <c r="A40" s="252" t="s">
        <v>297</v>
      </c>
      <c r="B40" s="252"/>
      <c r="C40" s="252"/>
      <c r="D40" s="252"/>
      <c r="E40" s="252"/>
      <c r="F40" s="252"/>
      <c r="G40" s="17">
        <v>31</v>
      </c>
      <c r="H40" s="51">
        <f>H39+H38+H37+H36</f>
        <v>0</v>
      </c>
      <c r="I40" s="51">
        <f>I39+I38+I37+I36</f>
        <v>0</v>
      </c>
    </row>
    <row r="41" spans="1:9" ht="22.9" customHeight="1" x14ac:dyDescent="0.2">
      <c r="A41" s="204" t="s">
        <v>298</v>
      </c>
      <c r="B41" s="204"/>
      <c r="C41" s="204"/>
      <c r="D41" s="204"/>
      <c r="E41" s="204"/>
      <c r="F41" s="204"/>
      <c r="G41" s="16">
        <v>32</v>
      </c>
      <c r="H41" s="50">
        <v>0</v>
      </c>
      <c r="I41" s="50">
        <v>0</v>
      </c>
    </row>
    <row r="42" spans="1:9" x14ac:dyDescent="0.2">
      <c r="A42" s="204" t="s">
        <v>299</v>
      </c>
      <c r="B42" s="204"/>
      <c r="C42" s="204"/>
      <c r="D42" s="204"/>
      <c r="E42" s="204"/>
      <c r="F42" s="204"/>
      <c r="G42" s="16">
        <v>33</v>
      </c>
      <c r="H42" s="50">
        <v>0</v>
      </c>
      <c r="I42" s="50">
        <v>0</v>
      </c>
    </row>
    <row r="43" spans="1:9" x14ac:dyDescent="0.2">
      <c r="A43" s="204" t="s">
        <v>300</v>
      </c>
      <c r="B43" s="204"/>
      <c r="C43" s="204"/>
      <c r="D43" s="204"/>
      <c r="E43" s="204"/>
      <c r="F43" s="204"/>
      <c r="G43" s="16">
        <v>34</v>
      </c>
      <c r="H43" s="50">
        <v>0</v>
      </c>
      <c r="I43" s="50">
        <v>0</v>
      </c>
    </row>
    <row r="44" spans="1:9" ht="25.15" customHeight="1" x14ac:dyDescent="0.2">
      <c r="A44" s="204" t="s">
        <v>301</v>
      </c>
      <c r="B44" s="204"/>
      <c r="C44" s="204"/>
      <c r="D44" s="204"/>
      <c r="E44" s="204"/>
      <c r="F44" s="204"/>
      <c r="G44" s="16">
        <v>35</v>
      </c>
      <c r="H44" s="50">
        <v>0</v>
      </c>
      <c r="I44" s="50">
        <v>0</v>
      </c>
    </row>
    <row r="45" spans="1:9" x14ac:dyDescent="0.2">
      <c r="A45" s="204" t="s">
        <v>302</v>
      </c>
      <c r="B45" s="204"/>
      <c r="C45" s="204"/>
      <c r="D45" s="204"/>
      <c r="E45" s="204"/>
      <c r="F45" s="204"/>
      <c r="G45" s="16">
        <v>36</v>
      </c>
      <c r="H45" s="50">
        <v>0</v>
      </c>
      <c r="I45" s="50">
        <v>0</v>
      </c>
    </row>
    <row r="46" spans="1:9" ht="25.15" customHeight="1" x14ac:dyDescent="0.2">
      <c r="A46" s="252" t="s">
        <v>303</v>
      </c>
      <c r="B46" s="252"/>
      <c r="C46" s="252"/>
      <c r="D46" s="252"/>
      <c r="E46" s="252"/>
      <c r="F46" s="252"/>
      <c r="G46" s="17">
        <v>37</v>
      </c>
      <c r="H46" s="51">
        <f>H45+H44+H43+H42+H41</f>
        <v>0</v>
      </c>
      <c r="I46" s="51">
        <f>I45+I44+I43+I42+I41</f>
        <v>0</v>
      </c>
    </row>
    <row r="47" spans="1:9" ht="28.15" customHeight="1" x14ac:dyDescent="0.2">
      <c r="A47" s="255" t="s">
        <v>304</v>
      </c>
      <c r="B47" s="255"/>
      <c r="C47" s="255"/>
      <c r="D47" s="255"/>
      <c r="E47" s="255"/>
      <c r="F47" s="255"/>
      <c r="G47" s="17">
        <v>38</v>
      </c>
      <c r="H47" s="51">
        <f>H46+H40</f>
        <v>0</v>
      </c>
      <c r="I47" s="51">
        <f>I46+I40</f>
        <v>0</v>
      </c>
    </row>
    <row r="48" spans="1:9" x14ac:dyDescent="0.2">
      <c r="A48" s="261" t="s">
        <v>305</v>
      </c>
      <c r="B48" s="261"/>
      <c r="C48" s="261"/>
      <c r="D48" s="261"/>
      <c r="E48" s="261"/>
      <c r="F48" s="261"/>
      <c r="G48" s="16">
        <v>39</v>
      </c>
      <c r="H48" s="50">
        <v>0</v>
      </c>
      <c r="I48" s="50">
        <v>0</v>
      </c>
    </row>
    <row r="49" spans="1:9" ht="24.6" customHeight="1" x14ac:dyDescent="0.2">
      <c r="A49" s="255" t="s">
        <v>306</v>
      </c>
      <c r="B49" s="255"/>
      <c r="C49" s="255"/>
      <c r="D49" s="255"/>
      <c r="E49" s="255"/>
      <c r="F49" s="255"/>
      <c r="G49" s="17">
        <v>40</v>
      </c>
      <c r="H49" s="51">
        <f>H19+H34+H47+H48</f>
        <v>0</v>
      </c>
      <c r="I49" s="51">
        <f>I19+I34+I47+I48</f>
        <v>0</v>
      </c>
    </row>
    <row r="50" spans="1:9" x14ac:dyDescent="0.2">
      <c r="A50" s="312" t="s">
        <v>264</v>
      </c>
      <c r="B50" s="312"/>
      <c r="C50" s="312"/>
      <c r="D50" s="312"/>
      <c r="E50" s="312"/>
      <c r="F50" s="312"/>
      <c r="G50" s="16">
        <v>41</v>
      </c>
      <c r="H50" s="50">
        <v>0</v>
      </c>
      <c r="I50" s="50">
        <v>0</v>
      </c>
    </row>
    <row r="51" spans="1:9" ht="28.9" customHeight="1" x14ac:dyDescent="0.2">
      <c r="A51" s="311" t="s">
        <v>307</v>
      </c>
      <c r="B51" s="311"/>
      <c r="C51" s="311"/>
      <c r="D51" s="311"/>
      <c r="E51" s="311"/>
      <c r="F51" s="311"/>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2" zoomScale="80" zoomScaleNormal="100" zoomScaleSheetLayoutView="80" workbookViewId="0">
      <selection activeCell="S46" sqref="S46:T4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36" t="s">
        <v>308</v>
      </c>
      <c r="B1" s="337"/>
      <c r="C1" s="337"/>
      <c r="D1" s="337"/>
      <c r="E1" s="337"/>
      <c r="F1" s="337"/>
      <c r="G1" s="337"/>
      <c r="H1" s="337"/>
      <c r="I1" s="337"/>
      <c r="J1" s="337"/>
      <c r="K1" s="66"/>
    </row>
    <row r="2" spans="1:23" ht="15.75" x14ac:dyDescent="0.2">
      <c r="A2" s="3"/>
      <c r="B2" s="4"/>
      <c r="C2" s="338" t="s">
        <v>309</v>
      </c>
      <c r="D2" s="338"/>
      <c r="E2" s="5">
        <v>43831</v>
      </c>
      <c r="F2" s="6" t="s">
        <v>0</v>
      </c>
      <c r="G2" s="5">
        <v>44196</v>
      </c>
      <c r="H2" s="68"/>
      <c r="I2" s="68"/>
      <c r="J2" s="68"/>
      <c r="K2" s="69"/>
      <c r="V2" s="70" t="s">
        <v>361</v>
      </c>
    </row>
    <row r="3" spans="1:23" ht="13.5" customHeight="1" thickBot="1" x14ac:dyDescent="0.25">
      <c r="A3" s="339" t="s">
        <v>310</v>
      </c>
      <c r="B3" s="340"/>
      <c r="C3" s="340"/>
      <c r="D3" s="340"/>
      <c r="E3" s="340"/>
      <c r="F3" s="340"/>
      <c r="G3" s="343" t="s">
        <v>3</v>
      </c>
      <c r="H3" s="327" t="s">
        <v>311</v>
      </c>
      <c r="I3" s="327"/>
      <c r="J3" s="327"/>
      <c r="K3" s="327"/>
      <c r="L3" s="327"/>
      <c r="M3" s="327"/>
      <c r="N3" s="327"/>
      <c r="O3" s="327"/>
      <c r="P3" s="327"/>
      <c r="Q3" s="327"/>
      <c r="R3" s="327"/>
      <c r="S3" s="327"/>
      <c r="T3" s="327"/>
      <c r="U3" s="327"/>
      <c r="V3" s="327" t="s">
        <v>312</v>
      </c>
      <c r="W3" s="329" t="s">
        <v>313</v>
      </c>
    </row>
    <row r="4" spans="1:23" ht="57" thickBot="1" x14ac:dyDescent="0.25">
      <c r="A4" s="341"/>
      <c r="B4" s="342"/>
      <c r="C4" s="342"/>
      <c r="D4" s="342"/>
      <c r="E4" s="342"/>
      <c r="F4" s="342"/>
      <c r="G4" s="344"/>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28"/>
      <c r="W4" s="330"/>
    </row>
    <row r="5" spans="1:23" ht="22.5" x14ac:dyDescent="0.2">
      <c r="A5" s="331">
        <v>1</v>
      </c>
      <c r="B5" s="332"/>
      <c r="C5" s="332"/>
      <c r="D5" s="332"/>
      <c r="E5" s="332"/>
      <c r="F5" s="332"/>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33" t="s">
        <v>328</v>
      </c>
      <c r="B6" s="333"/>
      <c r="C6" s="333"/>
      <c r="D6" s="333"/>
      <c r="E6" s="333"/>
      <c r="F6" s="333"/>
      <c r="G6" s="333"/>
      <c r="H6" s="333"/>
      <c r="I6" s="333"/>
      <c r="J6" s="333"/>
      <c r="K6" s="333"/>
      <c r="L6" s="333"/>
      <c r="M6" s="333"/>
      <c r="N6" s="334"/>
      <c r="O6" s="334"/>
      <c r="P6" s="334"/>
      <c r="Q6" s="334"/>
      <c r="R6" s="334"/>
      <c r="S6" s="334"/>
      <c r="T6" s="334"/>
      <c r="U6" s="334"/>
      <c r="V6" s="334"/>
      <c r="W6" s="335"/>
    </row>
    <row r="7" spans="1:23" x14ac:dyDescent="0.2">
      <c r="A7" s="325" t="s">
        <v>378</v>
      </c>
      <c r="B7" s="325"/>
      <c r="C7" s="325"/>
      <c r="D7" s="325"/>
      <c r="E7" s="325"/>
      <c r="F7" s="325"/>
      <c r="G7" s="8">
        <v>1</v>
      </c>
      <c r="H7" s="123">
        <v>74980500</v>
      </c>
      <c r="I7" s="123">
        <v>173442</v>
      </c>
      <c r="J7" s="123">
        <v>3770050</v>
      </c>
      <c r="K7" s="123">
        <v>12064778</v>
      </c>
      <c r="L7" s="123">
        <v>0</v>
      </c>
      <c r="M7" s="123">
        <v>0</v>
      </c>
      <c r="N7" s="123">
        <v>0</v>
      </c>
      <c r="O7" s="123">
        <v>0</v>
      </c>
      <c r="P7" s="123">
        <v>0</v>
      </c>
      <c r="Q7" s="123">
        <v>0</v>
      </c>
      <c r="R7" s="123">
        <v>0</v>
      </c>
      <c r="S7" s="123">
        <v>-759242</v>
      </c>
      <c r="T7" s="123">
        <v>2948560</v>
      </c>
      <c r="U7" s="76">
        <f>H7+I7+J7+K7-L7+M7+N7+O7+P7+Q7+R7+S7+T7</f>
        <v>93178088</v>
      </c>
      <c r="V7" s="75">
        <v>0</v>
      </c>
      <c r="W7" s="76">
        <f>U7+V7</f>
        <v>93178088</v>
      </c>
    </row>
    <row r="8" spans="1:23" x14ac:dyDescent="0.2">
      <c r="A8" s="320" t="s">
        <v>329</v>
      </c>
      <c r="B8" s="320"/>
      <c r="C8" s="320"/>
      <c r="D8" s="320"/>
      <c r="E8" s="320"/>
      <c r="F8" s="320"/>
      <c r="G8" s="8">
        <v>2</v>
      </c>
      <c r="H8" s="75">
        <v>0</v>
      </c>
      <c r="I8" s="75">
        <v>0</v>
      </c>
      <c r="J8" s="75">
        <v>0</v>
      </c>
      <c r="K8" s="75">
        <v>0</v>
      </c>
      <c r="L8" s="75">
        <v>0</v>
      </c>
      <c r="M8" s="123">
        <v>0</v>
      </c>
      <c r="N8" s="123">
        <v>0</v>
      </c>
      <c r="O8" s="123">
        <v>0</v>
      </c>
      <c r="P8" s="123">
        <v>0</v>
      </c>
      <c r="Q8" s="123">
        <v>0</v>
      </c>
      <c r="R8" s="123">
        <v>0</v>
      </c>
      <c r="S8" s="75">
        <v>0</v>
      </c>
      <c r="T8" s="75">
        <v>0</v>
      </c>
      <c r="U8" s="76">
        <f t="shared" ref="U8:U9" si="0">H8+I8+J8+K8-L8+M8+N8+O8+P8+Q8+R8+S8+T8</f>
        <v>0</v>
      </c>
      <c r="V8" s="75">
        <v>0</v>
      </c>
      <c r="W8" s="76">
        <f t="shared" ref="W8:W9" si="1">U8+V8</f>
        <v>0</v>
      </c>
    </row>
    <row r="9" spans="1:23" x14ac:dyDescent="0.2">
      <c r="A9" s="320" t="s">
        <v>330</v>
      </c>
      <c r="B9" s="320"/>
      <c r="C9" s="320"/>
      <c r="D9" s="320"/>
      <c r="E9" s="320"/>
      <c r="F9" s="320"/>
      <c r="G9" s="8">
        <v>3</v>
      </c>
      <c r="H9" s="75">
        <v>0</v>
      </c>
      <c r="I9" s="75">
        <v>0</v>
      </c>
      <c r="J9" s="75">
        <v>0</v>
      </c>
      <c r="K9" s="75">
        <v>0</v>
      </c>
      <c r="L9" s="75">
        <v>0</v>
      </c>
      <c r="M9" s="123">
        <v>0</v>
      </c>
      <c r="N9" s="123">
        <v>0</v>
      </c>
      <c r="O9" s="123">
        <v>0</v>
      </c>
      <c r="P9" s="123">
        <v>0</v>
      </c>
      <c r="Q9" s="123">
        <v>0</v>
      </c>
      <c r="R9" s="75">
        <v>0</v>
      </c>
      <c r="S9" s="75">
        <v>0</v>
      </c>
      <c r="T9" s="75">
        <v>0</v>
      </c>
      <c r="U9" s="76">
        <f t="shared" si="0"/>
        <v>0</v>
      </c>
      <c r="V9" s="75">
        <v>0</v>
      </c>
      <c r="W9" s="76">
        <f t="shared" si="1"/>
        <v>0</v>
      </c>
    </row>
    <row r="10" spans="1:23" ht="22.5" customHeight="1" x14ac:dyDescent="0.2">
      <c r="A10" s="326" t="s">
        <v>379</v>
      </c>
      <c r="B10" s="326"/>
      <c r="C10" s="326"/>
      <c r="D10" s="326"/>
      <c r="E10" s="326"/>
      <c r="F10" s="326"/>
      <c r="G10" s="9">
        <v>4</v>
      </c>
      <c r="H10" s="77">
        <f>H7+H8+H9</f>
        <v>74980500</v>
      </c>
      <c r="I10" s="77">
        <f t="shared" ref="I10:W10" si="2">I7+I8+I9</f>
        <v>173442</v>
      </c>
      <c r="J10" s="77">
        <f t="shared" si="2"/>
        <v>3770050</v>
      </c>
      <c r="K10" s="77">
        <f t="shared" si="2"/>
        <v>12064778</v>
      </c>
      <c r="L10" s="77">
        <f t="shared" si="2"/>
        <v>0</v>
      </c>
      <c r="M10" s="77">
        <f t="shared" si="2"/>
        <v>0</v>
      </c>
      <c r="N10" s="77">
        <f t="shared" si="2"/>
        <v>0</v>
      </c>
      <c r="O10" s="77">
        <f t="shared" si="2"/>
        <v>0</v>
      </c>
      <c r="P10" s="77">
        <f t="shared" si="2"/>
        <v>0</v>
      </c>
      <c r="Q10" s="77">
        <f t="shared" si="2"/>
        <v>0</v>
      </c>
      <c r="R10" s="77">
        <f t="shared" si="2"/>
        <v>0</v>
      </c>
      <c r="S10" s="77">
        <f t="shared" si="2"/>
        <v>-759242</v>
      </c>
      <c r="T10" s="77">
        <f t="shared" si="2"/>
        <v>2948560</v>
      </c>
      <c r="U10" s="77">
        <f t="shared" si="2"/>
        <v>93178088</v>
      </c>
      <c r="V10" s="77">
        <f t="shared" si="2"/>
        <v>0</v>
      </c>
      <c r="W10" s="77">
        <f t="shared" si="2"/>
        <v>93178088</v>
      </c>
    </row>
    <row r="11" spans="1:23" x14ac:dyDescent="0.2">
      <c r="A11" s="320" t="s">
        <v>331</v>
      </c>
      <c r="B11" s="320"/>
      <c r="C11" s="320"/>
      <c r="D11" s="320"/>
      <c r="E11" s="320"/>
      <c r="F11" s="320"/>
      <c r="G11" s="8">
        <v>5</v>
      </c>
      <c r="H11" s="79">
        <v>0</v>
      </c>
      <c r="I11" s="79">
        <v>0</v>
      </c>
      <c r="J11" s="79">
        <v>0</v>
      </c>
      <c r="K11" s="79">
        <v>0</v>
      </c>
      <c r="L11" s="79">
        <v>0</v>
      </c>
      <c r="M11" s="79">
        <v>0</v>
      </c>
      <c r="N11" s="79">
        <v>0</v>
      </c>
      <c r="O11" s="79">
        <v>0</v>
      </c>
      <c r="P11" s="79">
        <v>0</v>
      </c>
      <c r="Q11" s="79">
        <v>0</v>
      </c>
      <c r="R11" s="79">
        <v>0</v>
      </c>
      <c r="S11" s="79">
        <v>0</v>
      </c>
      <c r="T11" s="123">
        <v>267220</v>
      </c>
      <c r="U11" s="76">
        <f>H11+I11+J11+K11-L11+M11+N11+O11+P11+Q11+R11+S11+T11</f>
        <v>267220</v>
      </c>
      <c r="V11" s="75">
        <v>0</v>
      </c>
      <c r="W11" s="76">
        <f t="shared" ref="W11:W28" si="3">U11+V11</f>
        <v>267220</v>
      </c>
    </row>
    <row r="12" spans="1:23" x14ac:dyDescent="0.2">
      <c r="A12" s="320" t="s">
        <v>332</v>
      </c>
      <c r="B12" s="320"/>
      <c r="C12" s="320"/>
      <c r="D12" s="320"/>
      <c r="E12" s="320"/>
      <c r="F12" s="320"/>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20" t="s">
        <v>333</v>
      </c>
      <c r="B13" s="320"/>
      <c r="C13" s="320"/>
      <c r="D13" s="320"/>
      <c r="E13" s="320"/>
      <c r="F13" s="320"/>
      <c r="G13" s="8">
        <v>7</v>
      </c>
      <c r="H13" s="79">
        <v>0</v>
      </c>
      <c r="I13" s="79">
        <v>0</v>
      </c>
      <c r="J13" s="79">
        <v>0</v>
      </c>
      <c r="K13" s="79">
        <v>0</v>
      </c>
      <c r="L13" s="79">
        <v>0</v>
      </c>
      <c r="M13" s="79">
        <v>0</v>
      </c>
      <c r="N13" s="79">
        <v>0</v>
      </c>
      <c r="O13" s="75">
        <v>0</v>
      </c>
      <c r="P13" s="79">
        <v>0</v>
      </c>
      <c r="Q13" s="79">
        <v>0</v>
      </c>
      <c r="R13" s="79">
        <v>0</v>
      </c>
      <c r="S13" s="75">
        <v>0</v>
      </c>
      <c r="T13" s="75">
        <v>0</v>
      </c>
      <c r="U13" s="76">
        <f>H13+I13+J13+K13-L13+M13+N13+O13+P13+Q13+R13+S13+T13</f>
        <v>0</v>
      </c>
      <c r="V13" s="75">
        <v>0</v>
      </c>
      <c r="W13" s="76">
        <f t="shared" si="3"/>
        <v>0</v>
      </c>
    </row>
    <row r="14" spans="1:23" ht="29.25" customHeight="1" x14ac:dyDescent="0.2">
      <c r="A14" s="320" t="s">
        <v>334</v>
      </c>
      <c r="B14" s="320"/>
      <c r="C14" s="320"/>
      <c r="D14" s="320"/>
      <c r="E14" s="320"/>
      <c r="F14" s="320"/>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20" t="s">
        <v>335</v>
      </c>
      <c r="B15" s="320"/>
      <c r="C15" s="320"/>
      <c r="D15" s="320"/>
      <c r="E15" s="320"/>
      <c r="F15" s="320"/>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20" t="s">
        <v>336</v>
      </c>
      <c r="B16" s="320"/>
      <c r="C16" s="320"/>
      <c r="D16" s="320"/>
      <c r="E16" s="320"/>
      <c r="F16" s="320"/>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20" t="s">
        <v>337</v>
      </c>
      <c r="B17" s="320"/>
      <c r="C17" s="320"/>
      <c r="D17" s="320"/>
      <c r="E17" s="320"/>
      <c r="F17" s="320"/>
      <c r="G17" s="8">
        <v>11</v>
      </c>
      <c r="H17" s="79">
        <v>0</v>
      </c>
      <c r="I17" s="79">
        <v>0</v>
      </c>
      <c r="J17" s="79">
        <v>0</v>
      </c>
      <c r="K17" s="79">
        <v>0</v>
      </c>
      <c r="L17" s="79">
        <v>0</v>
      </c>
      <c r="M17" s="79">
        <v>0</v>
      </c>
      <c r="N17" s="75">
        <v>0</v>
      </c>
      <c r="O17" s="75">
        <v>0</v>
      </c>
      <c r="P17" s="75">
        <v>0</v>
      </c>
      <c r="Q17" s="75">
        <v>0</v>
      </c>
      <c r="R17" s="75">
        <v>0</v>
      </c>
      <c r="S17" s="75">
        <v>0</v>
      </c>
      <c r="T17" s="75">
        <v>0</v>
      </c>
      <c r="U17" s="76">
        <f>H17+I17+J17+K17-L17+M17+N17+O17+P17+Q17+R17+S17+T17</f>
        <v>0</v>
      </c>
      <c r="V17" s="75">
        <v>0</v>
      </c>
      <c r="W17" s="76">
        <f t="shared" si="3"/>
        <v>0</v>
      </c>
    </row>
    <row r="18" spans="1:23" x14ac:dyDescent="0.2">
      <c r="A18" s="320" t="s">
        <v>338</v>
      </c>
      <c r="B18" s="320"/>
      <c r="C18" s="320"/>
      <c r="D18" s="320"/>
      <c r="E18" s="320"/>
      <c r="F18" s="320"/>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20" t="s">
        <v>339</v>
      </c>
      <c r="B19" s="320"/>
      <c r="C19" s="320"/>
      <c r="D19" s="320"/>
      <c r="E19" s="320"/>
      <c r="F19" s="320"/>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20" t="s">
        <v>340</v>
      </c>
      <c r="B20" s="320"/>
      <c r="C20" s="320"/>
      <c r="D20" s="320"/>
      <c r="E20" s="320"/>
      <c r="F20" s="320"/>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20" t="s">
        <v>341</v>
      </c>
      <c r="B21" s="320"/>
      <c r="C21" s="320"/>
      <c r="D21" s="320"/>
      <c r="E21" s="320"/>
      <c r="F21" s="320"/>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20" t="s">
        <v>342</v>
      </c>
      <c r="B22" s="320"/>
      <c r="C22" s="320"/>
      <c r="D22" s="320"/>
      <c r="E22" s="320"/>
      <c r="F22" s="320"/>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20" t="s">
        <v>343</v>
      </c>
      <c r="B23" s="320"/>
      <c r="C23" s="320"/>
      <c r="D23" s="320"/>
      <c r="E23" s="320"/>
      <c r="F23" s="320"/>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20" t="s">
        <v>344</v>
      </c>
      <c r="B24" s="320"/>
      <c r="C24" s="320"/>
      <c r="D24" s="320"/>
      <c r="E24" s="320"/>
      <c r="F24" s="320"/>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20" t="s">
        <v>345</v>
      </c>
      <c r="B25" s="320"/>
      <c r="C25" s="320"/>
      <c r="D25" s="320"/>
      <c r="E25" s="320"/>
      <c r="F25" s="320"/>
      <c r="G25" s="8">
        <v>19</v>
      </c>
      <c r="H25" s="75">
        <v>0</v>
      </c>
      <c r="I25" s="75">
        <v>0</v>
      </c>
      <c r="J25" s="75">
        <v>0</v>
      </c>
      <c r="K25" s="75">
        <v>0</v>
      </c>
      <c r="L25" s="75">
        <v>0</v>
      </c>
      <c r="M25" s="75">
        <v>0</v>
      </c>
      <c r="N25" s="75">
        <v>0</v>
      </c>
      <c r="O25" s="75">
        <v>0</v>
      </c>
      <c r="P25" s="75">
        <v>0</v>
      </c>
      <c r="Q25" s="75">
        <v>0</v>
      </c>
      <c r="R25" s="75">
        <v>0</v>
      </c>
      <c r="S25" s="75">
        <v>0</v>
      </c>
      <c r="T25" s="75">
        <v>0</v>
      </c>
      <c r="U25" s="76">
        <f t="shared" si="4"/>
        <v>0</v>
      </c>
      <c r="V25" s="75">
        <v>0</v>
      </c>
      <c r="W25" s="76">
        <f t="shared" si="3"/>
        <v>0</v>
      </c>
    </row>
    <row r="26" spans="1:23" x14ac:dyDescent="0.2">
      <c r="A26" s="320" t="s">
        <v>346</v>
      </c>
      <c r="B26" s="320"/>
      <c r="C26" s="320"/>
      <c r="D26" s="320"/>
      <c r="E26" s="320"/>
      <c r="F26" s="320"/>
      <c r="G26" s="8">
        <v>20</v>
      </c>
      <c r="H26" s="75">
        <v>0</v>
      </c>
      <c r="I26" s="75">
        <v>0</v>
      </c>
      <c r="J26" s="75">
        <v>0</v>
      </c>
      <c r="K26" s="75">
        <v>0</v>
      </c>
      <c r="L26" s="75">
        <v>0</v>
      </c>
      <c r="M26" s="75">
        <v>0</v>
      </c>
      <c r="N26" s="75">
        <v>0</v>
      </c>
      <c r="O26" s="75">
        <v>0</v>
      </c>
      <c r="P26" s="75">
        <v>0</v>
      </c>
      <c r="Q26" s="75">
        <v>0</v>
      </c>
      <c r="R26" s="75">
        <v>0</v>
      </c>
      <c r="S26" s="123">
        <v>2948560</v>
      </c>
      <c r="T26" s="123">
        <v>0</v>
      </c>
      <c r="U26" s="76">
        <f t="shared" si="4"/>
        <v>2948560</v>
      </c>
      <c r="V26" s="75">
        <v>0</v>
      </c>
      <c r="W26" s="76">
        <f t="shared" si="3"/>
        <v>2948560</v>
      </c>
    </row>
    <row r="27" spans="1:23" x14ac:dyDescent="0.2">
      <c r="A27" s="320" t="s">
        <v>347</v>
      </c>
      <c r="B27" s="320"/>
      <c r="C27" s="320"/>
      <c r="D27" s="320"/>
      <c r="E27" s="320"/>
      <c r="F27" s="320"/>
      <c r="G27" s="8">
        <v>21</v>
      </c>
      <c r="H27" s="75">
        <v>0</v>
      </c>
      <c r="I27" s="75">
        <v>0</v>
      </c>
      <c r="J27" s="75">
        <v>0</v>
      </c>
      <c r="K27" s="75">
        <v>0</v>
      </c>
      <c r="L27" s="75">
        <v>0</v>
      </c>
      <c r="M27" s="75">
        <v>0</v>
      </c>
      <c r="N27" s="75">
        <v>0</v>
      </c>
      <c r="O27" s="75">
        <v>0</v>
      </c>
      <c r="P27" s="75">
        <v>0</v>
      </c>
      <c r="Q27" s="75">
        <v>0</v>
      </c>
      <c r="R27" s="75">
        <v>0</v>
      </c>
      <c r="S27" s="123">
        <v>0</v>
      </c>
      <c r="T27" s="123">
        <v>-2948560</v>
      </c>
      <c r="U27" s="76">
        <f t="shared" si="4"/>
        <v>-2948560</v>
      </c>
      <c r="V27" s="75">
        <v>0</v>
      </c>
      <c r="W27" s="76">
        <f t="shared" si="3"/>
        <v>-2948560</v>
      </c>
    </row>
    <row r="28" spans="1:23" x14ac:dyDescent="0.2">
      <c r="A28" s="320" t="s">
        <v>348</v>
      </c>
      <c r="B28" s="320"/>
      <c r="C28" s="320"/>
      <c r="D28" s="320"/>
      <c r="E28" s="320"/>
      <c r="F28" s="320"/>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21" t="s">
        <v>380</v>
      </c>
      <c r="B29" s="321"/>
      <c r="C29" s="321"/>
      <c r="D29" s="321"/>
      <c r="E29" s="321"/>
      <c r="F29" s="321"/>
      <c r="G29" s="10">
        <v>23</v>
      </c>
      <c r="H29" s="78">
        <f>SUM(H10:H28)</f>
        <v>74980500</v>
      </c>
      <c r="I29" s="78">
        <f t="shared" ref="I29:W29" si="5">SUM(I10:I28)</f>
        <v>173442</v>
      </c>
      <c r="J29" s="78">
        <f t="shared" si="5"/>
        <v>3770050</v>
      </c>
      <c r="K29" s="78">
        <f t="shared" si="5"/>
        <v>12064778</v>
      </c>
      <c r="L29" s="78">
        <f t="shared" si="5"/>
        <v>0</v>
      </c>
      <c r="M29" s="78">
        <f t="shared" si="5"/>
        <v>0</v>
      </c>
      <c r="N29" s="78">
        <f t="shared" si="5"/>
        <v>0</v>
      </c>
      <c r="O29" s="78">
        <f t="shared" si="5"/>
        <v>0</v>
      </c>
      <c r="P29" s="78">
        <f t="shared" si="5"/>
        <v>0</v>
      </c>
      <c r="Q29" s="78">
        <f t="shared" si="5"/>
        <v>0</v>
      </c>
      <c r="R29" s="78">
        <f t="shared" si="5"/>
        <v>0</v>
      </c>
      <c r="S29" s="78">
        <f t="shared" si="5"/>
        <v>2189318</v>
      </c>
      <c r="T29" s="78">
        <f t="shared" si="5"/>
        <v>267220</v>
      </c>
      <c r="U29" s="78">
        <f t="shared" si="5"/>
        <v>93445308</v>
      </c>
      <c r="V29" s="78">
        <f t="shared" si="5"/>
        <v>0</v>
      </c>
      <c r="W29" s="78">
        <f t="shared" si="5"/>
        <v>93445308</v>
      </c>
    </row>
    <row r="30" spans="1:23" x14ac:dyDescent="0.2">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18" t="s">
        <v>350</v>
      </c>
      <c r="B31" s="318"/>
      <c r="C31" s="318"/>
      <c r="D31" s="318"/>
      <c r="E31" s="318"/>
      <c r="F31" s="318"/>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318" t="s">
        <v>351</v>
      </c>
      <c r="B32" s="318"/>
      <c r="C32" s="318"/>
      <c r="D32" s="318"/>
      <c r="E32" s="318"/>
      <c r="F32" s="318"/>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267220</v>
      </c>
      <c r="U32" s="77">
        <f t="shared" si="7"/>
        <v>267220</v>
      </c>
      <c r="V32" s="77">
        <f t="shared" si="7"/>
        <v>0</v>
      </c>
      <c r="W32" s="77">
        <f t="shared" si="7"/>
        <v>267220</v>
      </c>
    </row>
    <row r="33" spans="1:23" ht="30.75" customHeight="1" x14ac:dyDescent="0.2">
      <c r="A33" s="319" t="s">
        <v>352</v>
      </c>
      <c r="B33" s="319"/>
      <c r="C33" s="319"/>
      <c r="D33" s="319"/>
      <c r="E33" s="319"/>
      <c r="F33" s="319"/>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2948560</v>
      </c>
      <c r="T33" s="78">
        <f t="shared" si="8"/>
        <v>-2948560</v>
      </c>
      <c r="U33" s="78">
        <f t="shared" si="8"/>
        <v>0</v>
      </c>
      <c r="V33" s="78">
        <f t="shared" si="8"/>
        <v>0</v>
      </c>
      <c r="W33" s="78">
        <f t="shared" si="8"/>
        <v>0</v>
      </c>
    </row>
    <row r="34" spans="1:23" x14ac:dyDescent="0.2">
      <c r="A34" s="322"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25" t="s">
        <v>381</v>
      </c>
      <c r="B35" s="325"/>
      <c r="C35" s="325"/>
      <c r="D35" s="325"/>
      <c r="E35" s="325"/>
      <c r="F35" s="325"/>
      <c r="G35" s="8">
        <v>27</v>
      </c>
      <c r="H35" s="75">
        <v>74980500</v>
      </c>
      <c r="I35" s="75">
        <v>173442</v>
      </c>
      <c r="J35" s="75">
        <v>3770050</v>
      </c>
      <c r="K35" s="75">
        <v>12064778</v>
      </c>
      <c r="L35" s="75">
        <v>0</v>
      </c>
      <c r="M35" s="75">
        <v>0</v>
      </c>
      <c r="N35" s="75">
        <v>0</v>
      </c>
      <c r="O35" s="75">
        <v>0</v>
      </c>
      <c r="P35" s="75">
        <v>0</v>
      </c>
      <c r="Q35" s="75">
        <v>0</v>
      </c>
      <c r="R35" s="75">
        <v>0</v>
      </c>
      <c r="S35" s="75">
        <v>2189318</v>
      </c>
      <c r="T35" s="75">
        <v>267220</v>
      </c>
      <c r="U35" s="76">
        <f t="shared" ref="U35:U37" si="9">H35+I35+J35+K35-L35+M35+N35+O35+P35+Q35+R35+S35+T35</f>
        <v>93445308</v>
      </c>
      <c r="V35" s="75">
        <v>0</v>
      </c>
      <c r="W35" s="76">
        <f t="shared" ref="W35:W37" si="10">U35+V35</f>
        <v>93445308</v>
      </c>
    </row>
    <row r="36" spans="1:23" x14ac:dyDescent="0.2">
      <c r="A36" s="320" t="s">
        <v>329</v>
      </c>
      <c r="B36" s="320"/>
      <c r="C36" s="320"/>
      <c r="D36" s="320"/>
      <c r="E36" s="320"/>
      <c r="F36" s="320"/>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20" t="s">
        <v>330</v>
      </c>
      <c r="B37" s="320"/>
      <c r="C37" s="320"/>
      <c r="D37" s="320"/>
      <c r="E37" s="320"/>
      <c r="F37" s="320"/>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26" t="s">
        <v>382</v>
      </c>
      <c r="B38" s="326"/>
      <c r="C38" s="326"/>
      <c r="D38" s="326"/>
      <c r="E38" s="326"/>
      <c r="F38" s="326"/>
      <c r="G38" s="9">
        <v>30</v>
      </c>
      <c r="H38" s="77">
        <f>H35+H36+H37</f>
        <v>74980500</v>
      </c>
      <c r="I38" s="77">
        <f t="shared" ref="I38:W38" si="11">I35+I36+I37</f>
        <v>173442</v>
      </c>
      <c r="J38" s="77">
        <f t="shared" si="11"/>
        <v>3770050</v>
      </c>
      <c r="K38" s="77">
        <f t="shared" si="11"/>
        <v>12064778</v>
      </c>
      <c r="L38" s="77">
        <f t="shared" si="11"/>
        <v>0</v>
      </c>
      <c r="M38" s="77">
        <f t="shared" si="11"/>
        <v>0</v>
      </c>
      <c r="N38" s="77">
        <f t="shared" si="11"/>
        <v>0</v>
      </c>
      <c r="O38" s="77">
        <f t="shared" si="11"/>
        <v>0</v>
      </c>
      <c r="P38" s="77">
        <f t="shared" si="11"/>
        <v>0</v>
      </c>
      <c r="Q38" s="77">
        <f t="shared" si="11"/>
        <v>0</v>
      </c>
      <c r="R38" s="77">
        <f t="shared" si="11"/>
        <v>0</v>
      </c>
      <c r="S38" s="77">
        <f t="shared" si="11"/>
        <v>2189318</v>
      </c>
      <c r="T38" s="77">
        <f t="shared" si="11"/>
        <v>267220</v>
      </c>
      <c r="U38" s="77">
        <f t="shared" si="11"/>
        <v>93445308</v>
      </c>
      <c r="V38" s="77">
        <f t="shared" si="11"/>
        <v>0</v>
      </c>
      <c r="W38" s="77">
        <f t="shared" si="11"/>
        <v>93445308</v>
      </c>
    </row>
    <row r="39" spans="1:23" x14ac:dyDescent="0.2">
      <c r="A39" s="320" t="s">
        <v>331</v>
      </c>
      <c r="B39" s="320"/>
      <c r="C39" s="320"/>
      <c r="D39" s="320"/>
      <c r="E39" s="320"/>
      <c r="F39" s="320"/>
      <c r="G39" s="8">
        <v>31</v>
      </c>
      <c r="H39" s="79">
        <v>0</v>
      </c>
      <c r="I39" s="79">
        <v>0</v>
      </c>
      <c r="J39" s="79">
        <v>0</v>
      </c>
      <c r="K39" s="79">
        <v>0</v>
      </c>
      <c r="L39" s="79">
        <v>0</v>
      </c>
      <c r="M39" s="79">
        <v>0</v>
      </c>
      <c r="N39" s="79">
        <v>0</v>
      </c>
      <c r="O39" s="79">
        <v>0</v>
      </c>
      <c r="P39" s="79">
        <v>0</v>
      </c>
      <c r="Q39" s="79">
        <v>0</v>
      </c>
      <c r="R39" s="79">
        <v>0</v>
      </c>
      <c r="S39" s="79">
        <v>0</v>
      </c>
      <c r="T39" s="123">
        <v>-38412684</v>
      </c>
      <c r="U39" s="76">
        <f t="shared" ref="U39:U56" si="12">H39+I39+J39+K39-L39+M39+N39+O39+P39+Q39+R39+S39+T39</f>
        <v>-38412684</v>
      </c>
      <c r="V39" s="75">
        <v>0</v>
      </c>
      <c r="W39" s="76">
        <f t="shared" ref="W39:W56" si="13">U39+V39</f>
        <v>-38412684</v>
      </c>
    </row>
    <row r="40" spans="1:23" x14ac:dyDescent="0.2">
      <c r="A40" s="320" t="s">
        <v>332</v>
      </c>
      <c r="B40" s="320"/>
      <c r="C40" s="320"/>
      <c r="D40" s="320"/>
      <c r="E40" s="320"/>
      <c r="F40" s="320"/>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20" t="s">
        <v>354</v>
      </c>
      <c r="B41" s="320"/>
      <c r="C41" s="320"/>
      <c r="D41" s="320"/>
      <c r="E41" s="320"/>
      <c r="F41" s="320"/>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20" t="s">
        <v>334</v>
      </c>
      <c r="B42" s="320"/>
      <c r="C42" s="320"/>
      <c r="D42" s="320"/>
      <c r="E42" s="320"/>
      <c r="F42" s="320"/>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20" t="s">
        <v>335</v>
      </c>
      <c r="B43" s="320"/>
      <c r="C43" s="320"/>
      <c r="D43" s="320"/>
      <c r="E43" s="320"/>
      <c r="F43" s="320"/>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20" t="s">
        <v>336</v>
      </c>
      <c r="B44" s="320"/>
      <c r="C44" s="320"/>
      <c r="D44" s="320"/>
      <c r="E44" s="320"/>
      <c r="F44" s="320"/>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20" t="s">
        <v>355</v>
      </c>
      <c r="B45" s="320"/>
      <c r="C45" s="320"/>
      <c r="D45" s="320"/>
      <c r="E45" s="320"/>
      <c r="F45" s="320"/>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20" t="s">
        <v>338</v>
      </c>
      <c r="B46" s="320"/>
      <c r="C46" s="320"/>
      <c r="D46" s="320"/>
      <c r="E46" s="320"/>
      <c r="F46" s="320"/>
      <c r="G46" s="8">
        <v>38</v>
      </c>
      <c r="H46" s="79">
        <v>0</v>
      </c>
      <c r="I46" s="79">
        <v>0</v>
      </c>
      <c r="J46" s="79">
        <v>0</v>
      </c>
      <c r="K46" s="79">
        <v>0</v>
      </c>
      <c r="L46" s="79">
        <v>0</v>
      </c>
      <c r="M46" s="79">
        <v>0</v>
      </c>
      <c r="N46" s="75">
        <v>0</v>
      </c>
      <c r="O46" s="75">
        <v>0</v>
      </c>
      <c r="P46" s="75">
        <v>0</v>
      </c>
      <c r="Q46" s="75">
        <v>0</v>
      </c>
      <c r="R46" s="75">
        <v>0</v>
      </c>
      <c r="S46" s="75">
        <v>267220</v>
      </c>
      <c r="T46" s="75">
        <v>-267220</v>
      </c>
      <c r="U46" s="76">
        <f t="shared" si="12"/>
        <v>0</v>
      </c>
      <c r="V46" s="75">
        <v>0</v>
      </c>
      <c r="W46" s="76">
        <f t="shared" si="13"/>
        <v>0</v>
      </c>
    </row>
    <row r="47" spans="1:23" x14ac:dyDescent="0.2">
      <c r="A47" s="320" t="s">
        <v>339</v>
      </c>
      <c r="B47" s="320"/>
      <c r="C47" s="320"/>
      <c r="D47" s="320"/>
      <c r="E47" s="320"/>
      <c r="F47" s="320"/>
      <c r="G47" s="8">
        <v>39</v>
      </c>
      <c r="H47" s="123">
        <v>0</v>
      </c>
      <c r="I47" s="123">
        <v>0</v>
      </c>
      <c r="J47" s="123">
        <v>-2970050</v>
      </c>
      <c r="K47" s="123">
        <v>-12064778</v>
      </c>
      <c r="L47" s="123">
        <v>0</v>
      </c>
      <c r="M47" s="123">
        <v>0</v>
      </c>
      <c r="N47" s="75">
        <v>0</v>
      </c>
      <c r="O47" s="75">
        <v>0</v>
      </c>
      <c r="P47" s="75">
        <v>0</v>
      </c>
      <c r="Q47" s="75">
        <v>0</v>
      </c>
      <c r="R47" s="75">
        <v>0</v>
      </c>
      <c r="S47" s="75">
        <v>15034828</v>
      </c>
      <c r="T47" s="123">
        <v>0</v>
      </c>
      <c r="U47" s="76">
        <f t="shared" si="12"/>
        <v>0</v>
      </c>
      <c r="V47" s="75">
        <v>0</v>
      </c>
      <c r="W47" s="76">
        <f t="shared" si="13"/>
        <v>0</v>
      </c>
    </row>
    <row r="48" spans="1:23" x14ac:dyDescent="0.2">
      <c r="A48" s="320" t="s">
        <v>340</v>
      </c>
      <c r="B48" s="320"/>
      <c r="C48" s="320"/>
      <c r="D48" s="320"/>
      <c r="E48" s="320"/>
      <c r="F48" s="320"/>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20" t="s">
        <v>356</v>
      </c>
      <c r="B49" s="320"/>
      <c r="C49" s="320"/>
      <c r="D49" s="320"/>
      <c r="E49" s="320"/>
      <c r="F49" s="320"/>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20" t="s">
        <v>342</v>
      </c>
      <c r="B50" s="320"/>
      <c r="C50" s="320"/>
      <c r="D50" s="320"/>
      <c r="E50" s="320"/>
      <c r="F50" s="320"/>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20" t="s">
        <v>357</v>
      </c>
      <c r="B51" s="320"/>
      <c r="C51" s="320"/>
      <c r="D51" s="320"/>
      <c r="E51" s="320"/>
      <c r="F51" s="320"/>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20" t="s">
        <v>344</v>
      </c>
      <c r="B52" s="320"/>
      <c r="C52" s="320"/>
      <c r="D52" s="320"/>
      <c r="E52" s="320"/>
      <c r="F52" s="320"/>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320" t="s">
        <v>345</v>
      </c>
      <c r="B53" s="320"/>
      <c r="C53" s="320"/>
      <c r="D53" s="320"/>
      <c r="E53" s="320"/>
      <c r="F53" s="320"/>
      <c r="G53" s="8">
        <v>45</v>
      </c>
      <c r="H53" s="75">
        <v>0</v>
      </c>
      <c r="I53" s="75">
        <v>0</v>
      </c>
      <c r="J53" s="75">
        <v>0</v>
      </c>
      <c r="K53" s="75">
        <v>0</v>
      </c>
      <c r="L53" s="75">
        <v>0</v>
      </c>
      <c r="M53" s="75">
        <v>0</v>
      </c>
      <c r="N53" s="75">
        <v>0</v>
      </c>
      <c r="O53" s="75">
        <v>0</v>
      </c>
      <c r="P53" s="75">
        <v>0</v>
      </c>
      <c r="Q53" s="75">
        <v>0</v>
      </c>
      <c r="R53" s="75">
        <v>0</v>
      </c>
      <c r="S53" s="75">
        <v>0</v>
      </c>
      <c r="T53" s="75">
        <v>0</v>
      </c>
      <c r="U53" s="76">
        <f t="shared" si="12"/>
        <v>0</v>
      </c>
      <c r="V53" s="75">
        <v>0</v>
      </c>
      <c r="W53" s="76">
        <f t="shared" si="13"/>
        <v>0</v>
      </c>
    </row>
    <row r="54" spans="1:23" x14ac:dyDescent="0.2">
      <c r="A54" s="320" t="s">
        <v>346</v>
      </c>
      <c r="B54" s="320"/>
      <c r="C54" s="320"/>
      <c r="D54" s="320"/>
      <c r="E54" s="320"/>
      <c r="F54" s="320"/>
      <c r="G54" s="8">
        <v>46</v>
      </c>
      <c r="H54" s="75">
        <v>0</v>
      </c>
      <c r="I54" s="75">
        <v>0</v>
      </c>
      <c r="J54" s="75">
        <v>0</v>
      </c>
      <c r="K54" s="75">
        <v>0</v>
      </c>
      <c r="L54" s="75">
        <v>0</v>
      </c>
      <c r="M54" s="75">
        <v>0</v>
      </c>
      <c r="N54" s="75">
        <v>0</v>
      </c>
      <c r="O54" s="75">
        <v>0</v>
      </c>
      <c r="P54" s="75">
        <v>0</v>
      </c>
      <c r="Q54" s="75">
        <v>0</v>
      </c>
      <c r="R54" s="75">
        <v>0</v>
      </c>
      <c r="S54" s="123">
        <v>0</v>
      </c>
      <c r="T54" s="123">
        <v>0</v>
      </c>
      <c r="U54" s="76">
        <f t="shared" si="12"/>
        <v>0</v>
      </c>
      <c r="V54" s="75">
        <v>0</v>
      </c>
      <c r="W54" s="76">
        <f t="shared" si="13"/>
        <v>0</v>
      </c>
    </row>
    <row r="55" spans="1:23" x14ac:dyDescent="0.2">
      <c r="A55" s="320" t="s">
        <v>347</v>
      </c>
      <c r="B55" s="320"/>
      <c r="C55" s="320"/>
      <c r="D55" s="320"/>
      <c r="E55" s="320"/>
      <c r="F55" s="320"/>
      <c r="G55" s="8">
        <v>47</v>
      </c>
      <c r="H55" s="75">
        <v>0</v>
      </c>
      <c r="I55" s="75">
        <v>0</v>
      </c>
      <c r="J55" s="75">
        <v>0</v>
      </c>
      <c r="K55" s="75">
        <v>0</v>
      </c>
      <c r="L55" s="75">
        <v>0</v>
      </c>
      <c r="M55" s="75">
        <v>0</v>
      </c>
      <c r="N55" s="75">
        <v>0</v>
      </c>
      <c r="O55" s="75">
        <v>0</v>
      </c>
      <c r="P55" s="75">
        <v>0</v>
      </c>
      <c r="Q55" s="75">
        <v>0</v>
      </c>
      <c r="R55" s="75">
        <v>0</v>
      </c>
      <c r="S55" s="75">
        <v>0</v>
      </c>
      <c r="T55" s="75">
        <v>0</v>
      </c>
      <c r="U55" s="76">
        <f t="shared" si="12"/>
        <v>0</v>
      </c>
      <c r="V55" s="75">
        <v>0</v>
      </c>
      <c r="W55" s="76">
        <f t="shared" si="13"/>
        <v>0</v>
      </c>
    </row>
    <row r="56" spans="1:23" x14ac:dyDescent="0.2">
      <c r="A56" s="320" t="s">
        <v>348</v>
      </c>
      <c r="B56" s="320"/>
      <c r="C56" s="320"/>
      <c r="D56" s="320"/>
      <c r="E56" s="320"/>
      <c r="F56" s="320"/>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21" t="s">
        <v>383</v>
      </c>
      <c r="B57" s="321"/>
      <c r="C57" s="321"/>
      <c r="D57" s="321"/>
      <c r="E57" s="321"/>
      <c r="F57" s="321"/>
      <c r="G57" s="10">
        <v>49</v>
      </c>
      <c r="H57" s="78">
        <f>SUM(H38:H56)</f>
        <v>74980500</v>
      </c>
      <c r="I57" s="78">
        <f t="shared" ref="I57:W57" si="14">SUM(I38:I56)</f>
        <v>173442</v>
      </c>
      <c r="J57" s="78">
        <f t="shared" si="14"/>
        <v>800000</v>
      </c>
      <c r="K57" s="78">
        <f t="shared" si="14"/>
        <v>0</v>
      </c>
      <c r="L57" s="78">
        <f t="shared" si="14"/>
        <v>0</v>
      </c>
      <c r="M57" s="78">
        <f t="shared" si="14"/>
        <v>0</v>
      </c>
      <c r="N57" s="78">
        <f t="shared" si="14"/>
        <v>0</v>
      </c>
      <c r="O57" s="78">
        <f t="shared" si="14"/>
        <v>0</v>
      </c>
      <c r="P57" s="78">
        <f t="shared" si="14"/>
        <v>0</v>
      </c>
      <c r="Q57" s="78">
        <f t="shared" si="14"/>
        <v>0</v>
      </c>
      <c r="R57" s="78">
        <f t="shared" si="14"/>
        <v>0</v>
      </c>
      <c r="S57" s="78">
        <f t="shared" si="14"/>
        <v>17491366</v>
      </c>
      <c r="T57" s="78">
        <f t="shared" si="14"/>
        <v>-38412684</v>
      </c>
      <c r="U57" s="78">
        <f t="shared" si="14"/>
        <v>55032624</v>
      </c>
      <c r="V57" s="78">
        <f t="shared" si="14"/>
        <v>0</v>
      </c>
      <c r="W57" s="78">
        <f t="shared" si="14"/>
        <v>55032624</v>
      </c>
    </row>
    <row r="58" spans="1:23" x14ac:dyDescent="0.2">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18" t="s">
        <v>358</v>
      </c>
      <c r="B59" s="318"/>
      <c r="C59" s="318"/>
      <c r="D59" s="318"/>
      <c r="E59" s="318"/>
      <c r="F59" s="318"/>
      <c r="G59" s="9">
        <v>50</v>
      </c>
      <c r="H59" s="77">
        <f>SUM(H40:H48)</f>
        <v>0</v>
      </c>
      <c r="I59" s="77">
        <f t="shared" ref="I59:W59" si="15">SUM(I40:I48)</f>
        <v>0</v>
      </c>
      <c r="J59" s="77">
        <f t="shared" si="15"/>
        <v>-2970050</v>
      </c>
      <c r="K59" s="77">
        <f t="shared" si="15"/>
        <v>-12064778</v>
      </c>
      <c r="L59" s="77">
        <f t="shared" si="15"/>
        <v>0</v>
      </c>
      <c r="M59" s="77">
        <f t="shared" si="15"/>
        <v>0</v>
      </c>
      <c r="N59" s="77">
        <f t="shared" si="15"/>
        <v>0</v>
      </c>
      <c r="O59" s="77">
        <f t="shared" si="15"/>
        <v>0</v>
      </c>
      <c r="P59" s="77">
        <f t="shared" si="15"/>
        <v>0</v>
      </c>
      <c r="Q59" s="77">
        <f t="shared" si="15"/>
        <v>0</v>
      </c>
      <c r="R59" s="77">
        <f t="shared" si="15"/>
        <v>0</v>
      </c>
      <c r="S59" s="77">
        <f t="shared" si="15"/>
        <v>15302048</v>
      </c>
      <c r="T59" s="77">
        <f t="shared" si="15"/>
        <v>-267220</v>
      </c>
      <c r="U59" s="77">
        <f t="shared" si="15"/>
        <v>0</v>
      </c>
      <c r="V59" s="77">
        <f t="shared" si="15"/>
        <v>0</v>
      </c>
      <c r="W59" s="77">
        <f t="shared" si="15"/>
        <v>0</v>
      </c>
    </row>
    <row r="60" spans="1:23" ht="27.75" customHeight="1" x14ac:dyDescent="0.2">
      <c r="A60" s="318" t="s">
        <v>359</v>
      </c>
      <c r="B60" s="318"/>
      <c r="C60" s="318"/>
      <c r="D60" s="318"/>
      <c r="E60" s="318"/>
      <c r="F60" s="318"/>
      <c r="G60" s="9">
        <v>51</v>
      </c>
      <c r="H60" s="77">
        <f>H39+H59</f>
        <v>0</v>
      </c>
      <c r="I60" s="77">
        <f t="shared" ref="I60:W60" si="16">I39+I59</f>
        <v>0</v>
      </c>
      <c r="J60" s="77">
        <f t="shared" si="16"/>
        <v>-2970050</v>
      </c>
      <c r="K60" s="77">
        <f t="shared" si="16"/>
        <v>-12064778</v>
      </c>
      <c r="L60" s="77">
        <f t="shared" si="16"/>
        <v>0</v>
      </c>
      <c r="M60" s="77">
        <f t="shared" si="16"/>
        <v>0</v>
      </c>
      <c r="N60" s="77">
        <f t="shared" si="16"/>
        <v>0</v>
      </c>
      <c r="O60" s="77">
        <f t="shared" si="16"/>
        <v>0</v>
      </c>
      <c r="P60" s="77">
        <f t="shared" si="16"/>
        <v>0</v>
      </c>
      <c r="Q60" s="77">
        <f t="shared" si="16"/>
        <v>0</v>
      </c>
      <c r="R60" s="77">
        <f t="shared" si="16"/>
        <v>0</v>
      </c>
      <c r="S60" s="77">
        <f t="shared" si="16"/>
        <v>15302048</v>
      </c>
      <c r="T60" s="77">
        <f t="shared" si="16"/>
        <v>-38679904</v>
      </c>
      <c r="U60" s="77">
        <f t="shared" si="16"/>
        <v>-38412684</v>
      </c>
      <c r="V60" s="77">
        <f t="shared" si="16"/>
        <v>0</v>
      </c>
      <c r="W60" s="77">
        <f t="shared" si="16"/>
        <v>-38412684</v>
      </c>
    </row>
    <row r="61" spans="1:23" ht="29.25" customHeight="1" x14ac:dyDescent="0.2">
      <c r="A61" s="319" t="s">
        <v>360</v>
      </c>
      <c r="B61" s="319"/>
      <c r="C61" s="319"/>
      <c r="D61" s="319"/>
      <c r="E61" s="319"/>
      <c r="F61" s="319"/>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0</v>
      </c>
      <c r="T61" s="78">
        <f t="shared" si="17"/>
        <v>0</v>
      </c>
      <c r="U61" s="78">
        <f t="shared" si="17"/>
        <v>0</v>
      </c>
      <c r="V61" s="78">
        <f t="shared" si="17"/>
        <v>0</v>
      </c>
      <c r="W61" s="78">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T39">
    <cfRule type="cellIs" dxfId="3" priority="4" stopIfTrue="1" operator="notEqual">
      <formula>ROUND(T39,0)</formula>
    </cfRule>
  </conditionalFormatting>
  <conditionalFormatting sqref="H47:M47 T47">
    <cfRule type="cellIs" dxfId="2" priority="3" stopIfTrue="1" operator="notEqual">
      <formula>ROUND(H47,0)</formula>
    </cfRule>
  </conditionalFormatting>
  <conditionalFormatting sqref="S54:T54">
    <cfRule type="cellIs" dxfId="1" priority="2" stopIfTrue="1" operator="notEqual">
      <formula>ROUND(S54,0)</formula>
    </cfRule>
  </conditionalFormatting>
  <conditionalFormatting sqref="S26:T27">
    <cfRule type="cellIs" dxfId="0" priority="1" stopIfTrue="1" operator="notEqual">
      <formula>ROUND(S26,0)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2"/>
  <sheetViews>
    <sheetView view="pageBreakPreview" topLeftCell="A43" zoomScale="60" zoomScaleNormal="60" workbookViewId="0">
      <selection activeCell="A37" sqref="A37:J62"/>
    </sheetView>
  </sheetViews>
  <sheetFormatPr defaultRowHeight="12.75" x14ac:dyDescent="0.2"/>
  <cols>
    <col min="3" max="3" width="15.28515625" customWidth="1"/>
    <col min="4" max="4" width="46" customWidth="1"/>
    <col min="5" max="5" width="33.42578125" customWidth="1"/>
    <col min="10" max="10" width="137.5703125" customWidth="1"/>
  </cols>
  <sheetData>
    <row r="1" spans="1:10" x14ac:dyDescent="0.2">
      <c r="A1" s="345" t="s">
        <v>456</v>
      </c>
      <c r="B1" s="346"/>
      <c r="C1" s="346"/>
      <c r="D1" s="346"/>
      <c r="E1" s="346"/>
      <c r="F1" s="346"/>
      <c r="G1" s="346"/>
      <c r="H1" s="346"/>
      <c r="I1" s="346"/>
      <c r="J1" s="346"/>
    </row>
    <row r="2" spans="1:10" x14ac:dyDescent="0.2">
      <c r="A2" s="346"/>
      <c r="B2" s="346"/>
      <c r="C2" s="346"/>
      <c r="D2" s="346"/>
      <c r="E2" s="346"/>
      <c r="F2" s="346"/>
      <c r="G2" s="346"/>
      <c r="H2" s="346"/>
      <c r="I2" s="346"/>
      <c r="J2" s="346"/>
    </row>
    <row r="3" spans="1:10" x14ac:dyDescent="0.2">
      <c r="A3" s="346"/>
      <c r="B3" s="346"/>
      <c r="C3" s="346"/>
      <c r="D3" s="346"/>
      <c r="E3" s="346"/>
      <c r="F3" s="346"/>
      <c r="G3" s="346"/>
      <c r="H3" s="346"/>
      <c r="I3" s="346"/>
      <c r="J3" s="346"/>
    </row>
    <row r="4" spans="1:10" x14ac:dyDescent="0.2">
      <c r="A4" s="346"/>
      <c r="B4" s="346"/>
      <c r="C4" s="346"/>
      <c r="D4" s="346"/>
      <c r="E4" s="346"/>
      <c r="F4" s="346"/>
      <c r="G4" s="346"/>
      <c r="H4" s="346"/>
      <c r="I4" s="346"/>
      <c r="J4" s="346"/>
    </row>
    <row r="5" spans="1:10" x14ac:dyDescent="0.2">
      <c r="A5" s="346"/>
      <c r="B5" s="346"/>
      <c r="C5" s="346"/>
      <c r="D5" s="346"/>
      <c r="E5" s="346"/>
      <c r="F5" s="346"/>
      <c r="G5" s="346"/>
      <c r="H5" s="346"/>
      <c r="I5" s="346"/>
      <c r="J5" s="346"/>
    </row>
    <row r="6" spans="1:10" x14ac:dyDescent="0.2">
      <c r="A6" s="346"/>
      <c r="B6" s="346"/>
      <c r="C6" s="346"/>
      <c r="D6" s="346"/>
      <c r="E6" s="346"/>
      <c r="F6" s="346"/>
      <c r="G6" s="346"/>
      <c r="H6" s="346"/>
      <c r="I6" s="346"/>
      <c r="J6" s="346"/>
    </row>
    <row r="7" spans="1:10" x14ac:dyDescent="0.2">
      <c r="A7" s="346"/>
      <c r="B7" s="346"/>
      <c r="C7" s="346"/>
      <c r="D7" s="346"/>
      <c r="E7" s="346"/>
      <c r="F7" s="346"/>
      <c r="G7" s="346"/>
      <c r="H7" s="346"/>
      <c r="I7" s="346"/>
      <c r="J7" s="346"/>
    </row>
    <row r="8" spans="1:10" x14ac:dyDescent="0.2">
      <c r="A8" s="346"/>
      <c r="B8" s="346"/>
      <c r="C8" s="346"/>
      <c r="D8" s="346"/>
      <c r="E8" s="346"/>
      <c r="F8" s="346"/>
      <c r="G8" s="346"/>
      <c r="H8" s="346"/>
      <c r="I8" s="346"/>
      <c r="J8" s="346"/>
    </row>
    <row r="9" spans="1:10" x14ac:dyDescent="0.2">
      <c r="A9" s="346"/>
      <c r="B9" s="346"/>
      <c r="C9" s="346"/>
      <c r="D9" s="346"/>
      <c r="E9" s="346"/>
      <c r="F9" s="346"/>
      <c r="G9" s="346"/>
      <c r="H9" s="346"/>
      <c r="I9" s="346"/>
      <c r="J9" s="346"/>
    </row>
    <row r="10" spans="1:10" x14ac:dyDescent="0.2">
      <c r="A10" s="346"/>
      <c r="B10" s="346"/>
      <c r="C10" s="346"/>
      <c r="D10" s="346"/>
      <c r="E10" s="346"/>
      <c r="F10" s="346"/>
      <c r="G10" s="346"/>
      <c r="H10" s="346"/>
      <c r="I10" s="346"/>
      <c r="J10" s="346"/>
    </row>
    <row r="11" spans="1:10" x14ac:dyDescent="0.2">
      <c r="A11" s="346"/>
      <c r="B11" s="346"/>
      <c r="C11" s="346"/>
      <c r="D11" s="346"/>
      <c r="E11" s="346"/>
      <c r="F11" s="346"/>
      <c r="G11" s="346"/>
      <c r="H11" s="346"/>
      <c r="I11" s="346"/>
      <c r="J11" s="346"/>
    </row>
    <row r="12" spans="1:10" x14ac:dyDescent="0.2">
      <c r="A12" s="346"/>
      <c r="B12" s="346"/>
      <c r="C12" s="346"/>
      <c r="D12" s="346"/>
      <c r="E12" s="346"/>
      <c r="F12" s="346"/>
      <c r="G12" s="346"/>
      <c r="H12" s="346"/>
      <c r="I12" s="346"/>
      <c r="J12" s="346"/>
    </row>
    <row r="13" spans="1:10" x14ac:dyDescent="0.2">
      <c r="A13" s="346"/>
      <c r="B13" s="346"/>
      <c r="C13" s="346"/>
      <c r="D13" s="346"/>
      <c r="E13" s="346"/>
      <c r="F13" s="346"/>
      <c r="G13" s="346"/>
      <c r="H13" s="346"/>
      <c r="I13" s="346"/>
      <c r="J13" s="346"/>
    </row>
    <row r="14" spans="1:10" x14ac:dyDescent="0.2">
      <c r="A14" s="346"/>
      <c r="B14" s="346"/>
      <c r="C14" s="346"/>
      <c r="D14" s="346"/>
      <c r="E14" s="346"/>
      <c r="F14" s="346"/>
      <c r="G14" s="346"/>
      <c r="H14" s="346"/>
      <c r="I14" s="346"/>
      <c r="J14" s="346"/>
    </row>
    <row r="15" spans="1:10" x14ac:dyDescent="0.2">
      <c r="A15" s="346"/>
      <c r="B15" s="346"/>
      <c r="C15" s="346"/>
      <c r="D15" s="346"/>
      <c r="E15" s="346"/>
      <c r="F15" s="346"/>
      <c r="G15" s="346"/>
      <c r="H15" s="346"/>
      <c r="I15" s="346"/>
      <c r="J15" s="346"/>
    </row>
    <row r="16" spans="1:10" x14ac:dyDescent="0.2">
      <c r="A16" s="346"/>
      <c r="B16" s="346"/>
      <c r="C16" s="346"/>
      <c r="D16" s="346"/>
      <c r="E16" s="346"/>
      <c r="F16" s="346"/>
      <c r="G16" s="346"/>
      <c r="H16" s="346"/>
      <c r="I16" s="346"/>
      <c r="J16" s="346"/>
    </row>
    <row r="17" spans="1:10" x14ac:dyDescent="0.2">
      <c r="A17" s="346"/>
      <c r="B17" s="346"/>
      <c r="C17" s="346"/>
      <c r="D17" s="346"/>
      <c r="E17" s="346"/>
      <c r="F17" s="346"/>
      <c r="G17" s="346"/>
      <c r="H17" s="346"/>
      <c r="I17" s="346"/>
      <c r="J17" s="346"/>
    </row>
    <row r="18" spans="1:10" x14ac:dyDescent="0.2">
      <c r="A18" s="346"/>
      <c r="B18" s="346"/>
      <c r="C18" s="346"/>
      <c r="D18" s="346"/>
      <c r="E18" s="346"/>
      <c r="F18" s="346"/>
      <c r="G18" s="346"/>
      <c r="H18" s="346"/>
      <c r="I18" s="346"/>
      <c r="J18" s="346"/>
    </row>
    <row r="19" spans="1:10" x14ac:dyDescent="0.2">
      <c r="A19" s="346"/>
      <c r="B19" s="346"/>
      <c r="C19" s="346"/>
      <c r="D19" s="346"/>
      <c r="E19" s="346"/>
      <c r="F19" s="346"/>
      <c r="G19" s="346"/>
      <c r="H19" s="346"/>
      <c r="I19" s="346"/>
      <c r="J19" s="346"/>
    </row>
    <row r="20" spans="1:10" x14ac:dyDescent="0.2">
      <c r="A20" s="346"/>
      <c r="B20" s="346"/>
      <c r="C20" s="346"/>
      <c r="D20" s="346"/>
      <c r="E20" s="346"/>
      <c r="F20" s="346"/>
      <c r="G20" s="346"/>
      <c r="H20" s="346"/>
      <c r="I20" s="346"/>
      <c r="J20" s="346"/>
    </row>
    <row r="21" spans="1:10" x14ac:dyDescent="0.2">
      <c r="A21" s="346"/>
      <c r="B21" s="346"/>
      <c r="C21" s="346"/>
      <c r="D21" s="346"/>
      <c r="E21" s="346"/>
      <c r="F21" s="346"/>
      <c r="G21" s="346"/>
      <c r="H21" s="346"/>
      <c r="I21" s="346"/>
      <c r="J21" s="346"/>
    </row>
    <row r="22" spans="1:10" x14ac:dyDescent="0.2">
      <c r="A22" s="346"/>
      <c r="B22" s="346"/>
      <c r="C22" s="346"/>
      <c r="D22" s="346"/>
      <c r="E22" s="346"/>
      <c r="F22" s="346"/>
      <c r="G22" s="346"/>
      <c r="H22" s="346"/>
      <c r="I22" s="346"/>
      <c r="J22" s="346"/>
    </row>
    <row r="23" spans="1:10" x14ac:dyDescent="0.2">
      <c r="A23" s="346"/>
      <c r="B23" s="346"/>
      <c r="C23" s="346"/>
      <c r="D23" s="346"/>
      <c r="E23" s="346"/>
      <c r="F23" s="346"/>
      <c r="G23" s="346"/>
      <c r="H23" s="346"/>
      <c r="I23" s="346"/>
      <c r="J23" s="346"/>
    </row>
    <row r="24" spans="1:10" x14ac:dyDescent="0.2">
      <c r="A24" s="346"/>
      <c r="B24" s="346"/>
      <c r="C24" s="346"/>
      <c r="D24" s="346"/>
      <c r="E24" s="346"/>
      <c r="F24" s="346"/>
      <c r="G24" s="346"/>
      <c r="H24" s="346"/>
      <c r="I24" s="346"/>
      <c r="J24" s="346"/>
    </row>
    <row r="25" spans="1:10" ht="119.25" customHeight="1" x14ac:dyDescent="0.2">
      <c r="A25" s="346"/>
      <c r="B25" s="346"/>
      <c r="C25" s="346"/>
      <c r="D25" s="346"/>
      <c r="E25" s="346"/>
      <c r="F25" s="346"/>
      <c r="G25" s="346"/>
      <c r="H25" s="346"/>
      <c r="I25" s="346"/>
      <c r="J25" s="346"/>
    </row>
    <row r="26" spans="1:10" ht="90" customHeight="1" x14ac:dyDescent="0.2">
      <c r="A26" s="346"/>
      <c r="B26" s="346"/>
      <c r="C26" s="346"/>
      <c r="D26" s="346"/>
      <c r="E26" s="346"/>
      <c r="F26" s="346"/>
      <c r="G26" s="346"/>
      <c r="H26" s="346"/>
      <c r="I26" s="346"/>
      <c r="J26" s="346"/>
    </row>
    <row r="27" spans="1:10" ht="13.5" thickBot="1" x14ac:dyDescent="0.25"/>
    <row r="28" spans="1:10" ht="15" thickBot="1" x14ac:dyDescent="0.25">
      <c r="B28" s="129"/>
      <c r="C28" s="130" t="s">
        <v>457</v>
      </c>
      <c r="D28" s="130" t="s">
        <v>458</v>
      </c>
      <c r="E28" s="130" t="s">
        <v>459</v>
      </c>
    </row>
    <row r="29" spans="1:10" ht="394.5" thickBot="1" x14ac:dyDescent="0.25">
      <c r="B29" s="131">
        <v>1</v>
      </c>
      <c r="C29" s="132" t="s">
        <v>460</v>
      </c>
      <c r="D29" s="133" t="s">
        <v>461</v>
      </c>
      <c r="E29" s="134" t="s">
        <v>462</v>
      </c>
    </row>
    <row r="30" spans="1:10" ht="315.75" thickBot="1" x14ac:dyDescent="0.25">
      <c r="B30" s="131">
        <v>2</v>
      </c>
      <c r="C30" s="132" t="s">
        <v>463</v>
      </c>
      <c r="D30" s="133" t="s">
        <v>464</v>
      </c>
      <c r="E30" s="134" t="s">
        <v>465</v>
      </c>
    </row>
    <row r="31" spans="1:10" ht="409.6" thickBot="1" x14ac:dyDescent="0.25">
      <c r="B31" s="135">
        <v>3</v>
      </c>
      <c r="C31" s="136" t="s">
        <v>466</v>
      </c>
      <c r="D31" s="137" t="s">
        <v>467</v>
      </c>
      <c r="E31" s="138" t="s">
        <v>462</v>
      </c>
    </row>
    <row r="32" spans="1:10" ht="327" thickBot="1" x14ac:dyDescent="0.25">
      <c r="B32" s="135">
        <v>4</v>
      </c>
      <c r="C32" s="136" t="s">
        <v>468</v>
      </c>
      <c r="D32" s="137" t="s">
        <v>469</v>
      </c>
      <c r="E32" s="138" t="s">
        <v>470</v>
      </c>
    </row>
    <row r="33" spans="1:10" ht="180.75" thickBot="1" x14ac:dyDescent="0.25">
      <c r="B33" s="131">
        <v>5</v>
      </c>
      <c r="C33" s="132" t="s">
        <v>471</v>
      </c>
      <c r="D33" s="133" t="s">
        <v>472</v>
      </c>
      <c r="E33" s="134" t="s">
        <v>473</v>
      </c>
    </row>
    <row r="34" spans="1:10" ht="409.6" thickBot="1" x14ac:dyDescent="0.25">
      <c r="B34" s="131">
        <v>6</v>
      </c>
      <c r="C34" s="132" t="s">
        <v>474</v>
      </c>
      <c r="D34" s="133" t="s">
        <v>475</v>
      </c>
      <c r="E34" s="134" t="s">
        <v>476</v>
      </c>
    </row>
    <row r="35" spans="1:10" ht="372" thickBot="1" x14ac:dyDescent="0.25">
      <c r="B35" s="131">
        <v>7</v>
      </c>
      <c r="C35" s="132" t="s">
        <v>477</v>
      </c>
      <c r="D35" s="133" t="s">
        <v>478</v>
      </c>
      <c r="E35" s="134" t="s">
        <v>479</v>
      </c>
    </row>
    <row r="36" spans="1:10" ht="14.25" customHeight="1" x14ac:dyDescent="0.2"/>
    <row r="37" spans="1:10" x14ac:dyDescent="0.2">
      <c r="A37" s="345" t="s">
        <v>480</v>
      </c>
      <c r="B37" s="346"/>
      <c r="C37" s="346"/>
      <c r="D37" s="346"/>
      <c r="E37" s="346"/>
      <c r="F37" s="346"/>
      <c r="G37" s="346"/>
      <c r="H37" s="346"/>
      <c r="I37" s="346"/>
      <c r="J37" s="346"/>
    </row>
    <row r="38" spans="1:10" x14ac:dyDescent="0.2">
      <c r="A38" s="346"/>
      <c r="B38" s="346"/>
      <c r="C38" s="346"/>
      <c r="D38" s="346"/>
      <c r="E38" s="346"/>
      <c r="F38" s="346"/>
      <c r="G38" s="346"/>
      <c r="H38" s="346"/>
      <c r="I38" s="346"/>
      <c r="J38" s="346"/>
    </row>
    <row r="39" spans="1:10" x14ac:dyDescent="0.2">
      <c r="A39" s="346"/>
      <c r="B39" s="346"/>
      <c r="C39" s="346"/>
      <c r="D39" s="346"/>
      <c r="E39" s="346"/>
      <c r="F39" s="346"/>
      <c r="G39" s="346"/>
      <c r="H39" s="346"/>
      <c r="I39" s="346"/>
      <c r="J39" s="346"/>
    </row>
    <row r="40" spans="1:10" x14ac:dyDescent="0.2">
      <c r="A40" s="346"/>
      <c r="B40" s="346"/>
      <c r="C40" s="346"/>
      <c r="D40" s="346"/>
      <c r="E40" s="346"/>
      <c r="F40" s="346"/>
      <c r="G40" s="346"/>
      <c r="H40" s="346"/>
      <c r="I40" s="346"/>
      <c r="J40" s="346"/>
    </row>
    <row r="41" spans="1:10" x14ac:dyDescent="0.2">
      <c r="A41" s="346"/>
      <c r="B41" s="346"/>
      <c r="C41" s="346"/>
      <c r="D41" s="346"/>
      <c r="E41" s="346"/>
      <c r="F41" s="346"/>
      <c r="G41" s="346"/>
      <c r="H41" s="346"/>
      <c r="I41" s="346"/>
      <c r="J41" s="346"/>
    </row>
    <row r="42" spans="1:10" x14ac:dyDescent="0.2">
      <c r="A42" s="346"/>
      <c r="B42" s="346"/>
      <c r="C42" s="346"/>
      <c r="D42" s="346"/>
      <c r="E42" s="346"/>
      <c r="F42" s="346"/>
      <c r="G42" s="346"/>
      <c r="H42" s="346"/>
      <c r="I42" s="346"/>
      <c r="J42" s="346"/>
    </row>
    <row r="43" spans="1:10" x14ac:dyDescent="0.2">
      <c r="A43" s="346"/>
      <c r="B43" s="346"/>
      <c r="C43" s="346"/>
      <c r="D43" s="346"/>
      <c r="E43" s="346"/>
      <c r="F43" s="346"/>
      <c r="G43" s="346"/>
      <c r="H43" s="346"/>
      <c r="I43" s="346"/>
      <c r="J43" s="346"/>
    </row>
    <row r="44" spans="1:10" x14ac:dyDescent="0.2">
      <c r="A44" s="346"/>
      <c r="B44" s="346"/>
      <c r="C44" s="346"/>
      <c r="D44" s="346"/>
      <c r="E44" s="346"/>
      <c r="F44" s="346"/>
      <c r="G44" s="346"/>
      <c r="H44" s="346"/>
      <c r="I44" s="346"/>
      <c r="J44" s="346"/>
    </row>
    <row r="45" spans="1:10" x14ac:dyDescent="0.2">
      <c r="A45" s="346"/>
      <c r="B45" s="346"/>
      <c r="C45" s="346"/>
      <c r="D45" s="346"/>
      <c r="E45" s="346"/>
      <c r="F45" s="346"/>
      <c r="G45" s="346"/>
      <c r="H45" s="346"/>
      <c r="I45" s="346"/>
      <c r="J45" s="346"/>
    </row>
    <row r="46" spans="1:10" x14ac:dyDescent="0.2">
      <c r="A46" s="346"/>
      <c r="B46" s="346"/>
      <c r="C46" s="346"/>
      <c r="D46" s="346"/>
      <c r="E46" s="346"/>
      <c r="F46" s="346"/>
      <c r="G46" s="346"/>
      <c r="H46" s="346"/>
      <c r="I46" s="346"/>
      <c r="J46" s="346"/>
    </row>
    <row r="47" spans="1:10" x14ac:dyDescent="0.2">
      <c r="A47" s="346"/>
      <c r="B47" s="346"/>
      <c r="C47" s="346"/>
      <c r="D47" s="346"/>
      <c r="E47" s="346"/>
      <c r="F47" s="346"/>
      <c r="G47" s="346"/>
      <c r="H47" s="346"/>
      <c r="I47" s="346"/>
      <c r="J47" s="346"/>
    </row>
    <row r="48" spans="1:10" x14ac:dyDescent="0.2">
      <c r="A48" s="346"/>
      <c r="B48" s="346"/>
      <c r="C48" s="346"/>
      <c r="D48" s="346"/>
      <c r="E48" s="346"/>
      <c r="F48" s="346"/>
      <c r="G48" s="346"/>
      <c r="H48" s="346"/>
      <c r="I48" s="346"/>
      <c r="J48" s="346"/>
    </row>
    <row r="49" spans="1:10" x14ac:dyDescent="0.2">
      <c r="A49" s="346"/>
      <c r="B49" s="346"/>
      <c r="C49" s="346"/>
      <c r="D49" s="346"/>
      <c r="E49" s="346"/>
      <c r="F49" s="346"/>
      <c r="G49" s="346"/>
      <c r="H49" s="346"/>
      <c r="I49" s="346"/>
      <c r="J49" s="346"/>
    </row>
    <row r="50" spans="1:10" x14ac:dyDescent="0.2">
      <c r="A50" s="346"/>
      <c r="B50" s="346"/>
      <c r="C50" s="346"/>
      <c r="D50" s="346"/>
      <c r="E50" s="346"/>
      <c r="F50" s="346"/>
      <c r="G50" s="346"/>
      <c r="H50" s="346"/>
      <c r="I50" s="346"/>
      <c r="J50" s="346"/>
    </row>
    <row r="51" spans="1:10" x14ac:dyDescent="0.2">
      <c r="A51" s="346"/>
      <c r="B51" s="346"/>
      <c r="C51" s="346"/>
      <c r="D51" s="346"/>
      <c r="E51" s="346"/>
      <c r="F51" s="346"/>
      <c r="G51" s="346"/>
      <c r="H51" s="346"/>
      <c r="I51" s="346"/>
      <c r="J51" s="346"/>
    </row>
    <row r="52" spans="1:10" x14ac:dyDescent="0.2">
      <c r="A52" s="346"/>
      <c r="B52" s="346"/>
      <c r="C52" s="346"/>
      <c r="D52" s="346"/>
      <c r="E52" s="346"/>
      <c r="F52" s="346"/>
      <c r="G52" s="346"/>
      <c r="H52" s="346"/>
      <c r="I52" s="346"/>
      <c r="J52" s="346"/>
    </row>
    <row r="53" spans="1:10" x14ac:dyDescent="0.2">
      <c r="A53" s="346"/>
      <c r="B53" s="346"/>
      <c r="C53" s="346"/>
      <c r="D53" s="346"/>
      <c r="E53" s="346"/>
      <c r="F53" s="346"/>
      <c r="G53" s="346"/>
      <c r="H53" s="346"/>
      <c r="I53" s="346"/>
      <c r="J53" s="346"/>
    </row>
    <row r="54" spans="1:10" x14ac:dyDescent="0.2">
      <c r="A54" s="346"/>
      <c r="B54" s="346"/>
      <c r="C54" s="346"/>
      <c r="D54" s="346"/>
      <c r="E54" s="346"/>
      <c r="F54" s="346"/>
      <c r="G54" s="346"/>
      <c r="H54" s="346"/>
      <c r="I54" s="346"/>
      <c r="J54" s="346"/>
    </row>
    <row r="55" spans="1:10" x14ac:dyDescent="0.2">
      <c r="A55" s="346"/>
      <c r="B55" s="346"/>
      <c r="C55" s="346"/>
      <c r="D55" s="346"/>
      <c r="E55" s="346"/>
      <c r="F55" s="346"/>
      <c r="G55" s="346"/>
      <c r="H55" s="346"/>
      <c r="I55" s="346"/>
      <c r="J55" s="346"/>
    </row>
    <row r="56" spans="1:10" x14ac:dyDescent="0.2">
      <c r="A56" s="346"/>
      <c r="B56" s="346"/>
      <c r="C56" s="346"/>
      <c r="D56" s="346"/>
      <c r="E56" s="346"/>
      <c r="F56" s="346"/>
      <c r="G56" s="346"/>
      <c r="H56" s="346"/>
      <c r="I56" s="346"/>
      <c r="J56" s="346"/>
    </row>
    <row r="57" spans="1:10" x14ac:dyDescent="0.2">
      <c r="A57" s="346"/>
      <c r="B57" s="346"/>
      <c r="C57" s="346"/>
      <c r="D57" s="346"/>
      <c r="E57" s="346"/>
      <c r="F57" s="346"/>
      <c r="G57" s="346"/>
      <c r="H57" s="346"/>
      <c r="I57" s="346"/>
      <c r="J57" s="346"/>
    </row>
    <row r="58" spans="1:10" x14ac:dyDescent="0.2">
      <c r="A58" s="346"/>
      <c r="B58" s="346"/>
      <c r="C58" s="346"/>
      <c r="D58" s="346"/>
      <c r="E58" s="346"/>
      <c r="F58" s="346"/>
      <c r="G58" s="346"/>
      <c r="H58" s="346"/>
      <c r="I58" s="346"/>
      <c r="J58" s="346"/>
    </row>
    <row r="59" spans="1:10" x14ac:dyDescent="0.2">
      <c r="A59" s="346"/>
      <c r="B59" s="346"/>
      <c r="C59" s="346"/>
      <c r="D59" s="346"/>
      <c r="E59" s="346"/>
      <c r="F59" s="346"/>
      <c r="G59" s="346"/>
      <c r="H59" s="346"/>
      <c r="I59" s="346"/>
      <c r="J59" s="346"/>
    </row>
    <row r="60" spans="1:10" x14ac:dyDescent="0.2">
      <c r="A60" s="346"/>
      <c r="B60" s="346"/>
      <c r="C60" s="346"/>
      <c r="D60" s="346"/>
      <c r="E60" s="346"/>
      <c r="F60" s="346"/>
      <c r="G60" s="346"/>
      <c r="H60" s="346"/>
      <c r="I60" s="346"/>
      <c r="J60" s="346"/>
    </row>
    <row r="61" spans="1:10" x14ac:dyDescent="0.2">
      <c r="A61" s="346"/>
      <c r="B61" s="346"/>
      <c r="C61" s="346"/>
      <c r="D61" s="346"/>
      <c r="E61" s="346"/>
      <c r="F61" s="346"/>
      <c r="G61" s="346"/>
      <c r="H61" s="346"/>
      <c r="I61" s="346"/>
      <c r="J61" s="346"/>
    </row>
    <row r="62" spans="1:10" x14ac:dyDescent="0.2">
      <c r="A62" s="346"/>
      <c r="B62" s="346"/>
      <c r="C62" s="346"/>
      <c r="D62" s="346"/>
      <c r="E62" s="346"/>
      <c r="F62" s="346"/>
      <c r="G62" s="346"/>
      <c r="H62" s="346"/>
      <c r="I62" s="346"/>
      <c r="J62" s="346"/>
    </row>
  </sheetData>
  <mergeCells count="2">
    <mergeCell ref="A1:J26"/>
    <mergeCell ref="A37:J62"/>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ebeef9ca-c00b-443c-ae4d-d16a6508f86d"/>
    <ds:schemaRef ds:uri="http://purl.org/dc/elements/1.1/"/>
    <ds:schemaRef ds:uri="http://purl.org/dc/dcmitype/"/>
    <ds:schemaRef ds:uri="f00c05a3-a522-4b3b-aeec-75a37a6bc44f"/>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Zeljka</cp:lastModifiedBy>
  <cp:lastPrinted>2021-04-26T06:06:02Z</cp:lastPrinted>
  <dcterms:created xsi:type="dcterms:W3CDTF">2008-10-17T11:51:54Z</dcterms:created>
  <dcterms:modified xsi:type="dcterms:W3CDTF">2021-04-26T08:33:17Z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