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mariza.granic\Documents\Qsync\REVIZIJA 2020. GODINE\Bilješke 31.12.2020,\"/>
    </mc:Choice>
  </mc:AlternateContent>
  <xr:revisionPtr revIDLastSave="0" documentId="13_ncr:1_{E7C96299-EBA2-4ABF-8605-7595FCCC8BB9}" xr6:coauthVersionLast="45" xr6:coauthVersionMax="45" xr10:uidLastSave="{00000000-0000-0000-0000-000000000000}"/>
  <bookViews>
    <workbookView xWindow="-120" yWindow="-120" windowWidth="24240" windowHeight="131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<sst xmlns="http://schemas.openxmlformats.org/spreadsheetml/2006/main" count="515" uniqueCount="451">
  <si>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</si>
  <si>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</si>
  <si>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</si>
  <si>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</si>
  <si>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</si>
  <si>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</si>
  <si>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</si>
  <si>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</si>
  <si>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</si>
  <si>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</si>
  <si>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</si>
  <si>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</si>
  <si>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</si>
  <si>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</si>
  <si>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</si>
  <si>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</si>
  <si>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</si>
  <si>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</si>
  <si>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</si>
  <si>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</si>
  <si>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</si>
  <si>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</si>
  <si>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</si>
  <si>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</si>
  <si>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</si>
  <si>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</si>
  <si>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</si>
  <si>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</si>
  <si>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</si>
  <si>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</si>
  <si>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</si>
  <si>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</si>
  <si>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</si>
  <si>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</si>
  <si>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</si>
  <si>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</si>
  <si>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</si>
  <si>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</si>
  <si>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</si>
  <si>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</si>
  <si>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</si>
  <si>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</si>
  <si>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</si>
  <si>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</si>
  <si>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</si>
  <si>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</si>
  <si>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</si>
  <si>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</si>
  <si>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</si>
  <si>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</si>
  <si>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</si>
  <si>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</si>
  <si>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</si>
  <si>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</si>
  <si>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</si>
  <si>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</si>
  <si>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</si>
  <si>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</si>
  <si>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</si>
  <si>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</si>
  <si>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</si>
  <si>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</si>
  <si>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</si>
  <si>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</si>
  <si>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</si>
  <si>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</si>
  <si>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</si>
  <si>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</si>
  <si>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</si>
  <si>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</si>
  <si>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</si>
  <si>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</si>
  <si>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</si>
  <si>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</si>
  <si>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</si>
  <si>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</si>
  <si>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</si>
  <si>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</si>
  <si>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</si>
  <si>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</si>
  <si>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</si>
  <si>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</si>
  <si>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</si>
  <si>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</si>
  <si>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</si>
  <si>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</si>
  <si>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</si>
  <si>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</si>
  <si>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</si>
  <si>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</si>
  <si>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</si>
  <si>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</si>
  <si>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</si>
  <si>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</si>
  <si>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</si>
  <si>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</si>
  <si>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</si>
  <si>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</si>
  <si>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</si>
  <si>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</si>
  <si>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</si>
  <si>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</si>
  <si>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</si>
  <si>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</si>
  <si>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</si>
  <si>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</si>
  <si>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</si>
  <si>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</si>
  <si>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</si>
  <si>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</si>
  <si>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</si>
  <si>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</si>
  <si>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</si>
  <si>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</si>
  <si>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</si>
  <si>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</si>
  <si>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</si>
  <si>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</si>
  <si>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</si>
  <si>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</si>
  <si>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</si>
  <si>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</si>
  <si>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</si>
  <si>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</si>
  <si>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</si>
  <si>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</si>
  <si>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</si>
  <si>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</si>
  <si>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</si>
  <si>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</si>
  <si>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</si>
  <si>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</si>
  <si>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</si>
  <si>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</si>
  <si>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</si>
  <si>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</si>
  <si>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</si>
  <si>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</si>
  <si>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</si>
  <si>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</si>
  <si>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</si>
  <si>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</si>
  <si>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</si>
  <si>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</si>
  <si>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</si>
  <si>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</si>
  <si>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</si>
  <si>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</si>
  <si>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</si>
  <si>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</si>
  <si>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</si>
  <si>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</si>
  <si>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</si>
  <si>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</si>
  <si>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</si>
  <si>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</si>
  <si>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</si>
  <si>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</si>
  <si>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</si>
  <si>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</si>
  <si>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</si>
  <si>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</si>
  <si>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</si>
  <si>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</si>
  <si>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</si>
  <si>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</si>
  <si>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</si>
  <si>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</si>
  <si>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</si>
  <si>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</si>
  <si>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</si>
  <si>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</si>
  <si>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</si>
  <si>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</si>
  <si>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</si>
  <si>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</si>
  <si>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</si>
  <si>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</si>
  <si>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</si>
  <si>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</si>
  <si>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</si>
  <si>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</si>
  <si>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</si>
  <si>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</si>
  <si>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</si>
  <si>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</si>
  <si>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</si>
  <si>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</si>
  <si>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</si>
  <si>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</si>
  <si>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</si>
  <si>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</si>
  <si>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</si>
  <si>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</si>
  <si>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</si>
  <si>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</si>
  <si>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</si>
  <si>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</si>
  <si>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</si>
  <si>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</si>
  <si>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</si>
  <si>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</si>
  <si>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</si>
  <si>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</si>
  <si>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</si>
  <si>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</si>
  <si>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</si>
  <si>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</si>
  <si>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</si>
  <si>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</si>
  <si>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</si>
  <si>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</si>
  <si>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</si>
  <si>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</si>
  <si>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</si>
  <si>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</si>
  <si>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</si>
  <si>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</si>
  <si>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</si>
  <si>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</si>
  <si>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</si>
  <si>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</si>
  <si>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</si>
  <si>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</si>
  <si>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</si>
  <si>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</si>
  <si>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</si>
  <si>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</si>
  <si>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</si>
  <si>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</si>
  <si>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</si>
  <si>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</si>
  <si>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</si>
  <si>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</si>
  <si>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</si>
  <si>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</si>
  <si>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</si>
  <si>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</si>
  <si>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</si>
  <si>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</si>
  <si>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</si>
  <si>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</si>
  <si>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</si>
  <si>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</si>
  <si>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</si>
  <si>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</si>
  <si>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</si>
  <si>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</si>
  <si>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</si>
  <si>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</si>
  <si>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</si>
  <si>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</si>
  <si>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</si>
  <si>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</si>
  <si>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</si>
  <si>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</si>
  <si>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</si>
  <si>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</si>
  <si>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</si>
  <si>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</si>
  <si>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</si>
  <si>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</si>
  <si>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</si>
  <si>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</si>
  <si>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</si>
  <si>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</si>
  <si>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</si>
  <si>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</si>
  <si>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</si>
  <si>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</si>
  <si>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</si>
  <si>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</si>
  <si>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</si>
  <si>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</si>
  <si>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</si>
  <si>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</si>
  <si>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</si>
  <si>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</si>
  <si>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</si>
  <si>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</si>
  <si>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</si>
  <si>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</si>
  <si>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</si>
  <si>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</si>
  <si>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</si>
  <si>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</si>
  <si>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</si>
  <si>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</si>
  <si>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</si>
  <si>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</si>
  <si>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</si>
  <si>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</si>
  <si>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</si>
  <si>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</si>
  <si>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</si>
  <si>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</si>
  <si>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</si>
  <si>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</si>
  <si>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</si>
  <si>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</si>
  <si>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</si>
  <si>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</si>
  <si>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</si>
  <si>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</si>
  <si>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</si>
  <si>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</si>
  <si>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</si>
  <si>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</si>
  <si>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</si>
  <si>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</si>
  <si>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</si>
  <si>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</si>
  <si>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</si>
  <si>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</si>
  <si>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</si>
  <si>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</si>
  <si>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</si>
  <si>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</si>
  <si>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</si>
  <si>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</si>
  <si>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</si>
  <si>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</si>
  <si>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</si>
  <si>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</si>
  <si>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</si>
  <si>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</si>
  <si>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</si>
  <si>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</si>
  <si>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</si>
  <si>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</si>
  <si>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</si>
  <si>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</si>
  <si>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</si>
  <si>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</si>
  <si>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</si>
  <si>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</si>
  <si>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</si>
  <si>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</si>
  <si>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</si>
  <si>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</si>
  <si>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</si>
  <si>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</si>
  <si>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</si>
  <si>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</si>
  <si>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</si>
  <si>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</si>
  <si>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</si>
  <si>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</si>
  <si>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</si>
  <si>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</si>
  <si>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</si>
  <si>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</si>
  <si>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</si>
  <si>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</si>
  <si>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</si>
  <si>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</si>
  <si>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</si>
  <si>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</si>
  <si>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</si>
  <si>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</si>
  <si>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</si>
  <si>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</si>
  <si>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</si>
  <si>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</si>
  <si>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</si>
  <si>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</si>
  <si>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</si>
  <si>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</si>
  <si>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</si>
  <si>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</si>
  <si>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</si>
  <si>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</si>
  <si>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</si>
  <si>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</si>
  <si>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</si>
  <si>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</si>
  <si>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</si>
  <si>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</si>
  <si>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</si>
  <si>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</si>
  <si>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</si>
  <si>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</si>
  <si>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</si>
  <si>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</si>
  <si>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</si>
  <si>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</si>
  <si>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</si>
  <si>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</si>
  <si>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</si>
  <si>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</si>
  <si>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</si>
  <si>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</si>
  <si>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</si>
  <si>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</si>
  <si>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</si>
  <si>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</si>
  <si>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</si>
  <si>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</si>
  <si>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</si>
  <si>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</si>
  <si>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</si>
  <si>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</si>
  <si>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</si>
  <si>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</si>
  <si>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</si>
  <si>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</si>
  <si>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</si>
  <si>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</si>
  <si>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</si>
  <si>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</si>
  <si>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</si>
  <si>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</si>
  <si>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</si>
  <si>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</si>
  <si>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</si>
  <si>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</si>
  <si>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</si>
  <si>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</si>
  <si>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</si>
  <si>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</si>
  <si>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</si>
  <si>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</si>
  <si>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</si>
  <si>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</si>
  <si>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</si>
  <si>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</si>
  <si>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</si>
  <si>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</si>
  <si>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</si>
  <si>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3044572</t>
  </si>
  <si>
    <t>40000124</t>
  </si>
  <si>
    <t>HR</t>
  </si>
  <si>
    <t>747800I0GENHFT1L9Q29</t>
  </si>
  <si>
    <t>90896496260</t>
  </si>
  <si>
    <t>2410</t>
  </si>
  <si>
    <t>IMPERIAL RIVIERA D.D.</t>
  </si>
  <si>
    <t>RAB</t>
  </si>
  <si>
    <t>JURJA BARAKOVIĆA 2</t>
  </si>
  <si>
    <t>uprava@imperial.hr</t>
  </si>
  <si>
    <t>www.imperial-riviera.hr</t>
  </si>
  <si>
    <t>PRAONA D.O.O.</t>
  </si>
  <si>
    <t>ZADARSKA 1. MAKARSKA</t>
  </si>
  <si>
    <t>MARIZA GRANIĆ</t>
  </si>
  <si>
    <t>021440512</t>
  </si>
  <si>
    <t>mariza.granic@imperial.hr</t>
  </si>
  <si>
    <t>ERNST&amp;YOUNG D.O.O.</t>
  </si>
  <si>
    <t>BERISLAV HORVAT</t>
  </si>
  <si>
    <t xml:space="preserve">stanje na dan31.12.2020 </t>
  </si>
  <si>
    <t>Obveznik: IMPERIAL RIVIERA D.D.</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</si>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</sst>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J7" sqref="J7"/>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v>44196</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409</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410</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429</v>
      </c>
      <c r="D10" s="152"/>
      <c r="E10" s="84"/>
      <c r="F10" s="153" t="s">
        <v>411</v>
      </c>
      <c r="G10" s="154"/>
      <c r="H10" s="155" t="s">
        <v>431</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430</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433</v>
      </c>
      <c r="D14" s="152"/>
      <c r="E14" s="157"/>
      <c r="F14" s="158"/>
      <c r="G14" s="98" t="s">
        <v>412</v>
      </c>
      <c r="H14" s="155" t="s">
        <v>432</v>
      </c>
      <c r="I14" s="156"/>
      <c r="J14" s="95"/>
    </row>
    <row r="15" spans="1:10" ht="14.45" customHeight="1" x14ac:dyDescent="0.2">
      <c r="A15" s="84"/>
      <c r="B15" s="85"/>
      <c r="C15" s="82"/>
      <c r="D15" s="82"/>
      <c r="E15" s="119"/>
      <c r="F15" s="119"/>
      <c r="G15" s="119"/>
      <c r="H15" s="119"/>
      <c r="I15" s="82"/>
      <c r="J15" s="35"/>
    </row>
    <row r="16" spans="1:10" ht="13.15" customHeight="1" x14ac:dyDescent="0.2">
      <c r="A16" s="120" t="s">
        <v>413</v>
      </c>
      <c r="B16" s="160"/>
      <c r="C16" s="151" t="s">
        <v>434</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435</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51280</v>
      </c>
      <c r="D20" s="156"/>
      <c r="E20" s="119"/>
      <c r="F20" s="119"/>
      <c r="G20" s="164" t="s">
        <v>436</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437</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438</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439</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517</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416</v>
      </c>
      <c r="D30" s="172" t="s">
        <v>414</v>
      </c>
      <c r="E30" s="131"/>
      <c r="F30" s="131"/>
      <c r="G30" s="131"/>
      <c r="H30" s="104" t="s">
        <v>415</v>
      </c>
      <c r="I30" s="105" t="s">
        <v>416</v>
      </c>
      <c r="J30" s="106"/>
    </row>
    <row r="31" spans="1:10" x14ac:dyDescent="0.2">
      <c r="A31" s="149"/>
      <c r="B31" s="150"/>
      <c r="C31" s="37"/>
      <c r="D31" s="94"/>
      <c r="E31" s="158"/>
      <c r="F31" s="158"/>
      <c r="G31" s="158"/>
      <c r="H31" s="158"/>
      <c r="I31" s="173"/>
      <c r="J31" s="174"/>
    </row>
    <row r="32" spans="1:10" x14ac:dyDescent="0.2">
      <c r="A32" s="149" t="s">
        <v>407</v>
      </c>
      <c r="B32" s="150"/>
      <c r="C32" s="62" t="s">
        <v>419</v>
      </c>
      <c r="D32" s="172" t="s">
        <v>417</v>
      </c>
      <c r="E32" s="131"/>
      <c r="F32" s="131"/>
      <c r="G32" s="131"/>
      <c r="H32" s="107" t="s">
        <v>418</v>
      </c>
      <c r="I32" s="108" t="s">
        <v>419</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t="s">
        <v>440</v>
      </c>
      <c r="B36" s="176"/>
      <c r="C36" s="176"/>
      <c r="D36" s="176"/>
      <c r="E36" s="175" t="s">
        <v>441</v>
      </c>
      <c r="F36" s="176"/>
      <c r="G36" s="176"/>
      <c r="H36" s="176"/>
      <c r="I36" s="178"/>
      <c r="J36" s="83">
        <v>3749045</v>
      </c>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420</v>
      </c>
    </row>
    <row r="48" spans="1:10" ht="14.25" x14ac:dyDescent="0.2">
      <c r="A48" s="39"/>
      <c r="B48" s="97"/>
      <c r="C48" s="97"/>
      <c r="D48" s="82"/>
      <c r="E48" s="119"/>
      <c r="F48" s="119"/>
      <c r="G48" s="179"/>
      <c r="H48" s="179"/>
      <c r="I48" s="82"/>
      <c r="J48" s="110" t="s">
        <v>421</v>
      </c>
    </row>
    <row r="49" spans="1:10" ht="14.45" customHeight="1" x14ac:dyDescent="0.2">
      <c r="A49" s="120" t="s">
        <v>400</v>
      </c>
      <c r="B49" s="121"/>
      <c r="C49" s="155" t="s">
        <v>421</v>
      </c>
      <c r="D49" s="156"/>
      <c r="E49" s="181" t="s">
        <v>422</v>
      </c>
      <c r="F49" s="182"/>
      <c r="G49" s="164"/>
      <c r="H49" s="165"/>
      <c r="I49" s="165"/>
      <c r="J49" s="166"/>
    </row>
    <row r="50" spans="1:10" ht="14.25" x14ac:dyDescent="0.2">
      <c r="A50" s="39"/>
      <c r="B50" s="97"/>
      <c r="C50" s="179"/>
      <c r="D50" s="179"/>
      <c r="E50" s="119"/>
      <c r="F50" s="119"/>
      <c r="G50" s="125" t="s">
        <v>423</v>
      </c>
      <c r="H50" s="125"/>
      <c r="I50" s="125"/>
      <c r="J50" s="40"/>
    </row>
    <row r="51" spans="1:10" ht="13.9" customHeight="1" x14ac:dyDescent="0.2">
      <c r="A51" s="120" t="s">
        <v>401</v>
      </c>
      <c r="B51" s="121"/>
      <c r="C51" s="164" t="s">
        <v>442</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443</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444</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424</v>
      </c>
      <c r="B57" s="121"/>
      <c r="C57" s="122" t="s">
        <v>445</v>
      </c>
      <c r="D57" s="123"/>
      <c r="E57" s="123"/>
      <c r="F57" s="123"/>
      <c r="G57" s="123"/>
      <c r="H57" s="123"/>
      <c r="I57" s="123"/>
      <c r="J57" s="124"/>
    </row>
    <row r="58" spans="1:10" ht="14.45" customHeight="1" x14ac:dyDescent="0.2">
      <c r="A58" s="33"/>
      <c r="B58" s="82"/>
      <c r="C58" s="125" t="s">
        <v>425</v>
      </c>
      <c r="D58" s="125"/>
      <c r="E58" s="125"/>
      <c r="F58" s="125"/>
      <c r="G58" s="82"/>
      <c r="H58" s="82"/>
      <c r="I58" s="82"/>
      <c r="J58" s="35"/>
    </row>
    <row r="59" spans="1:10" ht="14.25" x14ac:dyDescent="0.2">
      <c r="A59" s="120" t="s">
        <v>426</v>
      </c>
      <c r="B59" s="121"/>
      <c r="C59" s="122" t="s">
        <v>446</v>
      </c>
      <c r="D59" s="123"/>
      <c r="E59" s="123"/>
      <c r="F59" s="123"/>
      <c r="G59" s="123"/>
      <c r="H59" s="123"/>
      <c r="I59" s="123"/>
      <c r="J59" s="124"/>
    </row>
    <row r="60" spans="1:10" ht="14.45" customHeight="1" x14ac:dyDescent="0.2">
      <c r="A60" s="41"/>
      <c r="B60" s="42"/>
      <c r="C60" s="126" t="s">
        <v>427</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5" zoomScale="110" zoomScaleNormal="100" workbookViewId="0">
      <selection activeCell="I133" sqref="I133"/>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447</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448</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v>0</v>
      </c>
      <c r="I8" s="58">
        <v>0</v>
      </c>
    </row>
    <row r="9" spans="1:9" ht="12.75" customHeight="1" x14ac:dyDescent="0.2">
      <c r="A9" s="195" t="s">
        <v>5</v>
      </c>
      <c r="B9" s="196"/>
      <c r="C9" s="196"/>
      <c r="D9" s="196"/>
      <c r="E9" s="196"/>
      <c r="F9" s="197"/>
      <c r="G9" s="17">
        <v>2</v>
      </c>
      <c r="H9" s="59">
        <f>H10+H17+H27+H38+H43</f>
        <v>1206158915</v>
      </c>
      <c r="I9" s="59">
        <f>I10+I17+I27+I38+I43</f>
        <v>1314794365</v>
      </c>
    </row>
    <row r="10" spans="1:9" ht="12.75" customHeight="1" x14ac:dyDescent="0.2">
      <c r="A10" s="212" t="s">
        <v>6</v>
      </c>
      <c r="B10" s="213"/>
      <c r="C10" s="213"/>
      <c r="D10" s="213"/>
      <c r="E10" s="213"/>
      <c r="F10" s="214"/>
      <c r="G10" s="17">
        <v>3</v>
      </c>
      <c r="H10" s="59">
        <f>H11+H12+H13+H14+H15+H16</f>
        <v>1629551</v>
      </c>
      <c r="I10" s="59">
        <f>I11+I12+I13+I14+I15+I16</f>
        <v>3704562</v>
      </c>
    </row>
    <row r="11" spans="1:9" ht="12.75" customHeight="1" x14ac:dyDescent="0.2">
      <c r="A11" s="203" t="s">
        <v>7</v>
      </c>
      <c r="B11" s="204"/>
      <c r="C11" s="204"/>
      <c r="D11" s="204"/>
      <c r="E11" s="204"/>
      <c r="F11" s="205"/>
      <c r="G11" s="16">
        <v>4</v>
      </c>
      <c r="H11" s="58">
        <v>0</v>
      </c>
      <c r="I11" s="58">
        <v>0</v>
      </c>
    </row>
    <row r="12" spans="1:9" ht="23.45" customHeight="1" x14ac:dyDescent="0.2">
      <c r="A12" s="203" t="s">
        <v>8</v>
      </c>
      <c r="B12" s="204"/>
      <c r="C12" s="204"/>
      <c r="D12" s="204"/>
      <c r="E12" s="204"/>
      <c r="F12" s="205"/>
      <c r="G12" s="16">
        <v>5</v>
      </c>
      <c r="H12" s="58">
        <v>1599541</v>
      </c>
      <c r="I12" s="58">
        <v>1580814</v>
      </c>
    </row>
    <row r="13" spans="1:9" ht="12.75" customHeight="1" x14ac:dyDescent="0.2">
      <c r="A13" s="203" t="s">
        <v>9</v>
      </c>
      <c r="B13" s="204"/>
      <c r="C13" s="204"/>
      <c r="D13" s="204"/>
      <c r="E13" s="204"/>
      <c r="F13" s="205"/>
      <c r="G13" s="16">
        <v>6</v>
      </c>
      <c r="H13" s="58">
        <v>0</v>
      </c>
      <c r="I13" s="58">
        <v>0</v>
      </c>
    </row>
    <row r="14" spans="1:9" ht="12.75" customHeight="1" x14ac:dyDescent="0.2">
      <c r="A14" s="203" t="s">
        <v>10</v>
      </c>
      <c r="B14" s="204"/>
      <c r="C14" s="204"/>
      <c r="D14" s="204"/>
      <c r="E14" s="204"/>
      <c r="F14" s="205"/>
      <c r="G14" s="16">
        <v>7</v>
      </c>
      <c r="H14" s="58">
        <v>0</v>
      </c>
      <c r="I14" s="58">
        <v>0</v>
      </c>
    </row>
    <row r="15" spans="1:9" ht="12.75" customHeight="1" x14ac:dyDescent="0.2">
      <c r="A15" s="203" t="s">
        <v>11</v>
      </c>
      <c r="B15" s="204"/>
      <c r="C15" s="204"/>
      <c r="D15" s="204"/>
      <c r="E15" s="204"/>
      <c r="F15" s="205"/>
      <c r="G15" s="16">
        <v>8</v>
      </c>
      <c r="H15" s="58">
        <v>30010</v>
      </c>
      <c r="I15" s="58">
        <v>2123748</v>
      </c>
    </row>
    <row r="16" spans="1:9" ht="12.75" customHeight="1" x14ac:dyDescent="0.2">
      <c r="A16" s="203" t="s">
        <v>12</v>
      </c>
      <c r="B16" s="204"/>
      <c r="C16" s="204"/>
      <c r="D16" s="204"/>
      <c r="E16" s="204"/>
      <c r="F16" s="205"/>
      <c r="G16" s="16">
        <v>9</v>
      </c>
      <c r="H16" s="58">
        <v>0</v>
      </c>
      <c r="I16" s="58">
        <v>0</v>
      </c>
    </row>
    <row r="17" spans="1:9" ht="12.75" customHeight="1" x14ac:dyDescent="0.2">
      <c r="A17" s="212" t="s">
        <v>13</v>
      </c>
      <c r="B17" s="213"/>
      <c r="C17" s="213"/>
      <c r="D17" s="213"/>
      <c r="E17" s="213"/>
      <c r="F17" s="214"/>
      <c r="G17" s="17">
        <v>10</v>
      </c>
      <c r="H17" s="59">
        <f>H18+H19+H20+H21+H22+H23+H24+H25+H26</f>
        <v>1165035987</v>
      </c>
      <c r="I17" s="59">
        <f>I18+I19+I20+I21+I22+I23+I24+I25+I26</f>
        <v>1238107999</v>
      </c>
    </row>
    <row r="18" spans="1:9" ht="12.75" customHeight="1" x14ac:dyDescent="0.2">
      <c r="A18" s="203" t="s">
        <v>14</v>
      </c>
      <c r="B18" s="204"/>
      <c r="C18" s="204"/>
      <c r="D18" s="204"/>
      <c r="E18" s="204"/>
      <c r="F18" s="205"/>
      <c r="G18" s="16">
        <v>11</v>
      </c>
      <c r="H18" s="58">
        <v>280299962</v>
      </c>
      <c r="I18" s="58">
        <v>280393548</v>
      </c>
    </row>
    <row r="19" spans="1:9" ht="12.75" customHeight="1" x14ac:dyDescent="0.2">
      <c r="A19" s="203" t="s">
        <v>15</v>
      </c>
      <c r="B19" s="204"/>
      <c r="C19" s="204"/>
      <c r="D19" s="204"/>
      <c r="E19" s="204"/>
      <c r="F19" s="205"/>
      <c r="G19" s="16">
        <v>12</v>
      </c>
      <c r="H19" s="58">
        <v>738260663</v>
      </c>
      <c r="I19" s="58">
        <v>767833986</v>
      </c>
    </row>
    <row r="20" spans="1:9" ht="12.75" customHeight="1" x14ac:dyDescent="0.2">
      <c r="A20" s="203" t="s">
        <v>16</v>
      </c>
      <c r="B20" s="204"/>
      <c r="C20" s="204"/>
      <c r="D20" s="204"/>
      <c r="E20" s="204"/>
      <c r="F20" s="205"/>
      <c r="G20" s="16">
        <v>13</v>
      </c>
      <c r="H20" s="58">
        <v>79339886</v>
      </c>
      <c r="I20" s="58">
        <v>79491766</v>
      </c>
    </row>
    <row r="21" spans="1:9" ht="12.75" customHeight="1" x14ac:dyDescent="0.2">
      <c r="A21" s="203" t="s">
        <v>17</v>
      </c>
      <c r="B21" s="204"/>
      <c r="C21" s="204"/>
      <c r="D21" s="204"/>
      <c r="E21" s="204"/>
      <c r="F21" s="205"/>
      <c r="G21" s="16">
        <v>14</v>
      </c>
      <c r="H21" s="58">
        <v>30880305</v>
      </c>
      <c r="I21" s="58">
        <v>28063029</v>
      </c>
    </row>
    <row r="22" spans="1:9" ht="12.75" customHeight="1" x14ac:dyDescent="0.2">
      <c r="A22" s="203" t="s">
        <v>18</v>
      </c>
      <c r="B22" s="204"/>
      <c r="C22" s="204"/>
      <c r="D22" s="204"/>
      <c r="E22" s="204"/>
      <c r="F22" s="205"/>
      <c r="G22" s="16">
        <v>15</v>
      </c>
      <c r="H22" s="58">
        <v>0</v>
      </c>
      <c r="I22" s="58">
        <v>0</v>
      </c>
    </row>
    <row r="23" spans="1:9" ht="12.75" customHeight="1" x14ac:dyDescent="0.2">
      <c r="A23" s="203" t="s">
        <v>19</v>
      </c>
      <c r="B23" s="204"/>
      <c r="C23" s="204"/>
      <c r="D23" s="204"/>
      <c r="E23" s="204"/>
      <c r="F23" s="205"/>
      <c r="G23" s="16">
        <v>16</v>
      </c>
      <c r="H23" s="58">
        <v>989821</v>
      </c>
      <c r="I23" s="58">
        <v>828087</v>
      </c>
    </row>
    <row r="24" spans="1:9" ht="12.75" customHeight="1" x14ac:dyDescent="0.2">
      <c r="A24" s="203" t="s">
        <v>20</v>
      </c>
      <c r="B24" s="204"/>
      <c r="C24" s="204"/>
      <c r="D24" s="204"/>
      <c r="E24" s="204"/>
      <c r="F24" s="205"/>
      <c r="G24" s="16">
        <v>17</v>
      </c>
      <c r="H24" s="58">
        <v>30132094</v>
      </c>
      <c r="I24" s="58">
        <v>76325408</v>
      </c>
    </row>
    <row r="25" spans="1:9" ht="12.75" customHeight="1" x14ac:dyDescent="0.2">
      <c r="A25" s="203" t="s">
        <v>21</v>
      </c>
      <c r="B25" s="204"/>
      <c r="C25" s="204"/>
      <c r="D25" s="204"/>
      <c r="E25" s="204"/>
      <c r="F25" s="205"/>
      <c r="G25" s="16">
        <v>18</v>
      </c>
      <c r="H25" s="58">
        <v>5133256</v>
      </c>
      <c r="I25" s="58">
        <v>5172175</v>
      </c>
    </row>
    <row r="26" spans="1:9" ht="12.75" customHeight="1" x14ac:dyDescent="0.2">
      <c r="A26" s="203" t="s">
        <v>22</v>
      </c>
      <c r="B26" s="204"/>
      <c r="C26" s="204"/>
      <c r="D26" s="204"/>
      <c r="E26" s="204"/>
      <c r="F26" s="205"/>
      <c r="G26" s="16">
        <v>19</v>
      </c>
      <c r="H26" s="58">
        <v>0</v>
      </c>
      <c r="I26" s="58">
        <v>0</v>
      </c>
    </row>
    <row r="27" spans="1:9" ht="12.75" customHeight="1" x14ac:dyDescent="0.2">
      <c r="A27" s="212" t="s">
        <v>23</v>
      </c>
      <c r="B27" s="213"/>
      <c r="C27" s="213"/>
      <c r="D27" s="213"/>
      <c r="E27" s="213"/>
      <c r="F27" s="214"/>
      <c r="G27" s="17">
        <v>20</v>
      </c>
      <c r="H27" s="59">
        <f>SUM(H28:H37)</f>
        <v>31690</v>
      </c>
      <c r="I27" s="59">
        <f>SUM(I28:I37)</f>
        <v>31690</v>
      </c>
    </row>
    <row r="28" spans="1:9" ht="12.75" customHeight="1" x14ac:dyDescent="0.2">
      <c r="A28" s="203" t="s">
        <v>24</v>
      </c>
      <c r="B28" s="204"/>
      <c r="C28" s="204"/>
      <c r="D28" s="204"/>
      <c r="E28" s="204"/>
      <c r="F28" s="205"/>
      <c r="G28" s="16">
        <v>21</v>
      </c>
      <c r="H28" s="58">
        <v>0</v>
      </c>
      <c r="I28" s="58">
        <v>0</v>
      </c>
    </row>
    <row r="29" spans="1:9" ht="12.75" customHeight="1" x14ac:dyDescent="0.2">
      <c r="A29" s="203" t="s">
        <v>25</v>
      </c>
      <c r="B29" s="204"/>
      <c r="C29" s="204"/>
      <c r="D29" s="204"/>
      <c r="E29" s="204"/>
      <c r="F29" s="205"/>
      <c r="G29" s="16">
        <v>22</v>
      </c>
      <c r="H29" s="58">
        <v>0</v>
      </c>
      <c r="I29" s="58">
        <v>0</v>
      </c>
    </row>
    <row r="30" spans="1:9" ht="12.75" customHeight="1" x14ac:dyDescent="0.2">
      <c r="A30" s="203" t="s">
        <v>26</v>
      </c>
      <c r="B30" s="204"/>
      <c r="C30" s="204"/>
      <c r="D30" s="204"/>
      <c r="E30" s="204"/>
      <c r="F30" s="205"/>
      <c r="G30" s="16">
        <v>23</v>
      </c>
      <c r="H30" s="58">
        <v>0</v>
      </c>
      <c r="I30" s="58">
        <v>0</v>
      </c>
    </row>
    <row r="31" spans="1:9" ht="24.6" customHeight="1" x14ac:dyDescent="0.2">
      <c r="A31" s="203" t="s">
        <v>27</v>
      </c>
      <c r="B31" s="204"/>
      <c r="C31" s="204"/>
      <c r="D31" s="204"/>
      <c r="E31" s="204"/>
      <c r="F31" s="205"/>
      <c r="G31" s="16">
        <v>24</v>
      </c>
      <c r="H31" s="58">
        <v>30000</v>
      </c>
      <c r="I31" s="58">
        <v>30000</v>
      </c>
    </row>
    <row r="32" spans="1:9" ht="24" customHeight="1" x14ac:dyDescent="0.2">
      <c r="A32" s="203" t="s">
        <v>28</v>
      </c>
      <c r="B32" s="204"/>
      <c r="C32" s="204"/>
      <c r="D32" s="204"/>
      <c r="E32" s="204"/>
      <c r="F32" s="205"/>
      <c r="G32" s="16">
        <v>25</v>
      </c>
      <c r="H32" s="58">
        <v>0</v>
      </c>
      <c r="I32" s="58">
        <v>0</v>
      </c>
    </row>
    <row r="33" spans="1:9" ht="26.45" customHeight="1" x14ac:dyDescent="0.2">
      <c r="A33" s="203" t="s">
        <v>29</v>
      </c>
      <c r="B33" s="204"/>
      <c r="C33" s="204"/>
      <c r="D33" s="204"/>
      <c r="E33" s="204"/>
      <c r="F33" s="205"/>
      <c r="G33" s="16">
        <v>26</v>
      </c>
      <c r="H33" s="58">
        <v>0</v>
      </c>
      <c r="I33" s="58">
        <v>0</v>
      </c>
    </row>
    <row r="34" spans="1:9" ht="12.75" customHeight="1" x14ac:dyDescent="0.2">
      <c r="A34" s="203" t="s">
        <v>30</v>
      </c>
      <c r="B34" s="204"/>
      <c r="C34" s="204"/>
      <c r="D34" s="204"/>
      <c r="E34" s="204"/>
      <c r="F34" s="205"/>
      <c r="G34" s="16">
        <v>27</v>
      </c>
      <c r="H34" s="58">
        <v>1690</v>
      </c>
      <c r="I34" s="58">
        <v>1690</v>
      </c>
    </row>
    <row r="35" spans="1:9" ht="12.75" customHeight="1" x14ac:dyDescent="0.2">
      <c r="A35" s="203" t="s">
        <v>31</v>
      </c>
      <c r="B35" s="204"/>
      <c r="C35" s="204"/>
      <c r="D35" s="204"/>
      <c r="E35" s="204"/>
      <c r="F35" s="205"/>
      <c r="G35" s="16">
        <v>28</v>
      </c>
      <c r="H35" s="58">
        <v>0</v>
      </c>
      <c r="I35" s="58">
        <v>0</v>
      </c>
    </row>
    <row r="36" spans="1:9" ht="12.75" customHeight="1" x14ac:dyDescent="0.2">
      <c r="A36" s="203" t="s">
        <v>32</v>
      </c>
      <c r="B36" s="204"/>
      <c r="C36" s="204"/>
      <c r="D36" s="204"/>
      <c r="E36" s="204"/>
      <c r="F36" s="205"/>
      <c r="G36" s="16">
        <v>29</v>
      </c>
      <c r="H36" s="58">
        <v>0</v>
      </c>
      <c r="I36" s="58">
        <v>0</v>
      </c>
    </row>
    <row r="37" spans="1:9" ht="12.75" customHeight="1" x14ac:dyDescent="0.2">
      <c r="A37" s="203" t="s">
        <v>33</v>
      </c>
      <c r="B37" s="204"/>
      <c r="C37" s="204"/>
      <c r="D37" s="204"/>
      <c r="E37" s="204"/>
      <c r="F37" s="205"/>
      <c r="G37" s="16">
        <v>30</v>
      </c>
      <c r="H37" s="58">
        <v>0</v>
      </c>
      <c r="I37" s="58">
        <v>0</v>
      </c>
    </row>
    <row r="38" spans="1:9" ht="12.75" customHeight="1" x14ac:dyDescent="0.2">
      <c r="A38" s="212" t="s">
        <v>34</v>
      </c>
      <c r="B38" s="213"/>
      <c r="C38" s="213"/>
      <c r="D38" s="213"/>
      <c r="E38" s="213"/>
      <c r="F38" s="214"/>
      <c r="G38" s="17">
        <v>31</v>
      </c>
      <c r="H38" s="59">
        <f>H39+H40+H41+H42</f>
        <v>0</v>
      </c>
      <c r="I38" s="59">
        <f>I39+I40+I41+I42</f>
        <v>0</v>
      </c>
    </row>
    <row r="39" spans="1:9" ht="12.75" customHeight="1" x14ac:dyDescent="0.2">
      <c r="A39" s="203" t="s">
        <v>35</v>
      </c>
      <c r="B39" s="204"/>
      <c r="C39" s="204"/>
      <c r="D39" s="204"/>
      <c r="E39" s="204"/>
      <c r="F39" s="205"/>
      <c r="G39" s="16">
        <v>32</v>
      </c>
      <c r="H39" s="58">
        <v>0</v>
      </c>
      <c r="I39" s="58">
        <v>0</v>
      </c>
    </row>
    <row r="40" spans="1:9" ht="12.75" customHeight="1" x14ac:dyDescent="0.2">
      <c r="A40" s="203" t="s">
        <v>36</v>
      </c>
      <c r="B40" s="204"/>
      <c r="C40" s="204"/>
      <c r="D40" s="204"/>
      <c r="E40" s="204"/>
      <c r="F40" s="205"/>
      <c r="G40" s="16">
        <v>33</v>
      </c>
      <c r="H40" s="58">
        <v>0</v>
      </c>
      <c r="I40" s="58">
        <v>0</v>
      </c>
    </row>
    <row r="41" spans="1:9" ht="12.75" customHeight="1" x14ac:dyDescent="0.2">
      <c r="A41" s="203" t="s">
        <v>37</v>
      </c>
      <c r="B41" s="204"/>
      <c r="C41" s="204"/>
      <c r="D41" s="204"/>
      <c r="E41" s="204"/>
      <c r="F41" s="205"/>
      <c r="G41" s="16">
        <v>34</v>
      </c>
      <c r="H41" s="58">
        <v>0</v>
      </c>
      <c r="I41" s="58">
        <v>0</v>
      </c>
    </row>
    <row r="42" spans="1:9" ht="12.75" customHeight="1" x14ac:dyDescent="0.2">
      <c r="A42" s="203" t="s">
        <v>38</v>
      </c>
      <c r="B42" s="204"/>
      <c r="C42" s="204"/>
      <c r="D42" s="204"/>
      <c r="E42" s="204"/>
      <c r="F42" s="205"/>
      <c r="G42" s="16">
        <v>35</v>
      </c>
      <c r="H42" s="58">
        <v>0</v>
      </c>
      <c r="I42" s="58">
        <v>0</v>
      </c>
    </row>
    <row r="43" spans="1:9" ht="12.75" customHeight="1" x14ac:dyDescent="0.2">
      <c r="A43" s="187" t="s">
        <v>39</v>
      </c>
      <c r="B43" s="188"/>
      <c r="C43" s="188"/>
      <c r="D43" s="188"/>
      <c r="E43" s="188"/>
      <c r="F43" s="189"/>
      <c r="G43" s="16">
        <v>36</v>
      </c>
      <c r="H43" s="58">
        <v>39461687</v>
      </c>
      <c r="I43" s="58">
        <v>72950114</v>
      </c>
    </row>
    <row r="44" spans="1:9" ht="12.75" customHeight="1" x14ac:dyDescent="0.2">
      <c r="A44" s="195" t="s">
        <v>40</v>
      </c>
      <c r="B44" s="196"/>
      <c r="C44" s="196"/>
      <c r="D44" s="196"/>
      <c r="E44" s="196"/>
      <c r="F44" s="197"/>
      <c r="G44" s="17">
        <v>37</v>
      </c>
      <c r="H44" s="59">
        <f>H45+H53+H60+H70</f>
        <v>316698773</v>
      </c>
      <c r="I44" s="59">
        <f>I45+I53+I60+I70</f>
        <v>147721487</v>
      </c>
    </row>
    <row r="45" spans="1:9" ht="12.75" customHeight="1" x14ac:dyDescent="0.2">
      <c r="A45" s="212" t="s">
        <v>41</v>
      </c>
      <c r="B45" s="213"/>
      <c r="C45" s="213"/>
      <c r="D45" s="213"/>
      <c r="E45" s="213"/>
      <c r="F45" s="214"/>
      <c r="G45" s="17">
        <v>38</v>
      </c>
      <c r="H45" s="59">
        <f>SUM(H46:H52)</f>
        <v>3106048</v>
      </c>
      <c r="I45" s="59">
        <f>SUM(I46:I52)</f>
        <v>2810354</v>
      </c>
    </row>
    <row r="46" spans="1:9" ht="12.75" customHeight="1" x14ac:dyDescent="0.2">
      <c r="A46" s="203" t="s">
        <v>42</v>
      </c>
      <c r="B46" s="204"/>
      <c r="C46" s="204"/>
      <c r="D46" s="204"/>
      <c r="E46" s="204"/>
      <c r="F46" s="205"/>
      <c r="G46" s="16">
        <v>39</v>
      </c>
      <c r="H46" s="58">
        <v>3020928</v>
      </c>
      <c r="I46" s="58">
        <v>2743983</v>
      </c>
    </row>
    <row r="47" spans="1:9" ht="12.75" customHeight="1" x14ac:dyDescent="0.2">
      <c r="A47" s="203" t="s">
        <v>43</v>
      </c>
      <c r="B47" s="204"/>
      <c r="C47" s="204"/>
      <c r="D47" s="204"/>
      <c r="E47" s="204"/>
      <c r="F47" s="205"/>
      <c r="G47" s="16">
        <v>40</v>
      </c>
      <c r="H47" s="58">
        <v>0</v>
      </c>
      <c r="I47" s="58">
        <v>0</v>
      </c>
    </row>
    <row r="48" spans="1:9" ht="12.75" customHeight="1" x14ac:dyDescent="0.2">
      <c r="A48" s="203" t="s">
        <v>44</v>
      </c>
      <c r="B48" s="204"/>
      <c r="C48" s="204"/>
      <c r="D48" s="204"/>
      <c r="E48" s="204"/>
      <c r="F48" s="205"/>
      <c r="G48" s="16">
        <v>41</v>
      </c>
      <c r="H48" s="58">
        <v>0</v>
      </c>
      <c r="I48" s="58">
        <v>0</v>
      </c>
    </row>
    <row r="49" spans="1:9" ht="12.75" customHeight="1" x14ac:dyDescent="0.2">
      <c r="A49" s="203" t="s">
        <v>45</v>
      </c>
      <c r="B49" s="204"/>
      <c r="C49" s="204"/>
      <c r="D49" s="204"/>
      <c r="E49" s="204"/>
      <c r="F49" s="205"/>
      <c r="G49" s="16">
        <v>42</v>
      </c>
      <c r="H49" s="58">
        <v>38842</v>
      </c>
      <c r="I49" s="58">
        <v>34384</v>
      </c>
    </row>
    <row r="50" spans="1:9" ht="12.75" customHeight="1" x14ac:dyDescent="0.2">
      <c r="A50" s="203" t="s">
        <v>46</v>
      </c>
      <c r="B50" s="204"/>
      <c r="C50" s="204"/>
      <c r="D50" s="204"/>
      <c r="E50" s="204"/>
      <c r="F50" s="205"/>
      <c r="G50" s="16">
        <v>43</v>
      </c>
      <c r="H50" s="58">
        <v>46278</v>
      </c>
      <c r="I50" s="58">
        <v>31987</v>
      </c>
    </row>
    <row r="51" spans="1:9" ht="12.75" customHeight="1" x14ac:dyDescent="0.2">
      <c r="A51" s="203" t="s">
        <v>47</v>
      </c>
      <c r="B51" s="204"/>
      <c r="C51" s="204"/>
      <c r="D51" s="204"/>
      <c r="E51" s="204"/>
      <c r="F51" s="205"/>
      <c r="G51" s="16">
        <v>44</v>
      </c>
      <c r="H51" s="58">
        <v>0</v>
      </c>
      <c r="I51" s="58">
        <v>0</v>
      </c>
    </row>
    <row r="52" spans="1:9" ht="12.75" customHeight="1" x14ac:dyDescent="0.2">
      <c r="A52" s="203" t="s">
        <v>48</v>
      </c>
      <c r="B52" s="204"/>
      <c r="C52" s="204"/>
      <c r="D52" s="204"/>
      <c r="E52" s="204"/>
      <c r="F52" s="205"/>
      <c r="G52" s="16">
        <v>45</v>
      </c>
      <c r="H52" s="58">
        <v>0</v>
      </c>
      <c r="I52" s="58">
        <v>0</v>
      </c>
    </row>
    <row r="53" spans="1:9" ht="12.75" customHeight="1" x14ac:dyDescent="0.2">
      <c r="A53" s="212" t="s">
        <v>49</v>
      </c>
      <c r="B53" s="213"/>
      <c r="C53" s="213"/>
      <c r="D53" s="213"/>
      <c r="E53" s="213"/>
      <c r="F53" s="214"/>
      <c r="G53" s="17">
        <v>46</v>
      </c>
      <c r="H53" s="59">
        <f>SUM(H54:H59)</f>
        <v>14622695</v>
      </c>
      <c r="I53" s="59">
        <f>SUM(I54:I59)</f>
        <v>5338206</v>
      </c>
    </row>
    <row r="54" spans="1:9" ht="12.75" customHeight="1" x14ac:dyDescent="0.2">
      <c r="A54" s="203" t="s">
        <v>50</v>
      </c>
      <c r="B54" s="204"/>
      <c r="C54" s="204"/>
      <c r="D54" s="204"/>
      <c r="E54" s="204"/>
      <c r="F54" s="205"/>
      <c r="G54" s="16">
        <v>47</v>
      </c>
      <c r="H54" s="58">
        <v>78395</v>
      </c>
      <c r="I54" s="58">
        <v>31611</v>
      </c>
    </row>
    <row r="55" spans="1:9" ht="12.75" customHeight="1" x14ac:dyDescent="0.2">
      <c r="A55" s="203" t="s">
        <v>51</v>
      </c>
      <c r="B55" s="204"/>
      <c r="C55" s="204"/>
      <c r="D55" s="204"/>
      <c r="E55" s="204"/>
      <c r="F55" s="205"/>
      <c r="G55" s="16">
        <v>48</v>
      </c>
      <c r="H55" s="58">
        <v>2359170</v>
      </c>
      <c r="I55" s="58">
        <v>1267780</v>
      </c>
    </row>
    <row r="56" spans="1:9" ht="12.75" customHeight="1" x14ac:dyDescent="0.2">
      <c r="A56" s="203" t="s">
        <v>52</v>
      </c>
      <c r="B56" s="204"/>
      <c r="C56" s="204"/>
      <c r="D56" s="204"/>
      <c r="E56" s="204"/>
      <c r="F56" s="205"/>
      <c r="G56" s="16">
        <v>49</v>
      </c>
      <c r="H56" s="58">
        <v>4143745</v>
      </c>
      <c r="I56" s="58">
        <v>617466</v>
      </c>
    </row>
    <row r="57" spans="1:9" ht="12.75" customHeight="1" x14ac:dyDescent="0.2">
      <c r="A57" s="203" t="s">
        <v>53</v>
      </c>
      <c r="B57" s="204"/>
      <c r="C57" s="204"/>
      <c r="D57" s="204"/>
      <c r="E57" s="204"/>
      <c r="F57" s="205"/>
      <c r="G57" s="16">
        <v>50</v>
      </c>
      <c r="H57" s="58">
        <v>22887</v>
      </c>
      <c r="I57" s="58">
        <v>12555</v>
      </c>
    </row>
    <row r="58" spans="1:9" ht="12.75" customHeight="1" x14ac:dyDescent="0.2">
      <c r="A58" s="203" t="s">
        <v>54</v>
      </c>
      <c r="B58" s="204"/>
      <c r="C58" s="204"/>
      <c r="D58" s="204"/>
      <c r="E58" s="204"/>
      <c r="F58" s="205"/>
      <c r="G58" s="16">
        <v>51</v>
      </c>
      <c r="H58" s="58">
        <v>7941358</v>
      </c>
      <c r="I58" s="58">
        <v>2696665</v>
      </c>
    </row>
    <row r="59" spans="1:9" ht="12.75" customHeight="1" x14ac:dyDescent="0.2">
      <c r="A59" s="203" t="s">
        <v>55</v>
      </c>
      <c r="B59" s="204"/>
      <c r="C59" s="204"/>
      <c r="D59" s="204"/>
      <c r="E59" s="204"/>
      <c r="F59" s="205"/>
      <c r="G59" s="16">
        <v>52</v>
      </c>
      <c r="H59" s="58">
        <v>77140</v>
      </c>
      <c r="I59" s="58">
        <v>712129</v>
      </c>
    </row>
    <row r="60" spans="1:9" ht="12.75" customHeight="1" x14ac:dyDescent="0.2">
      <c r="A60" s="212" t="s">
        <v>56</v>
      </c>
      <c r="B60" s="213"/>
      <c r="C60" s="213"/>
      <c r="D60" s="213"/>
      <c r="E60" s="213"/>
      <c r="F60" s="214"/>
      <c r="G60" s="17">
        <v>53</v>
      </c>
      <c r="H60" s="59">
        <f>SUM(H61:H69)</f>
        <v>135000</v>
      </c>
      <c r="I60" s="59">
        <f>SUM(I61:I69)</f>
        <v>0</v>
      </c>
    </row>
    <row r="61" spans="1:9" ht="12.75" customHeight="1" x14ac:dyDescent="0.2">
      <c r="A61" s="203" t="s">
        <v>24</v>
      </c>
      <c r="B61" s="204"/>
      <c r="C61" s="204"/>
      <c r="D61" s="204"/>
      <c r="E61" s="204"/>
      <c r="F61" s="205"/>
      <c r="G61" s="16">
        <v>54</v>
      </c>
      <c r="H61" s="58">
        <v>0</v>
      </c>
      <c r="I61" s="58">
        <v>0</v>
      </c>
    </row>
    <row r="62" spans="1:9" ht="12.75" customHeight="1" x14ac:dyDescent="0.2">
      <c r="A62" s="203" t="s">
        <v>25</v>
      </c>
      <c r="B62" s="204"/>
      <c r="C62" s="204"/>
      <c r="D62" s="204"/>
      <c r="E62" s="204"/>
      <c r="F62" s="205"/>
      <c r="G62" s="16">
        <v>55</v>
      </c>
      <c r="H62" s="58">
        <v>0</v>
      </c>
      <c r="I62" s="58">
        <v>0</v>
      </c>
    </row>
    <row r="63" spans="1:9" ht="12.75" customHeight="1" x14ac:dyDescent="0.2">
      <c r="A63" s="203" t="s">
        <v>26</v>
      </c>
      <c r="B63" s="204"/>
      <c r="C63" s="204"/>
      <c r="D63" s="204"/>
      <c r="E63" s="204"/>
      <c r="F63" s="205"/>
      <c r="G63" s="16">
        <v>56</v>
      </c>
      <c r="H63" s="58">
        <v>0</v>
      </c>
      <c r="I63" s="58">
        <v>0</v>
      </c>
    </row>
    <row r="64" spans="1:9" ht="23.45" customHeight="1" x14ac:dyDescent="0.2">
      <c r="A64" s="203" t="s">
        <v>57</v>
      </c>
      <c r="B64" s="204"/>
      <c r="C64" s="204"/>
      <c r="D64" s="204"/>
      <c r="E64" s="204"/>
      <c r="F64" s="205"/>
      <c r="G64" s="16">
        <v>57</v>
      </c>
      <c r="H64" s="58">
        <v>0</v>
      </c>
      <c r="I64" s="58">
        <v>0</v>
      </c>
    </row>
    <row r="65" spans="1:9" ht="21" customHeight="1" x14ac:dyDescent="0.2">
      <c r="A65" s="203" t="s">
        <v>28</v>
      </c>
      <c r="B65" s="204"/>
      <c r="C65" s="204"/>
      <c r="D65" s="204"/>
      <c r="E65" s="204"/>
      <c r="F65" s="205"/>
      <c r="G65" s="16">
        <v>58</v>
      </c>
      <c r="H65" s="58">
        <v>0</v>
      </c>
      <c r="I65" s="58">
        <v>0</v>
      </c>
    </row>
    <row r="66" spans="1:9" ht="22.9" customHeight="1" x14ac:dyDescent="0.2">
      <c r="A66" s="203" t="s">
        <v>29</v>
      </c>
      <c r="B66" s="204"/>
      <c r="C66" s="204"/>
      <c r="D66" s="204"/>
      <c r="E66" s="204"/>
      <c r="F66" s="205"/>
      <c r="G66" s="16">
        <v>59</v>
      </c>
      <c r="H66" s="58">
        <v>0</v>
      </c>
      <c r="I66" s="58">
        <v>0</v>
      </c>
    </row>
    <row r="67" spans="1:9" ht="12.75" customHeight="1" x14ac:dyDescent="0.2">
      <c r="A67" s="203" t="s">
        <v>30</v>
      </c>
      <c r="B67" s="204"/>
      <c r="C67" s="204"/>
      <c r="D67" s="204"/>
      <c r="E67" s="204"/>
      <c r="F67" s="205"/>
      <c r="G67" s="16">
        <v>60</v>
      </c>
      <c r="H67" s="58">
        <v>0</v>
      </c>
      <c r="I67" s="58">
        <v>0</v>
      </c>
    </row>
    <row r="68" spans="1:9" ht="12.75" customHeight="1" x14ac:dyDescent="0.2">
      <c r="A68" s="203" t="s">
        <v>31</v>
      </c>
      <c r="B68" s="204"/>
      <c r="C68" s="204"/>
      <c r="D68" s="204"/>
      <c r="E68" s="204"/>
      <c r="F68" s="205"/>
      <c r="G68" s="16">
        <v>61</v>
      </c>
      <c r="H68" s="58">
        <v>135000</v>
      </c>
      <c r="I68" s="58">
        <v>0</v>
      </c>
    </row>
    <row r="69" spans="1:9" ht="12.75" customHeight="1" x14ac:dyDescent="0.2">
      <c r="A69" s="203" t="s">
        <v>58</v>
      </c>
      <c r="B69" s="204"/>
      <c r="C69" s="204"/>
      <c r="D69" s="204"/>
      <c r="E69" s="204"/>
      <c r="F69" s="205"/>
      <c r="G69" s="16">
        <v>62</v>
      </c>
      <c r="H69" s="58">
        <v>0</v>
      </c>
      <c r="I69" s="58">
        <v>0</v>
      </c>
    </row>
    <row r="70" spans="1:9" ht="12.75" customHeight="1" x14ac:dyDescent="0.2">
      <c r="A70" s="187" t="s">
        <v>59</v>
      </c>
      <c r="B70" s="188"/>
      <c r="C70" s="188"/>
      <c r="D70" s="188"/>
      <c r="E70" s="188"/>
      <c r="F70" s="189"/>
      <c r="G70" s="16">
        <v>63</v>
      </c>
      <c r="H70" s="58">
        <v>298835030</v>
      </c>
      <c r="I70" s="58">
        <v>139572927</v>
      </c>
    </row>
    <row r="71" spans="1:9" ht="12.75" customHeight="1" x14ac:dyDescent="0.2">
      <c r="A71" s="190" t="s">
        <v>60</v>
      </c>
      <c r="B71" s="191"/>
      <c r="C71" s="191"/>
      <c r="D71" s="191"/>
      <c r="E71" s="191"/>
      <c r="F71" s="192"/>
      <c r="G71" s="16">
        <v>64</v>
      </c>
      <c r="H71" s="58">
        <v>1700213</v>
      </c>
      <c r="I71" s="58">
        <v>8631458</v>
      </c>
    </row>
    <row r="72" spans="1:9" ht="12.75" customHeight="1" x14ac:dyDescent="0.2">
      <c r="A72" s="195" t="s">
        <v>61</v>
      </c>
      <c r="B72" s="196"/>
      <c r="C72" s="196"/>
      <c r="D72" s="196"/>
      <c r="E72" s="196"/>
      <c r="F72" s="197"/>
      <c r="G72" s="17">
        <v>65</v>
      </c>
      <c r="H72" s="59">
        <f>H8+H9+H44+H71</f>
        <v>1524557901</v>
      </c>
      <c r="I72" s="59">
        <f>I8+I9+I44+I71</f>
        <v>1471147310</v>
      </c>
    </row>
    <row r="73" spans="1:9" ht="12.75" customHeight="1" x14ac:dyDescent="0.2">
      <c r="A73" s="198" t="s">
        <v>62</v>
      </c>
      <c r="B73" s="199"/>
      <c r="C73" s="199"/>
      <c r="D73" s="199"/>
      <c r="E73" s="199"/>
      <c r="F73" s="200"/>
      <c r="G73" s="19">
        <v>66</v>
      </c>
      <c r="H73" s="60">
        <v>0</v>
      </c>
      <c r="I73" s="60">
        <v>0</v>
      </c>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1146116797</v>
      </c>
      <c r="I75" s="59">
        <f>I76+I77+I78+I84+I85+I89+I92+I95</f>
        <v>1106407155</v>
      </c>
    </row>
    <row r="76" spans="1:9" ht="12.75" customHeight="1" x14ac:dyDescent="0.2">
      <c r="A76" s="193" t="s">
        <v>65</v>
      </c>
      <c r="B76" s="193"/>
      <c r="C76" s="193"/>
      <c r="D76" s="193"/>
      <c r="E76" s="193"/>
      <c r="F76" s="193"/>
      <c r="G76" s="16">
        <v>68</v>
      </c>
      <c r="H76" s="44">
        <v>826668557</v>
      </c>
      <c r="I76" s="44">
        <v>826668557</v>
      </c>
    </row>
    <row r="77" spans="1:9" ht="12.75" customHeight="1" x14ac:dyDescent="0.2">
      <c r="A77" s="193" t="s">
        <v>66</v>
      </c>
      <c r="B77" s="193"/>
      <c r="C77" s="193"/>
      <c r="D77" s="193"/>
      <c r="E77" s="193"/>
      <c r="F77" s="193"/>
      <c r="G77" s="16">
        <v>69</v>
      </c>
      <c r="H77" s="44">
        <v>153851432</v>
      </c>
      <c r="I77" s="44">
        <v>153851432</v>
      </c>
    </row>
    <row r="78" spans="1:9" ht="12.75" customHeight="1" x14ac:dyDescent="0.2">
      <c r="A78" s="194" t="s">
        <v>67</v>
      </c>
      <c r="B78" s="194"/>
      <c r="C78" s="194"/>
      <c r="D78" s="194"/>
      <c r="E78" s="194"/>
      <c r="F78" s="194"/>
      <c r="G78" s="17">
        <v>70</v>
      </c>
      <c r="H78" s="59">
        <f>SUM(H79:H83)</f>
        <v>26912588</v>
      </c>
      <c r="I78" s="59">
        <f>SUM(I79:I83)</f>
        <v>29869560</v>
      </c>
    </row>
    <row r="79" spans="1:9" ht="12.75" customHeight="1" x14ac:dyDescent="0.2">
      <c r="A79" s="183" t="s">
        <v>68</v>
      </c>
      <c r="B79" s="183"/>
      <c r="C79" s="183"/>
      <c r="D79" s="183"/>
      <c r="E79" s="183"/>
      <c r="F79" s="183"/>
      <c r="G79" s="16">
        <v>71</v>
      </c>
      <c r="H79" s="44">
        <v>26953189</v>
      </c>
      <c r="I79" s="44">
        <v>29910161</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-40601</v>
      </c>
      <c r="I81" s="44">
        <v>-40601</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93" t="s">
        <v>73</v>
      </c>
      <c r="B84" s="193"/>
      <c r="C84" s="193"/>
      <c r="D84" s="193"/>
      <c r="E84" s="193"/>
      <c r="F84" s="193"/>
      <c r="G84" s="16">
        <v>76</v>
      </c>
      <c r="H84" s="44">
        <v>0</v>
      </c>
      <c r="I84" s="44">
        <v>0</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194" t="s">
        <v>78</v>
      </c>
      <c r="B89" s="194"/>
      <c r="C89" s="194"/>
      <c r="D89" s="194"/>
      <c r="E89" s="194"/>
      <c r="F89" s="194"/>
      <c r="G89" s="17">
        <v>81</v>
      </c>
      <c r="H89" s="59">
        <f>H90-H91</f>
        <v>74698154</v>
      </c>
      <c r="I89" s="59">
        <f>I90-I91</f>
        <v>131272890</v>
      </c>
    </row>
    <row r="90" spans="1:9" ht="12.75" customHeight="1" x14ac:dyDescent="0.2">
      <c r="A90" s="183" t="s">
        <v>79</v>
      </c>
      <c r="B90" s="183"/>
      <c r="C90" s="183"/>
      <c r="D90" s="183"/>
      <c r="E90" s="183"/>
      <c r="F90" s="183"/>
      <c r="G90" s="16">
        <v>82</v>
      </c>
      <c r="H90" s="44">
        <v>74698154</v>
      </c>
      <c r="I90" s="44">
        <v>131272890</v>
      </c>
    </row>
    <row r="91" spans="1:9" ht="12.75" customHeight="1" x14ac:dyDescent="0.2">
      <c r="A91" s="183" t="s">
        <v>80</v>
      </c>
      <c r="B91" s="183"/>
      <c r="C91" s="183"/>
      <c r="D91" s="183"/>
      <c r="E91" s="183"/>
      <c r="F91" s="183"/>
      <c r="G91" s="16">
        <v>83</v>
      </c>
      <c r="H91" s="44">
        <v>0</v>
      </c>
      <c r="I91" s="44">
        <v>0</v>
      </c>
    </row>
    <row r="92" spans="1:9" ht="12.75" customHeight="1" x14ac:dyDescent="0.2">
      <c r="A92" s="194" t="s">
        <v>81</v>
      </c>
      <c r="B92" s="194"/>
      <c r="C92" s="194"/>
      <c r="D92" s="194"/>
      <c r="E92" s="194"/>
      <c r="F92" s="194"/>
      <c r="G92" s="17">
        <v>84</v>
      </c>
      <c r="H92" s="59">
        <f>H93-H94</f>
        <v>59531709</v>
      </c>
      <c r="I92" s="59">
        <f>I93-I94</f>
        <v>-38853070</v>
      </c>
    </row>
    <row r="93" spans="1:9" ht="12.75" customHeight="1" x14ac:dyDescent="0.2">
      <c r="A93" s="183" t="s">
        <v>82</v>
      </c>
      <c r="B93" s="183"/>
      <c r="C93" s="183"/>
      <c r="D93" s="183"/>
      <c r="E93" s="183"/>
      <c r="F93" s="183"/>
      <c r="G93" s="16">
        <v>85</v>
      </c>
      <c r="H93" s="44">
        <v>59531709</v>
      </c>
      <c r="I93" s="44">
        <v>0</v>
      </c>
    </row>
    <row r="94" spans="1:9" ht="12.75" customHeight="1" x14ac:dyDescent="0.2">
      <c r="A94" s="183" t="s">
        <v>83</v>
      </c>
      <c r="B94" s="183"/>
      <c r="C94" s="183"/>
      <c r="D94" s="183"/>
      <c r="E94" s="183"/>
      <c r="F94" s="183"/>
      <c r="G94" s="16">
        <v>86</v>
      </c>
      <c r="H94" s="44">
        <v>0</v>
      </c>
      <c r="I94" s="44">
        <v>38853070</v>
      </c>
    </row>
    <row r="95" spans="1:9" ht="12.75" customHeight="1" x14ac:dyDescent="0.2">
      <c r="A95" s="193" t="s">
        <v>84</v>
      </c>
      <c r="B95" s="193"/>
      <c r="C95" s="193"/>
      <c r="D95" s="193"/>
      <c r="E95" s="193"/>
      <c r="F95" s="193"/>
      <c r="G95" s="16">
        <v>87</v>
      </c>
      <c r="H95" s="44">
        <v>4454357</v>
      </c>
      <c r="I95" s="44">
        <v>3597786</v>
      </c>
    </row>
    <row r="96" spans="1:9" ht="12.75" customHeight="1" x14ac:dyDescent="0.2">
      <c r="A96" s="185" t="s">
        <v>85</v>
      </c>
      <c r="B96" s="185"/>
      <c r="C96" s="185"/>
      <c r="D96" s="185"/>
      <c r="E96" s="185"/>
      <c r="F96" s="185"/>
      <c r="G96" s="17">
        <v>88</v>
      </c>
      <c r="H96" s="59">
        <f>SUM(H97:H102)</f>
        <v>26438000</v>
      </c>
      <c r="I96" s="59">
        <f>SUM(I97:I102)</f>
        <v>27904726</v>
      </c>
    </row>
    <row r="97" spans="1:9" ht="12.75" customHeight="1" x14ac:dyDescent="0.2">
      <c r="A97" s="183" t="s">
        <v>86</v>
      </c>
      <c r="B97" s="183"/>
      <c r="C97" s="183"/>
      <c r="D97" s="183"/>
      <c r="E97" s="183"/>
      <c r="F97" s="183"/>
      <c r="G97" s="16">
        <v>89</v>
      </c>
      <c r="H97" s="44">
        <v>2028421</v>
      </c>
      <c r="I97" s="44">
        <v>4909449</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20816196</v>
      </c>
      <c r="I99" s="44">
        <v>21041178</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3593383</v>
      </c>
      <c r="I102" s="58">
        <v>1954099</v>
      </c>
    </row>
    <row r="103" spans="1:9" ht="12.75" customHeight="1" x14ac:dyDescent="0.2">
      <c r="A103" s="185" t="s">
        <v>92</v>
      </c>
      <c r="B103" s="185"/>
      <c r="C103" s="185"/>
      <c r="D103" s="185"/>
      <c r="E103" s="185"/>
      <c r="F103" s="185"/>
      <c r="G103" s="17">
        <v>95</v>
      </c>
      <c r="H103" s="59">
        <f>SUM(H104:H114)</f>
        <v>272441395</v>
      </c>
      <c r="I103" s="59">
        <f>SUM(I104:I114)</f>
        <v>264804253</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2652000</v>
      </c>
      <c r="I108" s="44">
        <v>0</v>
      </c>
    </row>
    <row r="109" spans="1:9" ht="12.75" customHeight="1" x14ac:dyDescent="0.2">
      <c r="A109" s="183" t="s">
        <v>98</v>
      </c>
      <c r="B109" s="183"/>
      <c r="C109" s="183"/>
      <c r="D109" s="183"/>
      <c r="E109" s="183"/>
      <c r="F109" s="183"/>
      <c r="G109" s="16">
        <v>101</v>
      </c>
      <c r="H109" s="44">
        <v>253834806</v>
      </c>
      <c r="I109" s="44">
        <v>250591701</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98920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757594</v>
      </c>
      <c r="I113" s="58">
        <v>539739</v>
      </c>
    </row>
    <row r="114" spans="1:9" ht="12.75" customHeight="1" x14ac:dyDescent="0.2">
      <c r="A114" s="183" t="s">
        <v>103</v>
      </c>
      <c r="B114" s="183"/>
      <c r="C114" s="183"/>
      <c r="D114" s="183"/>
      <c r="E114" s="183"/>
      <c r="F114" s="183"/>
      <c r="G114" s="16">
        <v>106</v>
      </c>
      <c r="H114" s="58">
        <v>15196995</v>
      </c>
      <c r="I114" s="58">
        <v>13573893</v>
      </c>
    </row>
    <row r="115" spans="1:9" ht="12.75" customHeight="1" x14ac:dyDescent="0.2">
      <c r="A115" s="185" t="s">
        <v>104</v>
      </c>
      <c r="B115" s="185"/>
      <c r="C115" s="185"/>
      <c r="D115" s="185"/>
      <c r="E115" s="185"/>
      <c r="F115" s="185"/>
      <c r="G115" s="17">
        <v>107</v>
      </c>
      <c r="H115" s="59">
        <f>SUM(H116:H129)</f>
        <v>55237233</v>
      </c>
      <c r="I115" s="59">
        <f>SUM(I116:I129)</f>
        <v>63039490</v>
      </c>
    </row>
    <row r="116" spans="1:9" ht="12.75" customHeight="1" x14ac:dyDescent="0.2">
      <c r="A116" s="183" t="s">
        <v>93</v>
      </c>
      <c r="B116" s="183"/>
      <c r="C116" s="183"/>
      <c r="D116" s="183"/>
      <c r="E116" s="183"/>
      <c r="F116" s="183"/>
      <c r="G116" s="16">
        <v>108</v>
      </c>
      <c r="H116" s="44">
        <v>2471178</v>
      </c>
      <c r="I116" s="44">
        <v>81514</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2755000</v>
      </c>
      <c r="I120" s="44">
        <v>5304000</v>
      </c>
    </row>
    <row r="121" spans="1:9" ht="12.75" customHeight="1" x14ac:dyDescent="0.2">
      <c r="A121" s="183" t="s">
        <v>98</v>
      </c>
      <c r="B121" s="183"/>
      <c r="C121" s="183"/>
      <c r="D121" s="183"/>
      <c r="E121" s="183"/>
      <c r="F121" s="183"/>
      <c r="G121" s="16">
        <v>113</v>
      </c>
      <c r="H121" s="44">
        <v>21235427</v>
      </c>
      <c r="I121" s="44">
        <v>33903221</v>
      </c>
    </row>
    <row r="122" spans="1:9" ht="12.75" customHeight="1" x14ac:dyDescent="0.2">
      <c r="A122" s="183" t="s">
        <v>99</v>
      </c>
      <c r="B122" s="183"/>
      <c r="C122" s="183"/>
      <c r="D122" s="183"/>
      <c r="E122" s="183"/>
      <c r="F122" s="183"/>
      <c r="G122" s="16">
        <v>114</v>
      </c>
      <c r="H122" s="44">
        <v>6316558</v>
      </c>
      <c r="I122" s="44">
        <v>7834748</v>
      </c>
    </row>
    <row r="123" spans="1:9" ht="12.75" customHeight="1" x14ac:dyDescent="0.2">
      <c r="A123" s="183" t="s">
        <v>100</v>
      </c>
      <c r="B123" s="183"/>
      <c r="C123" s="183"/>
      <c r="D123" s="183"/>
      <c r="E123" s="183"/>
      <c r="F123" s="183"/>
      <c r="G123" s="16">
        <v>115</v>
      </c>
      <c r="H123" s="44">
        <v>15842847</v>
      </c>
      <c r="I123" s="44">
        <v>11302344</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3774362</v>
      </c>
      <c r="I125" s="44">
        <v>3220908</v>
      </c>
    </row>
    <row r="126" spans="1:9" x14ac:dyDescent="0.2">
      <c r="A126" s="183" t="s">
        <v>106</v>
      </c>
      <c r="B126" s="183"/>
      <c r="C126" s="183"/>
      <c r="D126" s="183"/>
      <c r="E126" s="183"/>
      <c r="F126" s="183"/>
      <c r="G126" s="16">
        <v>118</v>
      </c>
      <c r="H126" s="44">
        <v>1797376</v>
      </c>
      <c r="I126" s="44">
        <v>836100</v>
      </c>
    </row>
    <row r="127" spans="1:9" x14ac:dyDescent="0.2">
      <c r="A127" s="183" t="s">
        <v>107</v>
      </c>
      <c r="B127" s="183"/>
      <c r="C127" s="183"/>
      <c r="D127" s="183"/>
      <c r="E127" s="183"/>
      <c r="F127" s="183"/>
      <c r="G127" s="16">
        <v>119</v>
      </c>
      <c r="H127" s="44">
        <v>379676</v>
      </c>
      <c r="I127" s="44">
        <v>379676</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664809</v>
      </c>
      <c r="I129" s="58">
        <v>176979</v>
      </c>
    </row>
    <row r="130" spans="1:9" ht="22.15" customHeight="1" x14ac:dyDescent="0.2">
      <c r="A130" s="184" t="s">
        <v>110</v>
      </c>
      <c r="B130" s="184"/>
      <c r="C130" s="184"/>
      <c r="D130" s="184"/>
      <c r="E130" s="184"/>
      <c r="F130" s="184"/>
      <c r="G130" s="16">
        <v>122</v>
      </c>
      <c r="H130" s="58">
        <v>24324476</v>
      </c>
      <c r="I130" s="58">
        <v>8991686</v>
      </c>
    </row>
    <row r="131" spans="1:9" x14ac:dyDescent="0.2">
      <c r="A131" s="185" t="s">
        <v>111</v>
      </c>
      <c r="B131" s="185"/>
      <c r="C131" s="185"/>
      <c r="D131" s="185"/>
      <c r="E131" s="185"/>
      <c r="F131" s="185"/>
      <c r="G131" s="17">
        <v>123</v>
      </c>
      <c r="H131" s="59">
        <f>H75+H96+H103+H115+H130</f>
        <v>1524557901</v>
      </c>
      <c r="I131" s="59">
        <f>I75+I96+I103+I115+I130</f>
        <v>1471147310</v>
      </c>
    </row>
    <row r="132" spans="1:9" x14ac:dyDescent="0.2">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76" zoomScaleNormal="100" zoomScaleSheetLayoutView="110" workbookViewId="0">
      <selection activeCell="I89" sqref="I89"/>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449</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448</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262877597</v>
      </c>
      <c r="I7" s="63">
        <f>SUM(I8:I12)</f>
        <v>96092212</v>
      </c>
    </row>
    <row r="8" spans="1:9" x14ac:dyDescent="0.2">
      <c r="A8" s="183" t="s">
        <v>129</v>
      </c>
      <c r="B8" s="183"/>
      <c r="C8" s="183"/>
      <c r="D8" s="183"/>
      <c r="E8" s="183"/>
      <c r="F8" s="183"/>
      <c r="G8" s="16">
        <v>126</v>
      </c>
      <c r="H8" s="58">
        <v>529679</v>
      </c>
      <c r="I8" s="58">
        <v>386341</v>
      </c>
    </row>
    <row r="9" spans="1:9" x14ac:dyDescent="0.2">
      <c r="A9" s="183" t="s">
        <v>130</v>
      </c>
      <c r="B9" s="183"/>
      <c r="C9" s="183"/>
      <c r="D9" s="183"/>
      <c r="E9" s="183"/>
      <c r="F9" s="183"/>
      <c r="G9" s="16">
        <v>127</v>
      </c>
      <c r="H9" s="58">
        <v>256924807</v>
      </c>
      <c r="I9" s="58">
        <v>89651293</v>
      </c>
    </row>
    <row r="10" spans="1:9" x14ac:dyDescent="0.2">
      <c r="A10" s="183" t="s">
        <v>131</v>
      </c>
      <c r="B10" s="183"/>
      <c r="C10" s="183"/>
      <c r="D10" s="183"/>
      <c r="E10" s="183"/>
      <c r="F10" s="183"/>
      <c r="G10" s="16">
        <v>128</v>
      </c>
      <c r="H10" s="58">
        <v>25235</v>
      </c>
      <c r="I10" s="58">
        <v>21131</v>
      </c>
    </row>
    <row r="11" spans="1:9" x14ac:dyDescent="0.2">
      <c r="A11" s="183" t="s">
        <v>132</v>
      </c>
      <c r="B11" s="183"/>
      <c r="C11" s="183"/>
      <c r="D11" s="183"/>
      <c r="E11" s="183"/>
      <c r="F11" s="183"/>
      <c r="G11" s="16">
        <v>129</v>
      </c>
      <c r="H11" s="58">
        <v>52695</v>
      </c>
      <c r="I11" s="58">
        <v>297604</v>
      </c>
    </row>
    <row r="12" spans="1:9" x14ac:dyDescent="0.2">
      <c r="A12" s="183" t="s">
        <v>133</v>
      </c>
      <c r="B12" s="183"/>
      <c r="C12" s="183"/>
      <c r="D12" s="183"/>
      <c r="E12" s="183"/>
      <c r="F12" s="183"/>
      <c r="G12" s="16">
        <v>130</v>
      </c>
      <c r="H12" s="58">
        <v>5345181</v>
      </c>
      <c r="I12" s="58">
        <v>5735843</v>
      </c>
    </row>
    <row r="13" spans="1:9" x14ac:dyDescent="0.2">
      <c r="A13" s="185" t="s">
        <v>134</v>
      </c>
      <c r="B13" s="185"/>
      <c r="C13" s="185"/>
      <c r="D13" s="185"/>
      <c r="E13" s="185"/>
      <c r="F13" s="185"/>
      <c r="G13" s="17">
        <v>131</v>
      </c>
      <c r="H13" s="59">
        <f>H14+H15+H19+H23+H24+H25+H28+H35</f>
        <v>234649360</v>
      </c>
      <c r="I13" s="59">
        <f>I14+I15+I19+I23+I24+I25+I28+I35</f>
        <v>162140276</v>
      </c>
    </row>
    <row r="14" spans="1:9" x14ac:dyDescent="0.2">
      <c r="A14" s="183" t="s">
        <v>116</v>
      </c>
      <c r="B14" s="183"/>
      <c r="C14" s="183"/>
      <c r="D14" s="183"/>
      <c r="E14" s="183"/>
      <c r="F14" s="183"/>
      <c r="G14" s="16">
        <v>132</v>
      </c>
      <c r="H14" s="58">
        <v>0</v>
      </c>
      <c r="I14" s="58">
        <v>0</v>
      </c>
    </row>
    <row r="15" spans="1:9" x14ac:dyDescent="0.2">
      <c r="A15" s="244" t="s">
        <v>135</v>
      </c>
      <c r="B15" s="244"/>
      <c r="C15" s="244"/>
      <c r="D15" s="244"/>
      <c r="E15" s="244"/>
      <c r="F15" s="244"/>
      <c r="G15" s="17">
        <v>133</v>
      </c>
      <c r="H15" s="59">
        <f>SUM(H16:H18)</f>
        <v>65041578</v>
      </c>
      <c r="I15" s="59">
        <f>SUM(I16:I18)</f>
        <v>28713187</v>
      </c>
    </row>
    <row r="16" spans="1:9" x14ac:dyDescent="0.2">
      <c r="A16" s="243" t="s">
        <v>136</v>
      </c>
      <c r="B16" s="243"/>
      <c r="C16" s="243"/>
      <c r="D16" s="243"/>
      <c r="E16" s="243"/>
      <c r="F16" s="243"/>
      <c r="G16" s="16">
        <v>134</v>
      </c>
      <c r="H16" s="58">
        <v>41071944</v>
      </c>
      <c r="I16" s="58">
        <v>17184237</v>
      </c>
    </row>
    <row r="17" spans="1:9" x14ac:dyDescent="0.2">
      <c r="A17" s="243" t="s">
        <v>137</v>
      </c>
      <c r="B17" s="243"/>
      <c r="C17" s="243"/>
      <c r="D17" s="243"/>
      <c r="E17" s="243"/>
      <c r="F17" s="243"/>
      <c r="G17" s="16">
        <v>135</v>
      </c>
      <c r="H17" s="58">
        <v>185443</v>
      </c>
      <c r="I17" s="58">
        <v>68437</v>
      </c>
    </row>
    <row r="18" spans="1:9" x14ac:dyDescent="0.2">
      <c r="A18" s="243" t="s">
        <v>138</v>
      </c>
      <c r="B18" s="243"/>
      <c r="C18" s="243"/>
      <c r="D18" s="243"/>
      <c r="E18" s="243"/>
      <c r="F18" s="243"/>
      <c r="G18" s="16">
        <v>136</v>
      </c>
      <c r="H18" s="58">
        <v>23784191</v>
      </c>
      <c r="I18" s="58">
        <v>11460513</v>
      </c>
    </row>
    <row r="19" spans="1:9" x14ac:dyDescent="0.2">
      <c r="A19" s="244" t="s">
        <v>139</v>
      </c>
      <c r="B19" s="244"/>
      <c r="C19" s="244"/>
      <c r="D19" s="244"/>
      <c r="E19" s="244"/>
      <c r="F19" s="244"/>
      <c r="G19" s="17">
        <v>137</v>
      </c>
      <c r="H19" s="59">
        <f>SUM(H20:H22)</f>
        <v>61625712</v>
      </c>
      <c r="I19" s="59">
        <f>SUM(I20:I22)</f>
        <v>24667098</v>
      </c>
    </row>
    <row r="20" spans="1:9" x14ac:dyDescent="0.2">
      <c r="A20" s="243" t="s">
        <v>117</v>
      </c>
      <c r="B20" s="243"/>
      <c r="C20" s="243"/>
      <c r="D20" s="243"/>
      <c r="E20" s="243"/>
      <c r="F20" s="243"/>
      <c r="G20" s="16">
        <v>138</v>
      </c>
      <c r="H20" s="58">
        <v>39497202</v>
      </c>
      <c r="I20" s="58">
        <v>16539956</v>
      </c>
    </row>
    <row r="21" spans="1:9" x14ac:dyDescent="0.2">
      <c r="A21" s="243" t="s">
        <v>118</v>
      </c>
      <c r="B21" s="243"/>
      <c r="C21" s="243"/>
      <c r="D21" s="243"/>
      <c r="E21" s="243"/>
      <c r="F21" s="243"/>
      <c r="G21" s="16">
        <v>139</v>
      </c>
      <c r="H21" s="58">
        <v>13926342</v>
      </c>
      <c r="I21" s="58">
        <v>5428613</v>
      </c>
    </row>
    <row r="22" spans="1:9" x14ac:dyDescent="0.2">
      <c r="A22" s="243" t="s">
        <v>119</v>
      </c>
      <c r="B22" s="243"/>
      <c r="C22" s="243"/>
      <c r="D22" s="243"/>
      <c r="E22" s="243"/>
      <c r="F22" s="243"/>
      <c r="G22" s="16">
        <v>140</v>
      </c>
      <c r="H22" s="58">
        <v>8202168</v>
      </c>
      <c r="I22" s="58">
        <v>2698529</v>
      </c>
    </row>
    <row r="23" spans="1:9" x14ac:dyDescent="0.2">
      <c r="A23" s="183" t="s">
        <v>120</v>
      </c>
      <c r="B23" s="183"/>
      <c r="C23" s="183"/>
      <c r="D23" s="183"/>
      <c r="E23" s="183"/>
      <c r="F23" s="183"/>
      <c r="G23" s="16">
        <v>141</v>
      </c>
      <c r="H23" s="58">
        <v>62492463</v>
      </c>
      <c r="I23" s="58">
        <v>89129881</v>
      </c>
    </row>
    <row r="24" spans="1:9" x14ac:dyDescent="0.2">
      <c r="A24" s="183" t="s">
        <v>121</v>
      </c>
      <c r="B24" s="183"/>
      <c r="C24" s="183"/>
      <c r="D24" s="183"/>
      <c r="E24" s="183"/>
      <c r="F24" s="183"/>
      <c r="G24" s="16">
        <v>142</v>
      </c>
      <c r="H24" s="58">
        <v>36365819</v>
      </c>
      <c r="I24" s="58">
        <v>14914533</v>
      </c>
    </row>
    <row r="25" spans="1:9" x14ac:dyDescent="0.2">
      <c r="A25" s="244" t="s">
        <v>140</v>
      </c>
      <c r="B25" s="244"/>
      <c r="C25" s="244"/>
      <c r="D25" s="244"/>
      <c r="E25" s="244"/>
      <c r="F25" s="244"/>
      <c r="G25" s="17">
        <v>143</v>
      </c>
      <c r="H25" s="59">
        <f>H26+H27</f>
        <v>43825</v>
      </c>
      <c r="I25" s="59">
        <f>I26+I27</f>
        <v>115437</v>
      </c>
    </row>
    <row r="26" spans="1:9" x14ac:dyDescent="0.2">
      <c r="A26" s="243" t="s">
        <v>141</v>
      </c>
      <c r="B26" s="243"/>
      <c r="C26" s="243"/>
      <c r="D26" s="243"/>
      <c r="E26" s="243"/>
      <c r="F26" s="243"/>
      <c r="G26" s="16">
        <v>144</v>
      </c>
      <c r="H26" s="58">
        <v>0</v>
      </c>
      <c r="I26" s="58">
        <v>0</v>
      </c>
    </row>
    <row r="27" spans="1:9" x14ac:dyDescent="0.2">
      <c r="A27" s="243" t="s">
        <v>142</v>
      </c>
      <c r="B27" s="243"/>
      <c r="C27" s="243"/>
      <c r="D27" s="243"/>
      <c r="E27" s="243"/>
      <c r="F27" s="243"/>
      <c r="G27" s="16">
        <v>145</v>
      </c>
      <c r="H27" s="58">
        <v>43825</v>
      </c>
      <c r="I27" s="58">
        <v>115437</v>
      </c>
    </row>
    <row r="28" spans="1:9" x14ac:dyDescent="0.2">
      <c r="A28" s="244" t="s">
        <v>143</v>
      </c>
      <c r="B28" s="244"/>
      <c r="C28" s="244"/>
      <c r="D28" s="244"/>
      <c r="E28" s="244"/>
      <c r="F28" s="244"/>
      <c r="G28" s="17">
        <v>146</v>
      </c>
      <c r="H28" s="59">
        <f>SUM(H29:H34)</f>
        <v>513468</v>
      </c>
      <c r="I28" s="59">
        <f>SUM(I29:I34)</f>
        <v>3147789</v>
      </c>
    </row>
    <row r="29" spans="1:9" x14ac:dyDescent="0.2">
      <c r="A29" s="243" t="s">
        <v>144</v>
      </c>
      <c r="B29" s="243"/>
      <c r="C29" s="243"/>
      <c r="D29" s="243"/>
      <c r="E29" s="243"/>
      <c r="F29" s="243"/>
      <c r="G29" s="16">
        <v>147</v>
      </c>
      <c r="H29" s="58">
        <v>206766</v>
      </c>
      <c r="I29" s="58">
        <v>2881028</v>
      </c>
    </row>
    <row r="30" spans="1:9" x14ac:dyDescent="0.2">
      <c r="A30" s="243" t="s">
        <v>145</v>
      </c>
      <c r="B30" s="243"/>
      <c r="C30" s="243"/>
      <c r="D30" s="243"/>
      <c r="E30" s="243"/>
      <c r="F30" s="243"/>
      <c r="G30" s="16">
        <v>148</v>
      </c>
      <c r="H30" s="58">
        <v>0</v>
      </c>
      <c r="I30" s="58">
        <v>0</v>
      </c>
    </row>
    <row r="31" spans="1:9" x14ac:dyDescent="0.2">
      <c r="A31" s="243" t="s">
        <v>146</v>
      </c>
      <c r="B31" s="243"/>
      <c r="C31" s="243"/>
      <c r="D31" s="243"/>
      <c r="E31" s="243"/>
      <c r="F31" s="243"/>
      <c r="G31" s="16">
        <v>149</v>
      </c>
      <c r="H31" s="58">
        <v>306702</v>
      </c>
      <c r="I31" s="58">
        <v>266761</v>
      </c>
    </row>
    <row r="32" spans="1:9" x14ac:dyDescent="0.2">
      <c r="A32" s="243" t="s">
        <v>147</v>
      </c>
      <c r="B32" s="243"/>
      <c r="C32" s="243"/>
      <c r="D32" s="243"/>
      <c r="E32" s="243"/>
      <c r="F32" s="243"/>
      <c r="G32" s="16">
        <v>150</v>
      </c>
      <c r="H32" s="58">
        <v>0</v>
      </c>
      <c r="I32" s="58">
        <v>0</v>
      </c>
    </row>
    <row r="33" spans="1:9" x14ac:dyDescent="0.2">
      <c r="A33" s="243" t="s">
        <v>148</v>
      </c>
      <c r="B33" s="243"/>
      <c r="C33" s="243"/>
      <c r="D33" s="243"/>
      <c r="E33" s="243"/>
      <c r="F33" s="243"/>
      <c r="G33" s="16">
        <v>151</v>
      </c>
      <c r="H33" s="58">
        <v>0</v>
      </c>
      <c r="I33" s="58">
        <v>0</v>
      </c>
    </row>
    <row r="34" spans="1:9" x14ac:dyDescent="0.2">
      <c r="A34" s="243" t="s">
        <v>149</v>
      </c>
      <c r="B34" s="243"/>
      <c r="C34" s="243"/>
      <c r="D34" s="243"/>
      <c r="E34" s="243"/>
      <c r="F34" s="243"/>
      <c r="G34" s="16">
        <v>152</v>
      </c>
      <c r="H34" s="58">
        <v>0</v>
      </c>
      <c r="I34" s="58">
        <v>0</v>
      </c>
    </row>
    <row r="35" spans="1:9" x14ac:dyDescent="0.2">
      <c r="A35" s="183" t="s">
        <v>122</v>
      </c>
      <c r="B35" s="183"/>
      <c r="C35" s="183"/>
      <c r="D35" s="183"/>
      <c r="E35" s="183"/>
      <c r="F35" s="183"/>
      <c r="G35" s="16">
        <v>153</v>
      </c>
      <c r="H35" s="58">
        <v>8566495</v>
      </c>
      <c r="I35" s="58">
        <v>1452351</v>
      </c>
    </row>
    <row r="36" spans="1:9" x14ac:dyDescent="0.2">
      <c r="A36" s="185" t="s">
        <v>150</v>
      </c>
      <c r="B36" s="185"/>
      <c r="C36" s="185"/>
      <c r="D36" s="185"/>
      <c r="E36" s="185"/>
      <c r="F36" s="185"/>
      <c r="G36" s="17">
        <v>154</v>
      </c>
      <c r="H36" s="59">
        <f>SUM(H37:H46)</f>
        <v>682157</v>
      </c>
      <c r="I36" s="59">
        <f>SUM(I37:I46)</f>
        <v>545869</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11212</v>
      </c>
      <c r="I43" s="58">
        <v>34850</v>
      </c>
    </row>
    <row r="44" spans="1:9" x14ac:dyDescent="0.2">
      <c r="A44" s="183" t="s">
        <v>158</v>
      </c>
      <c r="B44" s="183"/>
      <c r="C44" s="183"/>
      <c r="D44" s="183"/>
      <c r="E44" s="183"/>
      <c r="F44" s="183"/>
      <c r="G44" s="16">
        <v>162</v>
      </c>
      <c r="H44" s="58">
        <v>663782</v>
      </c>
      <c r="I44" s="58">
        <v>263007</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7163</v>
      </c>
      <c r="I46" s="58">
        <v>248012</v>
      </c>
    </row>
    <row r="47" spans="1:9" x14ac:dyDescent="0.2">
      <c r="A47" s="185" t="s">
        <v>161</v>
      </c>
      <c r="B47" s="185"/>
      <c r="C47" s="185"/>
      <c r="D47" s="185"/>
      <c r="E47" s="185"/>
      <c r="F47" s="185"/>
      <c r="G47" s="17">
        <v>165</v>
      </c>
      <c r="H47" s="59">
        <f>SUM(H48:H54)</f>
        <v>4729554</v>
      </c>
      <c r="I47" s="59">
        <f>SUM(I48:I54)</f>
        <v>9318976</v>
      </c>
    </row>
    <row r="48" spans="1:9" ht="23.45" customHeight="1" x14ac:dyDescent="0.2">
      <c r="A48" s="183" t="s">
        <v>162</v>
      </c>
      <c r="B48" s="183"/>
      <c r="C48" s="183"/>
      <c r="D48" s="183"/>
      <c r="E48" s="183"/>
      <c r="F48" s="183"/>
      <c r="G48" s="16">
        <v>166</v>
      </c>
      <c r="H48" s="58">
        <v>186986</v>
      </c>
      <c r="I48" s="58">
        <v>0</v>
      </c>
    </row>
    <row r="49" spans="1:9" x14ac:dyDescent="0.2">
      <c r="A49" s="240" t="s">
        <v>163</v>
      </c>
      <c r="B49" s="240"/>
      <c r="C49" s="240"/>
      <c r="D49" s="240"/>
      <c r="E49" s="240"/>
      <c r="F49" s="240"/>
      <c r="G49" s="16">
        <v>167</v>
      </c>
      <c r="H49" s="58">
        <v>0</v>
      </c>
      <c r="I49" s="58">
        <v>0</v>
      </c>
    </row>
    <row r="50" spans="1:9" x14ac:dyDescent="0.2">
      <c r="A50" s="240" t="s">
        <v>164</v>
      </c>
      <c r="B50" s="240"/>
      <c r="C50" s="240"/>
      <c r="D50" s="240"/>
      <c r="E50" s="240"/>
      <c r="F50" s="240"/>
      <c r="G50" s="16">
        <v>168</v>
      </c>
      <c r="H50" s="58">
        <v>4188247</v>
      </c>
      <c r="I50" s="58">
        <v>5661929</v>
      </c>
    </row>
    <row r="51" spans="1:9" x14ac:dyDescent="0.2">
      <c r="A51" s="240" t="s">
        <v>165</v>
      </c>
      <c r="B51" s="240"/>
      <c r="C51" s="240"/>
      <c r="D51" s="240"/>
      <c r="E51" s="240"/>
      <c r="F51" s="240"/>
      <c r="G51" s="16">
        <v>169</v>
      </c>
      <c r="H51" s="58">
        <v>239350</v>
      </c>
      <c r="I51" s="58">
        <v>3512076</v>
      </c>
    </row>
    <row r="52" spans="1:9" x14ac:dyDescent="0.2">
      <c r="A52" s="240" t="s">
        <v>166</v>
      </c>
      <c r="B52" s="240"/>
      <c r="C52" s="240"/>
      <c r="D52" s="240"/>
      <c r="E52" s="240"/>
      <c r="F52" s="240"/>
      <c r="G52" s="16">
        <v>170</v>
      </c>
      <c r="H52" s="58">
        <v>0</v>
      </c>
      <c r="I52" s="58">
        <v>0</v>
      </c>
    </row>
    <row r="53" spans="1:9" x14ac:dyDescent="0.2">
      <c r="A53" s="240" t="s">
        <v>167</v>
      </c>
      <c r="B53" s="240"/>
      <c r="C53" s="240"/>
      <c r="D53" s="240"/>
      <c r="E53" s="240"/>
      <c r="F53" s="240"/>
      <c r="G53" s="16">
        <v>171</v>
      </c>
      <c r="H53" s="58">
        <v>0</v>
      </c>
      <c r="I53" s="58">
        <v>0</v>
      </c>
    </row>
    <row r="54" spans="1:9" x14ac:dyDescent="0.2">
      <c r="A54" s="240" t="s">
        <v>168</v>
      </c>
      <c r="B54" s="240"/>
      <c r="C54" s="240"/>
      <c r="D54" s="240"/>
      <c r="E54" s="240"/>
      <c r="F54" s="240"/>
      <c r="G54" s="16">
        <v>172</v>
      </c>
      <c r="H54" s="58">
        <v>114971</v>
      </c>
      <c r="I54" s="58">
        <v>144971</v>
      </c>
    </row>
    <row r="55" spans="1:9" ht="30.6" customHeight="1" x14ac:dyDescent="0.2">
      <c r="A55" s="184" t="s">
        <v>169</v>
      </c>
      <c r="B55" s="184"/>
      <c r="C55" s="184"/>
      <c r="D55" s="184"/>
      <c r="E55" s="184"/>
      <c r="F55" s="184"/>
      <c r="G55" s="16">
        <v>173</v>
      </c>
      <c r="H55" s="58">
        <v>0</v>
      </c>
      <c r="I55" s="58">
        <v>0</v>
      </c>
    </row>
    <row r="56" spans="1:9" x14ac:dyDescent="0.2">
      <c r="A56" s="184" t="s">
        <v>170</v>
      </c>
      <c r="B56" s="184"/>
      <c r="C56" s="184"/>
      <c r="D56" s="184"/>
      <c r="E56" s="184"/>
      <c r="F56" s="184"/>
      <c r="G56" s="16">
        <v>174</v>
      </c>
      <c r="H56" s="58">
        <v>0</v>
      </c>
      <c r="I56" s="58">
        <v>0</v>
      </c>
    </row>
    <row r="57" spans="1:9" ht="28.9" customHeight="1" x14ac:dyDescent="0.2">
      <c r="A57" s="184" t="s">
        <v>171</v>
      </c>
      <c r="B57" s="184"/>
      <c r="C57" s="184"/>
      <c r="D57" s="184"/>
      <c r="E57" s="184"/>
      <c r="F57" s="184"/>
      <c r="G57" s="16">
        <v>175</v>
      </c>
      <c r="H57" s="58">
        <v>0</v>
      </c>
      <c r="I57" s="58">
        <v>0</v>
      </c>
    </row>
    <row r="58" spans="1:9" x14ac:dyDescent="0.2">
      <c r="A58" s="184" t="s">
        <v>172</v>
      </c>
      <c r="B58" s="184"/>
      <c r="C58" s="184"/>
      <c r="D58" s="184"/>
      <c r="E58" s="184"/>
      <c r="F58" s="184"/>
      <c r="G58" s="16">
        <v>176</v>
      </c>
      <c r="H58" s="58">
        <v>0</v>
      </c>
      <c r="I58" s="58">
        <v>0</v>
      </c>
    </row>
    <row r="59" spans="1:9" x14ac:dyDescent="0.2">
      <c r="A59" s="185" t="s">
        <v>173</v>
      </c>
      <c r="B59" s="185"/>
      <c r="C59" s="185"/>
      <c r="D59" s="185"/>
      <c r="E59" s="185"/>
      <c r="F59" s="185"/>
      <c r="G59" s="17">
        <v>177</v>
      </c>
      <c r="H59" s="59">
        <f>H7+H36+H55+H56</f>
        <v>263559754</v>
      </c>
      <c r="I59" s="59">
        <f>I7+I36+I55+I56</f>
        <v>96638081</v>
      </c>
    </row>
    <row r="60" spans="1:9" x14ac:dyDescent="0.2">
      <c r="A60" s="185" t="s">
        <v>174</v>
      </c>
      <c r="B60" s="185"/>
      <c r="C60" s="185"/>
      <c r="D60" s="185"/>
      <c r="E60" s="185"/>
      <c r="F60" s="185"/>
      <c r="G60" s="17">
        <v>178</v>
      </c>
      <c r="H60" s="59">
        <f>H13+H47+H57+H58</f>
        <v>239378914</v>
      </c>
      <c r="I60" s="59">
        <f>I13+I47+I57+I58</f>
        <v>171459252</v>
      </c>
    </row>
    <row r="61" spans="1:9" x14ac:dyDescent="0.2">
      <c r="A61" s="185" t="s">
        <v>175</v>
      </c>
      <c r="B61" s="185"/>
      <c r="C61" s="185"/>
      <c r="D61" s="185"/>
      <c r="E61" s="185"/>
      <c r="F61" s="185"/>
      <c r="G61" s="17">
        <v>179</v>
      </c>
      <c r="H61" s="59">
        <f>H59-H60</f>
        <v>24180840</v>
      </c>
      <c r="I61" s="59">
        <f>I59-I60</f>
        <v>-74821171</v>
      </c>
    </row>
    <row r="62" spans="1:9" x14ac:dyDescent="0.2">
      <c r="A62" s="242" t="s">
        <v>176</v>
      </c>
      <c r="B62" s="242"/>
      <c r="C62" s="242"/>
      <c r="D62" s="242"/>
      <c r="E62" s="242"/>
      <c r="F62" s="242"/>
      <c r="G62" s="17">
        <v>180</v>
      </c>
      <c r="H62" s="59">
        <f>+IF((H59-H60)&gt;0,(H59-H60),0)</f>
        <v>24180840</v>
      </c>
      <c r="I62" s="59">
        <f>+IF((I59-I60)&gt;0,(I59-I60),0)</f>
        <v>0</v>
      </c>
    </row>
    <row r="63" spans="1:9" x14ac:dyDescent="0.2">
      <c r="A63" s="242" t="s">
        <v>177</v>
      </c>
      <c r="B63" s="242"/>
      <c r="C63" s="242"/>
      <c r="D63" s="242"/>
      <c r="E63" s="242"/>
      <c r="F63" s="242"/>
      <c r="G63" s="17">
        <v>181</v>
      </c>
      <c r="H63" s="59">
        <f>+IF((H59-H60)&lt;0,(H59-H60),0)</f>
        <v>0</v>
      </c>
      <c r="I63" s="59">
        <f>+IF((I59-I60)&lt;0,(I59-I60),0)</f>
        <v>-74821171</v>
      </c>
    </row>
    <row r="64" spans="1:9" x14ac:dyDescent="0.2">
      <c r="A64" s="184" t="s">
        <v>123</v>
      </c>
      <c r="B64" s="184"/>
      <c r="C64" s="184"/>
      <c r="D64" s="184"/>
      <c r="E64" s="184"/>
      <c r="F64" s="184"/>
      <c r="G64" s="16">
        <v>182</v>
      </c>
      <c r="H64" s="58">
        <v>-35671809</v>
      </c>
      <c r="I64" s="58">
        <v>-35111530</v>
      </c>
    </row>
    <row r="65" spans="1:9" x14ac:dyDescent="0.2">
      <c r="A65" s="185" t="s">
        <v>178</v>
      </c>
      <c r="B65" s="185"/>
      <c r="C65" s="185"/>
      <c r="D65" s="185"/>
      <c r="E65" s="185"/>
      <c r="F65" s="185"/>
      <c r="G65" s="17">
        <v>183</v>
      </c>
      <c r="H65" s="59">
        <f>H61-H64</f>
        <v>59852649</v>
      </c>
      <c r="I65" s="59">
        <f>I61-I64</f>
        <v>-39709641</v>
      </c>
    </row>
    <row r="66" spans="1:9" x14ac:dyDescent="0.2">
      <c r="A66" s="242" t="s">
        <v>179</v>
      </c>
      <c r="B66" s="242"/>
      <c r="C66" s="242"/>
      <c r="D66" s="242"/>
      <c r="E66" s="242"/>
      <c r="F66" s="242"/>
      <c r="G66" s="17">
        <v>184</v>
      </c>
      <c r="H66" s="59">
        <f>+IF((H61-H64)&gt;0,(H61-H64),0)</f>
        <v>59852649</v>
      </c>
      <c r="I66" s="59">
        <f>+IF((I61-I64)&gt;0,(I61-I64),0)</f>
        <v>0</v>
      </c>
    </row>
    <row r="67" spans="1:9" x14ac:dyDescent="0.2">
      <c r="A67" s="246" t="s">
        <v>180</v>
      </c>
      <c r="B67" s="246"/>
      <c r="C67" s="246"/>
      <c r="D67" s="246"/>
      <c r="E67" s="246"/>
      <c r="F67" s="246"/>
      <c r="G67" s="18">
        <v>185</v>
      </c>
      <c r="H67" s="64">
        <f>+IF((H61-H64)&lt;0,(H61-H64),0)</f>
        <v>0</v>
      </c>
      <c r="I67" s="64">
        <f>+IF((I61-I64)&lt;0,(I61-I64),0)</f>
        <v>-39709641</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v>0</v>
      </c>
      <c r="I70" s="58">
        <v>0</v>
      </c>
    </row>
    <row r="71" spans="1:9" x14ac:dyDescent="0.2">
      <c r="A71" s="240" t="s">
        <v>184</v>
      </c>
      <c r="B71" s="240"/>
      <c r="C71" s="240"/>
      <c r="D71" s="240"/>
      <c r="E71" s="240"/>
      <c r="F71" s="240"/>
      <c r="G71" s="16">
        <v>188</v>
      </c>
      <c r="H71" s="58">
        <v>0</v>
      </c>
      <c r="I71" s="58">
        <v>0</v>
      </c>
    </row>
    <row r="72" spans="1:9" x14ac:dyDescent="0.2">
      <c r="A72" s="184" t="s">
        <v>185</v>
      </c>
      <c r="B72" s="184"/>
      <c r="C72" s="184"/>
      <c r="D72" s="184"/>
      <c r="E72" s="184"/>
      <c r="F72" s="184"/>
      <c r="G72" s="16">
        <v>189</v>
      </c>
      <c r="H72" s="58">
        <v>0</v>
      </c>
      <c r="I72" s="58">
        <v>0</v>
      </c>
    </row>
    <row r="73" spans="1:9" x14ac:dyDescent="0.2">
      <c r="A73" s="242" t="s">
        <v>186</v>
      </c>
      <c r="B73" s="242"/>
      <c r="C73" s="242"/>
      <c r="D73" s="242"/>
      <c r="E73" s="242"/>
      <c r="F73" s="242"/>
      <c r="G73" s="17">
        <v>190</v>
      </c>
      <c r="H73" s="117">
        <v>0</v>
      </c>
      <c r="I73" s="117">
        <v>0</v>
      </c>
    </row>
    <row r="74" spans="1:9" x14ac:dyDescent="0.2">
      <c r="A74" s="246" t="s">
        <v>187</v>
      </c>
      <c r="B74" s="246"/>
      <c r="C74" s="246"/>
      <c r="D74" s="246"/>
      <c r="E74" s="246"/>
      <c r="F74" s="246"/>
      <c r="G74" s="18">
        <v>191</v>
      </c>
      <c r="H74" s="118">
        <v>0</v>
      </c>
      <c r="I74" s="118">
        <v>0</v>
      </c>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v>0</v>
      </c>
      <c r="I76" s="117">
        <v>0</v>
      </c>
    </row>
    <row r="77" spans="1:9" x14ac:dyDescent="0.2">
      <c r="A77" s="241" t="s">
        <v>190</v>
      </c>
      <c r="B77" s="241"/>
      <c r="C77" s="241"/>
      <c r="D77" s="241"/>
      <c r="E77" s="241"/>
      <c r="F77" s="241"/>
      <c r="G77" s="22">
        <v>193</v>
      </c>
      <c r="H77" s="65">
        <v>0</v>
      </c>
      <c r="I77" s="65">
        <v>0</v>
      </c>
    </row>
    <row r="78" spans="1:9" x14ac:dyDescent="0.2">
      <c r="A78" s="241" t="s">
        <v>191</v>
      </c>
      <c r="B78" s="241"/>
      <c r="C78" s="241"/>
      <c r="D78" s="241"/>
      <c r="E78" s="241"/>
      <c r="F78" s="241"/>
      <c r="G78" s="22">
        <v>194</v>
      </c>
      <c r="H78" s="65">
        <v>0</v>
      </c>
      <c r="I78" s="65">
        <v>0</v>
      </c>
    </row>
    <row r="79" spans="1:9" x14ac:dyDescent="0.2">
      <c r="A79" s="185" t="s">
        <v>192</v>
      </c>
      <c r="B79" s="185"/>
      <c r="C79" s="185"/>
      <c r="D79" s="185"/>
      <c r="E79" s="185"/>
      <c r="F79" s="185"/>
      <c r="G79" s="17">
        <v>195</v>
      </c>
      <c r="H79" s="117">
        <v>0</v>
      </c>
      <c r="I79" s="117">
        <v>0</v>
      </c>
    </row>
    <row r="80" spans="1:9" x14ac:dyDescent="0.2">
      <c r="A80" s="185" t="s">
        <v>193</v>
      </c>
      <c r="B80" s="185"/>
      <c r="C80" s="185"/>
      <c r="D80" s="185"/>
      <c r="E80" s="185"/>
      <c r="F80" s="185"/>
      <c r="G80" s="17">
        <v>196</v>
      </c>
      <c r="H80" s="117">
        <v>0</v>
      </c>
      <c r="I80" s="117">
        <v>0</v>
      </c>
    </row>
    <row r="81" spans="1:9" x14ac:dyDescent="0.2">
      <c r="A81" s="242" t="s">
        <v>194</v>
      </c>
      <c r="B81" s="242"/>
      <c r="C81" s="242"/>
      <c r="D81" s="242"/>
      <c r="E81" s="242"/>
      <c r="F81" s="242"/>
      <c r="G81" s="17">
        <v>197</v>
      </c>
      <c r="H81" s="117">
        <v>0</v>
      </c>
      <c r="I81" s="117">
        <v>0</v>
      </c>
    </row>
    <row r="82" spans="1:9" x14ac:dyDescent="0.2">
      <c r="A82" s="246" t="s">
        <v>195</v>
      </c>
      <c r="B82" s="246"/>
      <c r="C82" s="246"/>
      <c r="D82" s="246"/>
      <c r="E82" s="246"/>
      <c r="F82" s="246"/>
      <c r="G82" s="18">
        <v>198</v>
      </c>
      <c r="H82" s="118">
        <v>0</v>
      </c>
      <c r="I82" s="118">
        <v>0</v>
      </c>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59852649</v>
      </c>
      <c r="I84" s="53">
        <f>I85+I86</f>
        <v>-39709641</v>
      </c>
    </row>
    <row r="85" spans="1:9" x14ac:dyDescent="0.2">
      <c r="A85" s="235" t="s">
        <v>197</v>
      </c>
      <c r="B85" s="235"/>
      <c r="C85" s="235"/>
      <c r="D85" s="235"/>
      <c r="E85" s="235"/>
      <c r="F85" s="235"/>
      <c r="G85" s="16">
        <v>200</v>
      </c>
      <c r="H85" s="52">
        <v>59531709</v>
      </c>
      <c r="I85" s="52">
        <v>-38853070</v>
      </c>
    </row>
    <row r="86" spans="1:9" x14ac:dyDescent="0.2">
      <c r="A86" s="236" t="s">
        <v>198</v>
      </c>
      <c r="B86" s="236"/>
      <c r="C86" s="236"/>
      <c r="D86" s="236"/>
      <c r="E86" s="236"/>
      <c r="F86" s="236"/>
      <c r="G86" s="19">
        <v>201</v>
      </c>
      <c r="H86" s="66">
        <v>320940</v>
      </c>
      <c r="I86" s="66">
        <v>-856571</v>
      </c>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59852649</v>
      </c>
      <c r="I88" s="52">
        <v>-39709641</v>
      </c>
    </row>
    <row r="89" spans="1:9" ht="24.6" customHeight="1" x14ac:dyDescent="0.2">
      <c r="A89" s="231" t="s">
        <v>200</v>
      </c>
      <c r="B89" s="231"/>
      <c r="C89" s="231"/>
      <c r="D89" s="231"/>
      <c r="E89" s="231"/>
      <c r="F89" s="231"/>
      <c r="G89" s="17">
        <v>203</v>
      </c>
      <c r="H89" s="53">
        <f>SUM(H90:H97)</f>
        <v>0</v>
      </c>
      <c r="I89" s="53">
        <f>SUM(I90:I97)</f>
        <v>0</v>
      </c>
    </row>
    <row r="90" spans="1:9" x14ac:dyDescent="0.2">
      <c r="A90" s="240" t="s">
        <v>201</v>
      </c>
      <c r="B90" s="240"/>
      <c r="C90" s="240"/>
      <c r="D90" s="240"/>
      <c r="E90" s="240"/>
      <c r="F90" s="240"/>
      <c r="G90" s="16">
        <v>204</v>
      </c>
      <c r="H90" s="52">
        <v>0</v>
      </c>
      <c r="I90" s="52">
        <v>0</v>
      </c>
    </row>
    <row r="91" spans="1:9" ht="21.6" customHeight="1" x14ac:dyDescent="0.2">
      <c r="A91" s="240" t="s">
        <v>202</v>
      </c>
      <c r="B91" s="240"/>
      <c r="C91" s="240"/>
      <c r="D91" s="240"/>
      <c r="E91" s="240"/>
      <c r="F91" s="240"/>
      <c r="G91" s="16">
        <v>205</v>
      </c>
      <c r="H91" s="52">
        <v>0</v>
      </c>
      <c r="I91" s="52">
        <v>0</v>
      </c>
    </row>
    <row r="92" spans="1:9" ht="21.6" customHeight="1" x14ac:dyDescent="0.2">
      <c r="A92" s="240" t="s">
        <v>203</v>
      </c>
      <c r="B92" s="240"/>
      <c r="C92" s="240"/>
      <c r="D92" s="240"/>
      <c r="E92" s="240"/>
      <c r="F92" s="240"/>
      <c r="G92" s="16">
        <v>206</v>
      </c>
      <c r="H92" s="52">
        <v>0</v>
      </c>
      <c r="I92" s="52">
        <v>0</v>
      </c>
    </row>
    <row r="93" spans="1:9" x14ac:dyDescent="0.2">
      <c r="A93" s="240" t="s">
        <v>204</v>
      </c>
      <c r="B93" s="240"/>
      <c r="C93" s="240"/>
      <c r="D93" s="240"/>
      <c r="E93" s="240"/>
      <c r="F93" s="240"/>
      <c r="G93" s="16">
        <v>207</v>
      </c>
      <c r="H93" s="52">
        <v>0</v>
      </c>
      <c r="I93" s="52">
        <v>0</v>
      </c>
    </row>
    <row r="94" spans="1:9" x14ac:dyDescent="0.2">
      <c r="A94" s="240" t="s">
        <v>205</v>
      </c>
      <c r="B94" s="240"/>
      <c r="C94" s="240"/>
      <c r="D94" s="240"/>
      <c r="E94" s="240"/>
      <c r="F94" s="240"/>
      <c r="G94" s="16">
        <v>208</v>
      </c>
      <c r="H94" s="52">
        <v>0</v>
      </c>
      <c r="I94" s="52">
        <v>0</v>
      </c>
    </row>
    <row r="95" spans="1:9" ht="20.45" customHeight="1" x14ac:dyDescent="0.2">
      <c r="A95" s="240" t="s">
        <v>206</v>
      </c>
      <c r="B95" s="240"/>
      <c r="C95" s="240"/>
      <c r="D95" s="240"/>
      <c r="E95" s="240"/>
      <c r="F95" s="240"/>
      <c r="G95" s="16">
        <v>209</v>
      </c>
      <c r="H95" s="52">
        <v>0</v>
      </c>
      <c r="I95" s="52">
        <v>0</v>
      </c>
    </row>
    <row r="96" spans="1:9" x14ac:dyDescent="0.2">
      <c r="A96" s="240" t="s">
        <v>207</v>
      </c>
      <c r="B96" s="240"/>
      <c r="C96" s="240"/>
      <c r="D96" s="240"/>
      <c r="E96" s="240"/>
      <c r="F96" s="240"/>
      <c r="G96" s="16">
        <v>210</v>
      </c>
      <c r="H96" s="52">
        <v>0</v>
      </c>
      <c r="I96" s="52">
        <v>0</v>
      </c>
    </row>
    <row r="97" spans="1:9" x14ac:dyDescent="0.2">
      <c r="A97" s="240" t="s">
        <v>208</v>
      </c>
      <c r="B97" s="240"/>
      <c r="C97" s="240"/>
      <c r="D97" s="240"/>
      <c r="E97" s="240"/>
      <c r="F97" s="240"/>
      <c r="G97" s="16">
        <v>211</v>
      </c>
      <c r="H97" s="52">
        <v>0</v>
      </c>
      <c r="I97" s="52">
        <v>0</v>
      </c>
    </row>
    <row r="98" spans="1:9" x14ac:dyDescent="0.2">
      <c r="A98" s="239" t="s">
        <v>127</v>
      </c>
      <c r="B98" s="239"/>
      <c r="C98" s="239"/>
      <c r="D98" s="239"/>
      <c r="E98" s="239"/>
      <c r="F98" s="239"/>
      <c r="G98" s="16">
        <v>212</v>
      </c>
      <c r="H98" s="52">
        <v>0</v>
      </c>
      <c r="I98" s="52">
        <v>0</v>
      </c>
    </row>
    <row r="99" spans="1:9" ht="27.6" customHeight="1" x14ac:dyDescent="0.2">
      <c r="A99" s="231" t="s">
        <v>209</v>
      </c>
      <c r="B99" s="231"/>
      <c r="C99" s="231"/>
      <c r="D99" s="231"/>
      <c r="E99" s="231"/>
      <c r="F99" s="231"/>
      <c r="G99" s="17">
        <v>213</v>
      </c>
      <c r="H99" s="53">
        <f>H89-H98</f>
        <v>0</v>
      </c>
      <c r="I99" s="53">
        <f>I89-I98</f>
        <v>0</v>
      </c>
    </row>
    <row r="100" spans="1:9" x14ac:dyDescent="0.2">
      <c r="A100" s="232" t="s">
        <v>210</v>
      </c>
      <c r="B100" s="232"/>
      <c r="C100" s="232"/>
      <c r="D100" s="232"/>
      <c r="E100" s="232"/>
      <c r="F100" s="232"/>
      <c r="G100" s="18">
        <v>214</v>
      </c>
      <c r="H100" s="54">
        <f>H88+H99</f>
        <v>59852649</v>
      </c>
      <c r="I100" s="54">
        <f>I88+I99</f>
        <v>-39709641</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59852649</v>
      </c>
      <c r="I102" s="53">
        <f>I103+I104</f>
        <v>-39709641</v>
      </c>
    </row>
    <row r="103" spans="1:9" x14ac:dyDescent="0.2">
      <c r="A103" s="235" t="s">
        <v>125</v>
      </c>
      <c r="B103" s="235"/>
      <c r="C103" s="235"/>
      <c r="D103" s="235"/>
      <c r="E103" s="235"/>
      <c r="F103" s="235"/>
      <c r="G103" s="16">
        <v>216</v>
      </c>
      <c r="H103" s="52">
        <v>59531709</v>
      </c>
      <c r="I103" s="52">
        <v>-38853070</v>
      </c>
    </row>
    <row r="104" spans="1:9" x14ac:dyDescent="0.2">
      <c r="A104" s="236" t="s">
        <v>213</v>
      </c>
      <c r="B104" s="236"/>
      <c r="C104" s="236"/>
      <c r="D104" s="236"/>
      <c r="E104" s="236"/>
      <c r="F104" s="236"/>
      <c r="G104" s="19">
        <v>217</v>
      </c>
      <c r="H104" s="66">
        <v>320940</v>
      </c>
      <c r="I104" s="66">
        <v>-856571</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3" zoomScale="110" zoomScaleNormal="100" workbookViewId="0">
      <selection activeCell="H21" sqref="H2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450</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435</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24180840</v>
      </c>
      <c r="I8" s="47">
        <v>-74821171</v>
      </c>
    </row>
    <row r="9" spans="1:9" ht="12.75" customHeight="1" x14ac:dyDescent="0.2">
      <c r="A9" s="276" t="s">
        <v>219</v>
      </c>
      <c r="B9" s="277"/>
      <c r="C9" s="277"/>
      <c r="D9" s="277"/>
      <c r="E9" s="277"/>
      <c r="F9" s="278"/>
      <c r="G9" s="17">
        <v>2</v>
      </c>
      <c r="H9" s="48">
        <f>H10+H11+H12+H13+H14+H15+H16+H17</f>
        <v>66775806</v>
      </c>
      <c r="I9" s="48">
        <f>I10+I11+I12+I13+I14+I15+I16+I17</f>
        <v>93395758</v>
      </c>
    </row>
    <row r="10" spans="1:9" ht="12.75" customHeight="1" x14ac:dyDescent="0.2">
      <c r="A10" s="273" t="s">
        <v>220</v>
      </c>
      <c r="B10" s="274"/>
      <c r="C10" s="274"/>
      <c r="D10" s="274"/>
      <c r="E10" s="274"/>
      <c r="F10" s="275"/>
      <c r="G10" s="22">
        <v>3</v>
      </c>
      <c r="H10" s="49">
        <v>62492463</v>
      </c>
      <c r="I10" s="49">
        <v>89129881</v>
      </c>
    </row>
    <row r="11" spans="1:9" ht="31.15" customHeight="1" x14ac:dyDescent="0.2">
      <c r="A11" s="273" t="s">
        <v>385</v>
      </c>
      <c r="B11" s="274"/>
      <c r="C11" s="274"/>
      <c r="D11" s="274"/>
      <c r="E11" s="274"/>
      <c r="F11" s="275"/>
      <c r="G11" s="22">
        <v>4</v>
      </c>
      <c r="H11" s="49">
        <v>7763990</v>
      </c>
      <c r="I11" s="49">
        <v>1008937</v>
      </c>
    </row>
    <row r="12" spans="1:9" ht="28.15" customHeight="1" x14ac:dyDescent="0.2">
      <c r="A12" s="273" t="s">
        <v>386</v>
      </c>
      <c r="B12" s="274"/>
      <c r="C12" s="274"/>
      <c r="D12" s="274"/>
      <c r="E12" s="274"/>
      <c r="F12" s="275"/>
      <c r="G12" s="22">
        <v>5</v>
      </c>
      <c r="H12" s="49">
        <v>0</v>
      </c>
      <c r="I12" s="49">
        <v>115437</v>
      </c>
    </row>
    <row r="13" spans="1:9" ht="12.75" customHeight="1" x14ac:dyDescent="0.2">
      <c r="A13" s="273" t="s">
        <v>221</v>
      </c>
      <c r="B13" s="274"/>
      <c r="C13" s="274"/>
      <c r="D13" s="274"/>
      <c r="E13" s="274"/>
      <c r="F13" s="275"/>
      <c r="G13" s="22">
        <v>6</v>
      </c>
      <c r="H13" s="49">
        <v>-11211</v>
      </c>
      <c r="I13" s="49">
        <v>-5443</v>
      </c>
    </row>
    <row r="14" spans="1:9" ht="12.75" customHeight="1" x14ac:dyDescent="0.2">
      <c r="A14" s="273" t="s">
        <v>222</v>
      </c>
      <c r="B14" s="274"/>
      <c r="C14" s="274"/>
      <c r="D14" s="274"/>
      <c r="E14" s="274"/>
      <c r="F14" s="275"/>
      <c r="G14" s="22">
        <v>7</v>
      </c>
      <c r="H14" s="49">
        <v>4362158</v>
      </c>
      <c r="I14" s="49">
        <v>5653251</v>
      </c>
    </row>
    <row r="15" spans="1:9" ht="12.75" customHeight="1" x14ac:dyDescent="0.2">
      <c r="A15" s="273" t="s">
        <v>223</v>
      </c>
      <c r="B15" s="274"/>
      <c r="C15" s="274"/>
      <c r="D15" s="274"/>
      <c r="E15" s="274"/>
      <c r="F15" s="275"/>
      <c r="G15" s="22">
        <v>8</v>
      </c>
      <c r="H15" s="49">
        <v>-1937015</v>
      </c>
      <c r="I15" s="49">
        <v>991353</v>
      </c>
    </row>
    <row r="16" spans="1:9" ht="12.75" customHeight="1" x14ac:dyDescent="0.2">
      <c r="A16" s="273" t="s">
        <v>224</v>
      </c>
      <c r="B16" s="274"/>
      <c r="C16" s="274"/>
      <c r="D16" s="274"/>
      <c r="E16" s="274"/>
      <c r="F16" s="275"/>
      <c r="G16" s="22">
        <v>9</v>
      </c>
      <c r="H16" s="49">
        <v>230676</v>
      </c>
      <c r="I16" s="49">
        <v>3499289</v>
      </c>
    </row>
    <row r="17" spans="1:9" ht="27.6" customHeight="1" x14ac:dyDescent="0.2">
      <c r="A17" s="273" t="s">
        <v>225</v>
      </c>
      <c r="B17" s="274"/>
      <c r="C17" s="274"/>
      <c r="D17" s="274"/>
      <c r="E17" s="274"/>
      <c r="F17" s="275"/>
      <c r="G17" s="22">
        <v>10</v>
      </c>
      <c r="H17" s="49">
        <v>-6125255</v>
      </c>
      <c r="I17" s="49">
        <v>-6996947</v>
      </c>
    </row>
    <row r="18" spans="1:9" ht="29.45" customHeight="1" x14ac:dyDescent="0.2">
      <c r="A18" s="252" t="s">
        <v>388</v>
      </c>
      <c r="B18" s="253"/>
      <c r="C18" s="253"/>
      <c r="D18" s="253"/>
      <c r="E18" s="253"/>
      <c r="F18" s="254"/>
      <c r="G18" s="17">
        <v>11</v>
      </c>
      <c r="H18" s="48">
        <f>H8+H9</f>
        <v>90956646</v>
      </c>
      <c r="I18" s="48">
        <f>I8+I9</f>
        <v>18574587</v>
      </c>
    </row>
    <row r="19" spans="1:9" ht="12.75" customHeight="1" x14ac:dyDescent="0.2">
      <c r="A19" s="276" t="s">
        <v>226</v>
      </c>
      <c r="B19" s="277"/>
      <c r="C19" s="277"/>
      <c r="D19" s="277"/>
      <c r="E19" s="277"/>
      <c r="F19" s="278"/>
      <c r="G19" s="17">
        <v>12</v>
      </c>
      <c r="H19" s="48">
        <f>H20+H21+H22+H23</f>
        <v>17508544</v>
      </c>
      <c r="I19" s="48">
        <f>I20+I21+I22+I23</f>
        <v>-22458459</v>
      </c>
    </row>
    <row r="20" spans="1:9" ht="12.75" customHeight="1" x14ac:dyDescent="0.2">
      <c r="A20" s="273" t="s">
        <v>227</v>
      </c>
      <c r="B20" s="274"/>
      <c r="C20" s="274"/>
      <c r="D20" s="274"/>
      <c r="E20" s="274"/>
      <c r="F20" s="275"/>
      <c r="G20" s="22">
        <v>13</v>
      </c>
      <c r="H20" s="49">
        <v>-9893493</v>
      </c>
      <c r="I20" s="49">
        <v>-22739659</v>
      </c>
    </row>
    <row r="21" spans="1:9" ht="12.75" customHeight="1" x14ac:dyDescent="0.2">
      <c r="A21" s="273" t="s">
        <v>228</v>
      </c>
      <c r="B21" s="274"/>
      <c r="C21" s="274"/>
      <c r="D21" s="274"/>
      <c r="E21" s="274"/>
      <c r="F21" s="275"/>
      <c r="G21" s="22">
        <v>14</v>
      </c>
      <c r="H21" s="49">
        <v>23245532</v>
      </c>
      <c r="I21" s="49">
        <v>576894</v>
      </c>
    </row>
    <row r="22" spans="1:9" ht="12.75" customHeight="1" x14ac:dyDescent="0.2">
      <c r="A22" s="273" t="s">
        <v>229</v>
      </c>
      <c r="B22" s="274"/>
      <c r="C22" s="274"/>
      <c r="D22" s="274"/>
      <c r="E22" s="274"/>
      <c r="F22" s="275"/>
      <c r="G22" s="22">
        <v>15</v>
      </c>
      <c r="H22" s="49">
        <v>4156505</v>
      </c>
      <c r="I22" s="49">
        <v>-295694</v>
      </c>
    </row>
    <row r="23" spans="1:9" ht="12.75" customHeight="1" x14ac:dyDescent="0.2">
      <c r="A23" s="273" t="s">
        <v>230</v>
      </c>
      <c r="B23" s="274"/>
      <c r="C23" s="274"/>
      <c r="D23" s="274"/>
      <c r="E23" s="274"/>
      <c r="F23" s="275"/>
      <c r="G23" s="22">
        <v>16</v>
      </c>
      <c r="H23" s="49">
        <v>0</v>
      </c>
      <c r="I23" s="49">
        <v>0</v>
      </c>
    </row>
    <row r="24" spans="1:9" ht="12.75" customHeight="1" x14ac:dyDescent="0.2">
      <c r="A24" s="252" t="s">
        <v>231</v>
      </c>
      <c r="B24" s="253"/>
      <c r="C24" s="253"/>
      <c r="D24" s="253"/>
      <c r="E24" s="253"/>
      <c r="F24" s="254"/>
      <c r="G24" s="17">
        <v>17</v>
      </c>
      <c r="H24" s="48">
        <f>H18+H19</f>
        <v>108465190</v>
      </c>
      <c r="I24" s="48">
        <f>I18+I19</f>
        <v>-3883872</v>
      </c>
    </row>
    <row r="25" spans="1:9" ht="12.75" customHeight="1" x14ac:dyDescent="0.2">
      <c r="A25" s="264" t="s">
        <v>232</v>
      </c>
      <c r="B25" s="265"/>
      <c r="C25" s="265"/>
      <c r="D25" s="265"/>
      <c r="E25" s="265"/>
      <c r="F25" s="266"/>
      <c r="G25" s="22">
        <v>18</v>
      </c>
      <c r="H25" s="49">
        <v>-4523002</v>
      </c>
      <c r="I25" s="49">
        <v>-5553680</v>
      </c>
    </row>
    <row r="26" spans="1:9" ht="12.75" customHeight="1" x14ac:dyDescent="0.2">
      <c r="A26" s="264" t="s">
        <v>233</v>
      </c>
      <c r="B26" s="265"/>
      <c r="C26" s="265"/>
      <c r="D26" s="265"/>
      <c r="E26" s="265"/>
      <c r="F26" s="266"/>
      <c r="G26" s="22">
        <v>19</v>
      </c>
      <c r="H26" s="49">
        <v>-5381443</v>
      </c>
      <c r="I26" s="49">
        <v>3524435</v>
      </c>
    </row>
    <row r="27" spans="1:9" ht="28.9" customHeight="1" x14ac:dyDescent="0.2">
      <c r="A27" s="255" t="s">
        <v>234</v>
      </c>
      <c r="B27" s="256"/>
      <c r="C27" s="256"/>
      <c r="D27" s="256"/>
      <c r="E27" s="256"/>
      <c r="F27" s="257"/>
      <c r="G27" s="18">
        <v>20</v>
      </c>
      <c r="H27" s="50">
        <f>H24+H25+H26</f>
        <v>98560745</v>
      </c>
      <c r="I27" s="50">
        <f>I24+I25+I26</f>
        <v>-5913117</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102635</v>
      </c>
      <c r="I29" s="51">
        <v>38572</v>
      </c>
    </row>
    <row r="30" spans="1:9" ht="12.75" customHeight="1" x14ac:dyDescent="0.2">
      <c r="A30" s="264" t="s">
        <v>237</v>
      </c>
      <c r="B30" s="265"/>
      <c r="C30" s="265"/>
      <c r="D30" s="265"/>
      <c r="E30" s="265"/>
      <c r="F30" s="266"/>
      <c r="G30" s="22">
        <v>22</v>
      </c>
      <c r="H30" s="52">
        <v>39600</v>
      </c>
      <c r="I30" s="52">
        <v>0</v>
      </c>
    </row>
    <row r="31" spans="1:9" ht="12.75" customHeight="1" x14ac:dyDescent="0.2">
      <c r="A31" s="264" t="s">
        <v>238</v>
      </c>
      <c r="B31" s="265"/>
      <c r="C31" s="265"/>
      <c r="D31" s="265"/>
      <c r="E31" s="265"/>
      <c r="F31" s="266"/>
      <c r="G31" s="22">
        <v>23</v>
      </c>
      <c r="H31" s="52">
        <v>11211</v>
      </c>
      <c r="I31" s="52">
        <v>5443</v>
      </c>
    </row>
    <row r="32" spans="1:9" ht="12.75" customHeight="1" x14ac:dyDescent="0.2">
      <c r="A32" s="264" t="s">
        <v>239</v>
      </c>
      <c r="B32" s="265"/>
      <c r="C32" s="265"/>
      <c r="D32" s="265"/>
      <c r="E32" s="265"/>
      <c r="F32" s="266"/>
      <c r="G32" s="22">
        <v>24</v>
      </c>
      <c r="H32" s="52">
        <v>0</v>
      </c>
      <c r="I32" s="52">
        <v>0</v>
      </c>
    </row>
    <row r="33" spans="1:9" ht="12.75" customHeight="1" x14ac:dyDescent="0.2">
      <c r="A33" s="264" t="s">
        <v>240</v>
      </c>
      <c r="B33" s="265"/>
      <c r="C33" s="265"/>
      <c r="D33" s="265"/>
      <c r="E33" s="265"/>
      <c r="F33" s="266"/>
      <c r="G33" s="22">
        <v>25</v>
      </c>
      <c r="H33" s="52">
        <v>135000</v>
      </c>
      <c r="I33" s="52">
        <v>135000</v>
      </c>
    </row>
    <row r="34" spans="1:9" ht="12.75" customHeight="1" x14ac:dyDescent="0.2">
      <c r="A34" s="264" t="s">
        <v>241</v>
      </c>
      <c r="B34" s="265"/>
      <c r="C34" s="265"/>
      <c r="D34" s="265"/>
      <c r="E34" s="265"/>
      <c r="F34" s="266"/>
      <c r="G34" s="22">
        <v>26</v>
      </c>
      <c r="H34" s="52">
        <v>0</v>
      </c>
      <c r="I34" s="52">
        <v>0</v>
      </c>
    </row>
    <row r="35" spans="1:9" ht="27.6" customHeight="1" x14ac:dyDescent="0.2">
      <c r="A35" s="252" t="s">
        <v>242</v>
      </c>
      <c r="B35" s="253"/>
      <c r="C35" s="253"/>
      <c r="D35" s="253"/>
      <c r="E35" s="253"/>
      <c r="F35" s="254"/>
      <c r="G35" s="17">
        <v>27</v>
      </c>
      <c r="H35" s="53">
        <f>H29+H30+H31+H32+H33+H34</f>
        <v>288446</v>
      </c>
      <c r="I35" s="53">
        <f>I29+I30+I31+I32+I33+I34</f>
        <v>179015</v>
      </c>
    </row>
    <row r="36" spans="1:9" ht="26.45" customHeight="1" x14ac:dyDescent="0.2">
      <c r="A36" s="264" t="s">
        <v>243</v>
      </c>
      <c r="B36" s="265"/>
      <c r="C36" s="265"/>
      <c r="D36" s="265"/>
      <c r="E36" s="265"/>
      <c r="F36" s="266"/>
      <c r="G36" s="22">
        <v>28</v>
      </c>
      <c r="H36" s="52">
        <v>-348466557</v>
      </c>
      <c r="I36" s="52">
        <v>-160234980</v>
      </c>
    </row>
    <row r="37" spans="1:9" ht="12.75" customHeight="1" x14ac:dyDescent="0.2">
      <c r="A37" s="264" t="s">
        <v>244</v>
      </c>
      <c r="B37" s="265"/>
      <c r="C37" s="265"/>
      <c r="D37" s="265"/>
      <c r="E37" s="265"/>
      <c r="F37" s="266"/>
      <c r="G37" s="22">
        <v>29</v>
      </c>
      <c r="H37" s="52">
        <v>0</v>
      </c>
      <c r="I37" s="52">
        <v>0</v>
      </c>
    </row>
    <row r="38" spans="1:9" ht="12.75" customHeight="1" x14ac:dyDescent="0.2">
      <c r="A38" s="264" t="s">
        <v>245</v>
      </c>
      <c r="B38" s="265"/>
      <c r="C38" s="265"/>
      <c r="D38" s="265"/>
      <c r="E38" s="265"/>
      <c r="F38" s="266"/>
      <c r="G38" s="22">
        <v>30</v>
      </c>
      <c r="H38" s="52">
        <v>0</v>
      </c>
      <c r="I38" s="52">
        <v>0</v>
      </c>
    </row>
    <row r="39" spans="1:9" ht="12.75" customHeight="1" x14ac:dyDescent="0.2">
      <c r="A39" s="264" t="s">
        <v>246</v>
      </c>
      <c r="B39" s="265"/>
      <c r="C39" s="265"/>
      <c r="D39" s="265"/>
      <c r="E39" s="265"/>
      <c r="F39" s="266"/>
      <c r="G39" s="22">
        <v>31</v>
      </c>
      <c r="H39" s="52">
        <v>27825208</v>
      </c>
      <c r="I39" s="52">
        <v>0</v>
      </c>
    </row>
    <row r="40" spans="1:9" ht="12.75" customHeight="1" x14ac:dyDescent="0.2">
      <c r="A40" s="264" t="s">
        <v>247</v>
      </c>
      <c r="B40" s="265"/>
      <c r="C40" s="265"/>
      <c r="D40" s="265"/>
      <c r="E40" s="265"/>
      <c r="F40" s="266"/>
      <c r="G40" s="22">
        <v>32</v>
      </c>
      <c r="H40" s="52">
        <v>0</v>
      </c>
      <c r="I40" s="52">
        <v>0</v>
      </c>
    </row>
    <row r="41" spans="1:9" ht="22.9" customHeight="1" x14ac:dyDescent="0.2">
      <c r="A41" s="252" t="s">
        <v>248</v>
      </c>
      <c r="B41" s="253"/>
      <c r="C41" s="253"/>
      <c r="D41" s="253"/>
      <c r="E41" s="253"/>
      <c r="F41" s="254"/>
      <c r="G41" s="17">
        <v>33</v>
      </c>
      <c r="H41" s="53">
        <f>H36+H37+H38+H39+H40</f>
        <v>-320641349</v>
      </c>
      <c r="I41" s="53">
        <f>I36+I37+I38+I39+I40</f>
        <v>-160234980</v>
      </c>
    </row>
    <row r="42" spans="1:9" ht="30.6" customHeight="1" x14ac:dyDescent="0.2">
      <c r="A42" s="255" t="s">
        <v>249</v>
      </c>
      <c r="B42" s="256"/>
      <c r="C42" s="256"/>
      <c r="D42" s="256"/>
      <c r="E42" s="256"/>
      <c r="F42" s="257"/>
      <c r="G42" s="18">
        <v>34</v>
      </c>
      <c r="H42" s="54">
        <f>H35+H41</f>
        <v>-320352903</v>
      </c>
      <c r="I42" s="54">
        <f>I35+I41</f>
        <v>-160055965</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v>426088157</v>
      </c>
      <c r="I44" s="51">
        <v>0</v>
      </c>
    </row>
    <row r="45" spans="1:9" ht="27.6" customHeight="1" x14ac:dyDescent="0.2">
      <c r="A45" s="264" t="s">
        <v>252</v>
      </c>
      <c r="B45" s="265"/>
      <c r="C45" s="265"/>
      <c r="D45" s="265"/>
      <c r="E45" s="265"/>
      <c r="F45" s="266"/>
      <c r="G45" s="22">
        <v>36</v>
      </c>
      <c r="H45" s="52">
        <v>0</v>
      </c>
      <c r="I45" s="52">
        <v>0</v>
      </c>
    </row>
    <row r="46" spans="1:9" ht="12.75" customHeight="1" x14ac:dyDescent="0.2">
      <c r="A46" s="264" t="s">
        <v>253</v>
      </c>
      <c r="B46" s="265"/>
      <c r="C46" s="265"/>
      <c r="D46" s="265"/>
      <c r="E46" s="265"/>
      <c r="F46" s="266"/>
      <c r="G46" s="22">
        <v>37</v>
      </c>
      <c r="H46" s="52">
        <v>263127672</v>
      </c>
      <c r="I46" s="52">
        <v>6882279</v>
      </c>
    </row>
    <row r="47" spans="1:9" ht="12.75" customHeight="1" x14ac:dyDescent="0.2">
      <c r="A47" s="264" t="s">
        <v>254</v>
      </c>
      <c r="B47" s="265"/>
      <c r="C47" s="265"/>
      <c r="D47" s="265"/>
      <c r="E47" s="265"/>
      <c r="F47" s="266"/>
      <c r="G47" s="22">
        <v>38</v>
      </c>
      <c r="H47" s="52">
        <v>0</v>
      </c>
      <c r="I47" s="52">
        <v>0</v>
      </c>
    </row>
    <row r="48" spans="1:9" ht="25.9" customHeight="1" x14ac:dyDescent="0.2">
      <c r="A48" s="252" t="s">
        <v>255</v>
      </c>
      <c r="B48" s="253"/>
      <c r="C48" s="253"/>
      <c r="D48" s="253"/>
      <c r="E48" s="253"/>
      <c r="F48" s="254"/>
      <c r="G48" s="17">
        <v>39</v>
      </c>
      <c r="H48" s="53">
        <f>H44+H45+H46+H47</f>
        <v>689215829</v>
      </c>
      <c r="I48" s="53">
        <f>I44+I45+I46+I47</f>
        <v>6882279</v>
      </c>
    </row>
    <row r="49" spans="1:9" ht="24.6" customHeight="1" x14ac:dyDescent="0.2">
      <c r="A49" s="264" t="s">
        <v>387</v>
      </c>
      <c r="B49" s="265"/>
      <c r="C49" s="265"/>
      <c r="D49" s="265"/>
      <c r="E49" s="265"/>
      <c r="F49" s="266"/>
      <c r="G49" s="22">
        <v>40</v>
      </c>
      <c r="H49" s="52">
        <v>-195984078</v>
      </c>
      <c r="I49" s="52">
        <v>-103000</v>
      </c>
    </row>
    <row r="50" spans="1:9" ht="12.75" customHeight="1" x14ac:dyDescent="0.2">
      <c r="A50" s="264" t="s">
        <v>256</v>
      </c>
      <c r="B50" s="265"/>
      <c r="C50" s="265"/>
      <c r="D50" s="265"/>
      <c r="E50" s="265"/>
      <c r="F50" s="266"/>
      <c r="G50" s="22">
        <v>41</v>
      </c>
      <c r="H50" s="52">
        <v>-10670775</v>
      </c>
      <c r="I50" s="52">
        <v>0</v>
      </c>
    </row>
    <row r="51" spans="1:9" ht="12.75" customHeight="1" x14ac:dyDescent="0.2">
      <c r="A51" s="264" t="s">
        <v>257</v>
      </c>
      <c r="B51" s="265"/>
      <c r="C51" s="265"/>
      <c r="D51" s="265"/>
      <c r="E51" s="265"/>
      <c r="F51" s="266"/>
      <c r="G51" s="22">
        <v>42</v>
      </c>
      <c r="H51" s="52">
        <v>-171062</v>
      </c>
      <c r="I51" s="52">
        <v>-72300</v>
      </c>
    </row>
    <row r="52" spans="1:9" ht="26.45" customHeight="1" x14ac:dyDescent="0.2">
      <c r="A52" s="264" t="s">
        <v>258</v>
      </c>
      <c r="B52" s="265"/>
      <c r="C52" s="265"/>
      <c r="D52" s="265"/>
      <c r="E52" s="265"/>
      <c r="F52" s="266"/>
      <c r="G52" s="22">
        <v>43</v>
      </c>
      <c r="H52" s="52">
        <v>-40601</v>
      </c>
      <c r="I52" s="52">
        <v>0</v>
      </c>
    </row>
    <row r="53" spans="1:9" ht="12.75" customHeight="1" x14ac:dyDescent="0.2">
      <c r="A53" s="264" t="s">
        <v>259</v>
      </c>
      <c r="B53" s="265"/>
      <c r="C53" s="265"/>
      <c r="D53" s="265"/>
      <c r="E53" s="265"/>
      <c r="F53" s="266"/>
      <c r="G53" s="22">
        <v>44</v>
      </c>
      <c r="H53" s="52">
        <v>0</v>
      </c>
      <c r="I53" s="52">
        <v>0</v>
      </c>
    </row>
    <row r="54" spans="1:9" ht="27.6" customHeight="1" x14ac:dyDescent="0.2">
      <c r="A54" s="252" t="s">
        <v>260</v>
      </c>
      <c r="B54" s="253"/>
      <c r="C54" s="253"/>
      <c r="D54" s="253"/>
      <c r="E54" s="253"/>
      <c r="F54" s="254"/>
      <c r="G54" s="17">
        <v>45</v>
      </c>
      <c r="H54" s="53">
        <f>H49+H50+H51+H52+H53</f>
        <v>-206866516</v>
      </c>
      <c r="I54" s="53">
        <f>I49+I50+I51+I52+I53</f>
        <v>-175300</v>
      </c>
    </row>
    <row r="55" spans="1:9" ht="27.6" customHeight="1" x14ac:dyDescent="0.2">
      <c r="A55" s="267" t="s">
        <v>261</v>
      </c>
      <c r="B55" s="268"/>
      <c r="C55" s="268"/>
      <c r="D55" s="268"/>
      <c r="E55" s="268"/>
      <c r="F55" s="269"/>
      <c r="G55" s="17">
        <v>46</v>
      </c>
      <c r="H55" s="53">
        <f>H48+H54</f>
        <v>482349313</v>
      </c>
      <c r="I55" s="53">
        <f>I48+I54</f>
        <v>6706979</v>
      </c>
    </row>
    <row r="56" spans="1:9" x14ac:dyDescent="0.2">
      <c r="A56" s="203" t="s">
        <v>262</v>
      </c>
      <c r="B56" s="204"/>
      <c r="C56" s="204"/>
      <c r="D56" s="204"/>
      <c r="E56" s="204"/>
      <c r="F56" s="205"/>
      <c r="G56" s="22">
        <v>47</v>
      </c>
      <c r="H56" s="52">
        <v>0</v>
      </c>
      <c r="I56" s="52">
        <v>0</v>
      </c>
    </row>
    <row r="57" spans="1:9" ht="27" customHeight="1" x14ac:dyDescent="0.2">
      <c r="A57" s="267" t="s">
        <v>263</v>
      </c>
      <c r="B57" s="268"/>
      <c r="C57" s="268"/>
      <c r="D57" s="268"/>
      <c r="E57" s="268"/>
      <c r="F57" s="269"/>
      <c r="G57" s="17">
        <v>48</v>
      </c>
      <c r="H57" s="53">
        <f>H27+H42+H55+H56</f>
        <v>260557155</v>
      </c>
      <c r="I57" s="53">
        <f>I27+I42+I55+I56</f>
        <v>-159262103</v>
      </c>
    </row>
    <row r="58" spans="1:9" ht="15.6" customHeight="1" x14ac:dyDescent="0.2">
      <c r="A58" s="270" t="s">
        <v>264</v>
      </c>
      <c r="B58" s="271"/>
      <c r="C58" s="271"/>
      <c r="D58" s="271"/>
      <c r="E58" s="271"/>
      <c r="F58" s="272"/>
      <c r="G58" s="22">
        <v>49</v>
      </c>
      <c r="H58" s="52">
        <v>38277875</v>
      </c>
      <c r="I58" s="52">
        <v>298835030</v>
      </c>
    </row>
    <row r="59" spans="1:9" ht="28.9" customHeight="1" x14ac:dyDescent="0.2">
      <c r="A59" s="255" t="s">
        <v>265</v>
      </c>
      <c r="B59" s="256"/>
      <c r="C59" s="256"/>
      <c r="D59" s="256"/>
      <c r="E59" s="256"/>
      <c r="F59" s="257"/>
      <c r="G59" s="18">
        <v>50</v>
      </c>
      <c r="H59" s="54">
        <f>H57+H58</f>
        <v>298835030</v>
      </c>
      <c r="I59" s="54">
        <f>I57+I58</f>
        <v>139572927</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 sqref="A5:F5"/>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449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435</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v>0</v>
      </c>
      <c r="I8" s="51">
        <v>0</v>
      </c>
    </row>
    <row r="9" spans="1:9" x14ac:dyDescent="0.2">
      <c r="A9" s="240" t="s">
        <v>268</v>
      </c>
      <c r="B9" s="240"/>
      <c r="C9" s="240"/>
      <c r="D9" s="240"/>
      <c r="E9" s="240"/>
      <c r="F9" s="240"/>
      <c r="G9" s="16">
        <v>2</v>
      </c>
      <c r="H9" s="51">
        <v>0</v>
      </c>
      <c r="I9" s="51">
        <v>0</v>
      </c>
    </row>
    <row r="10" spans="1:9" x14ac:dyDescent="0.2">
      <c r="A10" s="240" t="s">
        <v>269</v>
      </c>
      <c r="B10" s="240"/>
      <c r="C10" s="240"/>
      <c r="D10" s="240"/>
      <c r="E10" s="240"/>
      <c r="F10" s="240"/>
      <c r="G10" s="16">
        <v>3</v>
      </c>
      <c r="H10" s="51">
        <v>0</v>
      </c>
      <c r="I10" s="51">
        <v>0</v>
      </c>
    </row>
    <row r="11" spans="1:9" x14ac:dyDescent="0.2">
      <c r="A11" s="240" t="s">
        <v>270</v>
      </c>
      <c r="B11" s="240"/>
      <c r="C11" s="240"/>
      <c r="D11" s="240"/>
      <c r="E11" s="240"/>
      <c r="F11" s="240"/>
      <c r="G11" s="16">
        <v>4</v>
      </c>
      <c r="H11" s="51">
        <v>0</v>
      </c>
      <c r="I11" s="51">
        <v>0</v>
      </c>
    </row>
    <row r="12" spans="1:9" x14ac:dyDescent="0.2">
      <c r="A12" s="240" t="s">
        <v>271</v>
      </c>
      <c r="B12" s="240"/>
      <c r="C12" s="240"/>
      <c r="D12" s="240"/>
      <c r="E12" s="240"/>
      <c r="F12" s="240"/>
      <c r="G12" s="16">
        <v>5</v>
      </c>
      <c r="H12" s="51">
        <v>0</v>
      </c>
      <c r="I12" s="51">
        <v>0</v>
      </c>
    </row>
    <row r="13" spans="1:9" x14ac:dyDescent="0.2">
      <c r="A13" s="240" t="s">
        <v>272</v>
      </c>
      <c r="B13" s="240"/>
      <c r="C13" s="240"/>
      <c r="D13" s="240"/>
      <c r="E13" s="240"/>
      <c r="F13" s="240"/>
      <c r="G13" s="16">
        <v>6</v>
      </c>
      <c r="H13" s="51">
        <v>0</v>
      </c>
      <c r="I13" s="51">
        <v>0</v>
      </c>
    </row>
    <row r="14" spans="1:9" x14ac:dyDescent="0.2">
      <c r="A14" s="240" t="s">
        <v>273</v>
      </c>
      <c r="B14" s="240"/>
      <c r="C14" s="240"/>
      <c r="D14" s="240"/>
      <c r="E14" s="240"/>
      <c r="F14" s="240"/>
      <c r="G14" s="16">
        <v>7</v>
      </c>
      <c r="H14" s="51">
        <v>0</v>
      </c>
      <c r="I14" s="51">
        <v>0</v>
      </c>
    </row>
    <row r="15" spans="1:9" x14ac:dyDescent="0.2">
      <c r="A15" s="240" t="s">
        <v>274</v>
      </c>
      <c r="B15" s="240"/>
      <c r="C15" s="240"/>
      <c r="D15" s="240"/>
      <c r="E15" s="240"/>
      <c r="F15" s="240"/>
      <c r="G15" s="16">
        <v>8</v>
      </c>
      <c r="H15" s="51">
        <v>0</v>
      </c>
      <c r="I15" s="51">
        <v>0</v>
      </c>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v>0</v>
      </c>
      <c r="I17" s="52">
        <v>0</v>
      </c>
    </row>
    <row r="18" spans="1:9" x14ac:dyDescent="0.2">
      <c r="A18" s="240" t="s">
        <v>277</v>
      </c>
      <c r="B18" s="240"/>
      <c r="C18" s="240"/>
      <c r="D18" s="240"/>
      <c r="E18" s="240"/>
      <c r="F18" s="240"/>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v>0</v>
      </c>
      <c r="I21" s="51">
        <v>0</v>
      </c>
    </row>
    <row r="22" spans="1:9" x14ac:dyDescent="0.2">
      <c r="A22" s="240" t="s">
        <v>280</v>
      </c>
      <c r="B22" s="240"/>
      <c r="C22" s="240"/>
      <c r="D22" s="240"/>
      <c r="E22" s="240"/>
      <c r="F22" s="240"/>
      <c r="G22" s="16">
        <v>14</v>
      </c>
      <c r="H22" s="51">
        <v>0</v>
      </c>
      <c r="I22" s="51">
        <v>0</v>
      </c>
    </row>
    <row r="23" spans="1:9" x14ac:dyDescent="0.2">
      <c r="A23" s="240" t="s">
        <v>281</v>
      </c>
      <c r="B23" s="240"/>
      <c r="C23" s="240"/>
      <c r="D23" s="240"/>
      <c r="E23" s="240"/>
      <c r="F23" s="240"/>
      <c r="G23" s="16">
        <v>15</v>
      </c>
      <c r="H23" s="51">
        <v>0</v>
      </c>
      <c r="I23" s="51">
        <v>0</v>
      </c>
    </row>
    <row r="24" spans="1:9" x14ac:dyDescent="0.2">
      <c r="A24" s="240" t="s">
        <v>282</v>
      </c>
      <c r="B24" s="240"/>
      <c r="C24" s="240"/>
      <c r="D24" s="240"/>
      <c r="E24" s="240"/>
      <c r="F24" s="240"/>
      <c r="G24" s="16">
        <v>16</v>
      </c>
      <c r="H24" s="51">
        <v>0</v>
      </c>
      <c r="I24" s="51">
        <v>0</v>
      </c>
    </row>
    <row r="25" spans="1:9" x14ac:dyDescent="0.2">
      <c r="A25" s="240" t="s">
        <v>283</v>
      </c>
      <c r="B25" s="240"/>
      <c r="C25" s="240"/>
      <c r="D25" s="240"/>
      <c r="E25" s="240"/>
      <c r="F25" s="240"/>
      <c r="G25" s="16">
        <v>17</v>
      </c>
      <c r="H25" s="51">
        <v>0</v>
      </c>
      <c r="I25" s="51">
        <v>0</v>
      </c>
    </row>
    <row r="26" spans="1:9" x14ac:dyDescent="0.2">
      <c r="A26" s="240" t="s">
        <v>284</v>
      </c>
      <c r="B26" s="240"/>
      <c r="C26" s="240"/>
      <c r="D26" s="240"/>
      <c r="E26" s="240"/>
      <c r="F26" s="240"/>
      <c r="G26" s="16">
        <v>18</v>
      </c>
      <c r="H26" s="51">
        <v>0</v>
      </c>
      <c r="I26" s="51">
        <v>0</v>
      </c>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v>0</v>
      </c>
      <c r="I28" s="52">
        <v>0</v>
      </c>
    </row>
    <row r="29" spans="1:9" x14ac:dyDescent="0.2">
      <c r="A29" s="240" t="s">
        <v>287</v>
      </c>
      <c r="B29" s="240"/>
      <c r="C29" s="240"/>
      <c r="D29" s="240"/>
      <c r="E29" s="240"/>
      <c r="F29" s="240"/>
      <c r="G29" s="16">
        <v>21</v>
      </c>
      <c r="H29" s="52">
        <v>0</v>
      </c>
      <c r="I29" s="52">
        <v>0</v>
      </c>
    </row>
    <row r="30" spans="1:9" x14ac:dyDescent="0.2">
      <c r="A30" s="240" t="s">
        <v>288</v>
      </c>
      <c r="B30" s="240"/>
      <c r="C30" s="240"/>
      <c r="D30" s="240"/>
      <c r="E30" s="240"/>
      <c r="F30" s="240"/>
      <c r="G30" s="16">
        <v>22</v>
      </c>
      <c r="H30" s="52">
        <v>0</v>
      </c>
      <c r="I30" s="52">
        <v>0</v>
      </c>
    </row>
    <row r="31" spans="1:9" x14ac:dyDescent="0.2">
      <c r="A31" s="240" t="s">
        <v>289</v>
      </c>
      <c r="B31" s="240"/>
      <c r="C31" s="240"/>
      <c r="D31" s="240"/>
      <c r="E31" s="240"/>
      <c r="F31" s="240"/>
      <c r="G31" s="16">
        <v>23</v>
      </c>
      <c r="H31" s="52">
        <v>0</v>
      </c>
      <c r="I31" s="52">
        <v>0</v>
      </c>
    </row>
    <row r="32" spans="1:9" x14ac:dyDescent="0.2">
      <c r="A32" s="240" t="s">
        <v>290</v>
      </c>
      <c r="B32" s="240"/>
      <c r="C32" s="240"/>
      <c r="D32" s="240"/>
      <c r="E32" s="240"/>
      <c r="F32" s="240"/>
      <c r="G32" s="16">
        <v>24</v>
      </c>
      <c r="H32" s="52">
        <v>0</v>
      </c>
      <c r="I32" s="52">
        <v>0</v>
      </c>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1">
        <v>0</v>
      </c>
      <c r="I39" s="51">
        <v>0</v>
      </c>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v>0</v>
      </c>
      <c r="I48" s="52">
        <v>0</v>
      </c>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v>0</v>
      </c>
      <c r="I50" s="52">
        <v>0</v>
      </c>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B43" zoomScale="80" zoomScaleNormal="100" zoomScaleSheetLayoutView="80" workbookViewId="0">
      <selection activeCell="H17" sqref="H1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43831</v>
      </c>
      <c r="F2" s="6" t="s">
        <v>0</v>
      </c>
      <c r="G2" s="5">
        <v>44196</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254342000</v>
      </c>
      <c r="I7" s="77">
        <v>0</v>
      </c>
      <c r="J7" s="77">
        <v>26953189</v>
      </c>
      <c r="K7" s="77">
        <v>0</v>
      </c>
      <c r="L7" s="77">
        <v>0</v>
      </c>
      <c r="M7" s="77">
        <v>0</v>
      </c>
      <c r="N7" s="77">
        <v>0</v>
      </c>
      <c r="O7" s="77">
        <v>0</v>
      </c>
      <c r="P7" s="77">
        <v>0</v>
      </c>
      <c r="Q7" s="77">
        <v>0</v>
      </c>
      <c r="R7" s="77">
        <v>0</v>
      </c>
      <c r="S7" s="77">
        <v>64675271</v>
      </c>
      <c r="T7" s="77">
        <v>18845574</v>
      </c>
      <c r="U7" s="78">
        <f>H7+I7+J7+K7-L7+M7+N7+O7+P7+Q7+R7+S7+T7</f>
        <v>364816034</v>
      </c>
      <c r="V7" s="77">
        <v>0</v>
      </c>
      <c r="W7" s="78">
        <f>U7+V7</f>
        <v>364816034</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5" t="s">
        <v>379</v>
      </c>
      <c r="B10" s="305"/>
      <c r="C10" s="305"/>
      <c r="D10" s="305"/>
      <c r="E10" s="305"/>
      <c r="F10" s="305"/>
      <c r="G10" s="9">
        <v>4</v>
      </c>
      <c r="H10" s="79">
        <f>H7+H8+H9</f>
        <v>254342000</v>
      </c>
      <c r="I10" s="79">
        <f t="shared" ref="I10:W10" si="2">I7+I8+I9</f>
        <v>0</v>
      </c>
      <c r="J10" s="79">
        <f t="shared" si="2"/>
        <v>26953189</v>
      </c>
      <c r="K10" s="79">
        <f t="shared" si="2"/>
        <v>0</v>
      </c>
      <c r="L10" s="79">
        <f t="shared" si="2"/>
        <v>0</v>
      </c>
      <c r="M10" s="79">
        <f t="shared" si="2"/>
        <v>0</v>
      </c>
      <c r="N10" s="79">
        <f t="shared" si="2"/>
        <v>0</v>
      </c>
      <c r="O10" s="79">
        <f t="shared" si="2"/>
        <v>0</v>
      </c>
      <c r="P10" s="79">
        <f t="shared" si="2"/>
        <v>0</v>
      </c>
      <c r="Q10" s="79">
        <f t="shared" si="2"/>
        <v>0</v>
      </c>
      <c r="R10" s="79">
        <f t="shared" si="2"/>
        <v>0</v>
      </c>
      <c r="S10" s="79">
        <f t="shared" si="2"/>
        <v>64675271</v>
      </c>
      <c r="T10" s="79">
        <f t="shared" si="2"/>
        <v>18845574</v>
      </c>
      <c r="U10" s="79">
        <f t="shared" si="2"/>
        <v>364816034</v>
      </c>
      <c r="V10" s="79">
        <f t="shared" si="2"/>
        <v>0</v>
      </c>
      <c r="W10" s="79">
        <f t="shared" si="2"/>
        <v>364816034</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59281896</v>
      </c>
      <c r="U11" s="78">
        <f>H11+I11+J11+K11-L11+M11+N11+O11+P11+Q11+R11+S11+T11</f>
        <v>59281896</v>
      </c>
      <c r="V11" s="77">
        <v>0</v>
      </c>
      <c r="W11" s="78">
        <f t="shared" ref="W11:W28" si="3">U11+V11</f>
        <v>59281896</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4454357</v>
      </c>
      <c r="W17" s="78">
        <f t="shared" si="3"/>
        <v>4454357</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9" t="s">
        <v>341</v>
      </c>
      <c r="B21" s="299"/>
      <c r="C21" s="299"/>
      <c r="D21" s="299"/>
      <c r="E21" s="299"/>
      <c r="F21" s="299"/>
      <c r="G21" s="8">
        <v>15</v>
      </c>
      <c r="H21" s="77">
        <v>572326557</v>
      </c>
      <c r="I21" s="77">
        <v>0</v>
      </c>
      <c r="J21" s="77">
        <v>0</v>
      </c>
      <c r="K21" s="77">
        <v>0</v>
      </c>
      <c r="L21" s="77">
        <v>0</v>
      </c>
      <c r="M21" s="77">
        <v>0</v>
      </c>
      <c r="N21" s="77">
        <v>0</v>
      </c>
      <c r="O21" s="77">
        <v>0</v>
      </c>
      <c r="P21" s="77">
        <v>0</v>
      </c>
      <c r="Q21" s="77">
        <v>0</v>
      </c>
      <c r="R21" s="77">
        <v>0</v>
      </c>
      <c r="S21" s="77">
        <v>0</v>
      </c>
      <c r="T21" s="77">
        <v>0</v>
      </c>
      <c r="U21" s="78">
        <f t="shared" si="4"/>
        <v>572326557</v>
      </c>
      <c r="V21" s="77">
        <v>0</v>
      </c>
      <c r="W21" s="78">
        <f t="shared" si="3"/>
        <v>572326557</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40601</v>
      </c>
      <c r="M24" s="77">
        <v>0</v>
      </c>
      <c r="N24" s="77">
        <v>0</v>
      </c>
      <c r="O24" s="77">
        <v>0</v>
      </c>
      <c r="P24" s="77">
        <v>0</v>
      </c>
      <c r="Q24" s="77">
        <v>0</v>
      </c>
      <c r="R24" s="77">
        <v>0</v>
      </c>
      <c r="S24" s="77">
        <v>0</v>
      </c>
      <c r="T24" s="77">
        <v>0</v>
      </c>
      <c r="U24" s="78">
        <f t="shared" si="4"/>
        <v>-40601</v>
      </c>
      <c r="V24" s="77">
        <v>0</v>
      </c>
      <c r="W24" s="78">
        <f t="shared" si="3"/>
        <v>-40601</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-10809535</v>
      </c>
      <c r="T25" s="77">
        <v>0</v>
      </c>
      <c r="U25" s="78">
        <f t="shared" si="4"/>
        <v>-10809535</v>
      </c>
      <c r="V25" s="77">
        <v>613484</v>
      </c>
      <c r="W25" s="78">
        <f t="shared" si="3"/>
        <v>-10196051</v>
      </c>
    </row>
    <row r="26" spans="1:23" x14ac:dyDescent="0.2">
      <c r="A26" s="299" t="s">
        <v>346</v>
      </c>
      <c r="B26" s="299"/>
      <c r="C26" s="299"/>
      <c r="D26" s="299"/>
      <c r="E26" s="299"/>
      <c r="F26" s="299"/>
      <c r="G26" s="8">
        <v>20</v>
      </c>
      <c r="H26" s="77">
        <v>0</v>
      </c>
      <c r="I26" s="77">
        <v>153851432</v>
      </c>
      <c r="J26" s="77">
        <v>0</v>
      </c>
      <c r="K26" s="77">
        <v>0</v>
      </c>
      <c r="L26" s="77">
        <v>0</v>
      </c>
      <c r="M26" s="77">
        <v>0</v>
      </c>
      <c r="N26" s="77">
        <v>0</v>
      </c>
      <c r="O26" s="77">
        <v>0</v>
      </c>
      <c r="P26" s="77">
        <v>0</v>
      </c>
      <c r="Q26" s="77">
        <v>0</v>
      </c>
      <c r="R26" s="77">
        <v>0</v>
      </c>
      <c r="S26" s="77">
        <v>20218934</v>
      </c>
      <c r="T26" s="77">
        <v>-18845574</v>
      </c>
      <c r="U26" s="78">
        <f t="shared" si="4"/>
        <v>155224792</v>
      </c>
      <c r="V26" s="77">
        <v>249813</v>
      </c>
      <c r="W26" s="78">
        <f t="shared" si="3"/>
        <v>155474605</v>
      </c>
    </row>
    <row r="27" spans="1:23" x14ac:dyDescent="0.2">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0" t="s">
        <v>380</v>
      </c>
      <c r="B29" s="300"/>
      <c r="C29" s="300"/>
      <c r="D29" s="300"/>
      <c r="E29" s="300"/>
      <c r="F29" s="300"/>
      <c r="G29" s="10">
        <v>23</v>
      </c>
      <c r="H29" s="80">
        <f>SUM(H10:H28)</f>
        <v>826668557</v>
      </c>
      <c r="I29" s="80">
        <f t="shared" ref="I29:W29" si="5">SUM(I10:I28)</f>
        <v>153851432</v>
      </c>
      <c r="J29" s="80">
        <f t="shared" si="5"/>
        <v>26953189</v>
      </c>
      <c r="K29" s="80">
        <f t="shared" si="5"/>
        <v>0</v>
      </c>
      <c r="L29" s="80">
        <f t="shared" si="5"/>
        <v>40601</v>
      </c>
      <c r="M29" s="80">
        <f t="shared" si="5"/>
        <v>0</v>
      </c>
      <c r="N29" s="80">
        <f t="shared" si="5"/>
        <v>0</v>
      </c>
      <c r="O29" s="80">
        <f t="shared" si="5"/>
        <v>0</v>
      </c>
      <c r="P29" s="80">
        <f t="shared" si="5"/>
        <v>0</v>
      </c>
      <c r="Q29" s="80">
        <f t="shared" si="5"/>
        <v>0</v>
      </c>
      <c r="R29" s="80">
        <f t="shared" si="5"/>
        <v>0</v>
      </c>
      <c r="S29" s="80">
        <f t="shared" si="5"/>
        <v>74084670</v>
      </c>
      <c r="T29" s="80">
        <f t="shared" si="5"/>
        <v>59281896</v>
      </c>
      <c r="U29" s="80">
        <f t="shared" si="5"/>
        <v>1140799143</v>
      </c>
      <c r="V29" s="80">
        <f t="shared" si="5"/>
        <v>5317654</v>
      </c>
      <c r="W29" s="80">
        <f t="shared" si="5"/>
        <v>1146116797</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4454357</v>
      </c>
      <c r="W31" s="79">
        <f t="shared" si="6"/>
        <v>4454357</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59281896</v>
      </c>
      <c r="U32" s="79">
        <f t="shared" si="7"/>
        <v>59281896</v>
      </c>
      <c r="V32" s="79">
        <f t="shared" si="7"/>
        <v>4454357</v>
      </c>
      <c r="W32" s="79">
        <f t="shared" si="7"/>
        <v>63736253</v>
      </c>
    </row>
    <row r="33" spans="1:23" ht="30.75" customHeight="1" x14ac:dyDescent="0.2">
      <c r="A33" s="298" t="s">
        <v>352</v>
      </c>
      <c r="B33" s="298"/>
      <c r="C33" s="298"/>
      <c r="D33" s="298"/>
      <c r="E33" s="298"/>
      <c r="F33" s="298"/>
      <c r="G33" s="10">
        <v>26</v>
      </c>
      <c r="H33" s="80">
        <f>SUM(H21:H28)</f>
        <v>572326557</v>
      </c>
      <c r="I33" s="80">
        <f t="shared" ref="I33:W33" si="8">SUM(I21:I28)</f>
        <v>153851432</v>
      </c>
      <c r="J33" s="80">
        <f t="shared" si="8"/>
        <v>0</v>
      </c>
      <c r="K33" s="80">
        <f t="shared" si="8"/>
        <v>0</v>
      </c>
      <c r="L33" s="80">
        <f t="shared" si="8"/>
        <v>40601</v>
      </c>
      <c r="M33" s="80">
        <f t="shared" si="8"/>
        <v>0</v>
      </c>
      <c r="N33" s="80">
        <f t="shared" si="8"/>
        <v>0</v>
      </c>
      <c r="O33" s="80">
        <f t="shared" si="8"/>
        <v>0</v>
      </c>
      <c r="P33" s="80">
        <f t="shared" si="8"/>
        <v>0</v>
      </c>
      <c r="Q33" s="80">
        <f t="shared" si="8"/>
        <v>0</v>
      </c>
      <c r="R33" s="80">
        <f t="shared" si="8"/>
        <v>0</v>
      </c>
      <c r="S33" s="80">
        <f t="shared" si="8"/>
        <v>9409399</v>
      </c>
      <c r="T33" s="80">
        <f t="shared" si="8"/>
        <v>-18845574</v>
      </c>
      <c r="U33" s="80">
        <f t="shared" si="8"/>
        <v>716701213</v>
      </c>
      <c r="V33" s="80">
        <f t="shared" si="8"/>
        <v>863297</v>
      </c>
      <c r="W33" s="80">
        <f t="shared" si="8"/>
        <v>717564510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826668557</v>
      </c>
      <c r="I35" s="77">
        <v>153851432</v>
      </c>
      <c r="J35" s="77">
        <v>26953189</v>
      </c>
      <c r="K35" s="77">
        <v>0</v>
      </c>
      <c r="L35" s="77">
        <v>40601</v>
      </c>
      <c r="M35" s="77">
        <v>0</v>
      </c>
      <c r="N35" s="77">
        <v>0</v>
      </c>
      <c r="O35" s="77">
        <v>0</v>
      </c>
      <c r="P35" s="77">
        <v>0</v>
      </c>
      <c r="Q35" s="77">
        <v>0</v>
      </c>
      <c r="R35" s="77">
        <v>0</v>
      </c>
      <c r="S35" s="77">
        <v>74084670</v>
      </c>
      <c r="T35" s="77">
        <v>59281896</v>
      </c>
      <c r="U35" s="78">
        <f t="shared" ref="U35:U37" si="9">H35+I35+J35+K35-L35+M35+N35+O35+P35+Q35+R35+S35+T35</f>
        <v>1140799143</v>
      </c>
      <c r="V35" s="77">
        <v>5317654</v>
      </c>
      <c r="W35" s="78">
        <f t="shared" ref="W35:W37" si="10">U35+V35</f>
        <v>1146116797</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5" t="s">
        <v>382</v>
      </c>
      <c r="B38" s="305"/>
      <c r="C38" s="305"/>
      <c r="D38" s="305"/>
      <c r="E38" s="305"/>
      <c r="F38" s="305"/>
      <c r="G38" s="9">
        <v>30</v>
      </c>
      <c r="H38" s="79">
        <f>H35+H36+H37</f>
        <v>826668557</v>
      </c>
      <c r="I38" s="79">
        <f t="shared" ref="I38:W38" si="11">I35+I36+I37</f>
        <v>153851432</v>
      </c>
      <c r="J38" s="79">
        <f t="shared" si="11"/>
        <v>26953189</v>
      </c>
      <c r="K38" s="79">
        <f t="shared" si="11"/>
        <v>0</v>
      </c>
      <c r="L38" s="79">
        <f t="shared" si="11"/>
        <v>40601</v>
      </c>
      <c r="M38" s="79">
        <f t="shared" si="11"/>
        <v>0</v>
      </c>
      <c r="N38" s="79">
        <f t="shared" si="11"/>
        <v>0</v>
      </c>
      <c r="O38" s="79">
        <f t="shared" si="11"/>
        <v>0</v>
      </c>
      <c r="P38" s="79">
        <f t="shared" si="11"/>
        <v>0</v>
      </c>
      <c r="Q38" s="79">
        <f t="shared" si="11"/>
        <v>0</v>
      </c>
      <c r="R38" s="79">
        <f t="shared" si="11"/>
        <v>0</v>
      </c>
      <c r="S38" s="79">
        <f t="shared" si="11"/>
        <v>74084670</v>
      </c>
      <c r="T38" s="79">
        <f t="shared" si="11"/>
        <v>59281896</v>
      </c>
      <c r="U38" s="79">
        <f t="shared" si="11"/>
        <v>1140799143</v>
      </c>
      <c r="V38" s="79">
        <f t="shared" si="11"/>
        <v>5317654</v>
      </c>
      <c r="W38" s="79">
        <f t="shared" si="11"/>
        <v>1146116797</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-38853070</v>
      </c>
      <c r="U39" s="78">
        <f t="shared" ref="U39:U56" si="12">H39+I39+J39+K39-L39+M39+N39+O39+P39+Q39+R39+S39+T39</f>
        <v>-38853070</v>
      </c>
      <c r="V39" s="77">
        <v>-863297</v>
      </c>
      <c r="W39" s="78">
        <f t="shared" ref="W39:W56" si="13">U39+V39</f>
        <v>-39716367</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60145192</v>
      </c>
      <c r="T54" s="77">
        <v>-59281896</v>
      </c>
      <c r="U54" s="78">
        <f t="shared" si="12"/>
        <v>863296</v>
      </c>
      <c r="V54" s="77">
        <v>-856571</v>
      </c>
      <c r="W54" s="78">
        <f t="shared" si="13"/>
        <v>6725</v>
      </c>
    </row>
    <row r="55" spans="1:23" x14ac:dyDescent="0.2">
      <c r="A55" s="299" t="s">
        <v>347</v>
      </c>
      <c r="B55" s="299"/>
      <c r="C55" s="299"/>
      <c r="D55" s="299"/>
      <c r="E55" s="299"/>
      <c r="F55" s="299"/>
      <c r="G55" s="8">
        <v>47</v>
      </c>
      <c r="H55" s="77">
        <v>0</v>
      </c>
      <c r="I55" s="77">
        <v>0</v>
      </c>
      <c r="J55" s="77">
        <v>2956972</v>
      </c>
      <c r="K55" s="77">
        <v>0</v>
      </c>
      <c r="L55" s="77">
        <v>0</v>
      </c>
      <c r="M55" s="77">
        <v>0</v>
      </c>
      <c r="N55" s="77">
        <v>0</v>
      </c>
      <c r="O55" s="77">
        <v>0</v>
      </c>
      <c r="P55" s="77">
        <v>0</v>
      </c>
      <c r="Q55" s="77">
        <v>0</v>
      </c>
      <c r="R55" s="77">
        <v>0</v>
      </c>
      <c r="S55" s="77">
        <v>-2956972</v>
      </c>
      <c r="T55" s="77">
        <v>0</v>
      </c>
      <c r="U55" s="78">
        <f t="shared" si="12"/>
        <v>0</v>
      </c>
      <c r="V55" s="77">
        <v>0</v>
      </c>
      <c r="W55" s="78">
        <f t="shared" si="13"/>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0" t="s">
        <v>383</v>
      </c>
      <c r="B57" s="300"/>
      <c r="C57" s="300"/>
      <c r="D57" s="300"/>
      <c r="E57" s="300"/>
      <c r="F57" s="300"/>
      <c r="G57" s="10">
        <v>49</v>
      </c>
      <c r="H57" s="80">
        <f>SUM(H38:H56)</f>
        <v>826668557</v>
      </c>
      <c r="I57" s="80">
        <f t="shared" ref="I57:W57" si="14">SUM(I38:I56)</f>
        <v>153851432</v>
      </c>
      <c r="J57" s="80">
        <f t="shared" si="14"/>
        <v>29910161</v>
      </c>
      <c r="K57" s="80">
        <f t="shared" si="14"/>
        <v>0</v>
      </c>
      <c r="L57" s="80">
        <f t="shared" si="14"/>
        <v>40601</v>
      </c>
      <c r="M57" s="80">
        <f t="shared" si="14"/>
        <v>0</v>
      </c>
      <c r="N57" s="80">
        <f t="shared" si="14"/>
        <v>0</v>
      </c>
      <c r="O57" s="80">
        <f t="shared" si="14"/>
        <v>0</v>
      </c>
      <c r="P57" s="80">
        <f t="shared" si="14"/>
        <v>0</v>
      </c>
      <c r="Q57" s="80">
        <f t="shared" si="14"/>
        <v>0</v>
      </c>
      <c r="R57" s="80">
        <f t="shared" si="14"/>
        <v>0</v>
      </c>
      <c r="S57" s="80">
        <f t="shared" si="14"/>
        <v>131272890</v>
      </c>
      <c r="T57" s="80">
        <f t="shared" si="14"/>
        <v>-38853070</v>
      </c>
      <c r="U57" s="80">
        <f t="shared" si="14"/>
        <v>1102809369</v>
      </c>
      <c r="V57" s="80">
        <f t="shared" si="14"/>
        <v>3597786</v>
      </c>
      <c r="W57" s="80">
        <f t="shared" si="14"/>
        <v>1106407155</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-38853070</v>
      </c>
      <c r="U60" s="79">
        <f t="shared" si="16"/>
        <v>-38853070</v>
      </c>
      <c r="V60" s="79">
        <f t="shared" si="16"/>
        <v>-863297</v>
      </c>
      <c r="W60" s="79">
        <f t="shared" si="16"/>
        <v>-39716367</v>
      </c>
    </row>
    <row r="61" spans="1:23" ht="29.25" customHeight="1" x14ac:dyDescent="0.2">
      <c r="A61" s="298" t="s">
        <v>360</v>
      </c>
      <c r="B61" s="298"/>
      <c r="C61" s="298"/>
      <c r="D61" s="298"/>
      <c r="E61" s="298"/>
      <c r="F61" s="298"/>
      <c r="G61" s="10">
        <v>52</v>
      </c>
      <c r="H61" s="80">
        <f>SUM(H49:H56)</f>
        <v>0</v>
      </c>
      <c r="I61" s="80">
        <f t="shared" ref="I61:W61" si="17">SUM(I49:I56)</f>
        <v>0</v>
      </c>
      <c r="J61" s="80">
        <f t="shared" si="17"/>
        <v>2956972</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57188220</v>
      </c>
      <c r="T61" s="80">
        <f t="shared" si="17"/>
        <v>-59281896</v>
      </c>
      <c r="U61" s="80">
        <f t="shared" si="17"/>
        <v>863296</v>
      </c>
      <c r="V61" s="80">
        <f t="shared" si="17"/>
        <v>-856571</v>
      </c>
      <c r="W61" s="80">
        <f t="shared" si="17"/>
        <v>6725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4" t="s">
        <v>428</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140.2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Granic</cp:lastModifiedBy>
  <cp:lastPrinted>2018-04-25T06:49:36Z</cp:lastPrinted>
  <dcterms:created xsi:type="dcterms:W3CDTF">2008-10-17T11:51:54Z</dcterms:created>
  <dcterms:modified xsi:type="dcterms:W3CDTF">2021-02-22T12:59:45Z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