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https://valamar-my.sharepoint.com/personal/petra_boskovic_imperial_hr/Documents/Radna površina/24.02.2021. gfi tfi/"/>
    </mc:Choice>
  </mc:AlternateContent>
  <xr:revisionPtr revIDLastSave="0" documentId="11_3904174423267F2DB9420CCCB6E04C56EFEB0580" xr6:coauthVersionLast="47" xr6:coauthVersionMax="47"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27" i="24" l="1"/>
  <c r="E227" i="24" s="1"/>
  <c r="F227" i="24" s="1"/>
  <c r="E219" i="24"/>
  <c r="F219" i="24" s="1"/>
  <c r="E217" i="24"/>
  <c r="E215" i="24"/>
  <c r="E221" i="24" s="1"/>
  <c r="E213" i="24"/>
  <c r="F213" i="24" s="1"/>
  <c r="E212" i="24"/>
  <c r="F212" i="24" s="1"/>
  <c r="E211" i="24"/>
  <c r="F211" i="24" s="1"/>
  <c r="E210" i="24"/>
  <c r="E206" i="24" s="1"/>
  <c r="F206" i="24" s="1"/>
  <c r="E209" i="24"/>
  <c r="F209" i="24" s="1"/>
  <c r="E208" i="24"/>
  <c r="F208" i="24" s="1"/>
  <c r="F207" i="24"/>
  <c r="D206" i="24"/>
  <c r="D223" i="24" s="1"/>
  <c r="F204" i="24"/>
  <c r="E204" i="24"/>
  <c r="F203" i="24"/>
  <c r="E203" i="24"/>
  <c r="E202" i="24"/>
  <c r="D202" i="24"/>
  <c r="F202" i="24" s="1"/>
  <c r="E223" i="24" l="1"/>
  <c r="F210" i="24"/>
  <c r="F215" i="24"/>
  <c r="F217" i="24"/>
  <c r="F223" i="24"/>
  <c r="E225" i="24"/>
  <c r="D221" i="24"/>
  <c r="I90" i="19"/>
  <c r="H90" i="19"/>
  <c r="I97" i="19"/>
  <c r="H97" i="19"/>
  <c r="D225" i="24" l="1"/>
  <c r="D229" i="24" s="1"/>
  <c r="F221" i="24"/>
  <c r="E229" i="24"/>
  <c r="F229" i="24" s="1"/>
  <c r="F225" i="24"/>
  <c r="H107" i="19"/>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<sst xmlns="http://schemas.openxmlformats.org/spreadsheetml/2006/main" count="965" uniqueCount="699">
  <si>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</si>
  <si>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</si>
  <si>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</si>
  <si>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</si>
  <si>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</si>
  <si>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</si>
  <si>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</si>
  <si>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</si>
  <si>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</si>
  <si>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</si>
  <si>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</si>
  <si>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</si>
  <si>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</si>
  <si>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</si>
  <si>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</si>
  <si>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</si>
  <si>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</si>
  <si>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</si>
  <si>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</si>
  <si>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</si>
  <si>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</si>
  <si>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</si>
  <si>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</si>
  <si>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</si>
  <si>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</si>
  <si>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</si>
  <si>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</si>
  <si>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</si>
  <si>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</si>
  <si>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</si>
  <si>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</si>
  <si>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</si>
  <si>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</si>
  <si>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</si>
  <si>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</si>
  <si>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</si>
  <si>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</si>
  <si>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</si>
  <si>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</si>
  <si>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</si>
  <si>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</si>
  <si>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</si>
  <si>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</si>
  <si>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</si>
  <si>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</si>
  <si>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</si>
  <si>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</si>
  <si>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</si>
  <si>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</si>
  <si>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</si>
  <si>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</si>
  <si>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</si>
  <si>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</si>
  <si>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</si>
  <si>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</si>
  <si>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</si>
  <si>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</si>
  <si>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</si>
  <si>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</si>
  <si>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</si>
  <si>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</si>
  <si>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</si>
  <si>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</si>
  <si>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</si>
  <si>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</si>
  <si>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</si>
  <si>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</si>
  <si>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</si>
  <si>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</si>
  <si>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</si>
  <si>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</si>
  <si>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</si>
  <si>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</si>
  <si>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</si>
  <si>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</si>
  <si>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</si>
  <si>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</si>
  <si>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</si>
  <si>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</si>
  <si>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</si>
  <si>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</si>
  <si>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</si>
  <si>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</si>
  <si>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</si>
  <si>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</si>
  <si>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</si>
  <si>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</si>
  <si>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</si>
  <si>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</si>
  <si>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</si>
  <si>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</si>
  <si>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</si>
  <si>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</si>
  <si>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</si>
  <si>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</si>
  <si>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</si>
  <si>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</si>
  <si>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</si>
  <si>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</si>
  <si>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</si>
  <si>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</si>
  <si>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</si>
  <si>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</si>
  <si>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</si>
  <si>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</si>
  <si>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</si>
  <si>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</si>
  <si>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</si>
  <si>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</si>
  <si>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</si>
  <si>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</si>
  <si>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</si>
  <si>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</si>
  <si>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</si>
  <si>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</si>
  <si>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</si>
  <si>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</si>
  <si>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</si>
  <si>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</si>
  <si>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</si>
  <si>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</si>
  <si>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</si>
  <si>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</si>
  <si>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</si>
  <si>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</si>
  <si>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</si>
  <si>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</si>
  <si>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</si>
  <si>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</si>
  <si>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</si>
  <si>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</si>
  <si>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</si>
  <si>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</si>
  <si>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</si>
  <si>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</si>
  <si>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</si>
  <si>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</si>
  <si>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</si>
  <si>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</si>
  <si>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</si>
  <si>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</si>
  <si>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</si>
  <si>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</si>
  <si>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</si>
  <si>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</si>
  <si>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</si>
  <si>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</si>
  <si>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</si>
  <si>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</si>
  <si>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</si>
  <si>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</si>
  <si>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</si>
  <si>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</si>
  <si>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</si>
  <si>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</si>
  <si>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</si>
  <si>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</si>
  <si>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</si>
  <si>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</si>
  <si>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</si>
  <si>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</si>
  <si>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</si>
  <si>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</si>
  <si>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</si>
  <si>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</si>
  <si>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</si>
  <si>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</si>
  <si>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</si>
  <si>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</si>
  <si>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</si>
  <si>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</si>
  <si>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</si>
  <si>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</si>
  <si>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</si>
  <si>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</si>
  <si>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</si>
  <si>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</si>
  <si>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</si>
  <si>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</si>
  <si>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</si>
  <si>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</si>
  <si>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</si>
  <si>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</si>
  <si>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</si>
  <si>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</si>
  <si>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</si>
  <si>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</si>
  <si>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</si>
  <si>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</si>
  <si>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</si>
  <si>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</si>
  <si>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</si>
  <si>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</si>
  <si>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</si>
  <si>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</si>
  <si>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</si>
  <si>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</si>
  <si>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</si>
  <si>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</si>
  <si>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</si>
  <si>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</si>
  <si>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</si>
  <si>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</si>
  <si>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</si>
  <si>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</si>
  <si>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</si>
  <si>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</si>
  <si>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</si>
  <si>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</si>
  <si>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</si>
  <si>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</si>
  <si>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</si>
  <si>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</si>
  <si>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</si>
  <si>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</si>
  <si>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</si>
  <si>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</si>
  <si>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</si>
  <si>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</si>
  <si>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</si>
  <si>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</si>
  <si>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</si>
  <si>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</si>
  <si>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</si>
  <si>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</si>
  <si>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</si>
  <si>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</si>
  <si>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</si>
  <si>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</si>
  <si>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</si>
  <si>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</si>
  <si>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</si>
  <si>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</si>
  <si>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</si>
  <si>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</si>
  <si>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</si>
  <si>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</si>
  <si>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</si>
  <si>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</si>
  <si>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</si>
  <si>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</si>
  <si>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</si>
  <si>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</si>
  <si>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</si>
  <si>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</si>
  <si>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</si>
  <si>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</si>
  <si>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</si>
  <si>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</si>
  <si>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</si>
  <si>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</si>
  <si>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</si>
  <si>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</si>
  <si>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</si>
  <si>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</si>
  <si>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</si>
  <si>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</si>
  <si>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</si>
  <si>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</si>
  <si>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</si>
  <si>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</si>
  <si>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</si>
  <si>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</si>
  <si>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</si>
  <si>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</si>
  <si>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</si>
  <si>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</si>
  <si>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</si>
  <si>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</si>
  <si>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</si>
  <si>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</si>
  <si>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</si>
  <si>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</si>
  <si>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</si>
  <si>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</si>
  <si>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</si>
  <si>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</si>
  <si>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</si>
  <si>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</si>
  <si>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</si>
  <si>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</si>
  <si>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</si>
  <si>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</si>
  <si>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</si>
  <si>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</si>
  <si>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</si>
  <si>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</si>
  <si>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</si>
  <si>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</si>
  <si>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</si>
  <si>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</si>
  <si>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</si>
  <si>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</si>
  <si>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</si>
  <si>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</si>
  <si>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</si>
  <si>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</si>
  <si>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</si>
  <si>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</si>
  <si>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</si>
  <si>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</si>
  <si>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</si>
  <si>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</si>
  <si>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</si>
  <si>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</si>
  <si>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</si>
  <si>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</si>
  <si>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</si>
  <si>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</si>
  <si>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</si>
  <si>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</si>
  <si>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</si>
  <si>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</si>
  <si>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</si>
  <si>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</si>
  <si>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</si>
  <si>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</si>
  <si>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</si>
  <si>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</si>
  <si>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</si>
  <si>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</si>
  <si>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</si>
  <si>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</si>
  <si>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</si>
  <si>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</si>
  <si>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</si>
  <si>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</si>
  <si>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</si>
  <si>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</si>
  <si>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</si>
  <si>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</si>
  <si>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</si>
  <si>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</si>
  <si>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</si>
  <si>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</si>
  <si>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</si>
  <si>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</si>
  <si>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</si>
  <si>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</si>
  <si>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</si>
  <si>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</si>
  <si>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</si>
  <si>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</si>
  <si>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</si>
  <si>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</si>
  <si>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</si>
  <si>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</si>
  <si>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</si>
  <si>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</si>
  <si>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</si>
  <si>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</si>
  <si>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</si>
  <si>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</si>
  <si>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</si>
  <si>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</si>
  <si>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</si>
  <si>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</si>
  <si>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</si>
  <si>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</si>
  <si>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</si>
  <si>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</si>
  <si>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</si>
  <si>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</si>
  <si>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</si>
  <si>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</si>
  <si>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</si>
  <si>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</si>
  <si>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</si>
  <si>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</si>
  <si>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</si>
  <si>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</si>
  <si>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</si>
  <si>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</si>
  <si>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</si>
  <si>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</si>
  <si>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</si>
  <si>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</si>
  <si>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</si>
  <si>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</si>
  <si>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</si>
  <si>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</si>
  <si>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</si>
  <si>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</si>
  <si>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</si>
  <si>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</si>
  <si>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</si>
  <si>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</si>
  <si>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</si>
  <si>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</si>
  <si>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</si>
  <si>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</si>
  <si>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</si>
  <si>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</si>
  <si>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</si>
  <si>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</si>
  <si>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</si>
  <si>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</si>
  <si>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</si>
  <si>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</si>
  <si>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</si>
  <si>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</si>
  <si>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</si>
  <si>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</si>
  <si>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</si>
  <si>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</si>
  <si>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</si>
  <si>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</si>
  <si>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</si>
  <si>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</si>
  <si>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</si>
  <si>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</si>
  <si>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</si>
  <si>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</si>
  <si>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</si>
  <si>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</si>
  <si>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</si>
  <si>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</si>
  <si>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</si>
  <si>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</si>
  <si>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</si>
  <si>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</si>
  <si>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</si>
  <si>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</si>
  <si>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</si>
  <si>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</si>
  <si>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</si>
  <si>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</si>
  <si>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</si>
  <si>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</si>
  <si>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</si>
  <si>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</si>
  <si>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</si>
  <si>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</si>
  <si>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</si>
  <si>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</si>
  <si>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</si>
  <si>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</si>
  <si>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</si>
  <si>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</si>
  <si>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</si>
  <si>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</si>
  <si>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</si>
  <si>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</si>
  <si>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</si>
  <si>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01.01.2021.</t>
  </si>
  <si>
    <t>31.12.2021.</t>
  </si>
  <si>
    <t>3044572</t>
  </si>
  <si>
    <t>40000124</t>
  </si>
  <si>
    <t>90896496260</t>
  </si>
  <si>
    <t>747800I0GENHFT1L9Q29</t>
  </si>
  <si>
    <t>2410</t>
  </si>
  <si>
    <t>IMPERIAL RIVIERA D.D.</t>
  </si>
  <si>
    <t>RAB</t>
  </si>
  <si>
    <t>JURJA BARAKOVIĆA 2</t>
  </si>
  <si>
    <t>uprava@imperial.hr</t>
  </si>
  <si>
    <t>www.imperial-riviera.hr</t>
  </si>
  <si>
    <t>PRAONA D.O.O.</t>
  </si>
  <si>
    <t>ZADARSKA 1, MAKARSKA</t>
  </si>
  <si>
    <t>MARIZA GRANIĆ</t>
  </si>
  <si>
    <t>021440512</t>
  </si>
  <si>
    <t>mariza.granic@imperial.hr</t>
  </si>
  <si>
    <t xml:space="preserve">stanje na dan 31.12.2021 </t>
  </si>
  <si>
    <t>Obveznik:IMPERIAL RIVIERA D.D.</t>
  </si>
  <si>
    <t>u razdoblju 01.01.2021 do 31.12.2021.</t>
  </si>
  <si>
    <t>Obveznik:  IMPERIAL RIVIERA D.D.</t>
  </si>
  <si>
    <t>u razdoblju 01.01.2021. do 31.12.2021.</t>
  </si>
  <si>
    <t>Obveznik: IMPERIAL RIVIERA D.D.</t>
  </si>
  <si>
    <t>ERNST&amp;YOUNG d.o.o.</t>
  </si>
  <si>
    <t>BERISLAV HORVAT</t>
  </si>
  <si>
    <t>HR</t>
  </si>
  <si>
    <t>Rekapitulacija usporedbe GFI-POD bilance i konsolidirane bilance iz Revidiranih izvještaja za 2021. godinu</t>
  </si>
  <si>
    <t>GRUPA</t>
  </si>
  <si>
    <t>GFI-POD BILANCA</t>
  </si>
  <si>
    <t>GFI-POD</t>
  </si>
  <si>
    <t>Revidirani izvještaj</t>
  </si>
  <si>
    <t>Razlika</t>
  </si>
  <si>
    <t>Objašnjenje</t>
  </si>
  <si>
    <t>stanje na dan 31.12.2021.</t>
  </si>
  <si>
    <t>(u tisućama kuna)</t>
  </si>
  <si>
    <t>AOP oznaka</t>
  </si>
  <si>
    <t>Bilješka</t>
  </si>
  <si>
    <r>
      <t xml:space="preserve">DUGOTRAJNA IMOVINA </t>
    </r>
    <r>
      <rPr>
        <sz val="10"/>
        <color rgb="FF333399"/>
        <rFont val="Arial"/>
        <family val="2"/>
      </rPr>
      <t>(AOP 003+010+020+031+036)</t>
    </r>
  </si>
  <si>
    <t>15 + 14 + 19 + 16 + 22</t>
  </si>
  <si>
    <t>I. Nematerijalna imovina</t>
  </si>
  <si>
    <t xml:space="preserve">II. Materijalna imovina </t>
  </si>
  <si>
    <t>14 + 19</t>
  </si>
  <si>
    <t>GFI-POD stavka "Materijalna imovina" (AOP 010; HRK 1.528.747 tis.) je u Revidiranom izvještaju iskazana u stavkama "Nekretnine, postrojenja i oprema" (Bilješka 14 u usporedivom iznosu HRK 1.528.190 tis.) i "Pravo korištenja imovine" (Bilješka 19  u usporedivom iznosu HRK 557 tis.).</t>
  </si>
  <si>
    <t xml:space="preserve">Iii. Dugotrajna financijska Imovina </t>
  </si>
  <si>
    <t>GFI-POD stavka " Dugotrajna financijska imovina" (AOP 020; HRK 32 tis.) je u Revidiranom izvještaju iskazana u stavci "Financijska imovina raspoloživa za prodaju" (Bilješka 16 u usporedivom iznosu HRK 32 tis.)</t>
  </si>
  <si>
    <t xml:space="preserve">Iv. Potraživanja </t>
  </si>
  <si>
    <t>GFI-POD stavka "Potraživanja" (AOP 031; HRK 88 tis.) je u Revidiranom izvještaju iskazana u zasebnoj stavci izvještaja o financijskom položaju na 31.12.2021. ( stavka "Ostala dugoročna potraživanja" u usporedivom iznosu HRK 88 tis.)</t>
  </si>
  <si>
    <t>V. Odgođena porezna imovina</t>
  </si>
  <si>
    <r>
      <t xml:space="preserve">KRATKOTRAJNA IMOVINA </t>
    </r>
    <r>
      <rPr>
        <sz val="10"/>
        <color rgb="FF333399"/>
        <rFont val="Arial"/>
        <family val="2"/>
      </rPr>
      <t>(AOP 038+046+053+063)</t>
    </r>
  </si>
  <si>
    <t>20 + Dio 21 + Dio 16 + 24</t>
  </si>
  <si>
    <t>Obzirom na drukčiji prikaz, a radi usporedivosti GFI-POD i Revidiranog izvještaja nužno je zbirno promatrati GFI-POD stavke "Kratkotrajna imovina" (AOP 037; HRK 580.508 tis.) i "Plaćeni troškovi budućeg razdoblja i obračunati prihodi" (AOP 064; HRK 2.496 tis.) u odnosu na stavku "Kratkotrajna imovina" Revidiranog izvješća (HRK 583.003 tis.).</t>
  </si>
  <si>
    <t>I. Zalihe</t>
  </si>
  <si>
    <t>II. Potraživanja</t>
  </si>
  <si>
    <t>Dio 21</t>
  </si>
  <si>
    <t>GFI-POD stavka "Potraživanja" (AOP 046; HRK 7.864 tis.) je u Revidiranom izvještaju iskazana unutar stavaka "Kupci i ostala potraživanja" (Bilješka 21; "Potraživanja od kupaca - neto" HRK 1.372 tis., "Potraživanja za više plaćeni PDV" HRK 5.766 tis., "Predujmovi dobavljačima" HRK 211 tis., "Potraživanja od zaposlenih" HRK 113 tis., "Potraživanja od državnih institucija" HRK 279 tis., "Ostala potraživanja" HRK 121 tis.)</t>
  </si>
  <si>
    <t>Napomena: Ukupna stavka "Kupci i ostala potraživanja" Revidiranog izvješća (Bilješka 21) u iznosu HRK 10.360 tis. je iskazana u stavkama "Potraživanja" (AOP 046: HRK 7.864 tis.) te "Plaćeni troškovi budućeg razdoblja i obračunati prihodi" (AOP 064; HRK 2.496 tis.).</t>
  </si>
  <si>
    <t xml:space="preserve">III. Kratkotrajna financijska imovina </t>
  </si>
  <si>
    <t>Dio 16</t>
  </si>
  <si>
    <t>GFI-POD stavka "Kratkotrajna financijska imovina" (AOP 053; HRK 37.586 tis.) je iskazana u stavci "Krediti i depoziti" (Bilješka 16; u usporednom iznosu HRK 37.586 tis)</t>
  </si>
  <si>
    <t>IV. Novac u banci i blagajni</t>
  </si>
  <si>
    <t>GFI-POD stavka "Novac u banci i blagajni" (AOP 063; HRK 532.346 tis.) je u Revidiranom izvještaju iskazana u stavci "Novac i novčani ekvivalenti" (Bilješka 24 u usporedivom iznosu HRK 532.346 tis.).</t>
  </si>
  <si>
    <t>PLAĆENI TROŠKOVI BUDUĆEG RAZDOBLJA I OBRAČUNATI PRIHODI</t>
  </si>
  <si>
    <t>GFI-POD stavka "Plaćeni troškovi budućeg razdoblja i obračunati prihodi" (AOP 064; HRK 2.496 tis.) je u Revidiranom izvještaju iskazana unutar stavke "Kupci i ostala potraživanja" (Bilješka 21; "Obračunati nefakturirani prihodi" 1.491 HRK  tis. i  "Unaprijed plaćeni troškovi i obračunati prihodi" HRK 1.005 tis.).</t>
  </si>
  <si>
    <t xml:space="preserve">  UKUPNO AKTIVA (AOP 001+002+037+064)</t>
  </si>
  <si>
    <t>KAPITAL I REZERVE (AOP 068 do 070+076+077+083+086+089)</t>
  </si>
  <si>
    <t>25 + 26</t>
  </si>
  <si>
    <t>GFI-POD stavka "Kapital i rezerve" (AOP 067; HRK 1.811.647 tis.) je u Revidiranom izvještaju iskazana u stavci "Dionička glavnica" (Bilješke 25 i 26 u usporedivom iznosu HRK 1.811.647 tis.).</t>
  </si>
  <si>
    <t>REZERVIRANJA (AOP 091 do 096)</t>
  </si>
  <si>
    <t>GFI-POD stavka "Rezerviranja" (AOP 090; HRK 31.602 tis.) je u Revidiranom izvještaju iskazana u dugoročnim obvezama u stavci "Rezerviranja" (Bilješka 29;  stavke "Otpremnine (dugoročne) u usporedivom iznosu HRK 3.962 tis., jubilarne nagrade (dugoročne) " u usporedivom iznosu HRK 903 tis.,  "Pravni sporovi" u usporedivom iznosu HRK 21.274 tis. te stavka "Ostalo" u usporedivom iznosu HRK 3.336 tis) te  "Naknade za koncesije" (u usporedivom iznosu HRK 2.127 tis - dio zasebne stavke dugoročnih obveza u bilanci "dobavljači i ostale obveze").</t>
  </si>
  <si>
    <t>DUGOROČNE OBVEZE (AOP 098 do 108)</t>
  </si>
  <si>
    <t>Dio 27 + 23 + Dio 19</t>
  </si>
  <si>
    <t>Obzirom na drukčiji prikaz, a radi usporedivosti GFI-POD i Revidiranog izvještaja nužno je zbirno promatrati GFI-POD stavke "Dugoročne obveze" (AOP 097; HRK 255.662 tis.) i "Rezerviranja" (AOP 090; HRK 31.602 tis.) u odnosu na stavku "Dugoročne obveze" Revidiranog izvješća (HRK 287.264 tis.).</t>
  </si>
  <si>
    <t xml:space="preserve">   I. Obveze prema bankama i drugim financijskim institucijama</t>
  </si>
  <si>
    <t>Dio 27</t>
  </si>
  <si>
    <t>GFI-POD stavke "Obveze prema bankama i drugim financijskim institucijama" (AOP 103; HRK 243.235 tis.) je u Revidiranom izvještaju iskazane u dugoročnom dijelu stavke "Posudbe" (Bilješka 27 u usporedivom iznosu HRK 243.235 tis.).</t>
  </si>
  <si>
    <t xml:space="preserve">   II. Obveze prema dobavljačima</t>
  </si>
  <si>
    <t>GFI-POD stavka "Obveze prema dobavljačima" (AOP 105; HRK 46 tis.) je u Revidiranom izvještaju dio zasebne stavke dugoročnih obveza u bilanci ("Dobavljači i ostale obveze" u usporedivom iznosu HRK 46 tis.)</t>
  </si>
  <si>
    <t xml:space="preserve">   III. Ostale dugoročne obveze</t>
  </si>
  <si>
    <t>Dio 19</t>
  </si>
  <si>
    <t>GFI-POD stavka "Ostale dugoročne obveze" (AOP 107; HRK 430 tis.) je u Revidiranom izvještaju iskazana unutar dugoročnog dijela "Obveze po osnovi najma-pravo korištenja" (Bilješka 19 u usporedivom iznosu HRK 430 tis.)</t>
  </si>
  <si>
    <t xml:space="preserve">   IV Odgođena porezna obveza</t>
  </si>
  <si>
    <r>
      <t xml:space="preserve">KRATKOROČNE OBVEZE </t>
    </r>
    <r>
      <rPr>
        <sz val="10"/>
        <color rgb="FF333399"/>
        <rFont val="Arial"/>
        <family val="2"/>
      </rPr>
      <t>(AOP 110 do 123)</t>
    </r>
  </si>
  <si>
    <t>Dio 31 + Dio 27 + dio 28 + dio 19</t>
  </si>
  <si>
    <t>Obzirom na drukčiji prikaz, a radi usporedivosti GFI-POD i Revidiranog izvještaja nužno je zbirno promatrati GFI-POD stavke "Kratkoročne obveze" (AOP 109; HRK 88.591 tis.) i kratkoročni dio stavke "Odgođeno plaćanje troškova i prihod budućega razdoblja"  (AOP 124 HRK 7.733 tis.) u odnosu na stavku "Kratkoročne obveze" Revidiranog izvješća (HRK 96.324 tis.).</t>
  </si>
  <si>
    <t xml:space="preserve">     I. Obveze prema poduzetnicima unutar grupe </t>
  </si>
  <si>
    <t>Dio 31</t>
  </si>
  <si>
    <t>GFI-POD stavka "Obveze prema poduzetnicima unutar grupe" (AOP 110; HRK 19.618 tis.) je u Revidiranom izvještaju iskazana unutar stavke "Dobavljači i ostale obveze" (Bilješka 31; "Transakcije s povezanim strankama" u usporedivom iznosu HRK 19.618 tis.).</t>
  </si>
  <si>
    <t>Napomena: Ukupan kratkoročni dio stavke "Dobavljači i ostale obveze" Revidiranog izvješća (Bilješka 28) u iznosu HRK 51.775 tis. je iskazan u stavkama "Obveze za predujmove" (AOP 116; HRK 4.278 tis.),  "Obveze prema dobavljačima" (AOP 117; HRK 16.313 tis.), "Obveze prema poduzetnicima unutar grupe" (AOP 110; HRK 19.618 tis.), "Obveze prema zaposlenicima" (AOP 119; HRK 3.989 tis.), "Obveze za poreze, doprinose i slična davanja" (AOP 120; HRK 1.843 tis.), "Obveze s osnove udjela u rezultatu" (AOP 121; HRK 380 tis.), dijelu "Ostale kratkoročne obveze" (AOP 123; od HRK 154 tis.) te dijelu stavke  "Odgođeno plaćanje troškova i prihod budućeg razdoblja" (AOP 124; od HRK 5.199 tis.).</t>
  </si>
  <si>
    <t xml:space="preserve">     II. Obveze za zajmove, depozite i slično</t>
  </si>
  <si>
    <t xml:space="preserve">     III. Obveze prema bankama i drugim financijskim institucijama</t>
  </si>
  <si>
    <t>GFI-POD stavka "Obveze prema bankama i drugim financijskim institucijama" (AOP 115; HRK 41.893 tis.) je u Revidiranom izvještaju iskazana unutar kratkoročnog dijela stavke "Posudbe" (Bilješka 27; "Obveze po kreditima banaka" u usporedivom iznosu HRK 41.893 tis.).</t>
  </si>
  <si>
    <t xml:space="preserve">     IV. Obveze za predujmove </t>
  </si>
  <si>
    <t>Dio 28</t>
  </si>
  <si>
    <t>GFI-POD stavka "Obveze za predujmove"  (AOP 116; HRK 4.278 tis.) je u Revidiranom izvještaju iskazana unutar kratkoročnog dijela stavke "Dobavljači i ostale obveze" (Bilješka 28; "Obveze za predujmove" u usporedivom iznosu HRK 4.278 tis).</t>
  </si>
  <si>
    <t>Napomena: Ukupan kratkoročni dio stavke "Dobavljači i ostale obveze" Revidiranog izvješća (Bilješka 28) u iznosu HRK 51.775 tis. je iskazan u stavkama "Obveze za predujmove" (AOP 116; HRK 4.278 tis.),  "Obveze prema dobavljačima" (AOP 117; HRK 16.313 tis.), "Obveze prema poduzetnicima unutar grupe" (AOP 110; HRK 19.618 tis.), "Obveze prema zaposlenicima" (AOP 119; HRK 3.989 tis.), "Obveze za poreze, doprinose i slična davanja" (AOP 120; HRK 1.843 tis.), "Obveze s osnove udjela u rezultatu" (AOP 121; HRK 380 tis.), dijelu " Ostale kratkoročne obveze" (AOP 123; od HRK 154 tis.) te dijelu stavke  "Odgođeno plaćanje troškova i prihod budućeg razdoblja" (AOP 124; od HRK 5.199 tis.)."</t>
  </si>
  <si>
    <t xml:space="preserve">   V. Obveze prema dobavljačima</t>
  </si>
  <si>
    <t>GFI-POD stavka "Obveze prema dobavljačima" (AOP 117; HRK 16.313 tis) je u revidiranom izvještaju iskazana unutar kratkoročnog dijela stavke "Dobavljači i ostale obveze" (Bilješka 28 "Obveze prema dobavljačima" u usporedivom iznosu HRK 16.313 tis.)</t>
  </si>
  <si>
    <t>Napomena: Ukupan kratkoročni dio stavke ""Dobavljači i ostale obveze"" Revidiranog izvješća (Bilješka 28) u iznosu HRK 51.775 tis. je iskazan u stavkama "Obveze za predujmove" (AOP 116; HRK 4.278 tis.),  "Obveze prema dobavljačima" (AOP 117; HRK 16.313 tis.), "Obveze prema poduzetnicima unutar grupe" (AOP 110; HRK 19.618 tis.), "Obveze prema zaposlenicima" (AOP 119; HRK 3.989 tis.), "Obveze za poreze, doprinose i slična davanja" (AOP 120; HRK 1.843 tis.), "Obveze s osnove udjela u rezultatu" (AOP 121; HRK 380 tis.), dijelu "Ostale kratkoročne obveze" (AOP 123; od HRK 154 tis.) te dijelu stavke  "Odgođeno plaćanje troškova i prihod budućeg razdoblja" (AOP 124; od HRK 5.199 tis.).</t>
  </si>
  <si>
    <t xml:space="preserve">   VI. Obveze prema zaposlenicima</t>
  </si>
  <si>
    <t xml:space="preserve">GFI-POD stavka "Obveze prema zaposlenima" (AOP 119; HRK 3.989 tis.) je u Revidiranom izvještaju iskazana unutar kratkoročnog dijela stavke "Dobavljači i ostale obveze" (Bilješka 28; "Obveze prema zaposlenima" u usporedivom iznosu HRK 3.989 tis.).                                                                                                          </t>
  </si>
  <si>
    <t xml:space="preserve">   VII. Obveze  za poreze, doprinose i sličana davanja</t>
  </si>
  <si>
    <t>GFI-POD stavka "Obveze za poreze, doprinose i slična davanja" (AOP 120; HRK 1.843 tis.) je u Revidiranom izvještaju iskazana unutar kratkoročnog dijela stavke "Dobavljači i ostale obveze" (Bilješka 28; "Obveze za poreze i  doprinose i druge pristojbe" u usporedivom iznosu HRK 1.843 tis.).</t>
  </si>
  <si>
    <t xml:space="preserve"> Napomena: Ukupan kratkoročni dio stavke "Dobavljači i ostale obveze" Revidiranog izvješća (Bilješka 28) u iznosu HRK 51.388 tis. je iskazan u stavkama "Obveze za predujmove i  obveze prema dobavljačima" (AOP 116 i 117; HRK 20.591 tis.), "Obveze prema poduzetnicima unutar grupe" (AOP 110; HRK 19.618 tis.), "Obveze prema zaposlenicima" (AOP 119; HRK 3.724 tis.), "Obveze za poreze, doprinose i slična davanja" (AOP 120; HRK 1.722 tis.), "Obveze s osnove udjela u rezultatu" (AOP 121; HRK 380 tis.).</t>
  </si>
  <si>
    <t xml:space="preserve">   VIII. Obveze s osnove udjela u rezultatu</t>
  </si>
  <si>
    <t>GFI-POD stavka "Obveze s osnove udjela u rezultatu" (AOP 121; HRK 380 tis.) je u Revidiranom izvještaju iskazana unutar kratkoročnog dijela stavke "Dobavljači i ostale obveze" (Bilješka 28; "Obveze za dividendu" u usporedivom iznosu HRK 380 tis.).</t>
  </si>
  <si>
    <t xml:space="preserve">   IX. Ostale kratkoročne obveze</t>
  </si>
  <si>
    <t>Dio 28 + dio 19</t>
  </si>
  <si>
    <t>GFI-POD stavka "Ostale kratkoročne obveze" (AOP 123; HRK 278 tis.) je u Revidiranom izvještaju iskazana unutar kratkoročnog dijela stavke "Dobavljači i ostale obveze" (Bilješka 28; "Ostale obveze" u usporedivom iznosu HRK 154 tis.). i kratkoročnog dijela "Obveze po osnovi najma-pravo korištenja" (Bilješka 19; u usporedivom iznosu HRK 124 tis.)</t>
  </si>
  <si>
    <t>ODGOĐENO PLAĆANJE TROŠKOVA I PRIHOD BUDUĆEGA RAZDOBLJA</t>
  </si>
  <si>
    <t>Dio 28 + dio 29</t>
  </si>
  <si>
    <t xml:space="preserve">GFI-POD stavka "Odgođeno plaćanje troškova i prihod budućeg razdoblja" (AOP 124; HRK 7.733 tis.) je u Revidiranom izvještaju iskazana unutar stavaka  "Dobavljači i ostale obveze" (Bilješka 28; "Obveze po kamatama" HRK 166 tis., "Obveze prema zaposlenima (odgođeno plaćanje troškova)" HRK 1.529 tis., "Obračunate obveze za poreze i doprinose i druge pristojbe (odgođeno plaćanje troškova)" HRK 188 tis., "Odgođeni prihodi" HRK 388 tis., "Ostale obveze (odgođeno plaćanje troškova)" HRK 2.928 tis.) te dio stavki "Rezerviranja" (Bilješka 29; stavka "Otpremnine" HRK 345 tis.; te "Bonusi" HRK 2.188 tis.). </t>
  </si>
  <si>
    <t>Napomena: Ukupan kratkoročni dio stavke "Dobavljači i ostale obveze" Revidiranog izvješća (Bilješka 28) u iznosu HRK 51.775 tis. je iskazan u stavkama "Obveze za predujmove" (AOP 116; HRK 4.278 tis.),  "Obveze prema dobavljačima" (AOP 117; HRK 16.313 tis.), "Obveze prema poduzetnicima unutar grupe" (AOP 110; HRK 19.618 tis.), "Obveze prema zaposlenicima" (AOP 119; HRK 3.989 tis.), "Obveze za poreze, doprinose i slična davanja" (AOP 120; HRK 1.843 tis.), "Obveze s osnove udjela u rezultatu" (AOP 121; HRK 380 tis.), dijelu "Ostale kratkoročne obveze" (AOP 123; od HRK 154 tis.) te dijelu stavke "Odgođeno plaćanje troškova i prihod budućeg razdoblja" (AOP 124; od HRK 5.199 tis.).</t>
  </si>
  <si>
    <t>UKUPNO  PASIVA (AOP 067+090+097+109+124)</t>
  </si>
  <si>
    <t>Rekapitulacija usporedbe GFI-POD bilance i konsolidirane bilance iz Revidiranih izvještaja za 2020. godinu</t>
  </si>
  <si>
    <t>stanje na dan 31.12.2020.</t>
  </si>
  <si>
    <t xml:space="preserve">Ii. Materijalna imovina </t>
  </si>
  <si>
    <t>GFI-POD stavka "Materijalna imovina" (AOP 010; HRK 1.238.108 tis.) je u Revidiranom izvještaju iskazana u stavkama "Nekretnine, postrojenja i oprema" (Bilješka 14 u usporedivom iznosu HRK 1.237.340 tis.) i "Pravo korištenja imovine" (Bilješka 19 u usporedivom iznosu HRK 768 tis.).</t>
  </si>
  <si>
    <t>Obzirom na drukčiji prikaz, a radi usporedivosti GFI-POD i Revidiranog izvještaja nužno je zbirno promatrati GFI-POD stavke "Kratkotrajna imovina" (AOP 037; HRK 147.721 tis.) i "Plaćeni troškovi budućeg razdoblja i obračunati prihodi" (AOP 064; HRK 8.631 tis.) u odnosu na stavku "Kratkotrajna imovina" Revidiranog izvješća (HRK 156.352 tis.).</t>
  </si>
  <si>
    <t>GFI-POD stavka "Potraživanja" (AOP 046; HRK 5.338 tis.) je u Revidiranom izvještaju iskazana unutar stavaka "Kupci i ostala potraživanja" (Bilješka 21; "Potraživanja od kupaca - neto" HRK 1.917 tis., "Potraživanja za više plaćeni PDV" HRK 1.415 tis., "Predujmovi dobavljačima" HRK 606 tis., "Potraživanja od zaposlenih" HRK 13 tis., "Potraživanja od državnih institucija" HRK 551 tis., "Ostala potraživanja" HRK 106 tis.) te "Potraživanja za preplaćeni porez na dobit" (u usporedivom iznosu HRK 730 tis. - prikazan u bilanci kao zasebna stavka).</t>
  </si>
  <si>
    <t>Napomena: Ukupna stavka "Kupci i ostala potraživanja" Revidiranog izvješća (Bilješka 21) u iznosu HRK 13.239 tis. te zasebna stavka u bilanci "Potraživanja za preplaćeni porez na dobit" u iznosu HRK 730 tis.  su iskazane u stavkama "Potraživanja" (AOP 046: HRK 5.338 tis.) te "Plaćeni troškovi budućeg razdoblja i obračunati prihodi" (AOP 064; HRK 8.631 tis.).</t>
  </si>
  <si>
    <t>GFI-POD stavka "Novac u banci i blagajni" (AOP 063; HRK 139.573 tis.) je u Revidiranom izvještaju iskazana u stavci "Novac i novčani ekvivalenti" (Bilješka 24 u usporedivom iznosu HRK 139.573 tis.).</t>
  </si>
  <si>
    <t>PLAĆENI TROŠKOVI BUDUĆEG RAZDOBLJA I OBRAČUNATI</t>
  </si>
  <si>
    <t>GFI-POD stavka "Plaćeni troškovi budućeg razdoblja i obračunati prihodi" (AOP 064; HRK 8.631 tis.) je u Revidiranom izvještaju iskazana unutar stavke "Kupci i ostala potraživanja" (Bilješka 21; "Obračunati nefakturirani prihodi" (54) HRK  tis. i  "Unaprijed plaćeni troškovi i obračunati prihodi" HRK 8.685 tis.).</t>
  </si>
  <si>
    <t xml:space="preserve">      PRIHODI</t>
  </si>
  <si>
    <t>GFI-POD stavka "Kapital i rezerve" (AOP 067; HRK 1.106.407 tis.) je u Revidiranom izvještaju iskazana u stavci "Dionička glavnica" (Bilješke 25 i 26 u usporedivom iznosu HRK 1.106.407 tis.).</t>
  </si>
  <si>
    <t>GFI-POD stavka "Rezerviranja" (AOP 090; HRK 27.905 tis.) je u Revidiranom izvještaju iskazana u dugoročnim obvezama u stavci "Rezerviranja" (Bilješka 29;  stavke "Otpremnine (dugoročne) u usporedivom iznosu HRK 4.117 tis., jubilarne nagrade (dugoročne) " u usporedivom iznosu HRK 792 tis. te stavka "Pravni sporovi" u usporedivom iznosu HRK 21.041 tis.) te  "Naknade za koncesije" (u usporedivom iznosu HRK 1.954 tis - dio zasebne stavke dugoročnih obveza u bilanci "dobavljači i ostale obveze").</t>
  </si>
  <si>
    <t>Obzirom na drukčiji prikaz, a radi usporedivosti GFI-POD i Revidiranog izvještaja nužno je zbirno promatrati GFI-POD stavke "Dugoročne obveze" (AOP 097; HRK 264.804 tis.) , "Rezerviranja" (AOP 090; HRK 27.905 tis.) i dio stavke "Odgođeno plaćanje troškova i prihod budućega razdoblja" koji se odnosi na rezervaciju za bonuse (AOP 124 HRK  2.188 tis.) u odnosu na stavku "Dugoročne obveze" Revidiranog izvješća (HRK 294.897 tis.).</t>
  </si>
  <si>
    <t>GFI-POD stavke "Obveze prema bankama i drugim financijskim institucijama" (AOP 103; HRK 250.592 tis.) je u Revidiranom izvještaju iskazane u dugoročnom dijelu stavke "Posudbe" (Bilješka 27 u usporedivom iznosu HRK 250.592 tis.).</t>
  </si>
  <si>
    <t>GFI-POD stavka "Obveze prema dobavljačima" (AOP 105; HRK 99 tis.) je u Revidiranom izvještaju dio zasebne stavke dugoročnih obveza u bilanci ("dobavljači i ostale obveze" u usporedivom iznosu HRK 99 tis.)</t>
  </si>
  <si>
    <t>GFI-POD stavka "Ostale dugoročne obveze" (AOP 107; HRK 540 tis.) je u Revidiranom izvještaju iskazana unutar dugoročnog dijela "Obveze po osnovi najma-pravo korištenja" (Bilješka 19 u usporedivom iznosu HRK 540 tis.)</t>
  </si>
  <si>
    <t xml:space="preserve">Dio 31 + Dio 27 + dio 28 + dio 19 </t>
  </si>
  <si>
    <t>Obzirom na drukčiji prikaz, a radi usporedivosti GFI-POD i Revidiranog izvještaja nužno je zbirno promatrati GFI-POD stavke "Kratkoročne obveze" (AOP 109; HRK 63.039 tis.) i kratkoročni dio stavke "Odgođeno plaćanje troškova i prihod budućega razdoblja"  (AOP 124 HRK 6.804 tis.) u odnosu na stavku "Kratkoročne obveze" Revidiranog izvješća (HRK 69.843 tis.).</t>
  </si>
  <si>
    <t>GFI-POD stavka "Obveze prema poduzetnicima unutar grupe" (AOP 110; HRK 82 tis.) je u Revidiranom izvještaju iskazana unutar stavke "Dobavljači i ostale obveze" (Bilješka 31; "Transakcije s povezanim strankama" u usporedivom iznosu HRK 82 tis.).</t>
  </si>
  <si>
    <r>
      <t>Napomena: Ukupan kratkoročni dio stavke "Dobavljači i ostale obveze" Revidiranog izvješća (Bilješka 28) u iznosu HRK 30.133 tis. je iskazan u stavkama "Obveze za predujmove"  (AOP 116; HRK 7.835 tis.), "Obveze prema dobavljačima" (AOP 117; HRK 11.302 tis.), "Obveze prema poduzetnicima unutar grupe" (AOP 110; HRK 82 tis.), "Obveze prema zaposlenicima" (AOP 119; HRK 3.221 tis.), "Obveze za poreze, doprinose i slična davanja" (AOP 120; HRK 836 tis.), "Obveze s osnove udjela u rezultatu" (AOP 121; HRK 380 tis.)</t>
    </r>
    <r>
      <rPr>
        <sz val="10"/>
        <color rgb="FFFF0000"/>
        <rFont val="Arial"/>
        <family val="2"/>
      </rPr>
      <t>,</t>
    </r>
    <r>
      <rPr>
        <sz val="10"/>
        <rFont val="Arial"/>
        <family val="2"/>
      </rPr>
      <t xml:space="preserve"> dijelu " Ostale kratkoročne obveze" (AOP 123; od HRK (27) tis.) te dijelu stavke  "Odgođeno plaćanje troškova i prihod budućeg razdoblja" (AOP 124; od HRK 6.505 tis.).</t>
    </r>
  </si>
  <si>
    <t>GFI-POD stavka "Obveze za zajmove, depozite i slično" (AOP 114; HRK 5.304 tis.) je u Revidiranom izvještaju iskazana unutar kratkoročnog dijela stavke "Posudbe" (Bilješka 27; unutar stavke "Obveze od nefinancijskih institucija" u usporedivom iznosu HRK 5.304 tis.).</t>
  </si>
  <si>
    <t>GFI-POD stavka "Obveze prema bankama i drugim financijskim institucijama" (AOP 115; HRK 33.903 tis.) je u Revidiranom izvještaju iskazana unutar kratkoročnog dijela stavke "Posudbe" (Bilješka 27; "Obveze po kreditima banaka" u usporedivom iznosu HRK 33.865 tis. i dijelu stavke "Obveze od nefinancijskih institucija" u usporedivom iznosu HRK 38 tis.).</t>
  </si>
  <si>
    <t>GFI-POD stavka "Obveze za predujmove"  (AOP 116; HRK 7.835 tis.) je u Revidiranom izvještaju iskazana unutar kratkoročnog dijela stavke "Dobavljači i ostale obveze" (Bilješka 28; "Obveze za predujmove" u usporedivom iznosu HRK 7.835 tis).</t>
  </si>
  <si>
    <t>Napomena: Ukupan kratkoročni dio stavke "Dobavljači i ostale obveze" Revidiranog izvješća (Bilješka 28) u iznosu HRK 30.133 tis. je iskazan u stavkama "Obveze za predujmove"  (AOP 116; HRK 7.835 tis.), "Obveze prema dobavljačima" (AOP 117; HRK 11.302 tis.), "Obveze prema poduzetnicima unutar grupe" (AOP 110; HRK 82 tis.), "Obveze prema zaposlenicima" (AOP 119; HRK 3.221 tis.), "Obveze za poreze, doprinose i slična davanja" (AOP 120; HRK 836 tis.), "Obveze s osnove udjela u rezultatu" (AOP 121; HRK 380 tis.), dijelu " Ostale kratkoročne obveze" (AOP 123; od HRK (27) tis.) te dijelu stavke  "Odgođeno plaćanje troškova i prihod budućeg razdoblja" (AOP 124; od HRK 6.505 tis.).</t>
  </si>
  <si>
    <t>GFI-POD stavka "Obveze prema dobavljačima" (AOP 117; HRK 11.302 tis) je u Revidiranom izvještaju iskazana unutar kratkoročnog dijela stavke "Dobavljači i ostale obveze" (Bilješka 28; "Obveze prema dobavljačima" u usporedivom iznosu HRK 11.302 tis)</t>
  </si>
  <si>
    <t>GFI-POD stavka "Obveze prema zaposlenima" (AOP 119; HRK 3.221 tis.) je u Revidiranom izvještaju iskazana unutar kratkoročnog dijela stavke "Dobavljači i ostale obveze" (Bilješka 28; "Obveze prema zaposlenima" u usporedivom iznosu HRK 3.221 tis.).</t>
  </si>
  <si>
    <t>GFI-POD stavka "Obveze za poreze, doprinose i slična davanja" (AOP 120; HRK 836 tis.) je u Revidiranom izvještaju iskazana unutar kratkoročnog dijela stavke "Dobavljači i ostale obveze" (Bilješka 28; "Obveze za poreze i doprinose i druge pristojbe" u usporedivom iznosu HRK 836 tis.).</t>
  </si>
  <si>
    <t>GFI-POD stavka "Ostale kratkoročne obveze" (AOP 123; HRK 177 tis.) je u Revidiranom izvještaju iskazana unutar kratkoročnog dijela stavke "Dobavljači i ostale obveze" (Bilješka 28; "Ostale obveze" u usporedivom iznosu HRK (27) tis.). i kratkoročnog dijela "Obveze po osnovi najma-pravo korištenja" (Bilješka 19; u usporedivom iznosu HRK 204 tis.)</t>
  </si>
  <si>
    <t>GFI-POD stavka "Odgođeno plaćanje troškova i prihod budućeg razdoblja" (AOP 124; HRK 8.992 tis.) je u Revidiranom izvještaju iskazana unutar stavaka  "Dobavljači i ostale obveze" (Bilješka 28; "Obveze po kamatama" HRK 832 tis., "Obveze prema zaposlenima (odgođeno plaćanje troškova)" HRK 658 tis., "Odgođeni prihodi" HRK 487 tis., "Ostale obveze (odgođeno plaćanje troškova)" HRK 4.527 tis.) te dio stavki "Rezerviranja" (Bilješka 29; stavka "Otpremnine" HRK 299 tis.; te "Bonusi" HRK 2.188 tis.).</t>
  </si>
  <si>
    <t>Rekapitulacija usporedbe GFI-POD računa dobiti i gubitka te konsolidiranog izvještaja o sveobuhvatnoj dobiti iz Revidiranog izvještaja za 2021. godinu</t>
  </si>
  <si>
    <t>GFI-POD RAČUN DOBITI I GUBITKA</t>
  </si>
  <si>
    <t>u razdoblju od 1.1.2021. do 31.12.2021.</t>
  </si>
  <si>
    <t>POSLOVNI PRIHODI (AOP 002 do 006)</t>
  </si>
  <si>
    <t xml:space="preserve">  I. Prihodi od prodaje s poduzetnicima unutar grupe i prihodi od prodaje (izvan grupe)</t>
  </si>
  <si>
    <t>002+003</t>
  </si>
  <si>
    <t xml:space="preserve">  II. Prihodi na temelju upotrebe vlastitih proizvoda, roba i usluga, ostali poslovni prihodi s poduzetnicima unutar grupe te ostali poslovni prihodi (izvan grupe)</t>
  </si>
  <si>
    <t>004+005+006</t>
  </si>
  <si>
    <t>6+dio 9+10</t>
  </si>
  <si>
    <t>GFI-POD stavke "Prihodi na temelju upotrebe vlastitih proizvoda, roba i usluga" (AOP 004; HRK 13 tis.) , "Ostali poslovni prihodi s poduzetnicima unutar grupe" (AOP 005; HRK 78 tis.) "Ostali poslovni prihodi (izvan grupe)" (AOP 006; HR 5.079 tis.) su u Revidiranom izvještaju iskazane unutar stavki "Ostali prihodi" (Bilješka 6; "Prihod od osiguranja i po sudskim žalbama" HRK 3.564 tis. "Prihod od subvencija, državnih potpora i sponzorstva" HRK 323 tis., "Prihod od prefakturiranja" HRK 103 tis.,"Prihod od ukidanja rezervacija za sudske sporove" HRK 24 tis. "Prihod od upotrebe vlastitih proizvoda" HRK 13 tis., "Ostali prihodi" HRK 979 tis., "Naplata otpisanih potraživanja" HRK 19 tis.); "Ostali dobici/gubici (neto)" (Bilješka 10; Neto dobici/(gubici) od prodaje nekretnina, postrojenja i opreme u iznosu od HRK 145 tis.).</t>
  </si>
  <si>
    <t xml:space="preserve">Napomena: Ukupan iznos stavke "Ostali prihodi" Revidiranog izvješća (Bilješka 6) u iznosu HRK 5.025. tis. je iskazan u stavci "Prihodi na temelju upotrebe vlastitih proizvoda, roba i usluga, ostali poslovni prihodi s poduzetnicima unutar grupe te ostali poslovni prihodi (izvan grupe)" (AOP 004, 005 i 006; HRK 5.025 tis.).                                                                                                                                                                                                                                                                                                                                                         Ukupan iznos stavke "Ostali dobici/(gubici) neto Revidiranog izvješća (Bilješka 10) u iznosu od HRK 145 tis. je iskazana u stavci  "Prihodi na temelju upotrebe vlastitih proizvoda, roba i usluga, ostali poslovni prihodi s poduzetnicima unutar grupe te ostali poslovni prihodi (izvan grupe)" (AOP 004, 005 i 006; HRK 145 tis.).   </t>
  </si>
  <si>
    <t>POSLOVNI RASHODI (AOP 008+009+013+017+019+022+029)</t>
  </si>
  <si>
    <t xml:space="preserve">Obzirom na drukčiji prikaz, a radi usporedivosti GFI-POD i Revidiranog izvještaja nužno je zbirno promatrati GFI-POD stavke "Materijalni troškovi" (AOP 009; HRK 76.818 tis.),  "Troškovi osoblja" (AOP 013; HRK 53.777 tis.), "Ostali troškovi" (AOP 018; HRK .39.091 tis.), "Vrijednosna usklađenja" (AOP 019; HRK 24  tis.), "Rezerviranja" (AOP 022; 3.704 tis.) i "Ostali poslovni rashodi" (AOP 029; HRK 3.374 tis.) u odnosu na stavke "Nabavna vrijednost materijala i usluga" (Bilješka 7; HRK 94.085 tis.),   "Troškovi zaposlenih" (Bilješka 8; HRK 66.100 tis.), "Ostali poslovni rashodi (Bilješka 9; HRK 16.603 tis.) Revidiranog izvješća.                                                                                                   </t>
  </si>
  <si>
    <t xml:space="preserve">  I. Materijalni troškovi</t>
  </si>
  <si>
    <t>dio 7</t>
  </si>
  <si>
    <t xml:space="preserve">GFI-POD stavka "Materijalni troškovi" (AOP 009; HRK 76.818 tis.) je u Revidiranom izvještaju iskazana u stavci "Nabavna vrijednost materijala i usluga" (Bilješka 7; "Utrošene sirovine i materijal" HRK 24.288 tis.; "Trošak prodane robe" HRK 210 tis.; "Utrošena energija i voda" HRK 13.658 tis.; "Inventar" HRK 2.225 tis.; "Materijal za održavanje" HRK 1.782 tis.; "Usluge posredovanja" HRK 11.419 tis.; "Investicijsko održavanje" HRK 855 tis.; "Usluge održavanja" HRK 6.028 tis.; "Usluge praone" HRK 2.866 tis.; " Komunalne usluge" HRK 3.580 tis.; "Usluge animacije" HRK 1.569 tis.; "Telekomunikacijske i prijevozne usluge" HRK 1.719 tis.; "Naknada za usluge rezervacijskog centra" HRK 4.172 tis.; "Reklama, propaganda i sajmovi" HRK 328 tis.; "Najamnine" HRK 1.000 tis.;  "Usluge aranžmana i drugih sadržaja" HRK 283 tis.; "Ostale usluge" HRK 836 tis.                                 </t>
  </si>
  <si>
    <t xml:space="preserve">Napomena: Ukupan iznos stavke "Nabavna vrijednost materijala i usluga" Revidiranog izvješća (Bilješka 7) u iznosu HRK 94.085. tis. je iskazan u stavci "Materijalni troškovi" (AOP 009; HRK 76.818 tis.)  i dijelu stavke "Ostali troškovi" (AOP 018; HRK 17.267 tis.). </t>
  </si>
  <si>
    <t xml:space="preserve">  II. Troškovi osoblja</t>
  </si>
  <si>
    <t>Dio 8</t>
  </si>
  <si>
    <t>"GFI-POD stavka ""Troškovi osoblja"" (AOP 013; HRK 53.777 tis.) je u Revidiranom izvještaju iskazana unutar stavke ""Troškovi zaposlenih"" (Bilješka 8; ""Plaće - neto"" HRK 33.940 tis., ""Troškovi poreza i doprinosa iz plaće"" HRK 12.518 tis., ""Troškovi doprinosa na plaće"" HRK 7.319 tis.</t>
  </si>
  <si>
    <t xml:space="preserve">  III. Amortizacija</t>
  </si>
  <si>
    <t>14+15+19</t>
  </si>
  <si>
    <t xml:space="preserve">  IV. Ostali troškovi</t>
  </si>
  <si>
    <t>Dio 7+ dio 8+ dio 9</t>
  </si>
  <si>
    <t>GFI-POD stavka "Ostali troškovi" (AOP 018; HRK 39.091 tis.) je u Revidiranom izvještaju iskazana unutar stavki "Nabavna vrijednost materijala i usluga" (Bilješka 7; Managment naknada HRK 17.267, "Troškovi zaposlenih" (Bilješka 8; "Trošak otpremnina" HRK 411 tis., ''Prihodi od ukidanja dugoročnih rezervacija'' HRK 156 tis.; "Ostali troškovi zaposlenih" HRK 11.957 tis.) te "Ostali poslovni rashodi" (Bilješka 9; "Komunalne i slične naknade i doprinosi" HRK 3.887 tis., "Profesionalne usluge i druge naknade" HRK 3.745 tis., ""Troškovi reprezentacije i putovanja" HRK 351 tis. HRK, "Premije osiguranja" HRK 1.229 tis., "Bankarske usluge" HRK 265 tis., "Pretplata, članarine, takse" HRK 135 tis.).</t>
  </si>
  <si>
    <t>Napomena: Ukupan iznos stavke "Nabavna vrijednost materijala i usluga" Revidiranog izvješća (Bilješka 7) u iznosu HRK 94.085. tis. je iskazan u stavci "Materijalni troškovi" (AOP 009; HRK 76.818 tis.)  i dijelu stavke "Ostali troškovi" (AOP 018; HRK 17.267 tis.).                                            Ukupan iznos stavke "Troškovi zaposlenih" Revidiranog izvješća (Bilješka 8) u iznosu HRK 66.100 tis. je iskazan u stavkama "Troškovi osoblja" (AOP 013; HRK 53.777 tis.), "Ostali troškovi" (AOP 018; HRK 12.212 tis.) i "Rezerviranja" (AOP 022; HRK 111 tis.).</t>
  </si>
  <si>
    <t>Ukupan iznos stavke "Ostali poslovni rashodi" Revidiranog izvješća (Bilješka 9) u iznosu HRK 16.603 tis. je iskazan u stavkama "Ostali troškovi" (AOP 018; HRK 9.612 tis.), "Vrijednosna usklađenja" (AOP 019; HRK 24 tis.), "Rezerviranja" (AOP 022; HRK 3.593 tis.) , "Ostali poslovni rashodi" (AOP 029; HRK 3.374 tis.).</t>
  </si>
  <si>
    <t xml:space="preserve">  V. Vrijednosna usklađenja</t>
  </si>
  <si>
    <t>Dio 9</t>
  </si>
  <si>
    <t>GFI-POD stavka "Vrijednosna usklađenja" (AOP 019; HRK 24 tis.) je u Revidiranom izvještaju iskazana unutar stavke "Ostali poslovni rashodi" (Bilješka 9; "Vrijednosno usklađenje imovine" u usporedivom iznosu HRK 24 tis.).</t>
  </si>
  <si>
    <t>Napomena: Ukupan iznos stavke "Ostali poslovni rashodi" Revidiranog izvješća (Bilješka 9) u iznosu HRK 16.603 tis. je iskazan u stavkama "Ostali troškovi" (AOP 018; HRK 9.612 tis.), "Vrijednosna usklađenja" (AOP 019; HRK 24 tis.), "Rezerviranja" (AOP 022; HRK 3.593 tis.) , "Ostali poslovni rashodi" (AOP 029; HRK 3.374 tis.).</t>
  </si>
  <si>
    <t xml:space="preserve">  VI. Rezerviranja</t>
  </si>
  <si>
    <t>Dio 8+ dio 9</t>
  </si>
  <si>
    <t>GFI-POD stavka "Rezerviranja" (AOP 022; HRK 3.704 tis.) je u Revidiranom izvještaju iskazana unutar stavki "Troškovi zaposlenih" (Bilješka 8; "Trošak rezerviranja za zaposlene'' HRK 111 tis.) te "Ostali poslovni rashodi" (Bilješka 9; "Rezerviranja za sudske sporove" HRK 257 tis.; "Druga rezerviranja" HRK 3.336 tis. ).</t>
  </si>
  <si>
    <t>Napomena: Ukupan iznos stavke "Troškovi zaposlenih" Revidiranog izvješća (Bilješka 8) u iznosu HRK 66.100 tis. je iskazan u stavkama "Troškovi osoblja" (AOP 013; HRK 53.777 tis.), "Ostali troškovi" (AOP 018; HRK 12.212 tis.) i "Rezerviranja" (AOP 022; HRK 111 tis.).</t>
  </si>
  <si>
    <t xml:space="preserve">  VIII. Ostali poslovni rashodi</t>
  </si>
  <si>
    <t xml:space="preserve">Dio 9 </t>
  </si>
  <si>
    <t>GFI-POD stavka "Ostali poslovni rashodi" (AOP 029; HRK 3.374 tis.) je u Revidiranom izvještaju iskazana unutar stavki "Ostali poslovni rashodi" (Bilješka 9; "Otpisi nekretnina, postrojenja i oprema" HRK 1.874 tis., "Troškovi iz proteklih godina, donacije i ostalo" HRK 1.500 tis.</t>
  </si>
  <si>
    <t>FINANCIJSKI PRIHODI</t>
  </si>
  <si>
    <t>Dio 11</t>
  </si>
  <si>
    <t>GFI-POD stavka "Financijski prihodi" (AOP 030; HRK 978 tis.) je u Revidiranom izvještaju iskazana unutar stavki "Neto financijski prihodi/(rashodi)" u dijelu financijskih prihoda (Bilješka 11; "Prihodi od kamata" HRK 15 tis., "Neto pozitivne tečajne razlike – ostale" HRK 218 tis.,"Neto pozitivne/(negativne) tečajne razlike-od financijske aktivnosti HRK 670 tis.,  "Naknada za prijevremena plaćanja" HRK 75 tis.).</t>
  </si>
  <si>
    <t>Napomena: Ukupan iznos stavke "Neto financijski prihodi/rashodi" Revidiranog izvješća (Bilješka 11) u iznosu HRK 4.709 tis. je iskazan u stavkama "Financijski prihodi" (AOP 030; HRK 978 tis.) i "Financijski rashodi" (AOP 041; HRK 5.687 tis.).</t>
  </si>
  <si>
    <t>FINANCIJSKI RASHODI</t>
  </si>
  <si>
    <t>GFI-POD stavka "Financijski rashodi" (AOP 041; HRK 5.687 tis.) je u Revidiranom izvještaju iskazana unutar stavki "Neto financijski prihodi/(rashodi)" u dijelu financijskih rashoda (Bilješka 11; "Rashod od kamata" HRK 5.577 tis., "Ostali financijski rashodi" HRK 110 tis.).</t>
  </si>
  <si>
    <t xml:space="preserve">UDIO U GUBITKU OD DRUŠTAVA POVEZANIH SUDJELUJUĆIM INTERESOM </t>
  </si>
  <si>
    <t>UKUPNI PRIHODI (AOP 001+030+049+050)</t>
  </si>
  <si>
    <t>UKUPNI RASHODI (AOP 007+041+051+052)</t>
  </si>
  <si>
    <t>DOBIT ILI GUBITAK PRIJE OPOREZIVANJA (AOP 053-054)</t>
  </si>
  <si>
    <t>POREZ NA DOBIT</t>
  </si>
  <si>
    <t>DOBIT RAZDOBLJA (AOP 055-058)</t>
  </si>
  <si>
    <t>GFI-POD RAČUN DOBITI I GUBITKA
u razdoblju od 1.1.2020. do 31.12.2020.
(u tisućama kuna)</t>
  </si>
  <si>
    <t>GFI-POD
AOP oznaka</t>
  </si>
  <si>
    <t>Revidirani izvještaj
Bilješka</t>
  </si>
  <si>
    <t xml:space="preserve">
GFI-POD</t>
  </si>
  <si>
    <t>001</t>
  </si>
  <si>
    <t xml:space="preserve"> 6+dio 9</t>
  </si>
  <si>
    <t xml:space="preserve">GFI-POD stavke "Prihodi na temelju upotrebe vlastitih proizvoda, roba i usluga" (AOP 004; HRK 21 tis.) , "Ostali poslovni prihodi s poduzetnicima unutar grupe" (AOP 005; HRK 298 tis.) "Ostali poslovni prihodi (izvan grupe)" (AOP 006; HR 5.736 tis.) su u Revidiranom izvještaju iskazane unutar stavki "Ostali prihodi" (Bilješka 6; "Prihod od subvencija, državnih potpora i sponzorstva" HRK 1.790 tis., "Prihod od ukidanja rezervacija za sudske sporove" HRK 1.417 tis., "Prihod od prefakturiranja" HRK 483 tis., "Prihod od osiguranja i po sudskim žalbama" HRK 967 tis., "Prihod od upotrebe vlastitih proizvoda i usluga" HRK 21 tis., "Ostali prihodi" HRK 1.191 tis. ; "Ostali poslovni rashodi" (Bilješka 9; "Naplata otpisanih potraživanja" HRK 186 tis.
Napomena: Ukupan iznos stavke "Ostali prihodi" Revidiranog izvješća (Bilješka 6) u iznosu HRK 5.869. tis. je iskazan u stavci "Prihodi na temelju upotrebe vlastitih proizvoda, roba i usluga, ostali poslovni prihodi s poduzetnicima unutar grupe te ostali poslovni prihodi (izvan grupe)" (AOP 004, 005 i 006; HRK 5.869 tis.). 
Ukupan iznos stavke "Ostali poslovni rashodi" Revidiranog izvješća (Bilješka 9) u iznosu HRK 11.735 tis. je iskazan u stavkama "Ostali troškovi" (AOP 018; HRK 10.048 tis.), "Vrijednosna usklađenja" (AOP 019; HRK 115 tis.), "Rezerviranja" (AOP 022; HRK 267 tis.) , "Ostali poslovni rashodi" (AOP 029; HRK 1.491 tis.) te "Naplata otpisanih potraživanja" (AOP 006; HRK -186). </t>
  </si>
  <si>
    <t>007</t>
  </si>
  <si>
    <t>Obzirom na drukčiji prikaz, a radi usporedivosti GFI-POD i Revidiranog izvještaja nužno je zbirno promatrati GFI-POD stavke"Materijalni troškovi" (AOP 009; HRK 28.713 tis.),  "Troškovi osoblja" (AOP013 ; HRK 24.667 tis.), "Ostali troškovi" (AOP 018; HRK 14.915 tis.), "Vrijednosna usklađenja" (AOP 019; HRK 115  tis.), "Rezerviranja" (AOP 022; 3.148 tis.) i "Ostali poslovni rashodi" (AOP 029; HRK 1.452 tis.) u odnosu na stavke "Nabavna vrijednost materijala i usluga" (Bilješka 7; HRK 30.505 tis.),   "Troškovi zaposlenih" (Bilješka 8; HRK 30.623 tis.), "Ostali poslovni rashodi (Bilješka 9; HRK 11.735 tis.) te "Ostali dobici /(gubici) neto (Bilješka 10; HRK 39 tis.)  bez stavke "Naplata otpisanih potraživanja" (AOP 006; HRK -186 tis).Revidiranog izvješća.                                                                                                   Napomena: Ukupan iznos stavke "Ostali poslovni rashodi" Revidiranog izvješća (Bilješka 9) u iznosu HRK 11.735 tis. je iskazan u stavkama "Ostali troškovi" (AOP 018; HRK 10.048 tis.), "Vrijednosna usklađenja" (AOP 019; HRK 115 tis.), "Rezerviranja" (AOP 022; HRK 267 tis.) , "Ostali poslovni rashodi" (AOP 029; HRK 1.491 tis.) te "Naplata otpisanih potraživanja" (AOP 006; HRK -186).</t>
  </si>
  <si>
    <t>009</t>
  </si>
  <si>
    <t xml:space="preserve">GFI-POD stavka "Materijalni troškovi" (AOP 009; HRK 28.713 tis.) je u Revidiranom izvještaju iskazana u stavci "Nabavna vrijednost materijala i usluga" (Bilješka 7; "Utrošene sirovine i materijal" HRK 7.049 tis.; "Trošak prodane robe" HRK 68 tis.; "Utrošena energija i voda" HRK 6.647 tis.; "Inventar" HRK 2.107 tis.; "Materijal za održavanje" HRK 1.056 tis.; "Usluge posredovanja" HRK 2.408 tis.; "Investicijsko održavanje" HRK 325 tis.; "Usluge održavanja" HRK 2.321 tis.; "Usluge praone" HRK 891 tis.; " Komunalne usluge" HRK 2.018 tis.; "Usluge animacije" HRK 654 tis.; "Telekomunikacijske i prijevozne usluge" HRK 1.046 tis.; "Naknada za usluge rezervacijskog centra" HRK 1.112 tis.; "Reklama, propaganda i sajmovi" HRK 147 tis.; "Najamnine" HRK 523 tis.;  "Usluge aranžmana i drugih sadržaja" HRK 63 tis.; "Ostale usluge" HRK 277 tis.                                 Napomena: Ukupan iznos stavke "Nabavna vrijednost materijala i usluga" Revidiranog izvješća (Bilješka 7) u iznosu HRK 30.505. tis. je iskazan u stavci "Materijalni troškovi" (AOP 009; HRK 28.713 tis.  i "Ostali toškovi" (AOP 018; HRK 1.792 tis.). </t>
  </si>
  <si>
    <t>013</t>
  </si>
  <si>
    <t>GFI-POD stavka "Troškovi osoblja" (AOP 013; HRK 24.667 tis.) je u Revidiranom izvještaju iskazana unutar stavke "Troškovi zaposlenih" (Bilješka 8; "Plaće - neto" HRK 16.540 tis., "Troškovi poreza i doprinosa iz plaće" HRK 5.429 tis., "Troškovi doprinosa na plaće" HRK 2.698 tis.
Napomena: Ukupan iznos stavke "Troškovi zaposlenih" Revidiranog izvješća (Bilješka 8) u iznosu HRK 30.623 tis. je iskazan u stavkama "Troškovi osoblja" (AOP 013; HRK 24.667 tis.), "Ostali troškovi" (AOP 018; HRK 3.075 tis.) i "Rezerviranja" (AOP 022; HRK 2.881 tis.).</t>
  </si>
  <si>
    <t>017</t>
  </si>
  <si>
    <t>14+15</t>
  </si>
  <si>
    <t>018</t>
  </si>
  <si>
    <t>Dio 7+ dio 8+
dio 9</t>
  </si>
  <si>
    <t>GFI-POD stavka "Ostali troškovi" (AOP 018; HRK 14.915 tis.) je u Revidiranom izvještaju iskazana unutar stavki "Nabavna vrijednost materijala i usluga" (Bilješka 7; Managment naknada HRK 1.792, "Troškovi zaposlenih" (Bilješka 8; "Trošak otpremnina" HRK 185 tis., "Ostali troškovi zaposlenih" HRK 2.889 tis.) te "Ostali poslovni rashodi" (Bilješka 9; "Komunalne naknade, koncesije i dr." HRK 5.240 tis., "Profesionalne usluge" HRK 3.404 tis., "Troškovi reprezentacije" HRK 221 tis. HRK, "Premije osiguranja" HRK 876 tis., "Bankarske usluge" HRK 142 tis., "Pretplata, članarine, takse" HRK 166 tis.).
 Napomena: Ukupan iznos stavke "Nabavna vrijednost materijala i usluga" Revidiranog izvješća (Bilješka 7) u iznosu HRK 30.505. tis. je iskazan u stavci "Materijalni troškovi" (AOP 009; HRK 28.713 tis.  i "Ostali toškovi" (AOP 018; HRK 1.792 tis.).                                            Ukupan iznos stavke "Troškovi zaposlenih" Revidiranog izvješća (Bilješka 8) u iznosu HRK 30.623 tis. je iskazan u stavkama "Troškovi osoblja" (AOP 013; HRK 24.667 tis.), "Ostali troškovi" (AOP 018; HRK 3.075 tis.) i "Rezerviranja" (AOP 022; HRK 2.881 tis.)
Ukupan iznos stavke "Ostali poslovni rashodi" Revidiranog izvješća (Bilješka 9) u iznosu HRK 11.735 tis. je iskazan u stavkama "Ostali troškovi" (AOP 018; HRK 10.048 tis.), "Vrijednosna usklađenja" (AOP 0193; HRK 115 tis.), "Rezerviranja" (AOP 022; HRK 267 tis.) , "Ostali poslovni rashodi" (AOP 029; HRK 1.491 tis.) te "Naplata otpisanih potraživanja" (AOP 006; HRK -186 tis.).</t>
  </si>
  <si>
    <t>019</t>
  </si>
  <si>
    <t>GFI-POD stavka "Vrijednosna usklađenja" (AOP 019; HRK 115 tis.) je u Revidiranom izvještaju iskazana unutar stavke "Ostali poslovni rashodi" (Bilješka 9; "Vrijednosno usklađenje imovine" u usporedivom iznosu HRK 115 tis.).
Napomena: Ukupan iznos stavke "Ostali poslovni rashodi" Revidiranog izvješća (Bilješka 9) u iznosu HRK 11.735 tis. je iskazan u stavkama "Ostali troškovi" (AOP 018; HRK 10.048  tis.), "Vrijednosna usklađenja" (AOP 019; HRK 115 tis.), "Rezerviranja" (AOP 022; HRK 267 tis.) , "Ostali poslovni rashodi" (AOP 029; HRK 1.491 tis.) te "Naplata otpisanih rezerviranja" (AOP 006; HRK -186 tis.).</t>
  </si>
  <si>
    <t>022</t>
  </si>
  <si>
    <t>Dio 8+
dio 9</t>
  </si>
  <si>
    <t>GFI-POD stavka "Rezerviranja" (AOP 022; HRK 3.148 tis.) je u Revidiranom izvještaju iskazana unutar stavki "Troškovi zaposlenih" (Bilješka 8; "Rezerviranja za otpremnine i jubilarne nagrade i bonuse" HRK 2.881 tis.) te "Ostali poslovni rashodi" (Bilješka 9; "Rezerviranja za sudske sporove" HRK 267 tis. ).
Napomena: Ukupan iznos stavke "Troškovi zaposlenih" Revidiranog izvješća (Bilješka 8) u iznosu HRK 30.623 tis. je iskazan u stavkama "Troškovi osoblja" (AOP 013; HRK 24.667 tis.), "Ostali troškovi" (AOP 018; HRK 3.075 tis.) i "Rezerviranja" (AOP 022; HRK 2.881 tis.).
Ukupan iznos stavke "Ostali poslovni rashodi" Revidiranog izvješća (Bilješka 9) u iznosu HRK 11.735 tis. je iskazan u stavkama "Ostali troškovi" (AOP 018; HRK 10.048 tis.), "Vrijednosna usklađenja" (AOP 019; HRK 115 tis.), "Rezerviranja" (AOP 022; HRK 267 tis.) , "Ostali poslovni rashodi" (AOP 029; HRK 1.491 tis.) te "Naplata otpisanih potraživanja" (AOP 006; HRK 186).</t>
  </si>
  <si>
    <t>029</t>
  </si>
  <si>
    <t>Dio 9 + 10</t>
  </si>
  <si>
    <t>GFI-POD stavka "Ostali poslovni rashodi" (AOP 029; HRK 1.452 tis.) je u Revidiranom izvještaju iskazana unutar stavki "Ostali poslovni rashodi" (Bilješka 9; "Otpisi nekretnina, postrojenja i oprema" HRK 1.009 tis., "Troškovi iz proteklih godina i ostalo" HRK 482 tis. te"Ostali dobici/(gubici) neto (Bilješka 10; "Neto dobici/(gubici) od prodaje nekretnine, postrojenja i opreme" HRK 39 tis. ).
Ukupan iznos stavke "Ostali poslovni rashodi" Revidiranog izvješća (Bilješka 9) u iznosu HRK 11.735 tis. je iskazan u stavkama "Ostali troškovi" (AOP 018; HRK 10.048 tis.), "Vrijednosna usklađenja" (AOP 019; HRK 115 tis.), "Rezerviranja" (AOP 022; HRK 267 tis.) , "Ostali poslovni rashodi" (AOP 029; HRK 1.491 tis.) te "Naplata otpisanih potraživanja" (AOP 006; HRK 186).</t>
  </si>
  <si>
    <t>030</t>
  </si>
  <si>
    <t>GFI-POD stavka "Financijski prihodi" (AOP 030; HRK 546 tis.) je u Revidiranom izvještaju iskazana unutar stavki "Neto financijski prihodi/(rashodi)" u dijelu financijskih prihoda (Bilješka 11; "Prihodi od kamata" HRK 35 tis., "Neto pozitivne tečajne razlike – ostale" HRK 263 tis.,  "Naplata otpisanih potraživanja" HRK 248 tis.).
Napomena: Ukupan iznos stavke "Neto financijski rashodi" Revidiranog izvješća (Bilješka 11) u iznosu HRK 8.773 tis. je iskazan u stavkama "Financijski prihodi" (AOP 030; HRK 546 tis.) i "Financijski rashodi" (AOP 041; HRK 9.319 tis.).</t>
  </si>
  <si>
    <t>041</t>
  </si>
  <si>
    <t>GFI-POD stavka "Financijski rashodi" (AOP 041; HRK 9.319 tis.) je u Revidiranom izvještaju iskazana unutar stavki "Neto financijski prihodi/(rashodi)" u dijelu financijskih rashoda (Bilješka 11; "Rashod od kamata" HRK 5.662 tis., "Neto negativne tečajne razlike od financijskih aktivnosti" HRK 3.512 tis., "Ostali financijski rashodi" HRK 145 tis.).
Napomena: Ukupan iznos stavke "Neto financijski rashodi" Revidiranog izvješća (Bilješka 11) u iznosu HRK 8.773 tis. je iskazan u stavkama "Financijski prihodi" (AOP 030; HRK 546 tis.) i "Financijski rashodi" (AOP 041; HRK 9.319 tis.).</t>
  </si>
  <si>
    <t>049</t>
  </si>
  <si>
    <t>0</t>
  </si>
  <si>
    <t>054</t>
  </si>
  <si>
    <t>055</t>
  </si>
  <si>
    <t>056</t>
  </si>
  <si>
    <t>059</t>
  </si>
  <si>
    <t>060</t>
  </si>
  <si>
    <t>Rekapitulacija usporedbe GFI-POD novčanog toka te konsolidiranog izvještaja o novčanom toku iz Revidiranog izvještaja za 2021. godinu</t>
  </si>
  <si>
    <t>GFI-POD IZVJEŠTAJ O NOVČANOM TOKU u razdoblju od 1.1.2021. do 31.12.2021.</t>
  </si>
  <si>
    <t>A) NETO NOVČANI TOKOVI OD POSLOVNIH AKTIVNOSTI</t>
  </si>
  <si>
    <t>GFI-POD stavka "Neto novčani tokovi od poslovnih aktivnosti" (AOP 020; HRK 129.483 tis.) je u Revidiranom izvještaju iskazana u stavkama "Neto novčani priljev od  poslovnih aktivnosti" u usporedivom iznosu HRK 135.696 tis. te stavci "Plaćena kamata" (Novčani tok od financijskih aktivnosti) u iznosu HRK -6.214 tis.</t>
  </si>
  <si>
    <t xml:space="preserve">B) NETO NOVČANI TOKOVI OD INVESTICIJSKIH AKTIVNOSTI </t>
  </si>
  <si>
    <t>GFI-POD stavka "Neto novčani tokovi od investicijskih aktivnosti" (AOP 034; HRK -69.541 tis.) je u Revidiranom izvještaju iskazana u stavci "Neto novčani odljev od ulagačkih aktivnosti" u usporedivom iznosu HRK -69.541 tis.</t>
  </si>
  <si>
    <t>C) NETO NOVČANI TOKOVI OD FINANCIJSKIH AKTIVNOSTI</t>
  </si>
  <si>
    <t>GFI-POD stavka "Neto novčani tokovi od financijskih aktivnosti" (AOP 046; HRK 332.831 tis.) je u Revidiranom izvještaju iskazana u stavci "Novčani tok od financijskih aktivnosti" u usporedivom iznosu HRK 326.618 tis. uvećanoj za stavku "Plaćena kamata" u iznosu HRK 6.214 tis.</t>
  </si>
  <si>
    <t>D) NETO POVEĆANJE ILI SMANJENJE NOVČANIH TOKOVA (AOP 020+034+046)</t>
  </si>
  <si>
    <t>F) NOVAC I NOVČANI EKVIVALENTI NA KRAJU RAZDOBLJA (AOP 048+049)</t>
  </si>
  <si>
    <t>Rekapitulacija usporedbe GFI-POD novčanog toka te konsolidiranog izvještaja o novčanom toku iz Revidiranog izvještaja za 2020. godinu</t>
  </si>
  <si>
    <t>GFI-POD IZVJEŠTAJ O NOVČANOM TOKU u razdoblju od 1.1.2020. do 31.12.2020.</t>
  </si>
  <si>
    <t>GFI-POD stavka "Neto novčani tokovi od poslovnih aktivnosti" (AOP 020; HRK -5.913 tis.) je u Revidiranom izvještaju iskazana u stavkama "Neto novčani priljev od  poslovnih aktivnosti" u usporedivom iznosu HRK -359 tis. te stavci "Plaćena kamata" (Novčani tok od financijskih aktivnosti) u iznosu HRK -5.554 tis.</t>
  </si>
  <si>
    <t>GFI-POD stavka "Neto novčani tokovi od investicijskih aktivnosti" (AOP 034; HRK -160.056 tis.) je u Revidiranom izvještaju iskazana u stavci "Neto novčani odljev od ulagačkih aktivnosti" u usporedivom iznosu HRK -160.056 tis.</t>
  </si>
  <si>
    <t>GFI-POD stavka "Neto novčani tokovi od financijskih aktivnosti" (AOP 046; HRK 6.707 tis.) je u Revidiranom izvještaju iskazana u stavci "Novčani tok od financijskih aktivnosti" u usporedivom iznosu HRK 1.153 tis. uvećanoj za stavku "Plaćena kamata" u iznosu HRK -5.554 tis.</t>
  </si>
  <si>
    <t>Rekapitulacija usporedbe GFI-POD Izvještaja o promjenama kapitala te konsolidiranog izvještaja o promjenama kapitala iz Revidiranog izvještaja za 2021. godinu</t>
  </si>
  <si>
    <t>GFI-POD IZVJEŠTAJ O PROMJENAMA KAPITALA</t>
  </si>
  <si>
    <t>25+26</t>
  </si>
  <si>
    <t>GFI-POD stavka "Kapital i rezerve" (AOP 067; HRK 1.811.647 tis.) je u Revidiranom izvještaju iskazana u stavkama "Dionički kapital" (Bilješka 25 u usporedivom iznosu HRK 1.516.434 tis.), "Vlastite dionice" (Bilješka 25 u usporedivom iznosu HRK -41 tis.), "Kapitalne rezerve" (Bilješka 26 u usporedivom iznosu HRK 153.851 tis.),  "Zakonske rezerve" (Bilješka 26 u usporedivom iznosu HRK 29.910 tis.),  "Zadržana dobit" (Bilješka 26 u usporedivom iznosu HRK 107.981 tis.) te "Nekontrolirajući interes" ( u usporedivom iznosu HRK 3.512 tis.).</t>
  </si>
  <si>
    <t>Rekapitulacija usporedbe GFI-POD Izvještaja o promjenama kapitala te konsolidiranog izvještaja o promjenama kapitala iz Revidiranog izvještaja za 2020. godinu</t>
  </si>
  <si>
    <t>u razdoblju od 1.1.2020. do 31.12.2020.</t>
  </si>
  <si>
    <t>GFI-POD stavka "Kapital i rezerve" (AOP 067; HRK 1.106.407 tis.) je u Revidiranom izvještaju iskazana u stavkama "Dionički kapital" (Bilješka 25 u usporedivom iznosu HRK 826.668 tis.), "Vlastite dionice" (Bilješka 25 u usporedivom iznosu HRK -41 tis.), "Kapitalne rezerve" (Bilješka 26 u usporedivom iznosu HRK 153.851 tis.),  "Zakonske rezerve" (Bilješka 26 u usporedivom iznosu HRK 29.910 tis.),  "Zadržana dobit" (Bilješka 26 u usporedivom iznosu HRK 92.421 tis.) te "Nekontrolirajući interes" ( u usporedivom iznosu HRK 3.598 tis.).</t>
  </si>
  <si>
    <t>Napomena: Stavka Revidiranog izvještaja „Zadržana dobit“ (Bilješka 26; HRK 92.421 tis.) odgovara zbroju GFI POD stavki "Gubitak poslovne godine" (AOP 088; HRK -38.853 tis.) te dijela stavke "Zadržana dobit" (AOP 084; HRK 131.274 tis.).</t>
  </si>
  <si>
    <t>Detaljnije informacije o financijskim izvještajima dostupne su u objavljenom PDF dokumentu “Godišnje izvješće 2021.” koji je istovremeno s ovim dokumentom objavljen na internetskim stranicama HANFA-e, Zagrebačke burze i Izdavatelja. Informacije o osnovi za sastavljanje financijskih izvještaja i određenim računovodstvenim politikama dostupne su u objavljenom PDF dokumentu „Godišnje izvješće 2021.“ koji je istovremeno s ovim dokumentom objavljen na internetskim stranicama HANFA-e, Zagrebačke burze i Izdavatelja.                                                                                                                                                  Društvo Imperial Riviera d.d. u nastavku predstavlja tablice usporedbe stavki GFI POD financijskih izvještaja i revidiranih Bilješki za 2020. i 2021. godinu.</t>
  </si>
  <si>
    <t xml:space="preserve">              BILJEŠKE UZ FINANCIJSKE IZVJEŠTAJE - GFI
Naziv izdavatelja:   IMPERIAL RIVIERA D.D.
OIB:   90896496260
Izvještajno razdoblje: 01.01.2021-31.12.2021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materijalnih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</si>
</sst>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55"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name val="Arial"/>
      <family val="2"/>
    </font>
    <font>
      <sz val="11"/>
      <color rgb="FF9C0006"/>
      <name val="Calibri"/>
      <family val="2"/>
      <charset val="238"/>
      <scheme val="minor"/>
    </font>
    <font>
      <b/>
      <sz val="14"/>
      <color rgb="FF1F497D"/>
      <name val="Arial"/>
      <family val="2"/>
    </font>
    <font>
      <sz val="14"/>
      <name val="Arial"/>
      <family val="2"/>
    </font>
    <font>
      <b/>
      <sz val="10"/>
      <color rgb="FF1F497D"/>
      <name val="Arial"/>
      <family val="2"/>
    </font>
    <font>
      <b/>
      <sz val="10"/>
      <name val="Arial"/>
      <family val="2"/>
    </font>
    <font>
      <b/>
      <sz val="10"/>
      <color rgb="FF333399"/>
      <name val="Arial"/>
      <family val="2"/>
    </font>
    <font>
      <sz val="10"/>
      <color rgb="FF333399"/>
      <name val="Arial"/>
      <family val="2"/>
    </font>
    <font>
      <sz val="10"/>
      <color rgb="FF000000"/>
      <name val="Arial"/>
      <family val="2"/>
    </font>
    <font>
      <sz val="10"/>
      <color rgb="FFFF0000"/>
      <name val="Arial"/>
      <family val="2"/>
    </font>
    <font>
      <b/>
      <sz val="10"/>
      <color rgb="FF000000"/>
      <name val="Arial"/>
      <family val="2"/>
    </font>
    <font>
      <b/>
      <sz val="10"/>
      <color rgb="FFFF0000"/>
      <name val="Arial"/>
      <family val="2"/>
    </font>
    <font>
      <sz val="12"/>
      <name val="Arial"/>
      <family val="2"/>
    </font>
    <font>
      <b/>
      <sz val="14"/>
      <color theme="4" tint="-0.249977111117893"/>
      <name val="Arial"/>
      <family val="2"/>
    </font>
    <font>
      <b/>
      <sz val="10"/>
      <color theme="1"/>
      <name val="Arial"/>
      <family val="2"/>
    </font>
    <font>
      <sz val="10"/>
      <color theme="1"/>
      <name val="Arial"/>
      <family val="2"/>
    </font>
    <font>
      <b/>
      <sz val="10"/>
      <color theme="4" tint="-0.499984740745262"/>
      <name val="Arial"/>
      <family val="2"/>
    </font>
  </fonts>
  <fills count="21">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C7CE"/>
      </patternFill>
    </fill>
    <fill>
      <patternFill patternType="solid">
        <fgColor rgb="FFA6A6A6"/>
        <bgColor indexed="64"/>
      </patternFill>
    </fill>
    <fill>
      <patternFill patternType="solid">
        <fgColor rgb="FFBDD7EE"/>
        <bgColor indexed="64"/>
      </patternFill>
    </fill>
    <fill>
      <patternFill patternType="solid">
        <fgColor rgb="FFFFFFFF"/>
        <bgColor indexed="64"/>
      </patternFill>
    </fill>
    <fill>
      <patternFill patternType="solid">
        <fgColor theme="0" tint="-0.34998626667073579"/>
        <bgColor indexed="64"/>
      </patternFill>
    </fill>
    <fill>
      <patternFill patternType="solid">
        <fgColor theme="4" tint="0.59999389629810485"/>
        <bgColor indexed="64"/>
      </patternFill>
    </fill>
  </fills>
  <borders count="96">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A6A6A6"/>
      </right>
      <top/>
      <bottom/>
      <diagonal/>
    </border>
    <border>
      <left/>
      <right style="medium">
        <color rgb="FFA6A6A6"/>
      </right>
      <top/>
      <bottom/>
      <diagonal/>
    </border>
    <border>
      <left style="medium">
        <color rgb="FFA6A6A6"/>
      </left>
      <right style="medium">
        <color rgb="FFA6A6A6"/>
      </right>
      <top/>
      <bottom/>
      <diagonal/>
    </border>
    <border>
      <left style="medium">
        <color rgb="FFA6A6A6"/>
      </left>
      <right style="medium">
        <color rgb="FF000000"/>
      </right>
      <top/>
      <bottom/>
      <diagonal/>
    </border>
    <border>
      <left style="medium">
        <color rgb="FF000000"/>
      </left>
      <right style="medium">
        <color rgb="FFA6A6A6"/>
      </right>
      <top/>
      <bottom style="medium">
        <color rgb="FF1F497D"/>
      </bottom>
      <diagonal/>
    </border>
    <border>
      <left/>
      <right style="medium">
        <color rgb="FFA6A6A6"/>
      </right>
      <top/>
      <bottom style="medium">
        <color rgb="FF1F497D"/>
      </bottom>
      <diagonal/>
    </border>
    <border>
      <left style="medium">
        <color rgb="FFA6A6A6"/>
      </left>
      <right style="medium">
        <color rgb="FFA6A6A6"/>
      </right>
      <top/>
      <bottom style="medium">
        <color rgb="FF1F497D"/>
      </bottom>
      <diagonal/>
    </border>
    <border>
      <left style="medium">
        <color rgb="FFA6A6A6"/>
      </left>
      <right style="medium">
        <color rgb="FF000000"/>
      </right>
      <top/>
      <bottom style="medium">
        <color rgb="FF1F497D"/>
      </bottom>
      <diagonal/>
    </border>
    <border>
      <left style="medium">
        <color rgb="FF1F497D"/>
      </left>
      <right style="medium">
        <color rgb="FF1F497D"/>
      </right>
      <top/>
      <bottom style="medium">
        <color rgb="FF1F497D"/>
      </bottom>
      <diagonal/>
    </border>
    <border>
      <left/>
      <right style="medium">
        <color rgb="FF1F497D"/>
      </right>
      <top/>
      <bottom style="medium">
        <color rgb="FF1F497D"/>
      </bottom>
      <diagonal/>
    </border>
    <border>
      <left style="medium">
        <color rgb="FF1F497D"/>
      </left>
      <right style="medium">
        <color rgb="FF1F497D"/>
      </right>
      <top style="medium">
        <color rgb="FF1F497D"/>
      </top>
      <bottom/>
      <diagonal/>
    </border>
    <border>
      <left/>
      <right style="medium">
        <color rgb="FF1F497D"/>
      </right>
      <top/>
      <bottom/>
      <diagonal/>
    </border>
    <border>
      <left style="medium">
        <color rgb="FF1F497D"/>
      </left>
      <right style="medium">
        <color rgb="FF1F497D"/>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1F497D"/>
      </left>
      <right style="medium">
        <color rgb="FF1F497D"/>
      </right>
      <top style="medium">
        <color rgb="FF1F497D"/>
      </top>
      <bottom style="medium">
        <color rgb="FF1F497D"/>
      </bottom>
      <diagonal/>
    </border>
    <border>
      <left/>
      <right style="medium">
        <color rgb="FF1F497D"/>
      </right>
      <top style="medium">
        <color rgb="FF1F497D"/>
      </top>
      <bottom style="medium">
        <color rgb="FF1F497D"/>
      </bottom>
      <diagonal/>
    </border>
    <border>
      <left/>
      <right style="medium">
        <color rgb="FF1F497D"/>
      </right>
      <top style="medium">
        <color rgb="FF1F497D"/>
      </top>
      <bottom/>
      <diagonal/>
    </border>
    <border>
      <left style="medium">
        <color rgb="FF000000"/>
      </left>
      <right style="medium">
        <color rgb="FFA6A6A6"/>
      </right>
      <top style="medium">
        <color indexed="64"/>
      </top>
      <bottom/>
      <diagonal/>
    </border>
    <border>
      <left/>
      <right style="medium">
        <color rgb="FFA6A6A6"/>
      </right>
      <top style="medium">
        <color indexed="64"/>
      </top>
      <bottom/>
      <diagonal/>
    </border>
    <border>
      <left style="medium">
        <color rgb="FFA6A6A6"/>
      </left>
      <right style="medium">
        <color rgb="FFA6A6A6"/>
      </right>
      <top style="medium">
        <color indexed="64"/>
      </top>
      <bottom/>
      <diagonal/>
    </border>
    <border>
      <left style="medium">
        <color rgb="FFA6A6A6"/>
      </left>
      <right style="medium">
        <color rgb="FF000000"/>
      </right>
      <top style="medium">
        <color indexed="64"/>
      </top>
      <bottom/>
      <diagonal/>
    </border>
    <border>
      <left style="medium">
        <color rgb="FF000000"/>
      </left>
      <right/>
      <top/>
      <bottom/>
      <diagonal/>
    </border>
    <border>
      <left style="medium">
        <color rgb="FF1F497D"/>
      </left>
      <right/>
      <top/>
      <bottom/>
      <diagonal/>
    </border>
    <border>
      <left style="medium">
        <color indexed="64"/>
      </left>
      <right style="medium">
        <color indexed="64"/>
      </right>
      <top/>
      <bottom/>
      <diagonal/>
    </border>
    <border>
      <left/>
      <right style="medium">
        <color indexed="64"/>
      </right>
      <top/>
      <bottom/>
      <diagonal/>
    </border>
    <border>
      <left style="medium">
        <color theme="1"/>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1"/>
      </right>
      <top style="medium">
        <color theme="0" tint="-0.34998626667073579"/>
      </top>
      <bottom/>
      <diagonal/>
    </border>
    <border>
      <left style="medium">
        <color theme="1"/>
      </left>
      <right/>
      <top/>
      <bottom/>
      <diagonal/>
    </border>
    <border>
      <left/>
      <right style="medium">
        <color theme="1"/>
      </right>
      <top/>
      <bottom/>
      <diagonal/>
    </border>
    <border>
      <left/>
      <right/>
      <top/>
      <bottom style="medium">
        <color indexed="64"/>
      </bottom>
      <diagonal/>
    </border>
    <border>
      <left style="medium">
        <color rgb="FFA6A6A6"/>
      </left>
      <right/>
      <top style="medium">
        <color indexed="64"/>
      </top>
      <bottom/>
      <diagonal/>
    </border>
    <border>
      <left style="medium">
        <color rgb="FFA6A6A6"/>
      </left>
      <right/>
      <top/>
      <bottom/>
      <diagonal/>
    </border>
    <border>
      <left/>
      <right style="medium">
        <color rgb="FF000000"/>
      </right>
      <top/>
      <bottom/>
      <diagonal/>
    </border>
    <border>
      <left style="medium">
        <color rgb="FFA6A6A6"/>
      </left>
      <right/>
      <top/>
      <bottom style="medium">
        <color rgb="FF1F497D"/>
      </bottom>
      <diagonal/>
    </border>
    <border>
      <left/>
      <right style="medium">
        <color rgb="FF000000"/>
      </right>
      <top/>
      <bottom style="medium">
        <color rgb="FF1F497D"/>
      </bottom>
      <diagonal/>
    </border>
    <border>
      <left style="medium">
        <color rgb="FF1F497D"/>
      </left>
      <right/>
      <top style="medium">
        <color rgb="FF1F497D"/>
      </top>
      <bottom style="medium">
        <color rgb="FF1F497D"/>
      </bottom>
      <diagonal/>
    </border>
    <border>
      <left style="thin">
        <color indexed="64"/>
      </left>
      <right style="medium">
        <color rgb="FF1F497D"/>
      </right>
      <top style="medium">
        <color rgb="FF1F497D"/>
      </top>
      <bottom style="medium">
        <color rgb="FF1F497D"/>
      </bottom>
      <diagonal/>
    </border>
    <border>
      <left style="medium">
        <color indexed="64"/>
      </left>
      <right/>
      <top style="medium">
        <color rgb="FF1F497D"/>
      </top>
      <bottom style="medium">
        <color indexed="64"/>
      </bottom>
      <diagonal/>
    </border>
    <border>
      <left style="thin">
        <color indexed="64"/>
      </left>
      <right style="medium">
        <color indexed="64"/>
      </right>
      <top style="medium">
        <color rgb="FF1F497D"/>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rgb="FF1F497D"/>
      </bottom>
      <diagonal/>
    </border>
    <border>
      <left style="thin">
        <color indexed="64"/>
      </left>
      <right style="thin">
        <color indexed="64"/>
      </right>
      <top style="thin">
        <color indexed="64"/>
      </top>
      <bottom style="medium">
        <color rgb="FF1F497D"/>
      </bottom>
      <diagonal/>
    </border>
    <border>
      <left/>
      <right style="medium">
        <color indexed="64"/>
      </right>
      <top style="medium">
        <color rgb="FF1F497D"/>
      </top>
      <bottom style="medium">
        <color indexed="64"/>
      </bottom>
      <diagonal/>
    </border>
    <border>
      <left style="thin">
        <color indexed="64"/>
      </left>
      <right style="thin">
        <color indexed="64"/>
      </right>
      <top style="medium">
        <color rgb="FF1F497D"/>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rgb="FFA6A6A6"/>
      </right>
      <top style="medium">
        <color indexed="64"/>
      </top>
      <bottom/>
      <diagonal/>
    </border>
    <border>
      <left style="medium">
        <color rgb="FFA6A6A6"/>
      </left>
      <right style="medium">
        <color indexed="64"/>
      </right>
      <top style="medium">
        <color indexed="64"/>
      </top>
      <bottom/>
      <diagonal/>
    </border>
    <border>
      <left style="medium">
        <color indexed="64"/>
      </left>
      <right style="medium">
        <color rgb="FFA6A6A6"/>
      </right>
      <top/>
      <bottom/>
      <diagonal/>
    </border>
    <border>
      <left style="medium">
        <color indexed="64"/>
      </left>
      <right style="medium">
        <color rgb="FFA6A6A6"/>
      </right>
      <top/>
      <bottom style="medium">
        <color indexed="64"/>
      </bottom>
      <diagonal/>
    </border>
    <border>
      <left/>
      <right style="medium">
        <color rgb="FFA6A6A6"/>
      </right>
      <top/>
      <bottom style="medium">
        <color indexed="64"/>
      </bottom>
      <diagonal/>
    </border>
    <border>
      <left style="medium">
        <color rgb="FFA6A6A6"/>
      </left>
      <right/>
      <top/>
      <bottom style="medium">
        <color indexed="64"/>
      </bottom>
      <diagonal/>
    </border>
    <border>
      <left style="medium">
        <color rgb="FFA6A6A6"/>
      </left>
      <right style="medium">
        <color rgb="FFA6A6A6"/>
      </right>
      <top/>
      <bottom style="medium">
        <color indexed="64"/>
      </bottom>
      <diagonal/>
    </border>
    <border>
      <left style="medium">
        <color indexed="64"/>
      </left>
      <right style="thin">
        <color indexed="64"/>
      </right>
      <top style="medium">
        <color indexed="64"/>
      </top>
      <bottom style="medium">
        <color indexed="64"/>
      </bottom>
      <diagonal/>
    </border>
    <border>
      <left style="medium">
        <color rgb="FF1F497D"/>
      </left>
      <right/>
      <top/>
      <bottom style="medium">
        <color rgb="FF1F497D"/>
      </bottom>
      <diagonal/>
    </border>
    <border>
      <left style="thin">
        <color auto="1"/>
      </left>
      <right style="thin">
        <color auto="1"/>
      </right>
      <top/>
      <bottom style="thin">
        <color auto="1"/>
      </bottom>
      <diagonal/>
    </border>
  </borders>
  <cellStyleXfs count="7">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9" fillId="15" borderId="0" applyNumberFormat="0" applyBorder="0" applyAlignment="0" applyProtection="0"/>
    <xf numFmtId="0" fontId="38" fillId="0" borderId="0"/>
    <xf numFmtId="0" fontId="1" fillId="0" borderId="0"/>
  </cellStyleXfs>
  <cellXfs count="559">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40" fillId="0" borderId="0" xfId="0" applyFont="1" applyAlignment="1">
      <alignment vertical="center"/>
    </xf>
    <xf numFmtId="0" fontId="41" fillId="0" borderId="0" xfId="0" applyFont="1"/>
    <xf numFmtId="0" fontId="38" fillId="0" borderId="0" xfId="0" applyFont="1"/>
    <xf numFmtId="0" fontId="42" fillId="0" borderId="0" xfId="0" applyFont="1" applyAlignment="1">
      <alignment vertical="center"/>
    </xf>
    <xf numFmtId="0" fontId="43" fillId="16" borderId="31" xfId="0" applyFont="1" applyFill="1" applyBorder="1" applyAlignment="1">
      <alignment vertical="center" wrapText="1"/>
    </xf>
    <xf numFmtId="0" fontId="43" fillId="16" borderId="32" xfId="0" applyFont="1" applyFill="1" applyBorder="1" applyAlignment="1">
      <alignment horizontal="center" vertical="center" wrapText="1"/>
    </xf>
    <xf numFmtId="0" fontId="38" fillId="16" borderId="32" xfId="0" applyFont="1" applyFill="1" applyBorder="1" applyAlignment="1">
      <alignment horizontal="center" vertical="center" wrapText="1"/>
    </xf>
    <xf numFmtId="0" fontId="43" fillId="16" borderId="35" xfId="0" applyFont="1" applyFill="1" applyBorder="1" applyAlignment="1">
      <alignment vertical="center" wrapText="1"/>
    </xf>
    <xf numFmtId="0" fontId="43" fillId="16" borderId="36" xfId="0" applyFont="1" applyFill="1" applyBorder="1" applyAlignment="1">
      <alignment horizontal="center" vertical="center" wrapText="1"/>
    </xf>
    <xf numFmtId="0" fontId="38" fillId="16" borderId="36" xfId="0" applyFont="1" applyFill="1" applyBorder="1" applyAlignment="1">
      <alignment vertical="center" wrapText="1"/>
    </xf>
    <xf numFmtId="0" fontId="44" fillId="17" borderId="39" xfId="0" applyFont="1" applyFill="1" applyBorder="1" applyAlignment="1">
      <alignment vertical="center" wrapText="1"/>
    </xf>
    <xf numFmtId="0" fontId="44" fillId="17" borderId="40" xfId="0" applyFont="1" applyFill="1" applyBorder="1" applyAlignment="1">
      <alignment horizontal="center" vertical="center" wrapText="1"/>
    </xf>
    <xf numFmtId="3" fontId="44" fillId="17" borderId="40" xfId="0" applyNumberFormat="1" applyFont="1" applyFill="1" applyBorder="1" applyAlignment="1">
      <alignment horizontal="right" vertical="center" wrapText="1"/>
    </xf>
    <xf numFmtId="0" fontId="44" fillId="17" borderId="40" xfId="0" applyFont="1" applyFill="1" applyBorder="1" applyAlignment="1">
      <alignment horizontal="right" vertical="center" wrapText="1"/>
    </xf>
    <xf numFmtId="0" fontId="38" fillId="17" borderId="40" xfId="0" applyFont="1" applyFill="1" applyBorder="1"/>
    <xf numFmtId="0" fontId="46" fillId="0" borderId="39" xfId="0" applyFont="1" applyBorder="1" applyAlignment="1">
      <alignment vertical="center" wrapText="1"/>
    </xf>
    <xf numFmtId="0" fontId="46" fillId="0" borderId="40" xfId="0" applyFont="1" applyBorder="1" applyAlignment="1">
      <alignment horizontal="center" vertical="center" wrapText="1"/>
    </xf>
    <xf numFmtId="3" fontId="46" fillId="0" borderId="40" xfId="0" applyNumberFormat="1" applyFont="1" applyBorder="1" applyAlignment="1">
      <alignment horizontal="right" vertical="center" wrapText="1"/>
    </xf>
    <xf numFmtId="0" fontId="46" fillId="0" borderId="40" xfId="0" applyFont="1" applyBorder="1" applyAlignment="1">
      <alignment horizontal="right" vertical="center" wrapText="1"/>
    </xf>
    <xf numFmtId="0" fontId="46" fillId="0" borderId="40" xfId="0" applyFont="1" applyBorder="1" applyAlignment="1">
      <alignment vertical="center"/>
    </xf>
    <xf numFmtId="0" fontId="46" fillId="0" borderId="40" xfId="0" applyFont="1" applyBorder="1" applyAlignment="1">
      <alignment horizontal="justify" vertical="center" wrapText="1"/>
    </xf>
    <xf numFmtId="0" fontId="47" fillId="0" borderId="40" xfId="0" applyFont="1" applyBorder="1" applyAlignment="1">
      <alignment horizontal="justify" vertical="center"/>
    </xf>
    <xf numFmtId="0" fontId="44" fillId="17" borderId="40" xfId="0" applyFont="1" applyFill="1" applyBorder="1" applyAlignment="1">
      <alignment horizontal="center" vertical="center"/>
    </xf>
    <xf numFmtId="0" fontId="44" fillId="17" borderId="40" xfId="0" applyFont="1" applyFill="1" applyBorder="1" applyAlignment="1">
      <alignment horizontal="justify" vertical="center" wrapText="1"/>
    </xf>
    <xf numFmtId="0" fontId="38" fillId="0" borderId="39" xfId="0" applyFont="1" applyBorder="1" applyAlignment="1">
      <alignment vertical="center" wrapText="1"/>
    </xf>
    <xf numFmtId="0" fontId="38" fillId="0" borderId="42" xfId="0" applyFont="1" applyBorder="1" applyAlignment="1">
      <alignment horizontal="justify" vertical="center" wrapText="1"/>
    </xf>
    <xf numFmtId="0" fontId="38" fillId="0" borderId="40" xfId="0" applyFont="1" applyBorder="1" applyAlignment="1">
      <alignment horizontal="justify" vertical="center" wrapText="1"/>
    </xf>
    <xf numFmtId="0" fontId="44" fillId="17" borderId="43" xfId="0" applyFont="1" applyFill="1" applyBorder="1" applyAlignment="1">
      <alignment vertical="center" wrapText="1"/>
    </xf>
    <xf numFmtId="0" fontId="44" fillId="17" borderId="42" xfId="0" applyFont="1" applyFill="1" applyBorder="1" applyAlignment="1">
      <alignment horizontal="justify" vertical="center" wrapText="1"/>
    </xf>
    <xf numFmtId="0" fontId="48" fillId="16" borderId="44" xfId="0" applyFont="1" applyFill="1" applyBorder="1" applyAlignment="1">
      <alignment vertical="center"/>
    </xf>
    <xf numFmtId="0" fontId="43" fillId="16" borderId="45" xfId="0" applyFont="1" applyFill="1" applyBorder="1" applyAlignment="1">
      <alignment horizontal="center" vertical="center" wrapText="1"/>
    </xf>
    <xf numFmtId="3" fontId="43" fillId="16" borderId="45" xfId="0" applyNumberFormat="1" applyFont="1" applyFill="1" applyBorder="1" applyAlignment="1">
      <alignment horizontal="right" vertical="center" wrapText="1"/>
    </xf>
    <xf numFmtId="0" fontId="43" fillId="16" borderId="45" xfId="0" applyFont="1" applyFill="1" applyBorder="1" applyAlignment="1">
      <alignment horizontal="right" vertical="center" wrapText="1"/>
    </xf>
    <xf numFmtId="0" fontId="49" fillId="16" borderId="45" xfId="0" applyFont="1" applyFill="1" applyBorder="1" applyAlignment="1">
      <alignment vertical="center" wrapText="1"/>
    </xf>
    <xf numFmtId="0" fontId="44" fillId="17" borderId="40" xfId="0" applyFont="1" applyFill="1" applyBorder="1" applyAlignment="1">
      <alignment horizontal="justify" vertical="center"/>
    </xf>
    <xf numFmtId="0" fontId="44" fillId="17" borderId="46" xfId="0" applyFont="1" applyFill="1" applyBorder="1" applyAlignment="1">
      <alignment vertical="center" wrapText="1"/>
    </xf>
    <xf numFmtId="0" fontId="44" fillId="17" borderId="47" xfId="0" applyFont="1" applyFill="1" applyBorder="1" applyAlignment="1">
      <alignment horizontal="center" vertical="center" wrapText="1"/>
    </xf>
    <xf numFmtId="3" fontId="44" fillId="17" borderId="47" xfId="0" applyNumberFormat="1" applyFont="1" applyFill="1" applyBorder="1" applyAlignment="1">
      <alignment horizontal="right" vertical="center" wrapText="1"/>
    </xf>
    <xf numFmtId="0" fontId="44" fillId="17" borderId="47" xfId="0" applyFont="1" applyFill="1" applyBorder="1" applyAlignment="1">
      <alignment horizontal="justify" vertical="center"/>
    </xf>
    <xf numFmtId="0" fontId="46" fillId="0" borderId="40" xfId="0" applyFont="1" applyBorder="1" applyAlignment="1">
      <alignment horizontal="justify" vertical="center"/>
    </xf>
    <xf numFmtId="0" fontId="38" fillId="0" borderId="42" xfId="0" applyFont="1" applyBorder="1" applyAlignment="1">
      <alignment horizontal="justify" vertical="center"/>
    </xf>
    <xf numFmtId="0" fontId="38" fillId="0" borderId="40" xfId="0" applyFont="1" applyBorder="1" applyAlignment="1">
      <alignment horizontal="justify" vertical="center"/>
    </xf>
    <xf numFmtId="0" fontId="46" fillId="0" borderId="42" xfId="0" applyFont="1" applyBorder="1" applyAlignment="1">
      <alignment horizontal="justify" vertical="center"/>
    </xf>
    <xf numFmtId="0" fontId="46" fillId="0" borderId="48" xfId="0" applyFont="1" applyBorder="1" applyAlignment="1">
      <alignment horizontal="justify" vertical="center"/>
    </xf>
    <xf numFmtId="0" fontId="44" fillId="17" borderId="42" xfId="0" applyFont="1" applyFill="1" applyBorder="1" applyAlignment="1">
      <alignment horizontal="justify" vertical="center"/>
    </xf>
    <xf numFmtId="0" fontId="48" fillId="16" borderId="44" xfId="0" applyFont="1" applyFill="1" applyBorder="1" applyAlignment="1">
      <alignment vertical="center" wrapText="1"/>
    </xf>
    <xf numFmtId="0" fontId="48" fillId="16" borderId="45" xfId="0" applyFont="1" applyFill="1" applyBorder="1" applyAlignment="1">
      <alignment horizontal="center" vertical="center" wrapText="1"/>
    </xf>
    <xf numFmtId="0" fontId="43" fillId="16" borderId="45" xfId="0" applyFont="1" applyFill="1" applyBorder="1" applyAlignment="1">
      <alignment horizontal="justify" vertical="center"/>
    </xf>
    <xf numFmtId="0" fontId="38" fillId="0" borderId="0" xfId="0" applyFont="1" applyAlignment="1">
      <alignment vertical="center"/>
    </xf>
    <xf numFmtId="0" fontId="50" fillId="0" borderId="0" xfId="0" applyFont="1"/>
    <xf numFmtId="0" fontId="48" fillId="16" borderId="31" xfId="0" applyFont="1" applyFill="1" applyBorder="1" applyAlignment="1">
      <alignment vertical="center" wrapText="1"/>
    </xf>
    <xf numFmtId="0" fontId="48" fillId="16" borderId="32" xfId="0" applyFont="1" applyFill="1" applyBorder="1" applyAlignment="1">
      <alignment horizontal="center" vertical="center" wrapText="1"/>
    </xf>
    <xf numFmtId="0" fontId="48" fillId="16" borderId="35" xfId="0" applyFont="1" applyFill="1" applyBorder="1" applyAlignment="1">
      <alignment vertical="center" wrapText="1"/>
    </xf>
    <xf numFmtId="0" fontId="48" fillId="16" borderId="36" xfId="0" applyFont="1" applyFill="1" applyBorder="1" applyAlignment="1">
      <alignment horizontal="center" vertical="center" wrapText="1"/>
    </xf>
    <xf numFmtId="0" fontId="45" fillId="17" borderId="40" xfId="0" applyFont="1" applyFill="1" applyBorder="1" applyAlignment="1">
      <alignment horizontal="center" vertical="center"/>
    </xf>
    <xf numFmtId="0" fontId="38" fillId="0" borderId="40" xfId="0" applyFont="1" applyBorder="1" applyAlignment="1">
      <alignment horizontal="center" vertical="center" wrapText="1"/>
    </xf>
    <xf numFmtId="0" fontId="46" fillId="0" borderId="40" xfId="0" applyFont="1" applyBorder="1" applyAlignment="1">
      <alignment horizontal="center" vertical="center"/>
    </xf>
    <xf numFmtId="3" fontId="48" fillId="16" borderId="45" xfId="0" applyNumberFormat="1" applyFont="1" applyFill="1" applyBorder="1" applyAlignment="1">
      <alignment horizontal="right" vertical="center" wrapText="1"/>
    </xf>
    <xf numFmtId="0" fontId="49" fillId="16" borderId="45" xfId="0" applyFont="1" applyFill="1" applyBorder="1" applyAlignment="1">
      <alignment horizontal="center" vertical="center"/>
    </xf>
    <xf numFmtId="0" fontId="48" fillId="16" borderId="49" xfId="0" applyFont="1" applyFill="1" applyBorder="1" applyAlignment="1">
      <alignment vertical="center" wrapText="1"/>
    </xf>
    <xf numFmtId="0" fontId="48" fillId="16" borderId="50" xfId="0" applyFont="1" applyFill="1" applyBorder="1" applyAlignment="1">
      <alignment horizontal="center" vertical="center" wrapText="1"/>
    </xf>
    <xf numFmtId="0" fontId="38" fillId="16" borderId="50" xfId="0" applyFont="1" applyFill="1" applyBorder="1" applyAlignment="1">
      <alignment horizontal="center" vertical="center" wrapText="1"/>
    </xf>
    <xf numFmtId="3" fontId="38" fillId="0" borderId="40" xfId="0" applyNumberFormat="1" applyFont="1" applyBorder="1" applyAlignment="1">
      <alignment horizontal="right" vertical="center" wrapText="1"/>
    </xf>
    <xf numFmtId="0" fontId="38" fillId="0" borderId="40" xfId="0" applyFont="1" applyBorder="1" applyAlignment="1">
      <alignment horizontal="right" vertical="center" wrapText="1"/>
    </xf>
    <xf numFmtId="0" fontId="38" fillId="0" borderId="48" xfId="0" applyFont="1" applyBorder="1" applyAlignment="1">
      <alignment horizontal="justify" vertical="center"/>
    </xf>
    <xf numFmtId="0" fontId="43" fillId="16" borderId="45" xfId="0" applyFont="1" applyFill="1" applyBorder="1" applyAlignment="1">
      <alignment horizontal="center" vertical="center"/>
    </xf>
    <xf numFmtId="3" fontId="44" fillId="17" borderId="40" xfId="0" applyNumberFormat="1" applyFont="1" applyFill="1" applyBorder="1" applyAlignment="1">
      <alignment horizontal="right" vertical="center"/>
    </xf>
    <xf numFmtId="0" fontId="44" fillId="17" borderId="40" xfId="0" applyFont="1" applyFill="1" applyBorder="1" applyAlignment="1">
      <alignment horizontal="right" vertical="center"/>
    </xf>
    <xf numFmtId="0" fontId="45" fillId="17" borderId="40" xfId="0" applyFont="1" applyFill="1" applyBorder="1" applyAlignment="1">
      <alignment vertical="center"/>
    </xf>
    <xf numFmtId="0" fontId="38" fillId="0" borderId="0" xfId="0" applyFont="1" applyAlignment="1">
      <alignment vertical="center" wrapText="1"/>
    </xf>
    <xf numFmtId="0" fontId="46" fillId="18" borderId="39" xfId="0" applyFont="1" applyFill="1" applyBorder="1" applyAlignment="1">
      <alignment vertical="center" wrapText="1"/>
    </xf>
    <xf numFmtId="0" fontId="46" fillId="18" borderId="40" xfId="0" applyFont="1" applyFill="1" applyBorder="1" applyAlignment="1">
      <alignment horizontal="center" vertical="center" wrapText="1"/>
    </xf>
    <xf numFmtId="3" fontId="46" fillId="18" borderId="40" xfId="0" applyNumberFormat="1" applyFont="1" applyFill="1" applyBorder="1" applyAlignment="1">
      <alignment horizontal="right" vertical="center"/>
    </xf>
    <xf numFmtId="0" fontId="46" fillId="18" borderId="40" xfId="0" applyFont="1" applyFill="1" applyBorder="1" applyAlignment="1">
      <alignment horizontal="right" vertical="center"/>
    </xf>
    <xf numFmtId="0" fontId="44" fillId="17" borderId="39" xfId="0" applyFont="1" applyFill="1" applyBorder="1" applyAlignment="1">
      <alignment vertical="center"/>
    </xf>
    <xf numFmtId="0" fontId="46" fillId="18" borderId="46" xfId="0" applyFont="1" applyFill="1" applyBorder="1" applyAlignment="1">
      <alignment vertical="center"/>
    </xf>
    <xf numFmtId="0" fontId="46" fillId="18" borderId="47" xfId="0" applyFont="1" applyFill="1" applyBorder="1" applyAlignment="1">
      <alignment horizontal="center" vertical="center" wrapText="1"/>
    </xf>
    <xf numFmtId="3" fontId="38" fillId="18" borderId="47" xfId="0" applyNumberFormat="1" applyFont="1" applyFill="1" applyBorder="1" applyAlignment="1">
      <alignment horizontal="right" vertical="center"/>
    </xf>
    <xf numFmtId="0" fontId="38" fillId="18" borderId="47" xfId="0" applyFont="1" applyFill="1" applyBorder="1" applyAlignment="1">
      <alignment horizontal="right" vertical="center"/>
    </xf>
    <xf numFmtId="0" fontId="38" fillId="0" borderId="47" xfId="0" applyFont="1" applyBorder="1" applyAlignment="1">
      <alignment horizontal="justify" vertical="center" wrapText="1"/>
    </xf>
    <xf numFmtId="0" fontId="46" fillId="18" borderId="40" xfId="0" applyFont="1" applyFill="1" applyBorder="1" applyAlignment="1">
      <alignment horizontal="center" vertical="center"/>
    </xf>
    <xf numFmtId="0" fontId="38" fillId="0" borderId="48" xfId="0" applyFont="1" applyBorder="1" applyAlignment="1">
      <alignment horizontal="justify" vertical="center" wrapText="1"/>
    </xf>
    <xf numFmtId="0" fontId="44" fillId="17" borderId="48" xfId="0" applyFont="1" applyFill="1" applyBorder="1" applyAlignment="1">
      <alignment horizontal="justify" vertical="center" wrapText="1"/>
    </xf>
    <xf numFmtId="0" fontId="44" fillId="10" borderId="5" xfId="0" applyFont="1" applyFill="1" applyBorder="1" applyAlignment="1">
      <alignment vertical="center"/>
    </xf>
    <xf numFmtId="0" fontId="44" fillId="10" borderId="6" xfId="0" applyFont="1" applyFill="1" applyBorder="1" applyAlignment="1">
      <alignment horizontal="center" vertical="center"/>
    </xf>
    <xf numFmtId="0" fontId="44" fillId="10" borderId="6" xfId="0" applyFont="1" applyFill="1" applyBorder="1" applyAlignment="1">
      <alignment horizontal="center" vertical="center" wrapText="1"/>
    </xf>
    <xf numFmtId="0" fontId="44" fillId="10" borderId="6" xfId="0" applyFont="1" applyFill="1" applyBorder="1" applyAlignment="1">
      <alignment horizontal="right" vertical="center"/>
    </xf>
    <xf numFmtId="0" fontId="44" fillId="10" borderId="7" xfId="0" applyFont="1" applyFill="1" applyBorder="1" applyAlignment="1">
      <alignment horizontal="justify" vertical="center" wrapText="1"/>
    </xf>
    <xf numFmtId="0" fontId="44" fillId="17" borderId="56" xfId="0" applyFont="1" applyFill="1" applyBorder="1" applyAlignment="1">
      <alignment horizontal="justify" vertical="center" wrapText="1"/>
    </xf>
    <xf numFmtId="3" fontId="44" fillId="10" borderId="6" xfId="0" applyNumberFormat="1" applyFont="1" applyFill="1" applyBorder="1" applyAlignment="1">
      <alignment horizontal="right" vertical="center"/>
    </xf>
    <xf numFmtId="0" fontId="44" fillId="17" borderId="55" xfId="0" applyFont="1" applyFill="1" applyBorder="1" applyAlignment="1">
      <alignment vertical="center" wrapText="1"/>
    </xf>
    <xf numFmtId="0" fontId="44" fillId="17" borderId="56" xfId="0" applyFont="1" applyFill="1" applyBorder="1" applyAlignment="1">
      <alignment horizontal="center" vertical="center"/>
    </xf>
    <xf numFmtId="0" fontId="38" fillId="17" borderId="56" xfId="0" applyFont="1" applyFill="1" applyBorder="1" applyAlignment="1">
      <alignment vertical="center" wrapText="1"/>
    </xf>
    <xf numFmtId="0" fontId="44" fillId="17" borderId="56" xfId="0" applyFont="1" applyFill="1" applyBorder="1" applyAlignment="1">
      <alignment horizontal="right" vertical="center"/>
    </xf>
    <xf numFmtId="0" fontId="45" fillId="17" borderId="56" xfId="0" applyFont="1" applyFill="1" applyBorder="1" applyAlignment="1">
      <alignment vertical="center" wrapText="1"/>
    </xf>
    <xf numFmtId="0" fontId="44" fillId="10" borderId="5" xfId="0" applyFont="1" applyFill="1" applyBorder="1" applyAlignment="1">
      <alignment vertical="center" wrapText="1"/>
    </xf>
    <xf numFmtId="0" fontId="38" fillId="10" borderId="6" xfId="0" applyFont="1" applyFill="1" applyBorder="1" applyAlignment="1">
      <alignment vertical="center" wrapText="1"/>
    </xf>
    <xf numFmtId="0" fontId="45" fillId="10" borderId="7" xfId="0" applyFont="1" applyFill="1" applyBorder="1" applyAlignment="1">
      <alignment vertical="center" wrapText="1"/>
    </xf>
    <xf numFmtId="0" fontId="44" fillId="17" borderId="55" xfId="0" applyFont="1" applyFill="1" applyBorder="1" applyAlignment="1">
      <alignment vertical="center"/>
    </xf>
    <xf numFmtId="0" fontId="44" fillId="17" borderId="56" xfId="0" applyFont="1" applyFill="1" applyBorder="1" applyAlignment="1">
      <alignment horizontal="center" vertical="center" wrapText="1"/>
    </xf>
    <xf numFmtId="3" fontId="44" fillId="17" borderId="56" xfId="0" applyNumberFormat="1" applyFont="1" applyFill="1" applyBorder="1" applyAlignment="1">
      <alignment horizontal="right" vertical="center"/>
    </xf>
    <xf numFmtId="0" fontId="45" fillId="17" borderId="56" xfId="0" applyFont="1" applyFill="1" applyBorder="1" applyAlignment="1">
      <alignment vertical="center"/>
    </xf>
    <xf numFmtId="0" fontId="45" fillId="10" borderId="7" xfId="0" applyFont="1" applyFill="1" applyBorder="1" applyAlignment="1">
      <alignment vertical="center"/>
    </xf>
    <xf numFmtId="0" fontId="44" fillId="17" borderId="44" xfId="0" applyFont="1" applyFill="1" applyBorder="1" applyAlignment="1">
      <alignment vertical="center"/>
    </xf>
    <xf numFmtId="0" fontId="44" fillId="17" borderId="45" xfId="0" applyFont="1" applyFill="1" applyBorder="1" applyAlignment="1">
      <alignment horizontal="center" vertical="center"/>
    </xf>
    <xf numFmtId="0" fontId="44" fillId="17" borderId="45" xfId="0" applyFont="1" applyFill="1" applyBorder="1" applyAlignment="1">
      <alignment horizontal="center" vertical="center" wrapText="1"/>
    </xf>
    <xf numFmtId="3" fontId="44" fillId="17" borderId="45" xfId="0" applyNumberFormat="1" applyFont="1" applyFill="1" applyBorder="1" applyAlignment="1">
      <alignment horizontal="right" vertical="center"/>
    </xf>
    <xf numFmtId="0" fontId="44" fillId="17" borderId="45" xfId="0" applyFont="1" applyFill="1" applyBorder="1" applyAlignment="1">
      <alignment horizontal="right" vertical="center"/>
    </xf>
    <xf numFmtId="0" fontId="45" fillId="17" borderId="45" xfId="0" applyFont="1" applyFill="1" applyBorder="1" applyAlignment="1">
      <alignment vertical="center"/>
    </xf>
    <xf numFmtId="0" fontId="51" fillId="10" borderId="0" xfId="0" applyFont="1" applyFill="1"/>
    <xf numFmtId="0" fontId="38" fillId="0" borderId="0" xfId="0" applyFont="1" applyAlignment="1"/>
    <xf numFmtId="0" fontId="52" fillId="19" borderId="57" xfId="0" applyFont="1" applyFill="1" applyBorder="1" applyAlignment="1">
      <alignment vertical="center" wrapText="1"/>
    </xf>
    <xf numFmtId="49" fontId="52" fillId="19" borderId="58" xfId="0" applyNumberFormat="1" applyFont="1" applyFill="1" applyBorder="1" applyAlignment="1">
      <alignment horizontal="center" vertical="center" wrapText="1"/>
    </xf>
    <xf numFmtId="49" fontId="52" fillId="19" borderId="59" xfId="0" applyNumberFormat="1" applyFont="1" applyFill="1" applyBorder="1" applyAlignment="1">
      <alignment horizontal="center" vertical="center" wrapText="1"/>
    </xf>
    <xf numFmtId="3" fontId="52" fillId="19" borderId="58" xfId="0" applyNumberFormat="1" applyFont="1" applyFill="1" applyBorder="1" applyAlignment="1">
      <alignment horizontal="center" vertical="center" wrapText="1"/>
    </xf>
    <xf numFmtId="0" fontId="52" fillId="19" borderId="60" xfId="0" applyFont="1" applyFill="1" applyBorder="1" applyAlignment="1">
      <alignment horizontal="center" vertical="center"/>
    </xf>
    <xf numFmtId="0" fontId="44" fillId="20" borderId="61" xfId="0" applyFont="1" applyFill="1" applyBorder="1" applyAlignment="1">
      <alignment vertical="center" wrapText="1"/>
    </xf>
    <xf numFmtId="49" fontId="44" fillId="20" borderId="62" xfId="0" applyNumberFormat="1" applyFont="1" applyFill="1" applyBorder="1" applyAlignment="1">
      <alignment horizontal="center" vertical="center"/>
    </xf>
    <xf numFmtId="49" fontId="44" fillId="20" borderId="62" xfId="0" applyNumberFormat="1" applyFont="1" applyFill="1" applyBorder="1" applyAlignment="1">
      <alignment horizontal="center" vertical="center" wrapText="1"/>
    </xf>
    <xf numFmtId="3" fontId="44" fillId="20" borderId="62" xfId="0" applyNumberFormat="1" applyFont="1" applyFill="1" applyBorder="1" applyAlignment="1">
      <alignment horizontal="right" vertical="center"/>
    </xf>
    <xf numFmtId="0" fontId="45" fillId="20" borderId="63" xfId="0" applyFont="1" applyFill="1" applyBorder="1" applyAlignment="1">
      <alignment horizontal="left" vertical="center"/>
    </xf>
    <xf numFmtId="0" fontId="53" fillId="10" borderId="30" xfId="0" applyFont="1" applyFill="1" applyBorder="1" applyAlignment="1">
      <alignment horizontal="left" vertical="center" wrapText="1"/>
    </xf>
    <xf numFmtId="49" fontId="53" fillId="10" borderId="30" xfId="0" applyNumberFormat="1" applyFont="1" applyFill="1" applyBorder="1" applyAlignment="1">
      <alignment horizontal="center" vertical="center" wrapText="1"/>
    </xf>
    <xf numFmtId="3" fontId="53" fillId="10" borderId="30" xfId="0" applyNumberFormat="1" applyFont="1" applyFill="1" applyBorder="1" applyAlignment="1">
      <alignment horizontal="right" vertical="center"/>
    </xf>
    <xf numFmtId="0" fontId="53" fillId="0" borderId="30" xfId="0" applyFont="1" applyFill="1" applyBorder="1" applyAlignment="1">
      <alignment horizontal="left" vertical="center"/>
    </xf>
    <xf numFmtId="3" fontId="53" fillId="0" borderId="30" xfId="0" applyNumberFormat="1" applyFont="1" applyFill="1" applyBorder="1" applyAlignment="1">
      <alignment horizontal="right" vertical="center"/>
    </xf>
    <xf numFmtId="0" fontId="54" fillId="0" borderId="30" xfId="4" applyFont="1" applyFill="1" applyBorder="1" applyAlignment="1">
      <alignment horizontal="left" vertical="center" wrapText="1"/>
    </xf>
    <xf numFmtId="0" fontId="53" fillId="10" borderId="64" xfId="0" applyFont="1" applyFill="1" applyBorder="1" applyAlignment="1">
      <alignment horizontal="left" vertical="center"/>
    </xf>
    <xf numFmtId="49" fontId="52" fillId="10" borderId="0" xfId="0" applyNumberFormat="1" applyFont="1" applyFill="1" applyBorder="1" applyAlignment="1">
      <alignment horizontal="center" vertical="center"/>
    </xf>
    <xf numFmtId="49" fontId="52" fillId="10" borderId="0" xfId="0" applyNumberFormat="1" applyFont="1" applyFill="1" applyBorder="1" applyAlignment="1">
      <alignment horizontal="center" vertical="center" wrapText="1"/>
    </xf>
    <xf numFmtId="3" fontId="53" fillId="10" borderId="0" xfId="0" applyNumberFormat="1" applyFont="1" applyFill="1" applyBorder="1" applyAlignment="1">
      <alignment horizontal="right" vertical="center"/>
    </xf>
    <xf numFmtId="0" fontId="53" fillId="10" borderId="0" xfId="0" applyFont="1" applyFill="1" applyBorder="1" applyAlignment="1">
      <alignment horizontal="right" vertical="center"/>
    </xf>
    <xf numFmtId="0" fontId="53" fillId="10" borderId="65" xfId="0" applyFont="1" applyFill="1" applyBorder="1" applyAlignment="1">
      <alignment horizontal="left" vertical="center"/>
    </xf>
    <xf numFmtId="0" fontId="44" fillId="20" borderId="30" xfId="0" applyFont="1" applyFill="1" applyBorder="1" applyAlignment="1">
      <alignment horizontal="left" vertical="center"/>
    </xf>
    <xf numFmtId="49" fontId="44" fillId="20" borderId="30" xfId="0" applyNumberFormat="1" applyFont="1" applyFill="1" applyBorder="1" applyAlignment="1">
      <alignment horizontal="center" vertical="center"/>
    </xf>
    <xf numFmtId="49" fontId="44" fillId="20" borderId="30" xfId="0" applyNumberFormat="1" applyFont="1" applyFill="1" applyBorder="1" applyAlignment="1">
      <alignment horizontal="center" vertical="center" wrapText="1"/>
    </xf>
    <xf numFmtId="3" fontId="44" fillId="20" borderId="30" xfId="0" applyNumberFormat="1" applyFont="1" applyFill="1" applyBorder="1" applyAlignment="1">
      <alignment horizontal="right" vertical="center"/>
    </xf>
    <xf numFmtId="0" fontId="44" fillId="20" borderId="30" xfId="0" applyFont="1" applyFill="1" applyBorder="1" applyAlignment="1">
      <alignment horizontal="left" vertical="center" wrapText="1"/>
    </xf>
    <xf numFmtId="0" fontId="53" fillId="10" borderId="30" xfId="0" applyFont="1" applyFill="1" applyBorder="1" applyAlignment="1">
      <alignment horizontal="left" vertical="center"/>
    </xf>
    <xf numFmtId="0" fontId="54" fillId="0" borderId="30" xfId="0" applyFont="1" applyFill="1" applyBorder="1" applyAlignment="1">
      <alignment horizontal="left" vertical="center" wrapText="1"/>
    </xf>
    <xf numFmtId="49" fontId="53" fillId="10" borderId="30" xfId="0" applyNumberFormat="1" applyFont="1" applyFill="1" applyBorder="1" applyAlignment="1">
      <alignment horizontal="center" vertical="center"/>
    </xf>
    <xf numFmtId="0" fontId="53" fillId="0" borderId="30" xfId="0" applyFont="1" applyFill="1" applyBorder="1" applyAlignment="1">
      <alignment horizontal="left" vertical="center" wrapText="1"/>
    </xf>
    <xf numFmtId="0" fontId="52" fillId="10" borderId="64" xfId="0" applyFont="1" applyFill="1" applyBorder="1" applyAlignment="1">
      <alignment horizontal="left" vertical="center"/>
    </xf>
    <xf numFmtId="3" fontId="52" fillId="10" borderId="0" xfId="0" applyNumberFormat="1" applyFont="1" applyFill="1" applyBorder="1" applyAlignment="1">
      <alignment horizontal="right" vertical="center"/>
    </xf>
    <xf numFmtId="0" fontId="52" fillId="10" borderId="0" xfId="0" applyFont="1" applyFill="1" applyBorder="1" applyAlignment="1">
      <alignment horizontal="right" vertical="center"/>
    </xf>
    <xf numFmtId="0" fontId="52" fillId="10" borderId="65" xfId="0" applyFont="1" applyFill="1" applyBorder="1" applyAlignment="1">
      <alignment horizontal="left" vertical="center"/>
    </xf>
    <xf numFmtId="0" fontId="45" fillId="20" borderId="30" xfId="0" applyFont="1" applyFill="1" applyBorder="1" applyAlignment="1">
      <alignment horizontal="left" vertical="center"/>
    </xf>
    <xf numFmtId="0" fontId="42" fillId="0" borderId="66" xfId="0" applyFont="1" applyBorder="1" applyAlignment="1">
      <alignment vertical="center"/>
    </xf>
    <xf numFmtId="0" fontId="48" fillId="16" borderId="67" xfId="0" applyFont="1" applyFill="1" applyBorder="1" applyAlignment="1">
      <alignment horizontal="center" vertical="center" wrapText="1"/>
    </xf>
    <xf numFmtId="0" fontId="48" fillId="16" borderId="51" xfId="0" applyFont="1" applyFill="1" applyBorder="1" applyAlignment="1">
      <alignment horizontal="center" vertical="center" wrapText="1"/>
    </xf>
    <xf numFmtId="0" fontId="48" fillId="16" borderId="67" xfId="0" applyFont="1" applyFill="1" applyBorder="1" applyAlignment="1">
      <alignment horizontal="center" vertical="center"/>
    </xf>
    <xf numFmtId="0" fontId="38" fillId="16" borderId="68" xfId="0" applyFont="1" applyFill="1" applyBorder="1" applyAlignment="1">
      <alignment horizontal="center" vertical="center" wrapText="1"/>
    </xf>
    <xf numFmtId="0" fontId="48" fillId="16" borderId="33" xfId="0" applyFont="1" applyFill="1" applyBorder="1" applyAlignment="1">
      <alignment horizontal="center" vertical="center" wrapText="1"/>
    </xf>
    <xf numFmtId="0" fontId="48" fillId="16" borderId="69" xfId="0" applyFont="1" applyFill="1" applyBorder="1" applyAlignment="1">
      <alignment horizontal="center" vertical="center"/>
    </xf>
    <xf numFmtId="0" fontId="38" fillId="16" borderId="35" xfId="0" applyFont="1" applyFill="1" applyBorder="1" applyAlignment="1">
      <alignment vertical="center" wrapText="1"/>
    </xf>
    <xf numFmtId="0" fontId="48" fillId="16" borderId="70" xfId="0" applyFont="1" applyFill="1" applyBorder="1" applyAlignment="1">
      <alignment horizontal="center" vertical="center" wrapText="1"/>
    </xf>
    <xf numFmtId="0" fontId="48" fillId="16" borderId="37" xfId="0" applyFont="1" applyFill="1" applyBorder="1" applyAlignment="1">
      <alignment horizontal="center" vertical="center" wrapText="1"/>
    </xf>
    <xf numFmtId="0" fontId="48" fillId="16" borderId="71" xfId="0" applyFont="1" applyFill="1" applyBorder="1" applyAlignment="1">
      <alignment horizontal="center" vertical="center"/>
    </xf>
    <xf numFmtId="0" fontId="44" fillId="17" borderId="72" xfId="0" applyFont="1" applyFill="1" applyBorder="1" applyAlignment="1">
      <alignment vertical="center"/>
    </xf>
    <xf numFmtId="0" fontId="44" fillId="17" borderId="73" xfId="0" applyFont="1" applyFill="1" applyBorder="1" applyAlignment="1">
      <alignment vertical="center"/>
    </xf>
    <xf numFmtId="3" fontId="44" fillId="17" borderId="72" xfId="0" applyNumberFormat="1" applyFont="1" applyFill="1" applyBorder="1" applyAlignment="1">
      <alignment horizontal="right" vertical="center"/>
    </xf>
    <xf numFmtId="3" fontId="44" fillId="17" borderId="73" xfId="0" applyNumberFormat="1" applyFont="1" applyFill="1" applyBorder="1" applyAlignment="1">
      <alignment horizontal="right" vertical="center"/>
    </xf>
    <xf numFmtId="0" fontId="44" fillId="17" borderId="72" xfId="0" applyFont="1" applyFill="1" applyBorder="1" applyAlignment="1">
      <alignment horizontal="right" vertical="center"/>
    </xf>
    <xf numFmtId="0" fontId="44" fillId="17" borderId="73" xfId="0" applyFont="1" applyFill="1" applyBorder="1" applyAlignment="1">
      <alignment horizontal="justify" vertical="center"/>
    </xf>
    <xf numFmtId="0" fontId="44" fillId="17" borderId="44" xfId="0" applyFont="1" applyFill="1" applyBorder="1" applyAlignment="1">
      <alignment vertical="center" wrapText="1"/>
    </xf>
    <xf numFmtId="0" fontId="44" fillId="17" borderId="74" xfId="0" applyFont="1" applyFill="1" applyBorder="1" applyAlignment="1">
      <alignment vertical="center"/>
    </xf>
    <xf numFmtId="0" fontId="44" fillId="17" borderId="75" xfId="0" applyFont="1" applyFill="1" applyBorder="1" applyAlignment="1">
      <alignment vertical="center"/>
    </xf>
    <xf numFmtId="3" fontId="44" fillId="17" borderId="74" xfId="0" applyNumberFormat="1" applyFont="1" applyFill="1" applyBorder="1" applyAlignment="1">
      <alignment horizontal="right" vertical="center"/>
    </xf>
    <xf numFmtId="3" fontId="44" fillId="17" borderId="76" xfId="0" applyNumberFormat="1" applyFont="1" applyFill="1" applyBorder="1" applyAlignment="1">
      <alignment horizontal="right" vertical="center"/>
    </xf>
    <xf numFmtId="0" fontId="44" fillId="17" borderId="74" xfId="0" applyFont="1" applyFill="1" applyBorder="1" applyAlignment="1">
      <alignment horizontal="right" vertical="center"/>
    </xf>
    <xf numFmtId="0" fontId="44" fillId="17" borderId="76" xfId="0" applyFont="1" applyFill="1" applyBorder="1" applyAlignment="1">
      <alignment horizontal="justify" vertical="center"/>
    </xf>
    <xf numFmtId="0" fontId="44" fillId="17" borderId="77" xfId="0" applyFont="1" applyFill="1" applyBorder="1" applyAlignment="1">
      <alignment vertical="center"/>
    </xf>
    <xf numFmtId="0" fontId="44" fillId="17" borderId="78" xfId="0" applyFont="1" applyFill="1" applyBorder="1" applyAlignment="1">
      <alignment vertical="center"/>
    </xf>
    <xf numFmtId="3" fontId="44" fillId="17" borderId="77" xfId="0" applyNumberFormat="1" applyFont="1" applyFill="1" applyBorder="1" applyAlignment="1">
      <alignment horizontal="right" vertical="center"/>
    </xf>
    <xf numFmtId="0" fontId="44" fillId="17" borderId="77" xfId="0" applyFont="1" applyFill="1" applyBorder="1" applyAlignment="1">
      <alignment horizontal="right" vertical="center"/>
    </xf>
    <xf numFmtId="0" fontId="44" fillId="17" borderId="76" xfId="0" applyFont="1" applyFill="1" applyBorder="1" applyAlignment="1">
      <alignment vertical="center"/>
    </xf>
    <xf numFmtId="0" fontId="38" fillId="0" borderId="0" xfId="0" applyFont="1" applyAlignment="1">
      <alignment wrapText="1"/>
    </xf>
    <xf numFmtId="0" fontId="44" fillId="17" borderId="72" xfId="0" applyFont="1" applyFill="1" applyBorder="1" applyAlignment="1">
      <alignment vertical="center" wrapText="1"/>
    </xf>
    <xf numFmtId="0" fontId="44" fillId="17" borderId="47" xfId="0" applyFont="1" applyFill="1" applyBorder="1" applyAlignment="1">
      <alignment vertical="center" wrapText="1"/>
    </xf>
    <xf numFmtId="3" fontId="44" fillId="17" borderId="79" xfId="0" applyNumberFormat="1" applyFont="1" applyFill="1" applyBorder="1" applyAlignment="1">
      <alignment horizontal="right" vertical="center"/>
    </xf>
    <xf numFmtId="0" fontId="44" fillId="17" borderId="80" xfId="0" applyFont="1" applyFill="1" applyBorder="1" applyAlignment="1">
      <alignment horizontal="right" vertical="center"/>
    </xf>
    <xf numFmtId="0" fontId="44" fillId="17" borderId="74" xfId="0" applyFont="1" applyFill="1" applyBorder="1" applyAlignment="1">
      <alignment vertical="center" wrapText="1"/>
    </xf>
    <xf numFmtId="0" fontId="44" fillId="17" borderId="81" xfId="0" applyFont="1" applyFill="1" applyBorder="1" applyAlignment="1">
      <alignment vertical="center" wrapText="1"/>
    </xf>
    <xf numFmtId="3" fontId="44" fillId="17" borderId="66" xfId="0" applyNumberFormat="1" applyFont="1" applyFill="1" applyBorder="1" applyAlignment="1">
      <alignment horizontal="right" vertical="center"/>
    </xf>
    <xf numFmtId="0" fontId="44" fillId="17" borderId="82" xfId="0" applyFont="1" applyFill="1" applyBorder="1" applyAlignment="1">
      <alignment horizontal="right" vertical="center"/>
    </xf>
    <xf numFmtId="0" fontId="44" fillId="17" borderId="45" xfId="0" applyFont="1" applyFill="1" applyBorder="1" applyAlignment="1">
      <alignment horizontal="justify" vertical="center"/>
    </xf>
    <xf numFmtId="0" fontId="44" fillId="17" borderId="77" xfId="0" applyFont="1" applyFill="1" applyBorder="1" applyAlignment="1">
      <alignment vertical="center" wrapText="1"/>
    </xf>
    <xf numFmtId="0" fontId="44" fillId="17" borderId="83" xfId="0" applyFont="1" applyFill="1" applyBorder="1" applyAlignment="1">
      <alignment vertical="center" wrapText="1"/>
    </xf>
    <xf numFmtId="0" fontId="44" fillId="17" borderId="84" xfId="0" applyFont="1" applyFill="1" applyBorder="1" applyAlignment="1">
      <alignment horizontal="right" vertical="center"/>
    </xf>
    <xf numFmtId="0" fontId="44" fillId="17" borderId="45" xfId="0" applyFont="1" applyFill="1" applyBorder="1" applyAlignment="1">
      <alignment vertical="center"/>
    </xf>
    <xf numFmtId="0" fontId="44" fillId="17" borderId="85" xfId="0" applyFont="1" applyFill="1" applyBorder="1" applyAlignment="1">
      <alignment horizontal="right" vertical="center"/>
    </xf>
    <xf numFmtId="0" fontId="48" fillId="16" borderId="86" xfId="0" applyFont="1" applyFill="1" applyBorder="1" applyAlignment="1">
      <alignment vertical="center" wrapText="1"/>
    </xf>
    <xf numFmtId="0" fontId="48" fillId="16" borderId="67" xfId="0" applyFont="1" applyFill="1" applyBorder="1" applyAlignment="1">
      <alignment vertical="center" wrapText="1"/>
    </xf>
    <xf numFmtId="0" fontId="48" fillId="16" borderId="87" xfId="0" applyFont="1" applyFill="1" applyBorder="1" applyAlignment="1">
      <alignment horizontal="center" vertical="center"/>
    </xf>
    <xf numFmtId="0" fontId="48" fillId="16" borderId="88" xfId="0" applyFont="1" applyFill="1" applyBorder="1" applyAlignment="1">
      <alignment vertical="center" wrapText="1"/>
    </xf>
    <xf numFmtId="0" fontId="38" fillId="16" borderId="68" xfId="0" applyFont="1" applyFill="1" applyBorder="1" applyAlignment="1">
      <alignment vertical="center" wrapText="1"/>
    </xf>
    <xf numFmtId="0" fontId="48" fillId="16" borderId="56" xfId="0" applyFont="1" applyFill="1" applyBorder="1" applyAlignment="1">
      <alignment horizontal="center" vertical="center"/>
    </xf>
    <xf numFmtId="0" fontId="48" fillId="16" borderId="89" xfId="0" applyFont="1" applyFill="1" applyBorder="1" applyAlignment="1">
      <alignment vertical="center" wrapText="1"/>
    </xf>
    <xf numFmtId="0" fontId="48" fillId="16" borderId="90" xfId="0" applyFont="1" applyFill="1" applyBorder="1" applyAlignment="1">
      <alignment horizontal="center" vertical="center" wrapText="1"/>
    </xf>
    <xf numFmtId="0" fontId="48" fillId="16" borderId="91" xfId="0" applyFont="1" applyFill="1" applyBorder="1" applyAlignment="1">
      <alignment vertical="center" wrapText="1"/>
    </xf>
    <xf numFmtId="0" fontId="48" fillId="16" borderId="90" xfId="0" applyFont="1" applyFill="1" applyBorder="1" applyAlignment="1">
      <alignment vertical="center" wrapText="1"/>
    </xf>
    <xf numFmtId="0" fontId="48" fillId="16" borderId="92" xfId="0" applyFont="1" applyFill="1" applyBorder="1" applyAlignment="1">
      <alignment horizontal="center" vertical="center" wrapText="1"/>
    </xf>
    <xf numFmtId="0" fontId="48" fillId="16" borderId="45" xfId="0" applyFont="1" applyFill="1" applyBorder="1" applyAlignment="1">
      <alignment horizontal="center" vertical="center"/>
    </xf>
    <xf numFmtId="0" fontId="44" fillId="17" borderId="93" xfId="0" applyFont="1" applyFill="1" applyBorder="1" applyAlignment="1">
      <alignment vertical="center" wrapText="1"/>
    </xf>
    <xf numFmtId="0" fontId="44" fillId="17" borderId="84" xfId="0" applyFont="1" applyFill="1" applyBorder="1" applyAlignment="1">
      <alignment horizontal="center" vertical="center"/>
    </xf>
    <xf numFmtId="0" fontId="44" fillId="17" borderId="84" xfId="0" applyFont="1" applyFill="1" applyBorder="1" applyAlignment="1">
      <alignment horizontal="center" vertical="center" wrapText="1"/>
    </xf>
    <xf numFmtId="3" fontId="44" fillId="17" borderId="84" xfId="0" applyNumberFormat="1" applyFont="1" applyFill="1" applyBorder="1" applyAlignment="1">
      <alignment horizontal="right" vertical="center"/>
    </xf>
    <xf numFmtId="0" fontId="44" fillId="17" borderId="78" xfId="0" applyFont="1" applyFill="1" applyBorder="1" applyAlignment="1">
      <alignment horizontal="justify" vertical="center"/>
    </xf>
    <xf numFmtId="0" fontId="52" fillId="16" borderId="86" xfId="0" applyFont="1" applyFill="1" applyBorder="1" applyAlignment="1">
      <alignment vertical="center" wrapText="1"/>
    </xf>
    <xf numFmtId="0" fontId="52" fillId="16" borderId="50" xfId="0" applyFont="1" applyFill="1" applyBorder="1" applyAlignment="1">
      <alignment horizontal="center" vertical="center" wrapText="1"/>
    </xf>
    <xf numFmtId="0" fontId="52" fillId="16" borderId="67" xfId="0" applyFont="1" applyFill="1" applyBorder="1" applyAlignment="1">
      <alignment horizontal="center" vertical="center" wrapText="1"/>
    </xf>
    <xf numFmtId="0" fontId="52" fillId="16" borderId="32" xfId="0" applyFont="1" applyFill="1" applyBorder="1" applyAlignment="1">
      <alignment horizontal="center" vertical="center" wrapText="1"/>
    </xf>
    <xf numFmtId="0" fontId="52" fillId="16" borderId="51" xfId="0" applyFont="1" applyFill="1" applyBorder="1" applyAlignment="1">
      <alignment horizontal="center" vertical="center" wrapText="1"/>
    </xf>
    <xf numFmtId="0" fontId="52" fillId="16" borderId="87" xfId="0" applyFont="1" applyFill="1" applyBorder="1" applyAlignment="1">
      <alignment horizontal="center" vertical="center"/>
    </xf>
    <xf numFmtId="0" fontId="52" fillId="16" borderId="88" xfId="0" applyFont="1" applyFill="1" applyBorder="1" applyAlignment="1">
      <alignment vertical="center" wrapText="1"/>
    </xf>
    <xf numFmtId="0" fontId="52" fillId="16" borderId="33" xfId="0" applyFont="1" applyFill="1" applyBorder="1" applyAlignment="1">
      <alignment horizontal="center" vertical="center" wrapText="1"/>
    </xf>
    <xf numFmtId="0" fontId="52" fillId="16" borderId="56" xfId="0" applyFont="1" applyFill="1" applyBorder="1" applyAlignment="1">
      <alignment horizontal="center" vertical="center"/>
    </xf>
    <xf numFmtId="0" fontId="52" fillId="16" borderId="89" xfId="0" applyFont="1" applyFill="1" applyBorder="1" applyAlignment="1">
      <alignment vertical="center" wrapText="1"/>
    </xf>
    <xf numFmtId="0" fontId="52" fillId="16" borderId="90" xfId="0" applyFont="1" applyFill="1" applyBorder="1" applyAlignment="1">
      <alignment horizontal="center" vertical="center" wrapText="1"/>
    </xf>
    <xf numFmtId="0" fontId="52" fillId="16" borderId="91" xfId="0" applyFont="1" applyFill="1" applyBorder="1" applyAlignment="1">
      <alignment horizontal="center" vertical="center" wrapText="1"/>
    </xf>
    <xf numFmtId="0" fontId="52" fillId="16" borderId="92" xfId="0" applyFont="1" applyFill="1" applyBorder="1" applyAlignment="1">
      <alignment horizontal="center" vertical="center" wrapText="1"/>
    </xf>
    <xf numFmtId="0" fontId="52" fillId="16" borderId="45" xfId="0" applyFont="1" applyFill="1" applyBorder="1" applyAlignment="1">
      <alignment horizontal="center" vertical="center"/>
    </xf>
    <xf numFmtId="0" fontId="44" fillId="17" borderId="54" xfId="0" applyFont="1" applyFill="1" applyBorder="1" applyAlignment="1">
      <alignment horizontal="center" vertical="center"/>
    </xf>
    <xf numFmtId="0" fontId="44" fillId="17" borderId="28" xfId="0" applyFont="1" applyFill="1" applyBorder="1" applyAlignment="1">
      <alignment horizontal="center" vertical="center" wrapText="1"/>
    </xf>
    <xf numFmtId="3" fontId="44" fillId="17" borderId="0" xfId="0" applyNumberFormat="1" applyFont="1" applyFill="1" applyBorder="1" applyAlignment="1">
      <alignment vertical="center"/>
    </xf>
    <xf numFmtId="3" fontId="44" fillId="17" borderId="54" xfId="0" applyNumberFormat="1" applyFont="1" applyFill="1" applyBorder="1" applyAlignment="1">
      <alignment horizontal="right" vertical="center"/>
    </xf>
    <xf numFmtId="0" fontId="44" fillId="17" borderId="28" xfId="0" applyFont="1" applyFill="1" applyBorder="1" applyAlignment="1">
      <alignment horizontal="right" vertical="center"/>
    </xf>
    <xf numFmtId="0" fontId="44" fillId="17" borderId="94" xfId="0" applyFont="1" applyFill="1" applyBorder="1" applyAlignment="1">
      <alignment horizontal="center" vertical="center"/>
    </xf>
    <xf numFmtId="0" fontId="44" fillId="17" borderId="95" xfId="0" applyFont="1" applyFill="1" applyBorder="1" applyAlignment="1">
      <alignment horizontal="center" vertical="center"/>
    </xf>
    <xf numFmtId="3" fontId="44" fillId="17" borderId="94" xfId="0" applyNumberFormat="1" applyFont="1" applyFill="1" applyBorder="1" applyAlignment="1">
      <alignment vertical="center"/>
    </xf>
    <xf numFmtId="3" fontId="44" fillId="17" borderId="95" xfId="0" applyNumberFormat="1" applyFont="1" applyFill="1" applyBorder="1" applyAlignment="1">
      <alignment horizontal="right" vertical="center"/>
    </xf>
    <xf numFmtId="0" fontId="38" fillId="0" borderId="0" xfId="5" applyAlignment="1">
      <alignment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44" fillId="17" borderId="55" xfId="0" applyFont="1" applyFill="1" applyBorder="1" applyAlignment="1">
      <alignment horizontal="right" vertical="center"/>
    </xf>
    <xf numFmtId="0" fontId="40" fillId="0" borderId="0" xfId="0" applyFont="1" applyAlignment="1">
      <alignment horizontal="center" vertical="center"/>
    </xf>
    <xf numFmtId="0" fontId="44" fillId="17" borderId="55" xfId="0" applyFont="1" applyFill="1" applyBorder="1" applyAlignment="1">
      <alignment vertical="center"/>
    </xf>
    <xf numFmtId="0" fontId="44" fillId="17" borderId="55" xfId="0" applyFont="1" applyFill="1" applyBorder="1" applyAlignment="1">
      <alignment horizontal="center" vertical="center"/>
    </xf>
    <xf numFmtId="0" fontId="44" fillId="17" borderId="55" xfId="0" applyFont="1" applyFill="1" applyBorder="1" applyAlignment="1">
      <alignment horizontal="center" vertical="center" wrapText="1"/>
    </xf>
    <xf numFmtId="3" fontId="44" fillId="17" borderId="55" xfId="0" applyNumberFormat="1" applyFont="1" applyFill="1" applyBorder="1" applyAlignment="1">
      <alignment horizontal="right" vertical="center"/>
    </xf>
    <xf numFmtId="0" fontId="46" fillId="18" borderId="41" xfId="0" applyFont="1" applyFill="1" applyBorder="1" applyAlignment="1">
      <alignment horizontal="right" vertical="center"/>
    </xf>
    <xf numFmtId="0" fontId="46" fillId="18" borderId="39" xfId="0" applyFont="1" applyFill="1" applyBorder="1" applyAlignment="1">
      <alignment horizontal="right" vertical="center"/>
    </xf>
    <xf numFmtId="0" fontId="44" fillId="17" borderId="41" xfId="0" applyFont="1" applyFill="1" applyBorder="1" applyAlignment="1">
      <alignment vertical="center"/>
    </xf>
    <xf numFmtId="0" fontId="44" fillId="17" borderId="43" xfId="0" applyFont="1" applyFill="1" applyBorder="1" applyAlignment="1">
      <alignment vertical="center"/>
    </xf>
    <xf numFmtId="0" fontId="44" fillId="17" borderId="41" xfId="0" applyFont="1" applyFill="1" applyBorder="1" applyAlignment="1">
      <alignment horizontal="center" vertical="center"/>
    </xf>
    <xf numFmtId="0" fontId="44" fillId="17" borderId="43" xfId="0" applyFont="1" applyFill="1" applyBorder="1" applyAlignment="1">
      <alignment horizontal="center" vertical="center"/>
    </xf>
    <xf numFmtId="0" fontId="44" fillId="17" borderId="41" xfId="0" applyFont="1" applyFill="1" applyBorder="1" applyAlignment="1">
      <alignment horizontal="center" vertical="center" wrapText="1"/>
    </xf>
    <xf numFmtId="0" fontId="44" fillId="17" borderId="43" xfId="0" applyFont="1" applyFill="1" applyBorder="1" applyAlignment="1">
      <alignment horizontal="center" vertical="center" wrapText="1"/>
    </xf>
    <xf numFmtId="0" fontId="44" fillId="17" borderId="41" xfId="0" applyFont="1" applyFill="1" applyBorder="1" applyAlignment="1">
      <alignment horizontal="right" vertical="center"/>
    </xf>
    <xf numFmtId="0" fontId="44" fillId="17" borderId="43" xfId="0" applyFont="1" applyFill="1" applyBorder="1" applyAlignment="1">
      <alignment horizontal="right" vertical="center"/>
    </xf>
    <xf numFmtId="0" fontId="46" fillId="18" borderId="41" xfId="0" applyFont="1" applyFill="1" applyBorder="1" applyAlignment="1">
      <alignment vertical="center" wrapText="1"/>
    </xf>
    <xf numFmtId="0" fontId="46" fillId="18" borderId="39" xfId="0" applyFont="1" applyFill="1" applyBorder="1" applyAlignment="1">
      <alignment vertical="center" wrapText="1"/>
    </xf>
    <xf numFmtId="0" fontId="46" fillId="18" borderId="41" xfId="0" applyFont="1" applyFill="1" applyBorder="1" applyAlignment="1">
      <alignment horizontal="center" vertical="center"/>
    </xf>
    <xf numFmtId="0" fontId="46" fillId="18" borderId="39" xfId="0" applyFont="1" applyFill="1" applyBorder="1" applyAlignment="1">
      <alignment horizontal="center" vertical="center"/>
    </xf>
    <xf numFmtId="0" fontId="46" fillId="18" borderId="41" xfId="0" applyFont="1" applyFill="1" applyBorder="1" applyAlignment="1">
      <alignment horizontal="center" vertical="center" wrapText="1"/>
    </xf>
    <xf numFmtId="0" fontId="46" fillId="18" borderId="39" xfId="0" applyFont="1" applyFill="1" applyBorder="1" applyAlignment="1">
      <alignment horizontal="center" vertical="center" wrapText="1"/>
    </xf>
    <xf numFmtId="3" fontId="46" fillId="18" borderId="41" xfId="0" applyNumberFormat="1" applyFont="1" applyFill="1" applyBorder="1" applyAlignment="1">
      <alignment horizontal="right" vertical="center"/>
    </xf>
    <xf numFmtId="3" fontId="46" fillId="18" borderId="39" xfId="0" applyNumberFormat="1" applyFont="1" applyFill="1" applyBorder="1" applyAlignment="1">
      <alignment horizontal="right" vertical="center"/>
    </xf>
    <xf numFmtId="0" fontId="46" fillId="18" borderId="43" xfId="0" applyFont="1" applyFill="1" applyBorder="1" applyAlignment="1">
      <alignment vertical="center" wrapText="1"/>
    </xf>
    <xf numFmtId="0" fontId="46" fillId="18" borderId="43" xfId="0" applyFont="1" applyFill="1" applyBorder="1" applyAlignment="1">
      <alignment horizontal="center" vertical="center"/>
    </xf>
    <xf numFmtId="0" fontId="46" fillId="18" borderId="43" xfId="0" applyFont="1" applyFill="1" applyBorder="1" applyAlignment="1">
      <alignment horizontal="center" vertical="center" wrapText="1"/>
    </xf>
    <xf numFmtId="3" fontId="46" fillId="18" borderId="43" xfId="0" applyNumberFormat="1" applyFont="1" applyFill="1" applyBorder="1" applyAlignment="1">
      <alignment horizontal="right" vertical="center"/>
    </xf>
    <xf numFmtId="0" fontId="46" fillId="18" borderId="43" xfId="0" applyFont="1" applyFill="1" applyBorder="1" applyAlignment="1">
      <alignment horizontal="right" vertical="center"/>
    </xf>
    <xf numFmtId="0" fontId="38" fillId="0" borderId="54" xfId="0" applyFont="1" applyBorder="1" applyAlignment="1">
      <alignment vertical="center" wrapText="1"/>
    </xf>
    <xf numFmtId="0" fontId="46" fillId="18" borderId="41" xfId="0" applyFont="1" applyFill="1" applyBorder="1" applyAlignment="1">
      <alignment vertical="center"/>
    </xf>
    <xf numFmtId="0" fontId="46" fillId="18" borderId="39" xfId="0" applyFont="1" applyFill="1" applyBorder="1" applyAlignment="1">
      <alignment vertical="center"/>
    </xf>
    <xf numFmtId="3" fontId="46" fillId="0" borderId="41" xfId="0" applyNumberFormat="1" applyFont="1" applyBorder="1" applyAlignment="1">
      <alignment horizontal="right" vertical="center"/>
    </xf>
    <xf numFmtId="3" fontId="46" fillId="0" borderId="39" xfId="0" applyNumberFormat="1" applyFont="1" applyBorder="1" applyAlignment="1">
      <alignment horizontal="right" vertical="center"/>
    </xf>
    <xf numFmtId="0" fontId="46" fillId="0" borderId="41" xfId="0" applyFont="1" applyBorder="1" applyAlignment="1">
      <alignment horizontal="right" vertical="center"/>
    </xf>
    <xf numFmtId="0" fontId="46" fillId="0" borderId="39" xfId="0" applyFont="1" applyBorder="1" applyAlignment="1">
      <alignment horizontal="right" vertical="center"/>
    </xf>
    <xf numFmtId="0" fontId="44" fillId="17" borderId="39" xfId="0" applyFont="1" applyFill="1" applyBorder="1" applyAlignment="1">
      <alignment horizontal="center" vertical="center" wrapText="1"/>
    </xf>
    <xf numFmtId="0" fontId="40" fillId="0" borderId="0" xfId="0" applyFont="1" applyAlignment="1">
      <alignment horizontal="left" vertical="center"/>
    </xf>
    <xf numFmtId="0" fontId="42" fillId="0" borderId="0" xfId="0" applyFont="1" applyAlignment="1">
      <alignment vertical="center"/>
    </xf>
    <xf numFmtId="0" fontId="48" fillId="16" borderId="33" xfId="0" applyFont="1" applyFill="1" applyBorder="1" applyAlignment="1">
      <alignment horizontal="center" vertical="center" wrapText="1"/>
    </xf>
    <xf numFmtId="0" fontId="48" fillId="16" borderId="37" xfId="0" applyFont="1" applyFill="1" applyBorder="1" applyAlignment="1">
      <alignment horizontal="center" vertical="center" wrapText="1"/>
    </xf>
    <xf numFmtId="0" fontId="48" fillId="16" borderId="34" xfId="0" applyFont="1" applyFill="1" applyBorder="1" applyAlignment="1">
      <alignment horizontal="center" vertical="center"/>
    </xf>
    <xf numFmtId="0" fontId="48" fillId="16" borderId="38" xfId="0" applyFont="1" applyFill="1" applyBorder="1" applyAlignment="1">
      <alignment horizontal="center" vertical="center"/>
    </xf>
    <xf numFmtId="0" fontId="38" fillId="0" borderId="53" xfId="0" applyFont="1" applyBorder="1" applyAlignment="1">
      <alignment vertical="center" wrapText="1"/>
    </xf>
    <xf numFmtId="3" fontId="44" fillId="17" borderId="41" xfId="0" applyNumberFormat="1" applyFont="1" applyFill="1" applyBorder="1" applyAlignment="1">
      <alignment horizontal="right" vertical="center" wrapText="1"/>
    </xf>
    <xf numFmtId="3" fontId="44" fillId="17" borderId="39" xfId="0" applyNumberFormat="1" applyFont="1" applyFill="1" applyBorder="1" applyAlignment="1">
      <alignment horizontal="right" vertical="center" wrapText="1"/>
    </xf>
    <xf numFmtId="0" fontId="38" fillId="0" borderId="41" xfId="0" applyFont="1" applyBorder="1" applyAlignment="1">
      <alignment horizontal="center" vertical="center" wrapText="1"/>
    </xf>
    <xf numFmtId="0" fontId="38" fillId="0" borderId="39" xfId="0" applyFont="1" applyBorder="1" applyAlignment="1">
      <alignment horizontal="center" vertical="center" wrapText="1"/>
    </xf>
    <xf numFmtId="0" fontId="38" fillId="0" borderId="41" xfId="0" applyFont="1" applyBorder="1" applyAlignment="1">
      <alignment vertical="center" wrapText="1"/>
    </xf>
    <xf numFmtId="0" fontId="38" fillId="0" borderId="39" xfId="0" applyFont="1" applyBorder="1" applyAlignment="1">
      <alignment vertical="center" wrapText="1"/>
    </xf>
    <xf numFmtId="0" fontId="46" fillId="0" borderId="41" xfId="0" applyFont="1" applyBorder="1" applyAlignment="1">
      <alignment horizontal="center" vertical="center" wrapText="1"/>
    </xf>
    <xf numFmtId="0" fontId="46" fillId="0" borderId="39" xfId="0" applyFont="1" applyBorder="1" applyAlignment="1">
      <alignment horizontal="center" vertical="center" wrapText="1"/>
    </xf>
    <xf numFmtId="0" fontId="38" fillId="0" borderId="41" xfId="0" applyFont="1" applyBorder="1" applyAlignment="1">
      <alignment horizontal="right" vertical="center" wrapText="1"/>
    </xf>
    <xf numFmtId="0" fontId="38" fillId="0" borderId="39" xfId="0" applyFont="1" applyBorder="1" applyAlignment="1">
      <alignment horizontal="right" vertical="center" wrapText="1"/>
    </xf>
    <xf numFmtId="0" fontId="48" fillId="16" borderId="52" xfId="0" applyFont="1" applyFill="1" applyBorder="1" applyAlignment="1">
      <alignment horizontal="center" vertical="center"/>
    </xf>
    <xf numFmtId="0" fontId="48" fillId="16" borderId="51" xfId="0" applyFont="1" applyFill="1" applyBorder="1" applyAlignment="1">
      <alignment horizontal="center" vertical="center" wrapText="1"/>
    </xf>
    <xf numFmtId="0" fontId="38" fillId="0" borderId="0" xfId="0" applyFont="1" applyAlignment="1">
      <alignment vertical="center" wrapText="1"/>
    </xf>
    <xf numFmtId="0" fontId="46" fillId="0" borderId="41" xfId="0" applyFont="1" applyBorder="1" applyAlignment="1">
      <alignment horizontal="right" vertical="center" wrapText="1"/>
    </xf>
    <xf numFmtId="0" fontId="46" fillId="0" borderId="39" xfId="0" applyFont="1" applyBorder="1" applyAlignment="1">
      <alignment horizontal="right" vertical="center" wrapText="1"/>
    </xf>
    <xf numFmtId="3" fontId="46" fillId="0" borderId="41" xfId="0" applyNumberFormat="1" applyFont="1" applyBorder="1" applyAlignment="1">
      <alignment horizontal="right" vertical="center" wrapText="1"/>
    </xf>
    <xf numFmtId="3" fontId="46" fillId="0" borderId="39" xfId="0" applyNumberFormat="1" applyFont="1" applyBorder="1" applyAlignment="1">
      <alignment horizontal="right" vertical="center" wrapText="1"/>
    </xf>
    <xf numFmtId="0" fontId="43" fillId="16" borderId="34" xfId="0" applyFont="1" applyFill="1" applyBorder="1" applyAlignment="1">
      <alignment horizontal="center" vertical="center"/>
    </xf>
    <xf numFmtId="0" fontId="43" fillId="16" borderId="38" xfId="0" applyFont="1" applyFill="1" applyBorder="1" applyAlignment="1">
      <alignment horizontal="center" vertical="center"/>
    </xf>
    <xf numFmtId="0" fontId="43" fillId="16" borderId="33" xfId="0" applyFont="1" applyFill="1" applyBorder="1" applyAlignment="1">
      <alignment horizontal="center" vertical="center" wrapText="1"/>
    </xf>
    <xf numFmtId="0" fontId="43" fillId="16" borderId="37" xfId="0" applyFont="1" applyFill="1" applyBorder="1" applyAlignment="1">
      <alignment horizontal="center" vertical="center" wrapText="1"/>
    </xf>
    <xf numFmtId="3" fontId="46" fillId="0" borderId="43" xfId="0" applyNumberFormat="1" applyFont="1" applyBorder="1" applyAlignment="1">
      <alignment horizontal="right" vertical="center"/>
    </xf>
    <xf numFmtId="3" fontId="38" fillId="0" borderId="41" xfId="0" applyNumberFormat="1" applyFont="1" applyBorder="1" applyAlignment="1">
      <alignment horizontal="right" vertical="center" wrapText="1"/>
    </xf>
    <xf numFmtId="3" fontId="38" fillId="0" borderId="39" xfId="0" applyNumberFormat="1" applyFont="1" applyBorder="1" applyAlignment="1">
      <alignment horizontal="right" vertical="center" wrapText="1"/>
    </xf>
    <xf numFmtId="0" fontId="44" fillId="17" borderId="41" xfId="0" applyFont="1" applyFill="1" applyBorder="1" applyAlignment="1">
      <alignment horizontal="right" vertical="center" wrapText="1"/>
    </xf>
    <xf numFmtId="0" fontId="44" fillId="17" borderId="39" xfId="0" applyFont="1" applyFill="1" applyBorder="1" applyAlignment="1">
      <alignment horizontal="right" vertical="center" wrapText="1"/>
    </xf>
    <xf numFmtId="0" fontId="38" fillId="0" borderId="0" xfId="0" applyFont="1" applyAlignment="1">
      <alignment horizontal="left" vertical="top" wrapText="1"/>
    </xf>
    <xf numFmtId="0" fontId="38" fillId="0" borderId="0" xfId="0" applyFont="1" applyAlignment="1">
      <alignment horizontal="left" vertical="top"/>
    </xf>
    <xf numFmtId="0" fontId="38" fillId="0" borderId="0" xfId="5" applyAlignment="1">
      <alignment horizontal="left" wrapText="1"/>
    </xf>
  </cellXfs>
  <cellStyles count="7">
    <cellStyle name="Hyperlink 2" xfId="2" xr:uid="{00000000-0005-0000-0000-000001000000}"/>
    <cellStyle name="Loše" xfId="4" builtinId="27"/>
    <cellStyle name="Normal 2" xfId="3" xr:uid="{00000000-0005-0000-0000-000003000000}"/>
    <cellStyle name="Normal 2 2" xfId="6" xr:uid="{00000000-0005-0000-0000-000004000000}"/>
    <cellStyle name="Normal 3" xfId="5" xr:uid="{00000000-0005-0000-0000-000005000000}"/>
    <cellStyle name="Normalno" xfId="0" builtinId="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1-Konsolidirane%20usklade%20GFI-POD%20I%20revidiranih%20izvje&#353;taja%202021.%20godina%20(2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kapital"/>
      <sheetName val="GFI-BILANCA"/>
      <sheetName val="BILANCA-MSFI"/>
      <sheetName val="GFI - RDG"/>
      <sheetName val="RDG MSFI"/>
      <sheetName val="RDG DETALJNO"/>
      <sheetName val="B-6 Ostali prihodi"/>
      <sheetName val="B-7 Nab. vrijed. materijala"/>
      <sheetName val="B 8 - Troškovi zaposlenih"/>
      <sheetName val="B 9 - Ostali poslovni rashodi"/>
      <sheetName val="B 10 - Ostali dobici gubici net"/>
      <sheetName val="B 11 - Neto financiski rezultat"/>
      <sheetName val="B 12 - Porez na dobit "/>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7" workbookViewId="0">
      <selection activeCell="K11" sqref="K11"/>
    </sheetView>
  </sheetViews>
  <sheetFormatPr defaultRowHeight="12.75" x14ac:dyDescent="0.2"/>
  <cols>
    <col min="9" max="9" width="13.42578125" customWidth="1"/>
  </cols>
  <sheetData>
    <row r="1" spans="1:10" ht="15.75" x14ac:dyDescent="0.2">
      <c r="A1" s="377"/>
      <c r="B1" s="378"/>
      <c r="C1" s="378"/>
      <c r="D1" s="17"/>
      <c r="E1" s="17"/>
      <c r="F1" s="17"/>
      <c r="G1" s="17"/>
      <c r="H1" s="17"/>
      <c r="I1" s="17"/>
      <c r="J1" s="18"/>
    </row>
    <row r="2" spans="1:10" ht="14.45" customHeight="1" x14ac:dyDescent="0.2">
      <c r="A2" s="379" t="s">
        <v>317</v>
      </c>
      <c r="B2" s="380"/>
      <c r="C2" s="380"/>
      <c r="D2" s="380"/>
      <c r="E2" s="380"/>
      <c r="F2" s="380"/>
      <c r="G2" s="380"/>
      <c r="H2" s="380"/>
      <c r="I2" s="380"/>
      <c r="J2" s="381"/>
    </row>
    <row r="3" spans="1:10" ht="15" x14ac:dyDescent="0.2">
      <c r="A3" s="55"/>
      <c r="B3" s="56"/>
      <c r="C3" s="56"/>
      <c r="D3" s="56"/>
      <c r="E3" s="56"/>
      <c r="F3" s="56"/>
      <c r="G3" s="56"/>
      <c r="H3" s="56"/>
      <c r="I3" s="56"/>
      <c r="J3" s="57"/>
    </row>
    <row r="4" spans="1:10" ht="33.6" customHeight="1" x14ac:dyDescent="0.2">
      <c r="A4" s="382" t="s">
        <v>302</v>
      </c>
      <c r="B4" s="383"/>
      <c r="C4" s="383"/>
      <c r="D4" s="383"/>
      <c r="E4" s="384" t="s">
        <v>444</v>
      </c>
      <c r="F4" s="385"/>
      <c r="G4" s="63" t="s">
        <v>0</v>
      </c>
      <c r="H4" s="384" t="s">
        <v>445</v>
      </c>
      <c r="I4" s="385"/>
      <c r="J4" s="19"/>
    </row>
    <row r="5" spans="1:10" s="68" customFormat="1" ht="10.15" customHeight="1" x14ac:dyDescent="0.25">
      <c r="A5" s="386"/>
      <c r="B5" s="387"/>
      <c r="C5" s="387"/>
      <c r="D5" s="387"/>
      <c r="E5" s="387"/>
      <c r="F5" s="387"/>
      <c r="G5" s="387"/>
      <c r="H5" s="387"/>
      <c r="I5" s="387"/>
      <c r="J5" s="388"/>
    </row>
    <row r="6" spans="1:10" ht="20.45" customHeight="1" x14ac:dyDescent="0.2">
      <c r="A6" s="58"/>
      <c r="B6" s="69" t="s">
        <v>322</v>
      </c>
      <c r="C6" s="59"/>
      <c r="D6" s="59"/>
      <c r="E6" s="81">
        <v>2021</v>
      </c>
      <c r="F6" s="70"/>
      <c r="G6" s="63"/>
      <c r="H6" s="70"/>
      <c r="I6" s="70"/>
      <c r="J6" s="28"/>
    </row>
    <row r="7" spans="1:10" s="72" customFormat="1" ht="10.9" customHeight="1" x14ac:dyDescent="0.2">
      <c r="A7" s="58"/>
      <c r="B7" s="59"/>
      <c r="C7" s="59"/>
      <c r="D7" s="59"/>
      <c r="E7" s="71"/>
      <c r="F7" s="71"/>
      <c r="G7" s="63"/>
      <c r="H7" s="71"/>
      <c r="I7" s="71"/>
      <c r="J7" s="28"/>
    </row>
    <row r="8" spans="1:10" ht="37.9" customHeight="1" x14ac:dyDescent="0.2">
      <c r="A8" s="390" t="s">
        <v>323</v>
      </c>
      <c r="B8" s="391"/>
      <c r="C8" s="391"/>
      <c r="D8" s="391"/>
      <c r="E8" s="391"/>
      <c r="F8" s="391"/>
      <c r="G8" s="391"/>
      <c r="H8" s="391"/>
      <c r="I8" s="391"/>
      <c r="J8" s="20"/>
    </row>
    <row r="9" spans="1:10" ht="14.25" x14ac:dyDescent="0.2">
      <c r="A9" s="21"/>
      <c r="B9" s="51"/>
      <c r="C9" s="51"/>
      <c r="D9" s="51"/>
      <c r="E9" s="389"/>
      <c r="F9" s="389"/>
      <c r="G9" s="339"/>
      <c r="H9" s="339"/>
      <c r="I9" s="61"/>
      <c r="J9" s="62"/>
    </row>
    <row r="10" spans="1:10" ht="25.9" customHeight="1" x14ac:dyDescent="0.2">
      <c r="A10" s="357" t="s">
        <v>303</v>
      </c>
      <c r="B10" s="358"/>
      <c r="C10" s="369" t="s">
        <v>446</v>
      </c>
      <c r="D10" s="370"/>
      <c r="E10" s="53"/>
      <c r="F10" s="392" t="s">
        <v>324</v>
      </c>
      <c r="G10" s="393"/>
      <c r="H10" s="351" t="s">
        <v>469</v>
      </c>
      <c r="I10" s="352"/>
      <c r="J10" s="22"/>
    </row>
    <row r="11" spans="1:10" ht="15.6" customHeight="1" x14ac:dyDescent="0.2">
      <c r="A11" s="21"/>
      <c r="B11" s="51"/>
      <c r="C11" s="51"/>
      <c r="D11" s="51"/>
      <c r="E11" s="376"/>
      <c r="F11" s="376"/>
      <c r="G11" s="376"/>
      <c r="H11" s="376"/>
      <c r="I11" s="54"/>
      <c r="J11" s="22"/>
    </row>
    <row r="12" spans="1:10" ht="21" customHeight="1" x14ac:dyDescent="0.2">
      <c r="A12" s="341" t="s">
        <v>318</v>
      </c>
      <c r="B12" s="358"/>
      <c r="C12" s="369" t="s">
        <v>447</v>
      </c>
      <c r="D12" s="370"/>
      <c r="E12" s="375"/>
      <c r="F12" s="376"/>
      <c r="G12" s="376"/>
      <c r="H12" s="376"/>
      <c r="I12" s="54"/>
      <c r="J12" s="22"/>
    </row>
    <row r="13" spans="1:10" ht="10.9" customHeight="1" x14ac:dyDescent="0.2">
      <c r="A13" s="53"/>
      <c r="B13" s="54"/>
      <c r="C13" s="51"/>
      <c r="D13" s="51"/>
      <c r="E13" s="339"/>
      <c r="F13" s="339"/>
      <c r="G13" s="339"/>
      <c r="H13" s="339"/>
      <c r="I13" s="51"/>
      <c r="J13" s="23"/>
    </row>
    <row r="14" spans="1:10" ht="22.9" customHeight="1" x14ac:dyDescent="0.2">
      <c r="A14" s="341" t="s">
        <v>304</v>
      </c>
      <c r="B14" s="368"/>
      <c r="C14" s="369" t="s">
        <v>448</v>
      </c>
      <c r="D14" s="370"/>
      <c r="E14" s="374"/>
      <c r="F14" s="359"/>
      <c r="G14" s="67" t="s">
        <v>325</v>
      </c>
      <c r="H14" s="351" t="s">
        <v>449</v>
      </c>
      <c r="I14" s="352"/>
      <c r="J14" s="64"/>
    </row>
    <row r="15" spans="1:10" ht="14.45" customHeight="1" x14ac:dyDescent="0.2">
      <c r="A15" s="53"/>
      <c r="B15" s="54"/>
      <c r="C15" s="51"/>
      <c r="D15" s="51"/>
      <c r="E15" s="339"/>
      <c r="F15" s="339"/>
      <c r="G15" s="339"/>
      <c r="H15" s="339"/>
      <c r="I15" s="51"/>
      <c r="J15" s="23"/>
    </row>
    <row r="16" spans="1:10" ht="13.15" customHeight="1" x14ac:dyDescent="0.2">
      <c r="A16" s="341" t="s">
        <v>326</v>
      </c>
      <c r="B16" s="368"/>
      <c r="C16" s="369" t="s">
        <v>450</v>
      </c>
      <c r="D16" s="370"/>
      <c r="E16" s="60"/>
      <c r="F16" s="60"/>
      <c r="G16" s="60"/>
      <c r="H16" s="60"/>
      <c r="I16" s="60"/>
      <c r="J16" s="64"/>
    </row>
    <row r="17" spans="1:10" ht="14.45" customHeight="1" x14ac:dyDescent="0.2">
      <c r="A17" s="371"/>
      <c r="B17" s="372"/>
      <c r="C17" s="372"/>
      <c r="D17" s="372"/>
      <c r="E17" s="372"/>
      <c r="F17" s="372"/>
      <c r="G17" s="372"/>
      <c r="H17" s="372"/>
      <c r="I17" s="372"/>
      <c r="J17" s="373"/>
    </row>
    <row r="18" spans="1:10" x14ac:dyDescent="0.2">
      <c r="A18" s="357" t="s">
        <v>305</v>
      </c>
      <c r="B18" s="358"/>
      <c r="C18" s="343" t="s">
        <v>451</v>
      </c>
      <c r="D18" s="344"/>
      <c r="E18" s="344"/>
      <c r="F18" s="344"/>
      <c r="G18" s="344"/>
      <c r="H18" s="344"/>
      <c r="I18" s="344"/>
      <c r="J18" s="345"/>
    </row>
    <row r="19" spans="1:10" ht="14.25" x14ac:dyDescent="0.2">
      <c r="A19" s="21"/>
      <c r="B19" s="51"/>
      <c r="C19" s="66"/>
      <c r="D19" s="51"/>
      <c r="E19" s="339"/>
      <c r="F19" s="339"/>
      <c r="G19" s="339"/>
      <c r="H19" s="339"/>
      <c r="I19" s="51"/>
      <c r="J19" s="23"/>
    </row>
    <row r="20" spans="1:10" ht="14.25" x14ac:dyDescent="0.2">
      <c r="A20" s="357" t="s">
        <v>306</v>
      </c>
      <c r="B20" s="358"/>
      <c r="C20" s="351">
        <v>51280</v>
      </c>
      <c r="D20" s="352"/>
      <c r="E20" s="339"/>
      <c r="F20" s="339"/>
      <c r="G20" s="343" t="s">
        <v>452</v>
      </c>
      <c r="H20" s="344"/>
      <c r="I20" s="344"/>
      <c r="J20" s="345"/>
    </row>
    <row r="21" spans="1:10" ht="14.25" x14ac:dyDescent="0.2">
      <c r="A21" s="21"/>
      <c r="B21" s="51"/>
      <c r="C21" s="51"/>
      <c r="D21" s="51"/>
      <c r="E21" s="339"/>
      <c r="F21" s="339"/>
      <c r="G21" s="339"/>
      <c r="H21" s="339"/>
      <c r="I21" s="51"/>
      <c r="J21" s="23"/>
    </row>
    <row r="22" spans="1:10" x14ac:dyDescent="0.2">
      <c r="A22" s="357" t="s">
        <v>307</v>
      </c>
      <c r="B22" s="358"/>
      <c r="C22" s="343" t="s">
        <v>453</v>
      </c>
      <c r="D22" s="344"/>
      <c r="E22" s="344"/>
      <c r="F22" s="344"/>
      <c r="G22" s="344"/>
      <c r="H22" s="344"/>
      <c r="I22" s="344"/>
      <c r="J22" s="345"/>
    </row>
    <row r="23" spans="1:10" ht="14.25" x14ac:dyDescent="0.2">
      <c r="A23" s="21"/>
      <c r="B23" s="51"/>
      <c r="C23" s="51"/>
      <c r="D23" s="51"/>
      <c r="E23" s="339"/>
      <c r="F23" s="339"/>
      <c r="G23" s="339"/>
      <c r="H23" s="339"/>
      <c r="I23" s="51"/>
      <c r="J23" s="23"/>
    </row>
    <row r="24" spans="1:10" ht="14.25" x14ac:dyDescent="0.2">
      <c r="A24" s="357" t="s">
        <v>308</v>
      </c>
      <c r="B24" s="358"/>
      <c r="C24" s="363" t="s">
        <v>454</v>
      </c>
      <c r="D24" s="364"/>
      <c r="E24" s="364"/>
      <c r="F24" s="364"/>
      <c r="G24" s="364"/>
      <c r="H24" s="364"/>
      <c r="I24" s="364"/>
      <c r="J24" s="365"/>
    </row>
    <row r="25" spans="1:10" ht="14.25" x14ac:dyDescent="0.2">
      <c r="A25" s="21"/>
      <c r="B25" s="51"/>
      <c r="C25" s="66"/>
      <c r="D25" s="51"/>
      <c r="E25" s="339"/>
      <c r="F25" s="339"/>
      <c r="G25" s="339"/>
      <c r="H25" s="339"/>
      <c r="I25" s="51"/>
      <c r="J25" s="23"/>
    </row>
    <row r="26" spans="1:10" ht="14.25" x14ac:dyDescent="0.2">
      <c r="A26" s="357" t="s">
        <v>309</v>
      </c>
      <c r="B26" s="358"/>
      <c r="C26" s="363" t="s">
        <v>455</v>
      </c>
      <c r="D26" s="364"/>
      <c r="E26" s="364"/>
      <c r="F26" s="364"/>
      <c r="G26" s="364"/>
      <c r="H26" s="364"/>
      <c r="I26" s="364"/>
      <c r="J26" s="365"/>
    </row>
    <row r="27" spans="1:10" ht="13.9" customHeight="1" x14ac:dyDescent="0.2">
      <c r="A27" s="21"/>
      <c r="B27" s="51"/>
      <c r="C27" s="66"/>
      <c r="D27" s="51"/>
      <c r="E27" s="339"/>
      <c r="F27" s="339"/>
      <c r="G27" s="339"/>
      <c r="H27" s="339"/>
      <c r="I27" s="51"/>
      <c r="J27" s="23"/>
    </row>
    <row r="28" spans="1:10" ht="22.9" customHeight="1" x14ac:dyDescent="0.2">
      <c r="A28" s="341" t="s">
        <v>319</v>
      </c>
      <c r="B28" s="358"/>
      <c r="C28" s="36">
        <v>543</v>
      </c>
      <c r="D28" s="24"/>
      <c r="E28" s="362"/>
      <c r="F28" s="362"/>
      <c r="G28" s="362"/>
      <c r="H28" s="362"/>
      <c r="I28" s="366"/>
      <c r="J28" s="367"/>
    </row>
    <row r="29" spans="1:10" ht="14.25" x14ac:dyDescent="0.2">
      <c r="A29" s="21"/>
      <c r="B29" s="51"/>
      <c r="C29" s="51"/>
      <c r="D29" s="51"/>
      <c r="E29" s="339"/>
      <c r="F29" s="339"/>
      <c r="G29" s="339"/>
      <c r="H29" s="339"/>
      <c r="I29" s="51"/>
      <c r="J29" s="23"/>
    </row>
    <row r="30" spans="1:10" ht="15" x14ac:dyDescent="0.2">
      <c r="A30" s="357" t="s">
        <v>310</v>
      </c>
      <c r="B30" s="358"/>
      <c r="C30" s="80" t="s">
        <v>329</v>
      </c>
      <c r="D30" s="353" t="s">
        <v>327</v>
      </c>
      <c r="E30" s="354"/>
      <c r="F30" s="354"/>
      <c r="G30" s="354"/>
      <c r="H30" s="73" t="s">
        <v>328</v>
      </c>
      <c r="I30" s="74" t="s">
        <v>329</v>
      </c>
      <c r="J30" s="75"/>
    </row>
    <row r="31" spans="1:10" x14ac:dyDescent="0.2">
      <c r="A31" s="357"/>
      <c r="B31" s="358"/>
      <c r="C31" s="25"/>
      <c r="D31" s="63"/>
      <c r="E31" s="359"/>
      <c r="F31" s="359"/>
      <c r="G31" s="359"/>
      <c r="H31" s="359"/>
      <c r="I31" s="360"/>
      <c r="J31" s="361"/>
    </row>
    <row r="32" spans="1:10" x14ac:dyDescent="0.2">
      <c r="A32" s="357" t="s">
        <v>320</v>
      </c>
      <c r="B32" s="358"/>
      <c r="C32" s="36" t="s">
        <v>332</v>
      </c>
      <c r="D32" s="353" t="s">
        <v>330</v>
      </c>
      <c r="E32" s="354"/>
      <c r="F32" s="354"/>
      <c r="G32" s="354"/>
      <c r="H32" s="76" t="s">
        <v>331</v>
      </c>
      <c r="I32" s="77" t="s">
        <v>332</v>
      </c>
      <c r="J32" s="78"/>
    </row>
    <row r="33" spans="1:10" ht="14.25" x14ac:dyDescent="0.2">
      <c r="A33" s="21"/>
      <c r="B33" s="51"/>
      <c r="C33" s="51"/>
      <c r="D33" s="51"/>
      <c r="E33" s="339"/>
      <c r="F33" s="339"/>
      <c r="G33" s="339"/>
      <c r="H33" s="339"/>
      <c r="I33" s="51"/>
      <c r="J33" s="23"/>
    </row>
    <row r="34" spans="1:10" x14ac:dyDescent="0.2">
      <c r="A34" s="353" t="s">
        <v>321</v>
      </c>
      <c r="B34" s="354"/>
      <c r="C34" s="354"/>
      <c r="D34" s="354"/>
      <c r="E34" s="354" t="s">
        <v>311</v>
      </c>
      <c r="F34" s="354"/>
      <c r="G34" s="354"/>
      <c r="H34" s="354"/>
      <c r="I34" s="354"/>
      <c r="J34" s="26" t="s">
        <v>312</v>
      </c>
    </row>
    <row r="35" spans="1:10" ht="14.25" x14ac:dyDescent="0.2">
      <c r="A35" s="21"/>
      <c r="B35" s="51"/>
      <c r="C35" s="51"/>
      <c r="D35" s="51"/>
      <c r="E35" s="339"/>
      <c r="F35" s="339"/>
      <c r="G35" s="339"/>
      <c r="H35" s="339"/>
      <c r="I35" s="51"/>
      <c r="J35" s="62"/>
    </row>
    <row r="36" spans="1:10" x14ac:dyDescent="0.2">
      <c r="A36" s="346" t="s">
        <v>456</v>
      </c>
      <c r="B36" s="347"/>
      <c r="C36" s="347"/>
      <c r="D36" s="347"/>
      <c r="E36" s="346" t="s">
        <v>457</v>
      </c>
      <c r="F36" s="347"/>
      <c r="G36" s="347"/>
      <c r="H36" s="347"/>
      <c r="I36" s="348"/>
      <c r="J36" s="52">
        <v>3749045</v>
      </c>
    </row>
    <row r="37" spans="1:10" ht="14.25" x14ac:dyDescent="0.2">
      <c r="A37" s="21"/>
      <c r="B37" s="51"/>
      <c r="C37" s="66"/>
      <c r="D37" s="356"/>
      <c r="E37" s="356"/>
      <c r="F37" s="356"/>
      <c r="G37" s="356"/>
      <c r="H37" s="356"/>
      <c r="I37" s="356"/>
      <c r="J37" s="23"/>
    </row>
    <row r="38" spans="1:10" x14ac:dyDescent="0.2">
      <c r="A38" s="346"/>
      <c r="B38" s="347"/>
      <c r="C38" s="347"/>
      <c r="D38" s="348"/>
      <c r="E38" s="346"/>
      <c r="F38" s="347"/>
      <c r="G38" s="347"/>
      <c r="H38" s="347"/>
      <c r="I38" s="348"/>
      <c r="J38" s="36"/>
    </row>
    <row r="39" spans="1:10" ht="14.25" x14ac:dyDescent="0.2">
      <c r="A39" s="21"/>
      <c r="B39" s="51"/>
      <c r="C39" s="66"/>
      <c r="D39" s="65"/>
      <c r="E39" s="356"/>
      <c r="F39" s="356"/>
      <c r="G39" s="356"/>
      <c r="H39" s="356"/>
      <c r="I39" s="54"/>
      <c r="J39" s="23"/>
    </row>
    <row r="40" spans="1:10" x14ac:dyDescent="0.2">
      <c r="A40" s="346"/>
      <c r="B40" s="347"/>
      <c r="C40" s="347"/>
      <c r="D40" s="348"/>
      <c r="E40" s="346"/>
      <c r="F40" s="347"/>
      <c r="G40" s="347"/>
      <c r="H40" s="347"/>
      <c r="I40" s="348"/>
      <c r="J40" s="36"/>
    </row>
    <row r="41" spans="1:10" ht="14.25" x14ac:dyDescent="0.2">
      <c r="A41" s="21"/>
      <c r="B41" s="83"/>
      <c r="C41" s="82"/>
      <c r="D41" s="84"/>
      <c r="E41" s="84"/>
      <c r="F41" s="84"/>
      <c r="G41" s="84"/>
      <c r="H41" s="84"/>
      <c r="I41" s="85"/>
      <c r="J41" s="23"/>
    </row>
    <row r="42" spans="1:10" x14ac:dyDescent="0.2">
      <c r="A42" s="346"/>
      <c r="B42" s="347"/>
      <c r="C42" s="347"/>
      <c r="D42" s="348"/>
      <c r="E42" s="346"/>
      <c r="F42" s="347"/>
      <c r="G42" s="347"/>
      <c r="H42" s="347"/>
      <c r="I42" s="348"/>
      <c r="J42" s="36"/>
    </row>
    <row r="43" spans="1:10" ht="14.25" x14ac:dyDescent="0.2">
      <c r="A43" s="27"/>
      <c r="B43" s="66"/>
      <c r="C43" s="338"/>
      <c r="D43" s="338"/>
      <c r="E43" s="339"/>
      <c r="F43" s="339"/>
      <c r="G43" s="338"/>
      <c r="H43" s="338"/>
      <c r="I43" s="338"/>
      <c r="J43" s="23"/>
    </row>
    <row r="44" spans="1:10" x14ac:dyDescent="0.2">
      <c r="A44" s="346"/>
      <c r="B44" s="347"/>
      <c r="C44" s="347"/>
      <c r="D44" s="348"/>
      <c r="E44" s="346"/>
      <c r="F44" s="347"/>
      <c r="G44" s="347"/>
      <c r="H44" s="347"/>
      <c r="I44" s="348"/>
      <c r="J44" s="36"/>
    </row>
    <row r="45" spans="1:10" ht="14.25" x14ac:dyDescent="0.2">
      <c r="A45" s="27"/>
      <c r="B45" s="66"/>
      <c r="C45" s="66"/>
      <c r="D45" s="51"/>
      <c r="E45" s="355"/>
      <c r="F45" s="355"/>
      <c r="G45" s="338"/>
      <c r="H45" s="338"/>
      <c r="I45" s="51"/>
      <c r="J45" s="23"/>
    </row>
    <row r="46" spans="1:10" x14ac:dyDescent="0.2">
      <c r="A46" s="346"/>
      <c r="B46" s="347"/>
      <c r="C46" s="347"/>
      <c r="D46" s="348"/>
      <c r="E46" s="346"/>
      <c r="F46" s="347"/>
      <c r="G46" s="347"/>
      <c r="H46" s="347"/>
      <c r="I46" s="348"/>
      <c r="J46" s="36"/>
    </row>
    <row r="47" spans="1:10" ht="14.25" x14ac:dyDescent="0.2">
      <c r="A47" s="27"/>
      <c r="B47" s="66"/>
      <c r="C47" s="66"/>
      <c r="D47" s="51"/>
      <c r="E47" s="339"/>
      <c r="F47" s="339"/>
      <c r="G47" s="338"/>
      <c r="H47" s="338"/>
      <c r="I47" s="51"/>
      <c r="J47" s="79" t="s">
        <v>333</v>
      </c>
    </row>
    <row r="48" spans="1:10" ht="14.25" x14ac:dyDescent="0.2">
      <c r="A48" s="27"/>
      <c r="B48" s="66"/>
      <c r="C48" s="66"/>
      <c r="D48" s="51"/>
      <c r="E48" s="339"/>
      <c r="F48" s="339"/>
      <c r="G48" s="338"/>
      <c r="H48" s="338"/>
      <c r="I48" s="51"/>
      <c r="J48" s="79" t="s">
        <v>334</v>
      </c>
    </row>
    <row r="49" spans="1:10" ht="14.45" customHeight="1" x14ac:dyDescent="0.2">
      <c r="A49" s="341" t="s">
        <v>313</v>
      </c>
      <c r="B49" s="342"/>
      <c r="C49" s="351" t="s">
        <v>334</v>
      </c>
      <c r="D49" s="352"/>
      <c r="E49" s="349" t="s">
        <v>335</v>
      </c>
      <c r="F49" s="350"/>
      <c r="G49" s="343"/>
      <c r="H49" s="344"/>
      <c r="I49" s="344"/>
      <c r="J49" s="345"/>
    </row>
    <row r="50" spans="1:10" ht="14.25" x14ac:dyDescent="0.2">
      <c r="A50" s="27"/>
      <c r="B50" s="66"/>
      <c r="C50" s="338"/>
      <c r="D50" s="338"/>
      <c r="E50" s="339"/>
      <c r="F50" s="339"/>
      <c r="G50" s="340" t="s">
        <v>336</v>
      </c>
      <c r="H50" s="340"/>
      <c r="I50" s="340"/>
      <c r="J50" s="28"/>
    </row>
    <row r="51" spans="1:10" ht="13.9" customHeight="1" x14ac:dyDescent="0.2">
      <c r="A51" s="341" t="s">
        <v>314</v>
      </c>
      <c r="B51" s="342"/>
      <c r="C51" s="343" t="s">
        <v>458</v>
      </c>
      <c r="D51" s="344"/>
      <c r="E51" s="344"/>
      <c r="F51" s="344"/>
      <c r="G51" s="344"/>
      <c r="H51" s="344"/>
      <c r="I51" s="344"/>
      <c r="J51" s="345"/>
    </row>
    <row r="52" spans="1:10" ht="14.25" x14ac:dyDescent="0.2">
      <c r="A52" s="21"/>
      <c r="B52" s="51"/>
      <c r="C52" s="362" t="s">
        <v>315</v>
      </c>
      <c r="D52" s="362"/>
      <c r="E52" s="362"/>
      <c r="F52" s="362"/>
      <c r="G52" s="362"/>
      <c r="H52" s="362"/>
      <c r="I52" s="362"/>
      <c r="J52" s="23"/>
    </row>
    <row r="53" spans="1:10" ht="14.25" x14ac:dyDescent="0.2">
      <c r="A53" s="341" t="s">
        <v>316</v>
      </c>
      <c r="B53" s="342"/>
      <c r="C53" s="398" t="s">
        <v>459</v>
      </c>
      <c r="D53" s="399"/>
      <c r="E53" s="400"/>
      <c r="F53" s="339"/>
      <c r="G53" s="339"/>
      <c r="H53" s="354"/>
      <c r="I53" s="354"/>
      <c r="J53" s="401"/>
    </row>
    <row r="54" spans="1:10" ht="14.25" x14ac:dyDescent="0.2">
      <c r="A54" s="21"/>
      <c r="B54" s="51"/>
      <c r="C54" s="66"/>
      <c r="D54" s="51"/>
      <c r="E54" s="339"/>
      <c r="F54" s="339"/>
      <c r="G54" s="339"/>
      <c r="H54" s="339"/>
      <c r="I54" s="51"/>
      <c r="J54" s="23"/>
    </row>
    <row r="55" spans="1:10" ht="14.45" customHeight="1" x14ac:dyDescent="0.2">
      <c r="A55" s="341" t="s">
        <v>308</v>
      </c>
      <c r="B55" s="342"/>
      <c r="C55" s="394" t="s">
        <v>460</v>
      </c>
      <c r="D55" s="395"/>
      <c r="E55" s="395"/>
      <c r="F55" s="395"/>
      <c r="G55" s="395"/>
      <c r="H55" s="395"/>
      <c r="I55" s="395"/>
      <c r="J55" s="396"/>
    </row>
    <row r="56" spans="1:10" ht="14.25" x14ac:dyDescent="0.2">
      <c r="A56" s="21"/>
      <c r="B56" s="51"/>
      <c r="C56" s="51"/>
      <c r="D56" s="51"/>
      <c r="E56" s="339"/>
      <c r="F56" s="339"/>
      <c r="G56" s="339"/>
      <c r="H56" s="339"/>
      <c r="I56" s="51"/>
      <c r="J56" s="23"/>
    </row>
    <row r="57" spans="1:10" ht="14.25" x14ac:dyDescent="0.2">
      <c r="A57" s="341" t="s">
        <v>337</v>
      </c>
      <c r="B57" s="342"/>
      <c r="C57" s="394" t="s">
        <v>467</v>
      </c>
      <c r="D57" s="395"/>
      <c r="E57" s="395"/>
      <c r="F57" s="395"/>
      <c r="G57" s="395"/>
      <c r="H57" s="395"/>
      <c r="I57" s="395"/>
      <c r="J57" s="396"/>
    </row>
    <row r="58" spans="1:10" ht="14.45" customHeight="1" x14ac:dyDescent="0.2">
      <c r="A58" s="21"/>
      <c r="B58" s="51"/>
      <c r="C58" s="340" t="s">
        <v>338</v>
      </c>
      <c r="D58" s="340"/>
      <c r="E58" s="340"/>
      <c r="F58" s="340"/>
      <c r="G58" s="51"/>
      <c r="H58" s="51"/>
      <c r="I58" s="51"/>
      <c r="J58" s="23"/>
    </row>
    <row r="59" spans="1:10" ht="14.25" x14ac:dyDescent="0.2">
      <c r="A59" s="341" t="s">
        <v>339</v>
      </c>
      <c r="B59" s="342"/>
      <c r="C59" s="394" t="s">
        <v>468</v>
      </c>
      <c r="D59" s="395"/>
      <c r="E59" s="395"/>
      <c r="F59" s="395"/>
      <c r="G59" s="395"/>
      <c r="H59" s="395"/>
      <c r="I59" s="395"/>
      <c r="J59" s="396"/>
    </row>
    <row r="60" spans="1:10" ht="14.45" customHeight="1" x14ac:dyDescent="0.2">
      <c r="A60" s="29"/>
      <c r="B60" s="30"/>
      <c r="C60" s="397" t="s">
        <v>340</v>
      </c>
      <c r="D60" s="397"/>
      <c r="E60" s="397"/>
      <c r="F60" s="397"/>
      <c r="G60" s="397"/>
      <c r="H60" s="30"/>
      <c r="I60" s="30"/>
      <c r="J60" s="31"/>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5" zoomScale="110" zoomScaleNormal="100" workbookViewId="0">
      <selection activeCell="I101" sqref="I101"/>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406" t="s">
        <v>1</v>
      </c>
      <c r="B1" s="407"/>
      <c r="C1" s="407"/>
      <c r="D1" s="407"/>
      <c r="E1" s="407"/>
      <c r="F1" s="407"/>
      <c r="G1" s="407"/>
      <c r="H1" s="407"/>
      <c r="I1" s="407"/>
    </row>
    <row r="2" spans="1:9" x14ac:dyDescent="0.2">
      <c r="A2" s="408" t="s">
        <v>461</v>
      </c>
      <c r="B2" s="409"/>
      <c r="C2" s="409"/>
      <c r="D2" s="409"/>
      <c r="E2" s="409"/>
      <c r="F2" s="409"/>
      <c r="G2" s="409"/>
      <c r="H2" s="409"/>
      <c r="I2" s="409"/>
    </row>
    <row r="3" spans="1:9" x14ac:dyDescent="0.2">
      <c r="A3" s="410" t="s">
        <v>279</v>
      </c>
      <c r="B3" s="411"/>
      <c r="C3" s="411"/>
      <c r="D3" s="411"/>
      <c r="E3" s="411"/>
      <c r="F3" s="411"/>
      <c r="G3" s="411"/>
      <c r="H3" s="411"/>
      <c r="I3" s="411"/>
    </row>
    <row r="4" spans="1:9" x14ac:dyDescent="0.2">
      <c r="A4" s="412" t="s">
        <v>462</v>
      </c>
      <c r="B4" s="413"/>
      <c r="C4" s="413"/>
      <c r="D4" s="413"/>
      <c r="E4" s="413"/>
      <c r="F4" s="413"/>
      <c r="G4" s="413"/>
      <c r="H4" s="413"/>
      <c r="I4" s="414"/>
    </row>
    <row r="5" spans="1:9" ht="34.5" thickBot="1" x14ac:dyDescent="0.25">
      <c r="A5" s="418" t="s">
        <v>2</v>
      </c>
      <c r="B5" s="419"/>
      <c r="C5" s="419"/>
      <c r="D5" s="419"/>
      <c r="E5" s="419"/>
      <c r="F5" s="420"/>
      <c r="G5" s="14" t="s">
        <v>104</v>
      </c>
      <c r="H5" s="33" t="s">
        <v>292</v>
      </c>
      <c r="I5" s="34" t="s">
        <v>297</v>
      </c>
    </row>
    <row r="6" spans="1:9" x14ac:dyDescent="0.2">
      <c r="A6" s="415">
        <v>1</v>
      </c>
      <c r="B6" s="416"/>
      <c r="C6" s="416"/>
      <c r="D6" s="416"/>
      <c r="E6" s="416"/>
      <c r="F6" s="417"/>
      <c r="G6" s="15">
        <v>2</v>
      </c>
      <c r="H6" s="16">
        <v>3</v>
      </c>
      <c r="I6" s="16">
        <v>4</v>
      </c>
    </row>
    <row r="7" spans="1:9" x14ac:dyDescent="0.2">
      <c r="A7" s="421"/>
      <c r="B7" s="421"/>
      <c r="C7" s="421"/>
      <c r="D7" s="421"/>
      <c r="E7" s="421"/>
      <c r="F7" s="421"/>
      <c r="G7" s="421"/>
      <c r="H7" s="421"/>
      <c r="I7" s="422"/>
    </row>
    <row r="8" spans="1:9" ht="12.75" customHeight="1" x14ac:dyDescent="0.2">
      <c r="A8" s="423" t="s">
        <v>4</v>
      </c>
      <c r="B8" s="423"/>
      <c r="C8" s="423"/>
      <c r="D8" s="423"/>
      <c r="E8" s="423"/>
      <c r="F8" s="423"/>
      <c r="G8" s="86">
        <v>1</v>
      </c>
      <c r="H8" s="87">
        <v>0</v>
      </c>
      <c r="I8" s="87">
        <v>0</v>
      </c>
    </row>
    <row r="9" spans="1:9" ht="12.75" customHeight="1" x14ac:dyDescent="0.2">
      <c r="A9" s="404" t="s">
        <v>5</v>
      </c>
      <c r="B9" s="404"/>
      <c r="C9" s="404"/>
      <c r="D9" s="404"/>
      <c r="E9" s="404"/>
      <c r="F9" s="404"/>
      <c r="G9" s="88">
        <v>2</v>
      </c>
      <c r="H9" s="89">
        <f>H10+H17+H27+H38+H43</f>
        <v>1314794365</v>
      </c>
      <c r="I9" s="89">
        <f>I10+I17+I27+I38+I43</f>
        <v>1612232291</v>
      </c>
    </row>
    <row r="10" spans="1:9" ht="12.75" customHeight="1" x14ac:dyDescent="0.2">
      <c r="A10" s="403" t="s">
        <v>6</v>
      </c>
      <c r="B10" s="403"/>
      <c r="C10" s="403"/>
      <c r="D10" s="403"/>
      <c r="E10" s="403"/>
      <c r="F10" s="403"/>
      <c r="G10" s="88">
        <v>3</v>
      </c>
      <c r="H10" s="89">
        <f>H11+H12+H13+H14+H15+H16</f>
        <v>3704562</v>
      </c>
      <c r="I10" s="89">
        <f>I11+I12+I13+I14+I15+I16</f>
        <v>4545243</v>
      </c>
    </row>
    <row r="11" spans="1:9" ht="12.75" customHeight="1" x14ac:dyDescent="0.2">
      <c r="A11" s="402" t="s">
        <v>7</v>
      </c>
      <c r="B11" s="402"/>
      <c r="C11" s="402"/>
      <c r="D11" s="402"/>
      <c r="E11" s="402"/>
      <c r="F11" s="402"/>
      <c r="G11" s="86">
        <v>4</v>
      </c>
      <c r="H11" s="87">
        <v>0</v>
      </c>
      <c r="I11" s="87">
        <v>0</v>
      </c>
    </row>
    <row r="12" spans="1:9" ht="23.45" customHeight="1" x14ac:dyDescent="0.2">
      <c r="A12" s="402" t="s">
        <v>8</v>
      </c>
      <c r="B12" s="402"/>
      <c r="C12" s="402"/>
      <c r="D12" s="402"/>
      <c r="E12" s="402"/>
      <c r="F12" s="402"/>
      <c r="G12" s="86">
        <v>5</v>
      </c>
      <c r="H12" s="87">
        <v>1580814</v>
      </c>
      <c r="I12" s="87">
        <v>3601679</v>
      </c>
    </row>
    <row r="13" spans="1:9" ht="12.75" customHeight="1" x14ac:dyDescent="0.2">
      <c r="A13" s="402" t="s">
        <v>9</v>
      </c>
      <c r="B13" s="402"/>
      <c r="C13" s="402"/>
      <c r="D13" s="402"/>
      <c r="E13" s="402"/>
      <c r="F13" s="402"/>
      <c r="G13" s="86">
        <v>6</v>
      </c>
      <c r="H13" s="87">
        <v>0</v>
      </c>
      <c r="I13" s="87">
        <v>0</v>
      </c>
    </row>
    <row r="14" spans="1:9" ht="12.75" customHeight="1" x14ac:dyDescent="0.2">
      <c r="A14" s="402" t="s">
        <v>10</v>
      </c>
      <c r="B14" s="402"/>
      <c r="C14" s="402"/>
      <c r="D14" s="402"/>
      <c r="E14" s="402"/>
      <c r="F14" s="402"/>
      <c r="G14" s="86">
        <v>7</v>
      </c>
      <c r="H14" s="87">
        <v>0</v>
      </c>
      <c r="I14" s="87">
        <v>0</v>
      </c>
    </row>
    <row r="15" spans="1:9" ht="12.75" customHeight="1" x14ac:dyDescent="0.2">
      <c r="A15" s="402" t="s">
        <v>11</v>
      </c>
      <c r="B15" s="402"/>
      <c r="C15" s="402"/>
      <c r="D15" s="402"/>
      <c r="E15" s="402"/>
      <c r="F15" s="402"/>
      <c r="G15" s="86">
        <v>8</v>
      </c>
      <c r="H15" s="87">
        <v>2123748</v>
      </c>
      <c r="I15" s="87">
        <v>943564</v>
      </c>
    </row>
    <row r="16" spans="1:9" ht="12.75" customHeight="1" x14ac:dyDescent="0.2">
      <c r="A16" s="402" t="s">
        <v>12</v>
      </c>
      <c r="B16" s="402"/>
      <c r="C16" s="402"/>
      <c r="D16" s="402"/>
      <c r="E16" s="402"/>
      <c r="F16" s="402"/>
      <c r="G16" s="86">
        <v>9</v>
      </c>
      <c r="H16" s="87">
        <v>0</v>
      </c>
      <c r="I16" s="87">
        <v>0</v>
      </c>
    </row>
    <row r="17" spans="1:9" ht="12.75" customHeight="1" x14ac:dyDescent="0.2">
      <c r="A17" s="403" t="s">
        <v>13</v>
      </c>
      <c r="B17" s="403"/>
      <c r="C17" s="403"/>
      <c r="D17" s="403"/>
      <c r="E17" s="403"/>
      <c r="F17" s="403"/>
      <c r="G17" s="88">
        <v>10</v>
      </c>
      <c r="H17" s="89">
        <f>H18+H19+H20+H21+H22+H23+H24+H25+H26</f>
        <v>1238107999</v>
      </c>
      <c r="I17" s="89">
        <f>I18+I19+I20+I21+I22+I23+I24+I25+I26</f>
        <v>1528746815</v>
      </c>
    </row>
    <row r="18" spans="1:9" ht="12.75" customHeight="1" x14ac:dyDescent="0.2">
      <c r="A18" s="402" t="s">
        <v>14</v>
      </c>
      <c r="B18" s="402"/>
      <c r="C18" s="402"/>
      <c r="D18" s="402"/>
      <c r="E18" s="402"/>
      <c r="F18" s="402"/>
      <c r="G18" s="86">
        <v>11</v>
      </c>
      <c r="H18" s="87">
        <v>280393548</v>
      </c>
      <c r="I18" s="87">
        <v>608915681</v>
      </c>
    </row>
    <row r="19" spans="1:9" ht="12.75" customHeight="1" x14ac:dyDescent="0.2">
      <c r="A19" s="402" t="s">
        <v>15</v>
      </c>
      <c r="B19" s="402"/>
      <c r="C19" s="402"/>
      <c r="D19" s="402"/>
      <c r="E19" s="402"/>
      <c r="F19" s="402"/>
      <c r="G19" s="86">
        <v>12</v>
      </c>
      <c r="H19" s="87">
        <v>767833986</v>
      </c>
      <c r="I19" s="87">
        <v>784878949</v>
      </c>
    </row>
    <row r="20" spans="1:9" ht="12.75" customHeight="1" x14ac:dyDescent="0.2">
      <c r="A20" s="402" t="s">
        <v>16</v>
      </c>
      <c r="B20" s="402"/>
      <c r="C20" s="402"/>
      <c r="D20" s="402"/>
      <c r="E20" s="402"/>
      <c r="F20" s="402"/>
      <c r="G20" s="86">
        <v>13</v>
      </c>
      <c r="H20" s="87">
        <v>79491766</v>
      </c>
      <c r="I20" s="87">
        <v>80203283</v>
      </c>
    </row>
    <row r="21" spans="1:9" ht="12.75" customHeight="1" x14ac:dyDescent="0.2">
      <c r="A21" s="402" t="s">
        <v>17</v>
      </c>
      <c r="B21" s="402"/>
      <c r="C21" s="402"/>
      <c r="D21" s="402"/>
      <c r="E21" s="402"/>
      <c r="F21" s="402"/>
      <c r="G21" s="86">
        <v>14</v>
      </c>
      <c r="H21" s="87">
        <v>28063029</v>
      </c>
      <c r="I21" s="87">
        <v>29990315</v>
      </c>
    </row>
    <row r="22" spans="1:9" ht="12.75" customHeight="1" x14ac:dyDescent="0.2">
      <c r="A22" s="402" t="s">
        <v>18</v>
      </c>
      <c r="B22" s="402"/>
      <c r="C22" s="402"/>
      <c r="D22" s="402"/>
      <c r="E22" s="402"/>
      <c r="F22" s="402"/>
      <c r="G22" s="86">
        <v>15</v>
      </c>
      <c r="H22" s="87">
        <v>0</v>
      </c>
      <c r="I22" s="87">
        <v>0</v>
      </c>
    </row>
    <row r="23" spans="1:9" ht="12.75" customHeight="1" x14ac:dyDescent="0.2">
      <c r="A23" s="402" t="s">
        <v>19</v>
      </c>
      <c r="B23" s="402"/>
      <c r="C23" s="402"/>
      <c r="D23" s="402"/>
      <c r="E23" s="402"/>
      <c r="F23" s="402"/>
      <c r="G23" s="86">
        <v>16</v>
      </c>
      <c r="H23" s="87">
        <v>828087</v>
      </c>
      <c r="I23" s="87">
        <v>0</v>
      </c>
    </row>
    <row r="24" spans="1:9" ht="12.75" customHeight="1" x14ac:dyDescent="0.2">
      <c r="A24" s="402" t="s">
        <v>20</v>
      </c>
      <c r="B24" s="402"/>
      <c r="C24" s="402"/>
      <c r="D24" s="402"/>
      <c r="E24" s="402"/>
      <c r="F24" s="402"/>
      <c r="G24" s="86">
        <v>17</v>
      </c>
      <c r="H24" s="87">
        <v>76325408</v>
      </c>
      <c r="I24" s="87">
        <v>20482418</v>
      </c>
    </row>
    <row r="25" spans="1:9" ht="12.75" customHeight="1" x14ac:dyDescent="0.2">
      <c r="A25" s="402" t="s">
        <v>21</v>
      </c>
      <c r="B25" s="402"/>
      <c r="C25" s="402"/>
      <c r="D25" s="402"/>
      <c r="E25" s="402"/>
      <c r="F25" s="402"/>
      <c r="G25" s="86">
        <v>18</v>
      </c>
      <c r="H25" s="87">
        <v>5172175</v>
      </c>
      <c r="I25" s="87">
        <v>4276169</v>
      </c>
    </row>
    <row r="26" spans="1:9" ht="12.75" customHeight="1" x14ac:dyDescent="0.2">
      <c r="A26" s="402" t="s">
        <v>22</v>
      </c>
      <c r="B26" s="402"/>
      <c r="C26" s="402"/>
      <c r="D26" s="402"/>
      <c r="E26" s="402"/>
      <c r="F26" s="402"/>
      <c r="G26" s="86">
        <v>19</v>
      </c>
      <c r="H26" s="87">
        <v>0</v>
      </c>
      <c r="I26" s="87">
        <v>0</v>
      </c>
    </row>
    <row r="27" spans="1:9" ht="12.75" customHeight="1" x14ac:dyDescent="0.2">
      <c r="A27" s="403" t="s">
        <v>23</v>
      </c>
      <c r="B27" s="403"/>
      <c r="C27" s="403"/>
      <c r="D27" s="403"/>
      <c r="E27" s="403"/>
      <c r="F27" s="403"/>
      <c r="G27" s="88">
        <v>20</v>
      </c>
      <c r="H27" s="89">
        <f>SUM(H28:H37)</f>
        <v>31690</v>
      </c>
      <c r="I27" s="89">
        <f>SUM(I28:I37)</f>
        <v>31690</v>
      </c>
    </row>
    <row r="28" spans="1:9" ht="12.75" customHeight="1" x14ac:dyDescent="0.2">
      <c r="A28" s="402" t="s">
        <v>24</v>
      </c>
      <c r="B28" s="402"/>
      <c r="C28" s="402"/>
      <c r="D28" s="402"/>
      <c r="E28" s="402"/>
      <c r="F28" s="402"/>
      <c r="G28" s="86">
        <v>21</v>
      </c>
      <c r="H28" s="87">
        <v>0</v>
      </c>
      <c r="I28" s="87">
        <v>0</v>
      </c>
    </row>
    <row r="29" spans="1:9" ht="12.75" customHeight="1" x14ac:dyDescent="0.2">
      <c r="A29" s="402" t="s">
        <v>25</v>
      </c>
      <c r="B29" s="402"/>
      <c r="C29" s="402"/>
      <c r="D29" s="402"/>
      <c r="E29" s="402"/>
      <c r="F29" s="402"/>
      <c r="G29" s="86">
        <v>22</v>
      </c>
      <c r="H29" s="87">
        <v>0</v>
      </c>
      <c r="I29" s="87">
        <v>0</v>
      </c>
    </row>
    <row r="30" spans="1:9" ht="12.75" customHeight="1" x14ac:dyDescent="0.2">
      <c r="A30" s="402" t="s">
        <v>26</v>
      </c>
      <c r="B30" s="402"/>
      <c r="C30" s="402"/>
      <c r="D30" s="402"/>
      <c r="E30" s="402"/>
      <c r="F30" s="402"/>
      <c r="G30" s="86">
        <v>23</v>
      </c>
      <c r="H30" s="87">
        <v>0</v>
      </c>
      <c r="I30" s="87">
        <v>0</v>
      </c>
    </row>
    <row r="31" spans="1:9" ht="24.6" customHeight="1" x14ac:dyDescent="0.2">
      <c r="A31" s="402" t="s">
        <v>27</v>
      </c>
      <c r="B31" s="402"/>
      <c r="C31" s="402"/>
      <c r="D31" s="402"/>
      <c r="E31" s="402"/>
      <c r="F31" s="402"/>
      <c r="G31" s="86">
        <v>24</v>
      </c>
      <c r="H31" s="87">
        <v>30000</v>
      </c>
      <c r="I31" s="87">
        <v>30000</v>
      </c>
    </row>
    <row r="32" spans="1:9" ht="24" customHeight="1" x14ac:dyDescent="0.2">
      <c r="A32" s="402" t="s">
        <v>28</v>
      </c>
      <c r="B32" s="402"/>
      <c r="C32" s="402"/>
      <c r="D32" s="402"/>
      <c r="E32" s="402"/>
      <c r="F32" s="402"/>
      <c r="G32" s="86">
        <v>25</v>
      </c>
      <c r="H32" s="87">
        <v>0</v>
      </c>
      <c r="I32" s="87">
        <v>0</v>
      </c>
    </row>
    <row r="33" spans="1:9" ht="26.45" customHeight="1" x14ac:dyDescent="0.2">
      <c r="A33" s="402" t="s">
        <v>29</v>
      </c>
      <c r="B33" s="402"/>
      <c r="C33" s="402"/>
      <c r="D33" s="402"/>
      <c r="E33" s="402"/>
      <c r="F33" s="402"/>
      <c r="G33" s="86">
        <v>26</v>
      </c>
      <c r="H33" s="87">
        <v>0</v>
      </c>
      <c r="I33" s="87">
        <v>0</v>
      </c>
    </row>
    <row r="34" spans="1:9" ht="12.75" customHeight="1" x14ac:dyDescent="0.2">
      <c r="A34" s="402" t="s">
        <v>30</v>
      </c>
      <c r="B34" s="402"/>
      <c r="C34" s="402"/>
      <c r="D34" s="402"/>
      <c r="E34" s="402"/>
      <c r="F34" s="402"/>
      <c r="G34" s="86">
        <v>27</v>
      </c>
      <c r="H34" s="87">
        <v>1690</v>
      </c>
      <c r="I34" s="87">
        <v>1690</v>
      </c>
    </row>
    <row r="35" spans="1:9" ht="12.75" customHeight="1" x14ac:dyDescent="0.2">
      <c r="A35" s="402" t="s">
        <v>31</v>
      </c>
      <c r="B35" s="402"/>
      <c r="C35" s="402"/>
      <c r="D35" s="402"/>
      <c r="E35" s="402"/>
      <c r="F35" s="402"/>
      <c r="G35" s="86">
        <v>28</v>
      </c>
      <c r="H35" s="87">
        <v>0</v>
      </c>
      <c r="I35" s="87">
        <v>0</v>
      </c>
    </row>
    <row r="36" spans="1:9" ht="12.75" customHeight="1" x14ac:dyDescent="0.2">
      <c r="A36" s="402" t="s">
        <v>32</v>
      </c>
      <c r="B36" s="402"/>
      <c r="C36" s="402"/>
      <c r="D36" s="402"/>
      <c r="E36" s="402"/>
      <c r="F36" s="402"/>
      <c r="G36" s="86">
        <v>29</v>
      </c>
      <c r="H36" s="87">
        <v>0</v>
      </c>
      <c r="I36" s="87">
        <v>0</v>
      </c>
    </row>
    <row r="37" spans="1:9" ht="12.75" customHeight="1" x14ac:dyDescent="0.2">
      <c r="A37" s="402" t="s">
        <v>33</v>
      </c>
      <c r="B37" s="402"/>
      <c r="C37" s="402"/>
      <c r="D37" s="402"/>
      <c r="E37" s="402"/>
      <c r="F37" s="402"/>
      <c r="G37" s="86">
        <v>30</v>
      </c>
      <c r="H37" s="87">
        <v>0</v>
      </c>
      <c r="I37" s="87">
        <v>0</v>
      </c>
    </row>
    <row r="38" spans="1:9" ht="12.75" customHeight="1" x14ac:dyDescent="0.2">
      <c r="A38" s="403" t="s">
        <v>34</v>
      </c>
      <c r="B38" s="403"/>
      <c r="C38" s="403"/>
      <c r="D38" s="403"/>
      <c r="E38" s="403"/>
      <c r="F38" s="403"/>
      <c r="G38" s="88">
        <v>31</v>
      </c>
      <c r="H38" s="89">
        <f>H39+H40+H41+H42</f>
        <v>0</v>
      </c>
      <c r="I38" s="89">
        <f>I39+I40+I41+I42</f>
        <v>88152</v>
      </c>
    </row>
    <row r="39" spans="1:9" ht="12.75" customHeight="1" x14ac:dyDescent="0.2">
      <c r="A39" s="402" t="s">
        <v>35</v>
      </c>
      <c r="B39" s="402"/>
      <c r="C39" s="402"/>
      <c r="D39" s="402"/>
      <c r="E39" s="402"/>
      <c r="F39" s="402"/>
      <c r="G39" s="86">
        <v>32</v>
      </c>
      <c r="H39" s="87">
        <v>0</v>
      </c>
      <c r="I39" s="87">
        <v>0</v>
      </c>
    </row>
    <row r="40" spans="1:9" ht="12.75" customHeight="1" x14ac:dyDescent="0.2">
      <c r="A40" s="402" t="s">
        <v>36</v>
      </c>
      <c r="B40" s="402"/>
      <c r="C40" s="402"/>
      <c r="D40" s="402"/>
      <c r="E40" s="402"/>
      <c r="F40" s="402"/>
      <c r="G40" s="86">
        <v>33</v>
      </c>
      <c r="H40" s="87">
        <v>0</v>
      </c>
      <c r="I40" s="87">
        <v>0</v>
      </c>
    </row>
    <row r="41" spans="1:9" ht="12.75" customHeight="1" x14ac:dyDescent="0.2">
      <c r="A41" s="402" t="s">
        <v>37</v>
      </c>
      <c r="B41" s="402"/>
      <c r="C41" s="402"/>
      <c r="D41" s="402"/>
      <c r="E41" s="402"/>
      <c r="F41" s="402"/>
      <c r="G41" s="86">
        <v>34</v>
      </c>
      <c r="H41" s="87">
        <v>0</v>
      </c>
      <c r="I41" s="87">
        <v>0</v>
      </c>
    </row>
    <row r="42" spans="1:9" ht="12.75" customHeight="1" x14ac:dyDescent="0.2">
      <c r="A42" s="402" t="s">
        <v>38</v>
      </c>
      <c r="B42" s="402"/>
      <c r="C42" s="402"/>
      <c r="D42" s="402"/>
      <c r="E42" s="402"/>
      <c r="F42" s="402"/>
      <c r="G42" s="86">
        <v>35</v>
      </c>
      <c r="H42" s="87">
        <v>0</v>
      </c>
      <c r="I42" s="87">
        <v>88152</v>
      </c>
    </row>
    <row r="43" spans="1:9" ht="12.75" customHeight="1" x14ac:dyDescent="0.2">
      <c r="A43" s="405" t="s">
        <v>39</v>
      </c>
      <c r="B43" s="405"/>
      <c r="C43" s="405"/>
      <c r="D43" s="405"/>
      <c r="E43" s="405"/>
      <c r="F43" s="405"/>
      <c r="G43" s="86">
        <v>36</v>
      </c>
      <c r="H43" s="87">
        <v>72950114</v>
      </c>
      <c r="I43" s="87">
        <v>78820391</v>
      </c>
    </row>
    <row r="44" spans="1:9" ht="12.75" customHeight="1" x14ac:dyDescent="0.2">
      <c r="A44" s="404" t="s">
        <v>40</v>
      </c>
      <c r="B44" s="404"/>
      <c r="C44" s="404"/>
      <c r="D44" s="404"/>
      <c r="E44" s="404"/>
      <c r="F44" s="404"/>
      <c r="G44" s="88">
        <v>37</v>
      </c>
      <c r="H44" s="89">
        <f>H45+H53+H60+H70</f>
        <v>147721487</v>
      </c>
      <c r="I44" s="89">
        <f>I45+I53+I60+I70</f>
        <v>580507758</v>
      </c>
    </row>
    <row r="45" spans="1:9" ht="12.75" customHeight="1" x14ac:dyDescent="0.2">
      <c r="A45" s="403" t="s">
        <v>41</v>
      </c>
      <c r="B45" s="403"/>
      <c r="C45" s="403"/>
      <c r="D45" s="403"/>
      <c r="E45" s="403"/>
      <c r="F45" s="403"/>
      <c r="G45" s="88">
        <v>38</v>
      </c>
      <c r="H45" s="89">
        <f>SUM(H46:H52)</f>
        <v>2810354</v>
      </c>
      <c r="I45" s="89">
        <f>SUM(I46:I52)</f>
        <v>2711995</v>
      </c>
    </row>
    <row r="46" spans="1:9" ht="12.75" customHeight="1" x14ac:dyDescent="0.2">
      <c r="A46" s="402" t="s">
        <v>42</v>
      </c>
      <c r="B46" s="402"/>
      <c r="C46" s="402"/>
      <c r="D46" s="402"/>
      <c r="E46" s="402"/>
      <c r="F46" s="402"/>
      <c r="G46" s="86">
        <v>39</v>
      </c>
      <c r="H46" s="87">
        <v>2743983</v>
      </c>
      <c r="I46" s="87">
        <v>2551461</v>
      </c>
    </row>
    <row r="47" spans="1:9" ht="12.75" customHeight="1" x14ac:dyDescent="0.2">
      <c r="A47" s="402" t="s">
        <v>43</v>
      </c>
      <c r="B47" s="402"/>
      <c r="C47" s="402"/>
      <c r="D47" s="402"/>
      <c r="E47" s="402"/>
      <c r="F47" s="402"/>
      <c r="G47" s="86">
        <v>40</v>
      </c>
      <c r="H47" s="87">
        <v>0</v>
      </c>
      <c r="I47" s="87">
        <v>0</v>
      </c>
    </row>
    <row r="48" spans="1:9" ht="12.75" customHeight="1" x14ac:dyDescent="0.2">
      <c r="A48" s="402" t="s">
        <v>44</v>
      </c>
      <c r="B48" s="402"/>
      <c r="C48" s="402"/>
      <c r="D48" s="402"/>
      <c r="E48" s="402"/>
      <c r="F48" s="402"/>
      <c r="G48" s="86">
        <v>41</v>
      </c>
      <c r="H48" s="87">
        <v>0</v>
      </c>
      <c r="I48" s="87">
        <v>0</v>
      </c>
    </row>
    <row r="49" spans="1:9" ht="12.75" customHeight="1" x14ac:dyDescent="0.2">
      <c r="A49" s="402" t="s">
        <v>45</v>
      </c>
      <c r="B49" s="402"/>
      <c r="C49" s="402"/>
      <c r="D49" s="402"/>
      <c r="E49" s="402"/>
      <c r="F49" s="402"/>
      <c r="G49" s="86">
        <v>42</v>
      </c>
      <c r="H49" s="87">
        <v>34384</v>
      </c>
      <c r="I49" s="87">
        <v>131990</v>
      </c>
    </row>
    <row r="50" spans="1:9" ht="12.75" customHeight="1" x14ac:dyDescent="0.2">
      <c r="A50" s="402" t="s">
        <v>46</v>
      </c>
      <c r="B50" s="402"/>
      <c r="C50" s="402"/>
      <c r="D50" s="402"/>
      <c r="E50" s="402"/>
      <c r="F50" s="402"/>
      <c r="G50" s="86">
        <v>43</v>
      </c>
      <c r="H50" s="87">
        <v>31987</v>
      </c>
      <c r="I50" s="87">
        <v>28544</v>
      </c>
    </row>
    <row r="51" spans="1:9" ht="12.75" customHeight="1" x14ac:dyDescent="0.2">
      <c r="A51" s="402" t="s">
        <v>47</v>
      </c>
      <c r="B51" s="402"/>
      <c r="C51" s="402"/>
      <c r="D51" s="402"/>
      <c r="E51" s="402"/>
      <c r="F51" s="402"/>
      <c r="G51" s="86">
        <v>44</v>
      </c>
      <c r="H51" s="87">
        <v>0</v>
      </c>
      <c r="I51" s="87">
        <v>0</v>
      </c>
    </row>
    <row r="52" spans="1:9" ht="12.75" customHeight="1" x14ac:dyDescent="0.2">
      <c r="A52" s="402" t="s">
        <v>48</v>
      </c>
      <c r="B52" s="402"/>
      <c r="C52" s="402"/>
      <c r="D52" s="402"/>
      <c r="E52" s="402"/>
      <c r="F52" s="402"/>
      <c r="G52" s="86">
        <v>45</v>
      </c>
      <c r="H52" s="87">
        <v>0</v>
      </c>
      <c r="I52" s="87">
        <v>0</v>
      </c>
    </row>
    <row r="53" spans="1:9" ht="12.75" customHeight="1" x14ac:dyDescent="0.2">
      <c r="A53" s="403" t="s">
        <v>49</v>
      </c>
      <c r="B53" s="403"/>
      <c r="C53" s="403"/>
      <c r="D53" s="403"/>
      <c r="E53" s="403"/>
      <c r="F53" s="403"/>
      <c r="G53" s="88">
        <v>46</v>
      </c>
      <c r="H53" s="89">
        <f>SUM(H54:H59)</f>
        <v>5338206</v>
      </c>
      <c r="I53" s="89">
        <f>SUM(I54:I59)</f>
        <v>7863871</v>
      </c>
    </row>
    <row r="54" spans="1:9" ht="12.75" customHeight="1" x14ac:dyDescent="0.2">
      <c r="A54" s="402" t="s">
        <v>50</v>
      </c>
      <c r="B54" s="402"/>
      <c r="C54" s="402"/>
      <c r="D54" s="402"/>
      <c r="E54" s="402"/>
      <c r="F54" s="402"/>
      <c r="G54" s="86">
        <v>47</v>
      </c>
      <c r="H54" s="87">
        <v>31611</v>
      </c>
      <c r="I54" s="87">
        <v>44907</v>
      </c>
    </row>
    <row r="55" spans="1:9" ht="12.75" customHeight="1" x14ac:dyDescent="0.2">
      <c r="A55" s="402" t="s">
        <v>51</v>
      </c>
      <c r="B55" s="402"/>
      <c r="C55" s="402"/>
      <c r="D55" s="402"/>
      <c r="E55" s="402"/>
      <c r="F55" s="402"/>
      <c r="G55" s="86">
        <v>48</v>
      </c>
      <c r="H55" s="87">
        <v>1267780</v>
      </c>
      <c r="I55" s="87">
        <v>112670</v>
      </c>
    </row>
    <row r="56" spans="1:9" ht="12.75" customHeight="1" x14ac:dyDescent="0.2">
      <c r="A56" s="402" t="s">
        <v>52</v>
      </c>
      <c r="B56" s="402"/>
      <c r="C56" s="402"/>
      <c r="D56" s="402"/>
      <c r="E56" s="402"/>
      <c r="F56" s="402"/>
      <c r="G56" s="86">
        <v>49</v>
      </c>
      <c r="H56" s="87">
        <v>617466</v>
      </c>
      <c r="I56" s="87">
        <v>1215344</v>
      </c>
    </row>
    <row r="57" spans="1:9" ht="12.75" customHeight="1" x14ac:dyDescent="0.2">
      <c r="A57" s="402" t="s">
        <v>53</v>
      </c>
      <c r="B57" s="402"/>
      <c r="C57" s="402"/>
      <c r="D57" s="402"/>
      <c r="E57" s="402"/>
      <c r="F57" s="402"/>
      <c r="G57" s="86">
        <v>50</v>
      </c>
      <c r="H57" s="87">
        <v>12555</v>
      </c>
      <c r="I57" s="87">
        <v>112867</v>
      </c>
    </row>
    <row r="58" spans="1:9" ht="12.75" customHeight="1" x14ac:dyDescent="0.2">
      <c r="A58" s="402" t="s">
        <v>54</v>
      </c>
      <c r="B58" s="402"/>
      <c r="C58" s="402"/>
      <c r="D58" s="402"/>
      <c r="E58" s="402"/>
      <c r="F58" s="402"/>
      <c r="G58" s="86">
        <v>51</v>
      </c>
      <c r="H58" s="87">
        <v>2696665</v>
      </c>
      <c r="I58" s="87">
        <v>6045798</v>
      </c>
    </row>
    <row r="59" spans="1:9" ht="12.75" customHeight="1" x14ac:dyDescent="0.2">
      <c r="A59" s="402" t="s">
        <v>55</v>
      </c>
      <c r="B59" s="402"/>
      <c r="C59" s="402"/>
      <c r="D59" s="402"/>
      <c r="E59" s="402"/>
      <c r="F59" s="402"/>
      <c r="G59" s="86">
        <v>52</v>
      </c>
      <c r="H59" s="87">
        <v>712129</v>
      </c>
      <c r="I59" s="87">
        <v>332285</v>
      </c>
    </row>
    <row r="60" spans="1:9" ht="12.75" customHeight="1" x14ac:dyDescent="0.2">
      <c r="A60" s="403" t="s">
        <v>56</v>
      </c>
      <c r="B60" s="403"/>
      <c r="C60" s="403"/>
      <c r="D60" s="403"/>
      <c r="E60" s="403"/>
      <c r="F60" s="403"/>
      <c r="G60" s="88">
        <v>53</v>
      </c>
      <c r="H60" s="89">
        <f>SUM(H61:H69)</f>
        <v>0</v>
      </c>
      <c r="I60" s="89">
        <f>SUM(I61:I69)</f>
        <v>37585870</v>
      </c>
    </row>
    <row r="61" spans="1:9" ht="12.75" customHeight="1" x14ac:dyDescent="0.2">
      <c r="A61" s="402" t="s">
        <v>24</v>
      </c>
      <c r="B61" s="402"/>
      <c r="C61" s="402"/>
      <c r="D61" s="402"/>
      <c r="E61" s="402"/>
      <c r="F61" s="402"/>
      <c r="G61" s="86">
        <v>54</v>
      </c>
      <c r="H61" s="87">
        <v>0</v>
      </c>
      <c r="I61" s="87">
        <v>0</v>
      </c>
    </row>
    <row r="62" spans="1:9" ht="12.75" customHeight="1" x14ac:dyDescent="0.2">
      <c r="A62" s="402" t="s">
        <v>25</v>
      </c>
      <c r="B62" s="402"/>
      <c r="C62" s="402"/>
      <c r="D62" s="402"/>
      <c r="E62" s="402"/>
      <c r="F62" s="402"/>
      <c r="G62" s="86">
        <v>55</v>
      </c>
      <c r="H62" s="87">
        <v>0</v>
      </c>
      <c r="I62" s="87">
        <v>0</v>
      </c>
    </row>
    <row r="63" spans="1:9" ht="12.75" customHeight="1" x14ac:dyDescent="0.2">
      <c r="A63" s="402" t="s">
        <v>26</v>
      </c>
      <c r="B63" s="402"/>
      <c r="C63" s="402"/>
      <c r="D63" s="402"/>
      <c r="E63" s="402"/>
      <c r="F63" s="402"/>
      <c r="G63" s="86">
        <v>56</v>
      </c>
      <c r="H63" s="87">
        <v>0</v>
      </c>
      <c r="I63" s="87">
        <v>0</v>
      </c>
    </row>
    <row r="64" spans="1:9" ht="23.45" customHeight="1" x14ac:dyDescent="0.2">
      <c r="A64" s="402" t="s">
        <v>57</v>
      </c>
      <c r="B64" s="402"/>
      <c r="C64" s="402"/>
      <c r="D64" s="402"/>
      <c r="E64" s="402"/>
      <c r="F64" s="402"/>
      <c r="G64" s="86">
        <v>57</v>
      </c>
      <c r="H64" s="87">
        <v>0</v>
      </c>
      <c r="I64" s="87">
        <v>0</v>
      </c>
    </row>
    <row r="65" spans="1:9" ht="21" customHeight="1" x14ac:dyDescent="0.2">
      <c r="A65" s="402" t="s">
        <v>28</v>
      </c>
      <c r="B65" s="402"/>
      <c r="C65" s="402"/>
      <c r="D65" s="402"/>
      <c r="E65" s="402"/>
      <c r="F65" s="402"/>
      <c r="G65" s="86">
        <v>58</v>
      </c>
      <c r="H65" s="87">
        <v>0</v>
      </c>
      <c r="I65" s="87">
        <v>0</v>
      </c>
    </row>
    <row r="66" spans="1:9" ht="22.9" customHeight="1" x14ac:dyDescent="0.2">
      <c r="A66" s="402" t="s">
        <v>29</v>
      </c>
      <c r="B66" s="402"/>
      <c r="C66" s="402"/>
      <c r="D66" s="402"/>
      <c r="E66" s="402"/>
      <c r="F66" s="402"/>
      <c r="G66" s="86">
        <v>59</v>
      </c>
      <c r="H66" s="87">
        <v>0</v>
      </c>
      <c r="I66" s="87">
        <v>0</v>
      </c>
    </row>
    <row r="67" spans="1:9" ht="12.75" customHeight="1" x14ac:dyDescent="0.2">
      <c r="A67" s="402" t="s">
        <v>30</v>
      </c>
      <c r="B67" s="402"/>
      <c r="C67" s="402"/>
      <c r="D67" s="402"/>
      <c r="E67" s="402"/>
      <c r="F67" s="402"/>
      <c r="G67" s="86">
        <v>60</v>
      </c>
      <c r="H67" s="87">
        <v>0</v>
      </c>
      <c r="I67" s="87">
        <v>0</v>
      </c>
    </row>
    <row r="68" spans="1:9" ht="12.75" customHeight="1" x14ac:dyDescent="0.2">
      <c r="A68" s="402" t="s">
        <v>31</v>
      </c>
      <c r="B68" s="402"/>
      <c r="C68" s="402"/>
      <c r="D68" s="402"/>
      <c r="E68" s="402"/>
      <c r="F68" s="402"/>
      <c r="G68" s="86">
        <v>61</v>
      </c>
      <c r="H68" s="87">
        <v>0</v>
      </c>
      <c r="I68" s="87">
        <v>37585870</v>
      </c>
    </row>
    <row r="69" spans="1:9" ht="12.75" customHeight="1" x14ac:dyDescent="0.2">
      <c r="A69" s="402" t="s">
        <v>58</v>
      </c>
      <c r="B69" s="402"/>
      <c r="C69" s="402"/>
      <c r="D69" s="402"/>
      <c r="E69" s="402"/>
      <c r="F69" s="402"/>
      <c r="G69" s="86">
        <v>62</v>
      </c>
      <c r="H69" s="87">
        <v>0</v>
      </c>
      <c r="I69" s="87">
        <v>0</v>
      </c>
    </row>
    <row r="70" spans="1:9" ht="12.75" customHeight="1" x14ac:dyDescent="0.2">
      <c r="A70" s="405" t="s">
        <v>59</v>
      </c>
      <c r="B70" s="405"/>
      <c r="C70" s="405"/>
      <c r="D70" s="405"/>
      <c r="E70" s="405"/>
      <c r="F70" s="405"/>
      <c r="G70" s="86">
        <v>63</v>
      </c>
      <c r="H70" s="87">
        <v>139572927</v>
      </c>
      <c r="I70" s="87">
        <v>532346022</v>
      </c>
    </row>
    <row r="71" spans="1:9" ht="12.75" customHeight="1" x14ac:dyDescent="0.2">
      <c r="A71" s="423" t="s">
        <v>60</v>
      </c>
      <c r="B71" s="423"/>
      <c r="C71" s="423"/>
      <c r="D71" s="423"/>
      <c r="E71" s="423"/>
      <c r="F71" s="423"/>
      <c r="G71" s="86">
        <v>64</v>
      </c>
      <c r="H71" s="87">
        <v>8631458</v>
      </c>
      <c r="I71" s="87">
        <v>2495703</v>
      </c>
    </row>
    <row r="72" spans="1:9" ht="12.75" customHeight="1" x14ac:dyDescent="0.2">
      <c r="A72" s="404" t="s">
        <v>61</v>
      </c>
      <c r="B72" s="404"/>
      <c r="C72" s="404"/>
      <c r="D72" s="404"/>
      <c r="E72" s="404"/>
      <c r="F72" s="404"/>
      <c r="G72" s="88">
        <v>65</v>
      </c>
      <c r="H72" s="89">
        <f>H8+H9+H44+H71</f>
        <v>1471147310</v>
      </c>
      <c r="I72" s="89">
        <f>I8+I9+I44+I71</f>
        <v>2195235752</v>
      </c>
    </row>
    <row r="73" spans="1:9" ht="12.75" customHeight="1" x14ac:dyDescent="0.2">
      <c r="A73" s="423" t="s">
        <v>62</v>
      </c>
      <c r="B73" s="423"/>
      <c r="C73" s="423"/>
      <c r="D73" s="423"/>
      <c r="E73" s="423"/>
      <c r="F73" s="423"/>
      <c r="G73" s="86">
        <v>66</v>
      </c>
      <c r="H73" s="87">
        <v>0</v>
      </c>
      <c r="I73" s="87">
        <v>0</v>
      </c>
    </row>
    <row r="74" spans="1:9" x14ac:dyDescent="0.2">
      <c r="A74" s="425" t="s">
        <v>63</v>
      </c>
      <c r="B74" s="426"/>
      <c r="C74" s="426"/>
      <c r="D74" s="426"/>
      <c r="E74" s="426"/>
      <c r="F74" s="426"/>
      <c r="G74" s="426"/>
      <c r="H74" s="426"/>
      <c r="I74" s="426"/>
    </row>
    <row r="75" spans="1:9" ht="12.75" customHeight="1" x14ac:dyDescent="0.2">
      <c r="A75" s="404" t="s">
        <v>349</v>
      </c>
      <c r="B75" s="404"/>
      <c r="C75" s="404"/>
      <c r="D75" s="404"/>
      <c r="E75" s="404"/>
      <c r="F75" s="404"/>
      <c r="G75" s="88">
        <v>67</v>
      </c>
      <c r="H75" s="89">
        <f>H76+H77+H78+H84+H85+H91+H94+H97</f>
        <v>1106407155</v>
      </c>
      <c r="I75" s="89">
        <f>I76+I77+I78+I84+I85+I91+I94+I97</f>
        <v>1811647003</v>
      </c>
    </row>
    <row r="76" spans="1:9" ht="12.75" customHeight="1" x14ac:dyDescent="0.2">
      <c r="A76" s="405" t="s">
        <v>64</v>
      </c>
      <c r="B76" s="405"/>
      <c r="C76" s="405"/>
      <c r="D76" s="405"/>
      <c r="E76" s="405"/>
      <c r="F76" s="405"/>
      <c r="G76" s="86">
        <v>68</v>
      </c>
      <c r="H76" s="90">
        <v>826668557</v>
      </c>
      <c r="I76" s="90">
        <v>1516434188</v>
      </c>
    </row>
    <row r="77" spans="1:9" ht="12.75" customHeight="1" x14ac:dyDescent="0.2">
      <c r="A77" s="405" t="s">
        <v>65</v>
      </c>
      <c r="B77" s="405"/>
      <c r="C77" s="405"/>
      <c r="D77" s="405"/>
      <c r="E77" s="405"/>
      <c r="F77" s="405"/>
      <c r="G77" s="86">
        <v>69</v>
      </c>
      <c r="H77" s="90">
        <v>153851432</v>
      </c>
      <c r="I77" s="90">
        <v>153851432</v>
      </c>
    </row>
    <row r="78" spans="1:9" ht="12.75" customHeight="1" x14ac:dyDescent="0.2">
      <c r="A78" s="403" t="s">
        <v>66</v>
      </c>
      <c r="B78" s="403"/>
      <c r="C78" s="403"/>
      <c r="D78" s="403"/>
      <c r="E78" s="403"/>
      <c r="F78" s="403"/>
      <c r="G78" s="88">
        <v>70</v>
      </c>
      <c r="H78" s="89">
        <f>SUM(H79:H83)</f>
        <v>29869560</v>
      </c>
      <c r="I78" s="89">
        <f>SUM(I79:I83)</f>
        <v>29869560</v>
      </c>
    </row>
    <row r="79" spans="1:9" ht="12.75" customHeight="1" x14ac:dyDescent="0.2">
      <c r="A79" s="402" t="s">
        <v>67</v>
      </c>
      <c r="B79" s="402"/>
      <c r="C79" s="402"/>
      <c r="D79" s="402"/>
      <c r="E79" s="402"/>
      <c r="F79" s="402"/>
      <c r="G79" s="86">
        <v>71</v>
      </c>
      <c r="H79" s="90">
        <v>29910161</v>
      </c>
      <c r="I79" s="90">
        <v>29910161</v>
      </c>
    </row>
    <row r="80" spans="1:9" ht="12.75" customHeight="1" x14ac:dyDescent="0.2">
      <c r="A80" s="402" t="s">
        <v>68</v>
      </c>
      <c r="B80" s="402"/>
      <c r="C80" s="402"/>
      <c r="D80" s="402"/>
      <c r="E80" s="402"/>
      <c r="F80" s="402"/>
      <c r="G80" s="86">
        <v>72</v>
      </c>
      <c r="H80" s="90">
        <v>0</v>
      </c>
      <c r="I80" s="90">
        <v>0</v>
      </c>
    </row>
    <row r="81" spans="1:9" ht="12.75" customHeight="1" x14ac:dyDescent="0.2">
      <c r="A81" s="402" t="s">
        <v>69</v>
      </c>
      <c r="B81" s="402"/>
      <c r="C81" s="402"/>
      <c r="D81" s="402"/>
      <c r="E81" s="402"/>
      <c r="F81" s="402"/>
      <c r="G81" s="86">
        <v>73</v>
      </c>
      <c r="H81" s="90">
        <v>-40601</v>
      </c>
      <c r="I81" s="90">
        <v>-40601</v>
      </c>
    </row>
    <row r="82" spans="1:9" ht="12.75" customHeight="1" x14ac:dyDescent="0.2">
      <c r="A82" s="402" t="s">
        <v>70</v>
      </c>
      <c r="B82" s="402"/>
      <c r="C82" s="402"/>
      <c r="D82" s="402"/>
      <c r="E82" s="402"/>
      <c r="F82" s="402"/>
      <c r="G82" s="86">
        <v>74</v>
      </c>
      <c r="H82" s="90">
        <v>0</v>
      </c>
      <c r="I82" s="90">
        <v>0</v>
      </c>
    </row>
    <row r="83" spans="1:9" ht="12.75" customHeight="1" x14ac:dyDescent="0.2">
      <c r="A83" s="402" t="s">
        <v>71</v>
      </c>
      <c r="B83" s="402"/>
      <c r="C83" s="402"/>
      <c r="D83" s="402"/>
      <c r="E83" s="402"/>
      <c r="F83" s="402"/>
      <c r="G83" s="86">
        <v>75</v>
      </c>
      <c r="H83" s="90">
        <v>0</v>
      </c>
      <c r="I83" s="90">
        <v>0</v>
      </c>
    </row>
    <row r="84" spans="1:9" ht="12.75" customHeight="1" x14ac:dyDescent="0.2">
      <c r="A84" s="405" t="s">
        <v>72</v>
      </c>
      <c r="B84" s="405"/>
      <c r="C84" s="405"/>
      <c r="D84" s="405"/>
      <c r="E84" s="405"/>
      <c r="F84" s="405"/>
      <c r="G84" s="86">
        <v>76</v>
      </c>
      <c r="H84" s="90">
        <v>0</v>
      </c>
      <c r="I84" s="90">
        <v>0</v>
      </c>
    </row>
    <row r="85" spans="1:9" ht="12.75" customHeight="1" x14ac:dyDescent="0.2">
      <c r="A85" s="424" t="s">
        <v>443</v>
      </c>
      <c r="B85" s="424"/>
      <c r="C85" s="424"/>
      <c r="D85" s="424"/>
      <c r="E85" s="424"/>
      <c r="F85" s="424"/>
      <c r="G85" s="88">
        <v>77</v>
      </c>
      <c r="H85" s="89">
        <f>H86+H87+H88+H89+H90</f>
        <v>0</v>
      </c>
      <c r="I85" s="89">
        <f>I86+I87+I88+I89+I90</f>
        <v>0</v>
      </c>
    </row>
    <row r="86" spans="1:9" ht="25.5" customHeight="1" x14ac:dyDescent="0.2">
      <c r="A86" s="402" t="s">
        <v>442</v>
      </c>
      <c r="B86" s="402"/>
      <c r="C86" s="402"/>
      <c r="D86" s="402"/>
      <c r="E86" s="402"/>
      <c r="F86" s="402"/>
      <c r="G86" s="86">
        <v>78</v>
      </c>
      <c r="H86" s="87">
        <v>0</v>
      </c>
      <c r="I86" s="87">
        <v>0</v>
      </c>
    </row>
    <row r="87" spans="1:9" ht="12.75" customHeight="1" x14ac:dyDescent="0.2">
      <c r="A87" s="402" t="s">
        <v>73</v>
      </c>
      <c r="B87" s="402"/>
      <c r="C87" s="402"/>
      <c r="D87" s="402"/>
      <c r="E87" s="402"/>
      <c r="F87" s="402"/>
      <c r="G87" s="86">
        <v>79</v>
      </c>
      <c r="H87" s="87">
        <v>0</v>
      </c>
      <c r="I87" s="87">
        <v>0</v>
      </c>
    </row>
    <row r="88" spans="1:9" ht="12.75" customHeight="1" x14ac:dyDescent="0.2">
      <c r="A88" s="402" t="s">
        <v>74</v>
      </c>
      <c r="B88" s="402"/>
      <c r="C88" s="402"/>
      <c r="D88" s="402"/>
      <c r="E88" s="402"/>
      <c r="F88" s="402"/>
      <c r="G88" s="86">
        <v>80</v>
      </c>
      <c r="H88" s="87">
        <v>0</v>
      </c>
      <c r="I88" s="87">
        <v>0</v>
      </c>
    </row>
    <row r="89" spans="1:9" ht="12.75" customHeight="1" x14ac:dyDescent="0.2">
      <c r="A89" s="402" t="s">
        <v>341</v>
      </c>
      <c r="B89" s="402"/>
      <c r="C89" s="402"/>
      <c r="D89" s="402"/>
      <c r="E89" s="402"/>
      <c r="F89" s="402"/>
      <c r="G89" s="86">
        <v>81</v>
      </c>
      <c r="H89" s="87">
        <v>0</v>
      </c>
      <c r="I89" s="87">
        <v>0</v>
      </c>
    </row>
    <row r="90" spans="1:9" ht="24" customHeight="1" x14ac:dyDescent="0.2">
      <c r="A90" s="402" t="s">
        <v>342</v>
      </c>
      <c r="B90" s="402"/>
      <c r="C90" s="402"/>
      <c r="D90" s="402"/>
      <c r="E90" s="402"/>
      <c r="F90" s="402"/>
      <c r="G90" s="86">
        <v>82</v>
      </c>
      <c r="H90" s="87">
        <v>0</v>
      </c>
      <c r="I90" s="87">
        <v>0</v>
      </c>
    </row>
    <row r="91" spans="1:9" ht="12.75" customHeight="1" x14ac:dyDescent="0.2">
      <c r="A91" s="403" t="s">
        <v>343</v>
      </c>
      <c r="B91" s="403"/>
      <c r="C91" s="403"/>
      <c r="D91" s="403"/>
      <c r="E91" s="403"/>
      <c r="F91" s="403"/>
      <c r="G91" s="88">
        <v>83</v>
      </c>
      <c r="H91" s="89">
        <f>H92-H93</f>
        <v>131272890</v>
      </c>
      <c r="I91" s="89">
        <f>I92-I93</f>
        <v>92419820</v>
      </c>
    </row>
    <row r="92" spans="1:9" ht="12.75" customHeight="1" x14ac:dyDescent="0.2">
      <c r="A92" s="402" t="s">
        <v>75</v>
      </c>
      <c r="B92" s="402"/>
      <c r="C92" s="402"/>
      <c r="D92" s="402"/>
      <c r="E92" s="402"/>
      <c r="F92" s="402"/>
      <c r="G92" s="86">
        <v>84</v>
      </c>
      <c r="H92" s="90">
        <v>131272890</v>
      </c>
      <c r="I92" s="90">
        <v>92419820</v>
      </c>
    </row>
    <row r="93" spans="1:9" ht="12.75" customHeight="1" x14ac:dyDescent="0.2">
      <c r="A93" s="402" t="s">
        <v>76</v>
      </c>
      <c r="B93" s="402"/>
      <c r="C93" s="402"/>
      <c r="D93" s="402"/>
      <c r="E93" s="402"/>
      <c r="F93" s="402"/>
      <c r="G93" s="86">
        <v>85</v>
      </c>
      <c r="H93" s="90">
        <v>0</v>
      </c>
      <c r="I93" s="90">
        <v>0</v>
      </c>
    </row>
    <row r="94" spans="1:9" ht="12.75" customHeight="1" x14ac:dyDescent="0.2">
      <c r="A94" s="403" t="s">
        <v>344</v>
      </c>
      <c r="B94" s="403"/>
      <c r="C94" s="403"/>
      <c r="D94" s="403"/>
      <c r="E94" s="403"/>
      <c r="F94" s="403"/>
      <c r="G94" s="88">
        <v>86</v>
      </c>
      <c r="H94" s="89">
        <f>H95-H96</f>
        <v>-38853070</v>
      </c>
      <c r="I94" s="89">
        <f>I95-I96</f>
        <v>15560599</v>
      </c>
    </row>
    <row r="95" spans="1:9" ht="12.75" customHeight="1" x14ac:dyDescent="0.2">
      <c r="A95" s="402" t="s">
        <v>77</v>
      </c>
      <c r="B95" s="402"/>
      <c r="C95" s="402"/>
      <c r="D95" s="402"/>
      <c r="E95" s="402"/>
      <c r="F95" s="402"/>
      <c r="G95" s="86">
        <v>87</v>
      </c>
      <c r="H95" s="90">
        <v>0</v>
      </c>
      <c r="I95" s="90">
        <v>15560599</v>
      </c>
    </row>
    <row r="96" spans="1:9" ht="12.75" customHeight="1" x14ac:dyDescent="0.2">
      <c r="A96" s="402" t="s">
        <v>78</v>
      </c>
      <c r="B96" s="402"/>
      <c r="C96" s="402"/>
      <c r="D96" s="402"/>
      <c r="E96" s="402"/>
      <c r="F96" s="402"/>
      <c r="G96" s="86">
        <v>88</v>
      </c>
      <c r="H96" s="90">
        <v>38853070</v>
      </c>
      <c r="I96" s="90">
        <v>0</v>
      </c>
    </row>
    <row r="97" spans="1:9" ht="12.75" customHeight="1" x14ac:dyDescent="0.2">
      <c r="A97" s="405" t="s">
        <v>79</v>
      </c>
      <c r="B97" s="405"/>
      <c r="C97" s="405"/>
      <c r="D97" s="405"/>
      <c r="E97" s="405"/>
      <c r="F97" s="405"/>
      <c r="G97" s="86">
        <v>89</v>
      </c>
      <c r="H97" s="90">
        <v>3597786</v>
      </c>
      <c r="I97" s="90">
        <v>3511404</v>
      </c>
    </row>
    <row r="98" spans="1:9" ht="12.75" customHeight="1" x14ac:dyDescent="0.2">
      <c r="A98" s="404" t="s">
        <v>345</v>
      </c>
      <c r="B98" s="404"/>
      <c r="C98" s="404"/>
      <c r="D98" s="404"/>
      <c r="E98" s="404"/>
      <c r="F98" s="404"/>
      <c r="G98" s="88">
        <v>90</v>
      </c>
      <c r="H98" s="89">
        <f>SUM(H99:H104)</f>
        <v>27904726</v>
      </c>
      <c r="I98" s="89">
        <f>SUM(I99:I104)</f>
        <v>31602389</v>
      </c>
    </row>
    <row r="99" spans="1:9" ht="12.75" customHeight="1" x14ac:dyDescent="0.2">
      <c r="A99" s="402" t="s">
        <v>80</v>
      </c>
      <c r="B99" s="402"/>
      <c r="C99" s="402"/>
      <c r="D99" s="402"/>
      <c r="E99" s="402"/>
      <c r="F99" s="402"/>
      <c r="G99" s="86">
        <v>91</v>
      </c>
      <c r="H99" s="90">
        <v>4909449</v>
      </c>
      <c r="I99" s="90">
        <v>4864549</v>
      </c>
    </row>
    <row r="100" spans="1:9" ht="12.75" customHeight="1" x14ac:dyDescent="0.2">
      <c r="A100" s="402" t="s">
        <v>81</v>
      </c>
      <c r="B100" s="402"/>
      <c r="C100" s="402"/>
      <c r="D100" s="402"/>
      <c r="E100" s="402"/>
      <c r="F100" s="402"/>
      <c r="G100" s="86">
        <v>92</v>
      </c>
      <c r="H100" s="90">
        <v>0</v>
      </c>
      <c r="I100" s="90">
        <v>0</v>
      </c>
    </row>
    <row r="101" spans="1:9" ht="12.75" customHeight="1" x14ac:dyDescent="0.2">
      <c r="A101" s="402" t="s">
        <v>82</v>
      </c>
      <c r="B101" s="402"/>
      <c r="C101" s="402"/>
      <c r="D101" s="402"/>
      <c r="E101" s="402"/>
      <c r="F101" s="402"/>
      <c r="G101" s="86">
        <v>93</v>
      </c>
      <c r="H101" s="90">
        <v>21041178</v>
      </c>
      <c r="I101" s="90">
        <v>21273820</v>
      </c>
    </row>
    <row r="102" spans="1:9" ht="12.75" customHeight="1" x14ac:dyDescent="0.2">
      <c r="A102" s="402" t="s">
        <v>83</v>
      </c>
      <c r="B102" s="402"/>
      <c r="C102" s="402"/>
      <c r="D102" s="402"/>
      <c r="E102" s="402"/>
      <c r="F102" s="402"/>
      <c r="G102" s="86">
        <v>94</v>
      </c>
      <c r="H102" s="87">
        <v>0</v>
      </c>
      <c r="I102" s="87">
        <v>0</v>
      </c>
    </row>
    <row r="103" spans="1:9" ht="12.75" customHeight="1" x14ac:dyDescent="0.2">
      <c r="A103" s="402" t="s">
        <v>84</v>
      </c>
      <c r="B103" s="402"/>
      <c r="C103" s="402"/>
      <c r="D103" s="402"/>
      <c r="E103" s="402"/>
      <c r="F103" s="402"/>
      <c r="G103" s="86">
        <v>95</v>
      </c>
      <c r="H103" s="87">
        <v>0</v>
      </c>
      <c r="I103" s="87">
        <v>0</v>
      </c>
    </row>
    <row r="104" spans="1:9" ht="12.75" customHeight="1" x14ac:dyDescent="0.2">
      <c r="A104" s="402" t="s">
        <v>85</v>
      </c>
      <c r="B104" s="402"/>
      <c r="C104" s="402"/>
      <c r="D104" s="402"/>
      <c r="E104" s="402"/>
      <c r="F104" s="402"/>
      <c r="G104" s="86">
        <v>96</v>
      </c>
      <c r="H104" s="87">
        <v>1954099</v>
      </c>
      <c r="I104" s="87">
        <v>5464020</v>
      </c>
    </row>
    <row r="105" spans="1:9" ht="12.75" customHeight="1" x14ac:dyDescent="0.2">
      <c r="A105" s="404" t="s">
        <v>346</v>
      </c>
      <c r="B105" s="404"/>
      <c r="C105" s="404"/>
      <c r="D105" s="404"/>
      <c r="E105" s="404"/>
      <c r="F105" s="404"/>
      <c r="G105" s="88">
        <v>97</v>
      </c>
      <c r="H105" s="89">
        <f>SUM(H106:H116)</f>
        <v>264804253</v>
      </c>
      <c r="I105" s="89">
        <f>SUM(I106:I116)</f>
        <v>255661934</v>
      </c>
    </row>
    <row r="106" spans="1:9" ht="12.75" customHeight="1" x14ac:dyDescent="0.2">
      <c r="A106" s="402" t="s">
        <v>86</v>
      </c>
      <c r="B106" s="402"/>
      <c r="C106" s="402"/>
      <c r="D106" s="402"/>
      <c r="E106" s="402"/>
      <c r="F106" s="402"/>
      <c r="G106" s="86">
        <v>98</v>
      </c>
      <c r="H106" s="91">
        <v>0</v>
      </c>
      <c r="I106" s="91">
        <v>0</v>
      </c>
    </row>
    <row r="107" spans="1:9" ht="12.75" customHeight="1" x14ac:dyDescent="0.2">
      <c r="A107" s="402" t="s">
        <v>87</v>
      </c>
      <c r="B107" s="402"/>
      <c r="C107" s="402"/>
      <c r="D107" s="402"/>
      <c r="E107" s="402"/>
      <c r="F107" s="402"/>
      <c r="G107" s="86">
        <v>99</v>
      </c>
      <c r="H107" s="90">
        <v>0</v>
      </c>
      <c r="I107" s="90">
        <v>0</v>
      </c>
    </row>
    <row r="108" spans="1:9" ht="12.75" customHeight="1" x14ac:dyDescent="0.2">
      <c r="A108" s="402" t="s">
        <v>88</v>
      </c>
      <c r="B108" s="402"/>
      <c r="C108" s="402"/>
      <c r="D108" s="402"/>
      <c r="E108" s="402"/>
      <c r="F108" s="402"/>
      <c r="G108" s="86">
        <v>100</v>
      </c>
      <c r="H108" s="90">
        <v>0</v>
      </c>
      <c r="I108" s="90">
        <v>0</v>
      </c>
    </row>
    <row r="109" spans="1:9" ht="22.15" customHeight="1" x14ac:dyDescent="0.2">
      <c r="A109" s="402" t="s">
        <v>89</v>
      </c>
      <c r="B109" s="402"/>
      <c r="C109" s="402"/>
      <c r="D109" s="402"/>
      <c r="E109" s="402"/>
      <c r="F109" s="402"/>
      <c r="G109" s="86">
        <v>101</v>
      </c>
      <c r="H109" s="90">
        <v>0</v>
      </c>
      <c r="I109" s="90">
        <v>0</v>
      </c>
    </row>
    <row r="110" spans="1:9" ht="12.75" customHeight="1" x14ac:dyDescent="0.2">
      <c r="A110" s="402" t="s">
        <v>90</v>
      </c>
      <c r="B110" s="402"/>
      <c r="C110" s="402"/>
      <c r="D110" s="402"/>
      <c r="E110" s="402"/>
      <c r="F110" s="402"/>
      <c r="G110" s="86">
        <v>102</v>
      </c>
      <c r="H110" s="90">
        <v>0</v>
      </c>
      <c r="I110" s="90">
        <v>0</v>
      </c>
    </row>
    <row r="111" spans="1:9" ht="12.75" customHeight="1" x14ac:dyDescent="0.2">
      <c r="A111" s="402" t="s">
        <v>91</v>
      </c>
      <c r="B111" s="402"/>
      <c r="C111" s="402"/>
      <c r="D111" s="402"/>
      <c r="E111" s="402"/>
      <c r="F111" s="402"/>
      <c r="G111" s="86">
        <v>103</v>
      </c>
      <c r="H111" s="90">
        <v>250591701</v>
      </c>
      <c r="I111" s="90">
        <v>243234571</v>
      </c>
    </row>
    <row r="112" spans="1:9" ht="12.75" customHeight="1" x14ac:dyDescent="0.2">
      <c r="A112" s="402" t="s">
        <v>92</v>
      </c>
      <c r="B112" s="402"/>
      <c r="C112" s="402"/>
      <c r="D112" s="402"/>
      <c r="E112" s="402"/>
      <c r="F112" s="402"/>
      <c r="G112" s="86">
        <v>104</v>
      </c>
      <c r="H112" s="90">
        <v>0</v>
      </c>
      <c r="I112" s="90">
        <v>0</v>
      </c>
    </row>
    <row r="113" spans="1:9" ht="12.75" customHeight="1" x14ac:dyDescent="0.2">
      <c r="A113" s="402" t="s">
        <v>93</v>
      </c>
      <c r="B113" s="402"/>
      <c r="C113" s="402"/>
      <c r="D113" s="402"/>
      <c r="E113" s="402"/>
      <c r="F113" s="402"/>
      <c r="G113" s="86">
        <v>105</v>
      </c>
      <c r="H113" s="91">
        <v>98920</v>
      </c>
      <c r="I113" s="91">
        <v>45615</v>
      </c>
    </row>
    <row r="114" spans="1:9" ht="12.75" customHeight="1" x14ac:dyDescent="0.2">
      <c r="A114" s="402" t="s">
        <v>94</v>
      </c>
      <c r="B114" s="402"/>
      <c r="C114" s="402"/>
      <c r="D114" s="402"/>
      <c r="E114" s="402"/>
      <c r="F114" s="402"/>
      <c r="G114" s="86">
        <v>106</v>
      </c>
      <c r="H114" s="90">
        <v>0</v>
      </c>
      <c r="I114" s="90">
        <v>0</v>
      </c>
    </row>
    <row r="115" spans="1:9" ht="12.75" customHeight="1" x14ac:dyDescent="0.2">
      <c r="A115" s="402" t="s">
        <v>95</v>
      </c>
      <c r="B115" s="402"/>
      <c r="C115" s="402"/>
      <c r="D115" s="402"/>
      <c r="E115" s="402"/>
      <c r="F115" s="402"/>
      <c r="G115" s="86">
        <v>107</v>
      </c>
      <c r="H115" s="87">
        <v>539739</v>
      </c>
      <c r="I115" s="87">
        <v>430256</v>
      </c>
    </row>
    <row r="116" spans="1:9" ht="12.75" customHeight="1" x14ac:dyDescent="0.2">
      <c r="A116" s="402" t="s">
        <v>96</v>
      </c>
      <c r="B116" s="402"/>
      <c r="C116" s="402"/>
      <c r="D116" s="402"/>
      <c r="E116" s="402"/>
      <c r="F116" s="402"/>
      <c r="G116" s="86">
        <v>108</v>
      </c>
      <c r="H116" s="87">
        <v>13573893</v>
      </c>
      <c r="I116" s="87">
        <v>11951492</v>
      </c>
    </row>
    <row r="117" spans="1:9" ht="12.75" customHeight="1" x14ac:dyDescent="0.2">
      <c r="A117" s="404" t="s">
        <v>347</v>
      </c>
      <c r="B117" s="404"/>
      <c r="C117" s="404"/>
      <c r="D117" s="404"/>
      <c r="E117" s="404"/>
      <c r="F117" s="404"/>
      <c r="G117" s="88">
        <v>109</v>
      </c>
      <c r="H117" s="89">
        <f>SUM(H118:H131)</f>
        <v>63039490</v>
      </c>
      <c r="I117" s="89">
        <f>SUM(I118:I131)</f>
        <v>88591252</v>
      </c>
    </row>
    <row r="118" spans="1:9" ht="12.75" customHeight="1" x14ac:dyDescent="0.2">
      <c r="A118" s="402" t="s">
        <v>86</v>
      </c>
      <c r="B118" s="402"/>
      <c r="C118" s="402"/>
      <c r="D118" s="402"/>
      <c r="E118" s="402"/>
      <c r="F118" s="402"/>
      <c r="G118" s="86">
        <v>110</v>
      </c>
      <c r="H118" s="90">
        <v>81514</v>
      </c>
      <c r="I118" s="90">
        <v>19617535</v>
      </c>
    </row>
    <row r="119" spans="1:9" ht="12.75" customHeight="1" x14ac:dyDescent="0.2">
      <c r="A119" s="402" t="s">
        <v>87</v>
      </c>
      <c r="B119" s="402"/>
      <c r="C119" s="402"/>
      <c r="D119" s="402"/>
      <c r="E119" s="402"/>
      <c r="F119" s="402"/>
      <c r="G119" s="86">
        <v>111</v>
      </c>
      <c r="H119" s="90">
        <v>0</v>
      </c>
      <c r="I119" s="90">
        <v>0</v>
      </c>
    </row>
    <row r="120" spans="1:9" ht="12.75" customHeight="1" x14ac:dyDescent="0.2">
      <c r="A120" s="402" t="s">
        <v>88</v>
      </c>
      <c r="B120" s="402"/>
      <c r="C120" s="402"/>
      <c r="D120" s="402"/>
      <c r="E120" s="402"/>
      <c r="F120" s="402"/>
      <c r="G120" s="86">
        <v>112</v>
      </c>
      <c r="H120" s="90">
        <v>0</v>
      </c>
      <c r="I120" s="90">
        <v>0</v>
      </c>
    </row>
    <row r="121" spans="1:9" ht="25.9" customHeight="1" x14ac:dyDescent="0.2">
      <c r="A121" s="402" t="s">
        <v>89</v>
      </c>
      <c r="B121" s="402"/>
      <c r="C121" s="402"/>
      <c r="D121" s="402"/>
      <c r="E121" s="402"/>
      <c r="F121" s="402"/>
      <c r="G121" s="86">
        <v>113</v>
      </c>
      <c r="H121" s="90">
        <v>0</v>
      </c>
      <c r="I121" s="90">
        <v>0</v>
      </c>
    </row>
    <row r="122" spans="1:9" ht="12.75" customHeight="1" x14ac:dyDescent="0.2">
      <c r="A122" s="402" t="s">
        <v>90</v>
      </c>
      <c r="B122" s="402"/>
      <c r="C122" s="402"/>
      <c r="D122" s="402"/>
      <c r="E122" s="402"/>
      <c r="F122" s="402"/>
      <c r="G122" s="86">
        <v>114</v>
      </c>
      <c r="H122" s="90">
        <v>5304000</v>
      </c>
      <c r="I122" s="90">
        <v>0</v>
      </c>
    </row>
    <row r="123" spans="1:9" ht="12.75" customHeight="1" x14ac:dyDescent="0.2">
      <c r="A123" s="402" t="s">
        <v>91</v>
      </c>
      <c r="B123" s="402"/>
      <c r="C123" s="402"/>
      <c r="D123" s="402"/>
      <c r="E123" s="402"/>
      <c r="F123" s="402"/>
      <c r="G123" s="86">
        <v>115</v>
      </c>
      <c r="H123" s="90">
        <v>33903221</v>
      </c>
      <c r="I123" s="90">
        <v>41893101</v>
      </c>
    </row>
    <row r="124" spans="1:9" ht="12.75" customHeight="1" x14ac:dyDescent="0.2">
      <c r="A124" s="402" t="s">
        <v>92</v>
      </c>
      <c r="B124" s="402"/>
      <c r="C124" s="402"/>
      <c r="D124" s="402"/>
      <c r="E124" s="402"/>
      <c r="F124" s="402"/>
      <c r="G124" s="86">
        <v>116</v>
      </c>
      <c r="H124" s="90">
        <v>7834748</v>
      </c>
      <c r="I124" s="90">
        <v>4278067</v>
      </c>
    </row>
    <row r="125" spans="1:9" ht="12.75" customHeight="1" x14ac:dyDescent="0.2">
      <c r="A125" s="402" t="s">
        <v>93</v>
      </c>
      <c r="B125" s="402"/>
      <c r="C125" s="402"/>
      <c r="D125" s="402"/>
      <c r="E125" s="402"/>
      <c r="F125" s="402"/>
      <c r="G125" s="86">
        <v>117</v>
      </c>
      <c r="H125" s="90">
        <v>11302344</v>
      </c>
      <c r="I125" s="90">
        <v>16313119</v>
      </c>
    </row>
    <row r="126" spans="1:9" x14ac:dyDescent="0.2">
      <c r="A126" s="402" t="s">
        <v>94</v>
      </c>
      <c r="B126" s="402"/>
      <c r="C126" s="402"/>
      <c r="D126" s="402"/>
      <c r="E126" s="402"/>
      <c r="F126" s="402"/>
      <c r="G126" s="86">
        <v>118</v>
      </c>
      <c r="H126" s="90">
        <v>0</v>
      </c>
      <c r="I126" s="90">
        <v>0</v>
      </c>
    </row>
    <row r="127" spans="1:9" x14ac:dyDescent="0.2">
      <c r="A127" s="402" t="s">
        <v>97</v>
      </c>
      <c r="B127" s="402"/>
      <c r="C127" s="402"/>
      <c r="D127" s="402"/>
      <c r="E127" s="402"/>
      <c r="F127" s="402"/>
      <c r="G127" s="86">
        <v>119</v>
      </c>
      <c r="H127" s="90">
        <v>3220908</v>
      </c>
      <c r="I127" s="90">
        <v>3989099</v>
      </c>
    </row>
    <row r="128" spans="1:9" x14ac:dyDescent="0.2">
      <c r="A128" s="402" t="s">
        <v>98</v>
      </c>
      <c r="B128" s="402"/>
      <c r="C128" s="402"/>
      <c r="D128" s="402"/>
      <c r="E128" s="402"/>
      <c r="F128" s="402"/>
      <c r="G128" s="86">
        <v>120</v>
      </c>
      <c r="H128" s="90">
        <v>836100</v>
      </c>
      <c r="I128" s="90">
        <v>1842979</v>
      </c>
    </row>
    <row r="129" spans="1:9" x14ac:dyDescent="0.2">
      <c r="A129" s="402" t="s">
        <v>99</v>
      </c>
      <c r="B129" s="402"/>
      <c r="C129" s="402"/>
      <c r="D129" s="402"/>
      <c r="E129" s="402"/>
      <c r="F129" s="402"/>
      <c r="G129" s="86">
        <v>121</v>
      </c>
      <c r="H129" s="90">
        <v>379676</v>
      </c>
      <c r="I129" s="90">
        <v>379676</v>
      </c>
    </row>
    <row r="130" spans="1:9" x14ac:dyDescent="0.2">
      <c r="A130" s="402" t="s">
        <v>100</v>
      </c>
      <c r="B130" s="402"/>
      <c r="C130" s="402"/>
      <c r="D130" s="402"/>
      <c r="E130" s="402"/>
      <c r="F130" s="402"/>
      <c r="G130" s="86">
        <v>122</v>
      </c>
      <c r="H130" s="87">
        <v>0</v>
      </c>
      <c r="I130" s="87">
        <v>0</v>
      </c>
    </row>
    <row r="131" spans="1:9" x14ac:dyDescent="0.2">
      <c r="A131" s="402" t="s">
        <v>101</v>
      </c>
      <c r="B131" s="402"/>
      <c r="C131" s="402"/>
      <c r="D131" s="402"/>
      <c r="E131" s="402"/>
      <c r="F131" s="402"/>
      <c r="G131" s="86">
        <v>123</v>
      </c>
      <c r="H131" s="87">
        <v>176979</v>
      </c>
      <c r="I131" s="87">
        <v>277676</v>
      </c>
    </row>
    <row r="132" spans="1:9" ht="22.15" customHeight="1" x14ac:dyDescent="0.2">
      <c r="A132" s="423" t="s">
        <v>102</v>
      </c>
      <c r="B132" s="423"/>
      <c r="C132" s="423"/>
      <c r="D132" s="423"/>
      <c r="E132" s="423"/>
      <c r="F132" s="423"/>
      <c r="G132" s="86">
        <v>124</v>
      </c>
      <c r="H132" s="87">
        <v>8991686</v>
      </c>
      <c r="I132" s="87">
        <v>7733174</v>
      </c>
    </row>
    <row r="133" spans="1:9" x14ac:dyDescent="0.2">
      <c r="A133" s="404" t="s">
        <v>348</v>
      </c>
      <c r="B133" s="404"/>
      <c r="C133" s="404"/>
      <c r="D133" s="404"/>
      <c r="E133" s="404"/>
      <c r="F133" s="404"/>
      <c r="G133" s="88">
        <v>125</v>
      </c>
      <c r="H133" s="89">
        <f>H75+H98+H105+H117+H132</f>
        <v>1471147310</v>
      </c>
      <c r="I133" s="89">
        <f>I75+I98+I105+I117+I132</f>
        <v>2195235752</v>
      </c>
    </row>
    <row r="134" spans="1:9" x14ac:dyDescent="0.2">
      <c r="A134" s="423" t="s">
        <v>103</v>
      </c>
      <c r="B134" s="423"/>
      <c r="C134" s="423"/>
      <c r="D134" s="423"/>
      <c r="E134" s="423"/>
      <c r="F134" s="423"/>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100" zoomScaleNormal="100" zoomScaleSheetLayoutView="110" workbookViewId="0">
      <selection activeCell="H124" sqref="H124"/>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434" t="s">
        <v>105</v>
      </c>
      <c r="B1" s="407"/>
      <c r="C1" s="407"/>
      <c r="D1" s="407"/>
      <c r="E1" s="407"/>
      <c r="F1" s="407"/>
      <c r="G1" s="407"/>
      <c r="H1" s="407"/>
      <c r="I1" s="407"/>
    </row>
    <row r="2" spans="1:9" x14ac:dyDescent="0.2">
      <c r="A2" s="433" t="s">
        <v>463</v>
      </c>
      <c r="B2" s="409"/>
      <c r="C2" s="409"/>
      <c r="D2" s="409"/>
      <c r="E2" s="409"/>
      <c r="F2" s="409"/>
      <c r="G2" s="409"/>
      <c r="H2" s="409"/>
      <c r="I2" s="409"/>
    </row>
    <row r="3" spans="1:9" x14ac:dyDescent="0.2">
      <c r="A3" s="442" t="s">
        <v>279</v>
      </c>
      <c r="B3" s="443"/>
      <c r="C3" s="443"/>
      <c r="D3" s="443"/>
      <c r="E3" s="443"/>
      <c r="F3" s="443"/>
      <c r="G3" s="443"/>
      <c r="H3" s="443"/>
      <c r="I3" s="443"/>
    </row>
    <row r="4" spans="1:9" x14ac:dyDescent="0.2">
      <c r="A4" s="432" t="s">
        <v>464</v>
      </c>
      <c r="B4" s="413"/>
      <c r="C4" s="413"/>
      <c r="D4" s="413"/>
      <c r="E4" s="413"/>
      <c r="F4" s="413"/>
      <c r="G4" s="413"/>
      <c r="H4" s="413"/>
      <c r="I4" s="414"/>
    </row>
    <row r="5" spans="1:9" ht="23.25" x14ac:dyDescent="0.2">
      <c r="A5" s="428" t="s">
        <v>2</v>
      </c>
      <c r="B5" s="429"/>
      <c r="C5" s="429"/>
      <c r="D5" s="429"/>
      <c r="E5" s="429"/>
      <c r="F5" s="429"/>
      <c r="G5" s="92" t="s">
        <v>106</v>
      </c>
      <c r="H5" s="93" t="s">
        <v>293</v>
      </c>
      <c r="I5" s="93" t="s">
        <v>276</v>
      </c>
    </row>
    <row r="6" spans="1:9" x14ac:dyDescent="0.2">
      <c r="A6" s="430">
        <v>1</v>
      </c>
      <c r="B6" s="431"/>
      <c r="C6" s="431"/>
      <c r="D6" s="431"/>
      <c r="E6" s="431"/>
      <c r="F6" s="431"/>
      <c r="G6" s="94">
        <v>2</v>
      </c>
      <c r="H6" s="93">
        <v>3</v>
      </c>
      <c r="I6" s="93">
        <v>4</v>
      </c>
    </row>
    <row r="7" spans="1:9" x14ac:dyDescent="0.2">
      <c r="A7" s="404" t="s">
        <v>364</v>
      </c>
      <c r="B7" s="404"/>
      <c r="C7" s="404"/>
      <c r="D7" s="404"/>
      <c r="E7" s="404"/>
      <c r="F7" s="404"/>
      <c r="G7" s="88">
        <v>1</v>
      </c>
      <c r="H7" s="89">
        <f>SUM(H8:H12)</f>
        <v>96092212</v>
      </c>
      <c r="I7" s="89">
        <f>SUM(I8:I12)</f>
        <v>286070282</v>
      </c>
    </row>
    <row r="8" spans="1:9" x14ac:dyDescent="0.2">
      <c r="A8" s="402" t="s">
        <v>118</v>
      </c>
      <c r="B8" s="402"/>
      <c r="C8" s="402"/>
      <c r="D8" s="402"/>
      <c r="E8" s="402"/>
      <c r="F8" s="402"/>
      <c r="G8" s="86">
        <v>2</v>
      </c>
      <c r="H8" s="87">
        <v>386341</v>
      </c>
      <c r="I8" s="87">
        <v>1293283</v>
      </c>
    </row>
    <row r="9" spans="1:9" x14ac:dyDescent="0.2">
      <c r="A9" s="402" t="s">
        <v>119</v>
      </c>
      <c r="B9" s="402"/>
      <c r="C9" s="402"/>
      <c r="D9" s="402"/>
      <c r="E9" s="402"/>
      <c r="F9" s="402"/>
      <c r="G9" s="86">
        <v>3</v>
      </c>
      <c r="H9" s="87">
        <v>89651293</v>
      </c>
      <c r="I9" s="87">
        <v>279607041</v>
      </c>
    </row>
    <row r="10" spans="1:9" x14ac:dyDescent="0.2">
      <c r="A10" s="402" t="s">
        <v>120</v>
      </c>
      <c r="B10" s="402"/>
      <c r="C10" s="402"/>
      <c r="D10" s="402"/>
      <c r="E10" s="402"/>
      <c r="F10" s="402"/>
      <c r="G10" s="86">
        <v>4</v>
      </c>
      <c r="H10" s="87">
        <v>21131</v>
      </c>
      <c r="I10" s="87">
        <v>13498</v>
      </c>
    </row>
    <row r="11" spans="1:9" x14ac:dyDescent="0.2">
      <c r="A11" s="402" t="s">
        <v>121</v>
      </c>
      <c r="B11" s="402"/>
      <c r="C11" s="402"/>
      <c r="D11" s="402"/>
      <c r="E11" s="402"/>
      <c r="F11" s="402"/>
      <c r="G11" s="86">
        <v>5</v>
      </c>
      <c r="H11" s="87">
        <v>297604</v>
      </c>
      <c r="I11" s="87">
        <v>78227</v>
      </c>
    </row>
    <row r="12" spans="1:9" x14ac:dyDescent="0.2">
      <c r="A12" s="402" t="s">
        <v>122</v>
      </c>
      <c r="B12" s="402"/>
      <c r="C12" s="402"/>
      <c r="D12" s="402"/>
      <c r="E12" s="402"/>
      <c r="F12" s="402"/>
      <c r="G12" s="86">
        <v>6</v>
      </c>
      <c r="H12" s="87">
        <v>5735843</v>
      </c>
      <c r="I12" s="87">
        <v>5078233</v>
      </c>
    </row>
    <row r="13" spans="1:9" ht="16.5" customHeight="1" x14ac:dyDescent="0.2">
      <c r="A13" s="404" t="s">
        <v>365</v>
      </c>
      <c r="B13" s="404"/>
      <c r="C13" s="404"/>
      <c r="D13" s="404"/>
      <c r="E13" s="404"/>
      <c r="F13" s="404"/>
      <c r="G13" s="88">
        <v>7</v>
      </c>
      <c r="H13" s="89">
        <f>H14+H15+H19+H23+H24+H25+H28+H35</f>
        <v>162140276</v>
      </c>
      <c r="I13" s="89">
        <f>I14+I15+I19+I23+I24+I25+I28+I35</f>
        <v>273379813</v>
      </c>
    </row>
    <row r="14" spans="1:9" x14ac:dyDescent="0.2">
      <c r="A14" s="402" t="s">
        <v>107</v>
      </c>
      <c r="B14" s="402"/>
      <c r="C14" s="402"/>
      <c r="D14" s="402"/>
      <c r="E14" s="402"/>
      <c r="F14" s="402"/>
      <c r="G14" s="86">
        <v>8</v>
      </c>
      <c r="H14" s="87">
        <v>0</v>
      </c>
      <c r="I14" s="87">
        <v>0</v>
      </c>
    </row>
    <row r="15" spans="1:9" x14ac:dyDescent="0.2">
      <c r="A15" s="441" t="s">
        <v>436</v>
      </c>
      <c r="B15" s="441"/>
      <c r="C15" s="441"/>
      <c r="D15" s="441"/>
      <c r="E15" s="441"/>
      <c r="F15" s="441"/>
      <c r="G15" s="88">
        <v>9</v>
      </c>
      <c r="H15" s="89">
        <f>SUM(H16:H18)</f>
        <v>28713187</v>
      </c>
      <c r="I15" s="89">
        <f>SUM(I16:I18)</f>
        <v>76817828</v>
      </c>
    </row>
    <row r="16" spans="1:9" x14ac:dyDescent="0.2">
      <c r="A16" s="435" t="s">
        <v>123</v>
      </c>
      <c r="B16" s="435"/>
      <c r="C16" s="435"/>
      <c r="D16" s="435"/>
      <c r="E16" s="435"/>
      <c r="F16" s="435"/>
      <c r="G16" s="86">
        <v>10</v>
      </c>
      <c r="H16" s="87">
        <v>17184237</v>
      </c>
      <c r="I16" s="87">
        <v>42807180</v>
      </c>
    </row>
    <row r="17" spans="1:9" x14ac:dyDescent="0.2">
      <c r="A17" s="435" t="s">
        <v>124</v>
      </c>
      <c r="B17" s="435"/>
      <c r="C17" s="435"/>
      <c r="D17" s="435"/>
      <c r="E17" s="435"/>
      <c r="F17" s="435"/>
      <c r="G17" s="86">
        <v>11</v>
      </c>
      <c r="H17" s="87">
        <v>68437</v>
      </c>
      <c r="I17" s="87">
        <v>210311</v>
      </c>
    </row>
    <row r="18" spans="1:9" x14ac:dyDescent="0.2">
      <c r="A18" s="435" t="s">
        <v>125</v>
      </c>
      <c r="B18" s="435"/>
      <c r="C18" s="435"/>
      <c r="D18" s="435"/>
      <c r="E18" s="435"/>
      <c r="F18" s="435"/>
      <c r="G18" s="86">
        <v>12</v>
      </c>
      <c r="H18" s="87">
        <v>11460513</v>
      </c>
      <c r="I18" s="87">
        <v>33800337</v>
      </c>
    </row>
    <row r="19" spans="1:9" x14ac:dyDescent="0.2">
      <c r="A19" s="441" t="s">
        <v>437</v>
      </c>
      <c r="B19" s="441"/>
      <c r="C19" s="441"/>
      <c r="D19" s="441"/>
      <c r="E19" s="441"/>
      <c r="F19" s="441"/>
      <c r="G19" s="88">
        <v>13</v>
      </c>
      <c r="H19" s="89">
        <f>SUM(H20:H22)</f>
        <v>24667098</v>
      </c>
      <c r="I19" s="89">
        <f>SUM(I20:I22)</f>
        <v>53777655</v>
      </c>
    </row>
    <row r="20" spans="1:9" x14ac:dyDescent="0.2">
      <c r="A20" s="435" t="s">
        <v>108</v>
      </c>
      <c r="B20" s="435"/>
      <c r="C20" s="435"/>
      <c r="D20" s="435"/>
      <c r="E20" s="435"/>
      <c r="F20" s="435"/>
      <c r="G20" s="86">
        <v>14</v>
      </c>
      <c r="H20" s="87">
        <v>16539956</v>
      </c>
      <c r="I20" s="87">
        <v>33939809</v>
      </c>
    </row>
    <row r="21" spans="1:9" x14ac:dyDescent="0.2">
      <c r="A21" s="435" t="s">
        <v>109</v>
      </c>
      <c r="B21" s="435"/>
      <c r="C21" s="435"/>
      <c r="D21" s="435"/>
      <c r="E21" s="435"/>
      <c r="F21" s="435"/>
      <c r="G21" s="86">
        <v>15</v>
      </c>
      <c r="H21" s="87">
        <v>5428613</v>
      </c>
      <c r="I21" s="87">
        <v>12519068</v>
      </c>
    </row>
    <row r="22" spans="1:9" x14ac:dyDescent="0.2">
      <c r="A22" s="435" t="s">
        <v>110</v>
      </c>
      <c r="B22" s="435"/>
      <c r="C22" s="435"/>
      <c r="D22" s="435"/>
      <c r="E22" s="435"/>
      <c r="F22" s="435"/>
      <c r="G22" s="86">
        <v>16</v>
      </c>
      <c r="H22" s="87">
        <v>2698529</v>
      </c>
      <c r="I22" s="87">
        <v>7318778</v>
      </c>
    </row>
    <row r="23" spans="1:9" x14ac:dyDescent="0.2">
      <c r="A23" s="402" t="s">
        <v>111</v>
      </c>
      <c r="B23" s="402"/>
      <c r="C23" s="402"/>
      <c r="D23" s="402"/>
      <c r="E23" s="402"/>
      <c r="F23" s="402"/>
      <c r="G23" s="86">
        <v>17</v>
      </c>
      <c r="H23" s="87">
        <v>89129881</v>
      </c>
      <c r="I23" s="87">
        <v>96592487</v>
      </c>
    </row>
    <row r="24" spans="1:9" x14ac:dyDescent="0.2">
      <c r="A24" s="402" t="s">
        <v>112</v>
      </c>
      <c r="B24" s="402"/>
      <c r="C24" s="402"/>
      <c r="D24" s="402"/>
      <c r="E24" s="402"/>
      <c r="F24" s="402"/>
      <c r="G24" s="86">
        <v>18</v>
      </c>
      <c r="H24" s="87">
        <v>14914533</v>
      </c>
      <c r="I24" s="87">
        <v>39090454</v>
      </c>
    </row>
    <row r="25" spans="1:9" x14ac:dyDescent="0.2">
      <c r="A25" s="441" t="s">
        <v>438</v>
      </c>
      <c r="B25" s="441"/>
      <c r="C25" s="441"/>
      <c r="D25" s="441"/>
      <c r="E25" s="441"/>
      <c r="F25" s="441"/>
      <c r="G25" s="88">
        <v>19</v>
      </c>
      <c r="H25" s="89">
        <f>H26+H27</f>
        <v>115437</v>
      </c>
      <c r="I25" s="89">
        <f>I26+I27</f>
        <v>23630</v>
      </c>
    </row>
    <row r="26" spans="1:9" x14ac:dyDescent="0.2">
      <c r="A26" s="435" t="s">
        <v>126</v>
      </c>
      <c r="B26" s="435"/>
      <c r="C26" s="435"/>
      <c r="D26" s="435"/>
      <c r="E26" s="435"/>
      <c r="F26" s="435"/>
      <c r="G26" s="86">
        <v>20</v>
      </c>
      <c r="H26" s="87">
        <v>0</v>
      </c>
      <c r="I26" s="87">
        <v>0</v>
      </c>
    </row>
    <row r="27" spans="1:9" x14ac:dyDescent="0.2">
      <c r="A27" s="435" t="s">
        <v>127</v>
      </c>
      <c r="B27" s="435"/>
      <c r="C27" s="435"/>
      <c r="D27" s="435"/>
      <c r="E27" s="435"/>
      <c r="F27" s="435"/>
      <c r="G27" s="86">
        <v>21</v>
      </c>
      <c r="H27" s="87">
        <v>115437</v>
      </c>
      <c r="I27" s="87">
        <v>23630</v>
      </c>
    </row>
    <row r="28" spans="1:9" x14ac:dyDescent="0.2">
      <c r="A28" s="441" t="s">
        <v>439</v>
      </c>
      <c r="B28" s="441"/>
      <c r="C28" s="441"/>
      <c r="D28" s="441"/>
      <c r="E28" s="441"/>
      <c r="F28" s="441"/>
      <c r="G28" s="88">
        <v>22</v>
      </c>
      <c r="H28" s="89">
        <f>SUM(H29:H34)</f>
        <v>3147789</v>
      </c>
      <c r="I28" s="89">
        <f>SUM(I29:I34)</f>
        <v>3703810</v>
      </c>
    </row>
    <row r="29" spans="1:9" x14ac:dyDescent="0.2">
      <c r="A29" s="435" t="s">
        <v>128</v>
      </c>
      <c r="B29" s="435"/>
      <c r="C29" s="435"/>
      <c r="D29" s="435"/>
      <c r="E29" s="435"/>
      <c r="F29" s="435"/>
      <c r="G29" s="86">
        <v>23</v>
      </c>
      <c r="H29" s="87">
        <v>2881028</v>
      </c>
      <c r="I29" s="87">
        <v>111345</v>
      </c>
    </row>
    <row r="30" spans="1:9" x14ac:dyDescent="0.2">
      <c r="A30" s="435" t="s">
        <v>129</v>
      </c>
      <c r="B30" s="435"/>
      <c r="C30" s="435"/>
      <c r="D30" s="435"/>
      <c r="E30" s="435"/>
      <c r="F30" s="435"/>
      <c r="G30" s="86">
        <v>24</v>
      </c>
      <c r="H30" s="87">
        <v>0</v>
      </c>
      <c r="I30" s="87">
        <v>0</v>
      </c>
    </row>
    <row r="31" spans="1:9" x14ac:dyDescent="0.2">
      <c r="A31" s="435" t="s">
        <v>130</v>
      </c>
      <c r="B31" s="435"/>
      <c r="C31" s="435"/>
      <c r="D31" s="435"/>
      <c r="E31" s="435"/>
      <c r="F31" s="435"/>
      <c r="G31" s="86">
        <v>25</v>
      </c>
      <c r="H31" s="87">
        <v>266761</v>
      </c>
      <c r="I31" s="87">
        <v>256649</v>
      </c>
    </row>
    <row r="32" spans="1:9" x14ac:dyDescent="0.2">
      <c r="A32" s="435" t="s">
        <v>131</v>
      </c>
      <c r="B32" s="435"/>
      <c r="C32" s="435"/>
      <c r="D32" s="435"/>
      <c r="E32" s="435"/>
      <c r="F32" s="435"/>
      <c r="G32" s="86">
        <v>26</v>
      </c>
      <c r="H32" s="87">
        <v>0</v>
      </c>
      <c r="I32" s="87">
        <v>0</v>
      </c>
    </row>
    <row r="33" spans="1:9" x14ac:dyDescent="0.2">
      <c r="A33" s="435" t="s">
        <v>132</v>
      </c>
      <c r="B33" s="435"/>
      <c r="C33" s="435"/>
      <c r="D33" s="435"/>
      <c r="E33" s="435"/>
      <c r="F33" s="435"/>
      <c r="G33" s="86">
        <v>27</v>
      </c>
      <c r="H33" s="87">
        <v>0</v>
      </c>
      <c r="I33" s="87">
        <v>0</v>
      </c>
    </row>
    <row r="34" spans="1:9" x14ac:dyDescent="0.2">
      <c r="A34" s="435" t="s">
        <v>133</v>
      </c>
      <c r="B34" s="435"/>
      <c r="C34" s="435"/>
      <c r="D34" s="435"/>
      <c r="E34" s="435"/>
      <c r="F34" s="435"/>
      <c r="G34" s="86">
        <v>28</v>
      </c>
      <c r="H34" s="87">
        <v>0</v>
      </c>
      <c r="I34" s="87">
        <v>3335816</v>
      </c>
    </row>
    <row r="35" spans="1:9" x14ac:dyDescent="0.2">
      <c r="A35" s="402" t="s">
        <v>113</v>
      </c>
      <c r="B35" s="402"/>
      <c r="C35" s="402"/>
      <c r="D35" s="402"/>
      <c r="E35" s="402"/>
      <c r="F35" s="402"/>
      <c r="G35" s="86">
        <v>29</v>
      </c>
      <c r="H35" s="87">
        <v>1452351</v>
      </c>
      <c r="I35" s="87">
        <v>3373949</v>
      </c>
    </row>
    <row r="36" spans="1:9" x14ac:dyDescent="0.2">
      <c r="A36" s="404" t="s">
        <v>366</v>
      </c>
      <c r="B36" s="404"/>
      <c r="C36" s="404"/>
      <c r="D36" s="404"/>
      <c r="E36" s="404"/>
      <c r="F36" s="404"/>
      <c r="G36" s="88">
        <v>30</v>
      </c>
      <c r="H36" s="89">
        <f>SUM(H37:H46)</f>
        <v>545869</v>
      </c>
      <c r="I36" s="89">
        <f>SUM(I37:I46)</f>
        <v>978443</v>
      </c>
    </row>
    <row r="37" spans="1:9" x14ac:dyDescent="0.2">
      <c r="A37" s="402" t="s">
        <v>134</v>
      </c>
      <c r="B37" s="402"/>
      <c r="C37" s="402"/>
      <c r="D37" s="402"/>
      <c r="E37" s="402"/>
      <c r="F37" s="402"/>
      <c r="G37" s="86">
        <v>31</v>
      </c>
      <c r="H37" s="87">
        <v>0</v>
      </c>
      <c r="I37" s="87">
        <v>0</v>
      </c>
    </row>
    <row r="38" spans="1:9" ht="25.15" customHeight="1" x14ac:dyDescent="0.2">
      <c r="A38" s="402" t="s">
        <v>135</v>
      </c>
      <c r="B38" s="402"/>
      <c r="C38" s="402"/>
      <c r="D38" s="402"/>
      <c r="E38" s="402"/>
      <c r="F38" s="402"/>
      <c r="G38" s="86">
        <v>32</v>
      </c>
      <c r="H38" s="87">
        <v>0</v>
      </c>
      <c r="I38" s="87">
        <v>0</v>
      </c>
    </row>
    <row r="39" spans="1:9" ht="28.15" customHeight="1" x14ac:dyDescent="0.2">
      <c r="A39" s="402" t="s">
        <v>136</v>
      </c>
      <c r="B39" s="402"/>
      <c r="C39" s="402"/>
      <c r="D39" s="402"/>
      <c r="E39" s="402"/>
      <c r="F39" s="402"/>
      <c r="G39" s="86">
        <v>33</v>
      </c>
      <c r="H39" s="87">
        <v>0</v>
      </c>
      <c r="I39" s="87">
        <v>0</v>
      </c>
    </row>
    <row r="40" spans="1:9" ht="28.15" customHeight="1" x14ac:dyDescent="0.2">
      <c r="A40" s="402" t="s">
        <v>137</v>
      </c>
      <c r="B40" s="402"/>
      <c r="C40" s="402"/>
      <c r="D40" s="402"/>
      <c r="E40" s="402"/>
      <c r="F40" s="402"/>
      <c r="G40" s="86">
        <v>34</v>
      </c>
      <c r="H40" s="87">
        <v>0</v>
      </c>
      <c r="I40" s="87">
        <v>0</v>
      </c>
    </row>
    <row r="41" spans="1:9" ht="22.9" customHeight="1" x14ac:dyDescent="0.2">
      <c r="A41" s="402" t="s">
        <v>138</v>
      </c>
      <c r="B41" s="402"/>
      <c r="C41" s="402"/>
      <c r="D41" s="402"/>
      <c r="E41" s="402"/>
      <c r="F41" s="402"/>
      <c r="G41" s="86">
        <v>35</v>
      </c>
      <c r="H41" s="87">
        <v>0</v>
      </c>
      <c r="I41" s="87">
        <v>0</v>
      </c>
    </row>
    <row r="42" spans="1:9" x14ac:dyDescent="0.2">
      <c r="A42" s="402" t="s">
        <v>139</v>
      </c>
      <c r="B42" s="402"/>
      <c r="C42" s="402"/>
      <c r="D42" s="402"/>
      <c r="E42" s="402"/>
      <c r="F42" s="402"/>
      <c r="G42" s="86">
        <v>36</v>
      </c>
      <c r="H42" s="87">
        <v>0</v>
      </c>
      <c r="I42" s="87">
        <v>0</v>
      </c>
    </row>
    <row r="43" spans="1:9" x14ac:dyDescent="0.2">
      <c r="A43" s="402" t="s">
        <v>140</v>
      </c>
      <c r="B43" s="402"/>
      <c r="C43" s="402"/>
      <c r="D43" s="402"/>
      <c r="E43" s="402"/>
      <c r="F43" s="402"/>
      <c r="G43" s="86">
        <v>37</v>
      </c>
      <c r="H43" s="87">
        <v>34850</v>
      </c>
      <c r="I43" s="87">
        <v>15342</v>
      </c>
    </row>
    <row r="44" spans="1:9" x14ac:dyDescent="0.2">
      <c r="A44" s="402" t="s">
        <v>141</v>
      </c>
      <c r="B44" s="402"/>
      <c r="C44" s="402"/>
      <c r="D44" s="402"/>
      <c r="E44" s="402"/>
      <c r="F44" s="402"/>
      <c r="G44" s="86">
        <v>38</v>
      </c>
      <c r="H44" s="87">
        <v>263007</v>
      </c>
      <c r="I44" s="87">
        <v>888554</v>
      </c>
    </row>
    <row r="45" spans="1:9" x14ac:dyDescent="0.2">
      <c r="A45" s="402" t="s">
        <v>142</v>
      </c>
      <c r="B45" s="402"/>
      <c r="C45" s="402"/>
      <c r="D45" s="402"/>
      <c r="E45" s="402"/>
      <c r="F45" s="402"/>
      <c r="G45" s="86">
        <v>39</v>
      </c>
      <c r="H45" s="87">
        <v>0</v>
      </c>
      <c r="I45" s="87">
        <v>0</v>
      </c>
    </row>
    <row r="46" spans="1:9" x14ac:dyDescent="0.2">
      <c r="A46" s="402" t="s">
        <v>143</v>
      </c>
      <c r="B46" s="402"/>
      <c r="C46" s="402"/>
      <c r="D46" s="402"/>
      <c r="E46" s="402"/>
      <c r="F46" s="402"/>
      <c r="G46" s="86">
        <v>40</v>
      </c>
      <c r="H46" s="87">
        <v>248012</v>
      </c>
      <c r="I46" s="87">
        <v>74547</v>
      </c>
    </row>
    <row r="47" spans="1:9" x14ac:dyDescent="0.2">
      <c r="A47" s="404" t="s">
        <v>367</v>
      </c>
      <c r="B47" s="404"/>
      <c r="C47" s="404"/>
      <c r="D47" s="404"/>
      <c r="E47" s="404"/>
      <c r="F47" s="404"/>
      <c r="G47" s="88">
        <v>41</v>
      </c>
      <c r="H47" s="89">
        <f>SUM(H48:H54)</f>
        <v>9318976</v>
      </c>
      <c r="I47" s="89">
        <f>SUM(I48:I54)</f>
        <v>5687373</v>
      </c>
    </row>
    <row r="48" spans="1:9" ht="23.45" customHeight="1" x14ac:dyDescent="0.2">
      <c r="A48" s="402" t="s">
        <v>144</v>
      </c>
      <c r="B48" s="402"/>
      <c r="C48" s="402"/>
      <c r="D48" s="402"/>
      <c r="E48" s="402"/>
      <c r="F48" s="402"/>
      <c r="G48" s="86">
        <v>42</v>
      </c>
      <c r="H48" s="87">
        <v>0</v>
      </c>
      <c r="I48" s="87">
        <v>0</v>
      </c>
    </row>
    <row r="49" spans="1:9" x14ac:dyDescent="0.2">
      <c r="A49" s="427" t="s">
        <v>145</v>
      </c>
      <c r="B49" s="427"/>
      <c r="C49" s="427"/>
      <c r="D49" s="427"/>
      <c r="E49" s="427"/>
      <c r="F49" s="427"/>
      <c r="G49" s="86">
        <v>43</v>
      </c>
      <c r="H49" s="87">
        <v>0</v>
      </c>
      <c r="I49" s="87">
        <v>0</v>
      </c>
    </row>
    <row r="50" spans="1:9" x14ac:dyDescent="0.2">
      <c r="A50" s="427" t="s">
        <v>146</v>
      </c>
      <c r="B50" s="427"/>
      <c r="C50" s="427"/>
      <c r="D50" s="427"/>
      <c r="E50" s="427"/>
      <c r="F50" s="427"/>
      <c r="G50" s="86">
        <v>44</v>
      </c>
      <c r="H50" s="87">
        <v>5661929</v>
      </c>
      <c r="I50" s="87">
        <v>5577160</v>
      </c>
    </row>
    <row r="51" spans="1:9" x14ac:dyDescent="0.2">
      <c r="A51" s="427" t="s">
        <v>147</v>
      </c>
      <c r="B51" s="427"/>
      <c r="C51" s="427"/>
      <c r="D51" s="427"/>
      <c r="E51" s="427"/>
      <c r="F51" s="427"/>
      <c r="G51" s="86">
        <v>45</v>
      </c>
      <c r="H51" s="87">
        <v>3512076</v>
      </c>
      <c r="I51" s="87">
        <v>0</v>
      </c>
    </row>
    <row r="52" spans="1:9" x14ac:dyDescent="0.2">
      <c r="A52" s="427" t="s">
        <v>148</v>
      </c>
      <c r="B52" s="427"/>
      <c r="C52" s="427"/>
      <c r="D52" s="427"/>
      <c r="E52" s="427"/>
      <c r="F52" s="427"/>
      <c r="G52" s="86">
        <v>46</v>
      </c>
      <c r="H52" s="87">
        <v>0</v>
      </c>
      <c r="I52" s="87">
        <v>0</v>
      </c>
    </row>
    <row r="53" spans="1:9" x14ac:dyDescent="0.2">
      <c r="A53" s="427" t="s">
        <v>149</v>
      </c>
      <c r="B53" s="427"/>
      <c r="C53" s="427"/>
      <c r="D53" s="427"/>
      <c r="E53" s="427"/>
      <c r="F53" s="427"/>
      <c r="G53" s="86">
        <v>47</v>
      </c>
      <c r="H53" s="87">
        <v>0</v>
      </c>
      <c r="I53" s="87">
        <v>0</v>
      </c>
    </row>
    <row r="54" spans="1:9" x14ac:dyDescent="0.2">
      <c r="A54" s="427" t="s">
        <v>150</v>
      </c>
      <c r="B54" s="427"/>
      <c r="C54" s="427"/>
      <c r="D54" s="427"/>
      <c r="E54" s="427"/>
      <c r="F54" s="427"/>
      <c r="G54" s="86">
        <v>48</v>
      </c>
      <c r="H54" s="87">
        <v>144971</v>
      </c>
      <c r="I54" s="87">
        <v>110213</v>
      </c>
    </row>
    <row r="55" spans="1:9" ht="30.6" customHeight="1" x14ac:dyDescent="0.2">
      <c r="A55" s="423" t="s">
        <v>151</v>
      </c>
      <c r="B55" s="423"/>
      <c r="C55" s="423"/>
      <c r="D55" s="423"/>
      <c r="E55" s="423"/>
      <c r="F55" s="423"/>
      <c r="G55" s="86">
        <v>49</v>
      </c>
      <c r="H55" s="87">
        <v>0</v>
      </c>
      <c r="I55" s="87">
        <v>0</v>
      </c>
    </row>
    <row r="56" spans="1:9" x14ac:dyDescent="0.2">
      <c r="A56" s="423" t="s">
        <v>152</v>
      </c>
      <c r="B56" s="423"/>
      <c r="C56" s="423"/>
      <c r="D56" s="423"/>
      <c r="E56" s="423"/>
      <c r="F56" s="423"/>
      <c r="G56" s="86">
        <v>50</v>
      </c>
      <c r="H56" s="87">
        <v>0</v>
      </c>
      <c r="I56" s="87">
        <v>0</v>
      </c>
    </row>
    <row r="57" spans="1:9" ht="28.9" customHeight="1" x14ac:dyDescent="0.2">
      <c r="A57" s="423" t="s">
        <v>153</v>
      </c>
      <c r="B57" s="423"/>
      <c r="C57" s="423"/>
      <c r="D57" s="423"/>
      <c r="E57" s="423"/>
      <c r="F57" s="423"/>
      <c r="G57" s="86">
        <v>51</v>
      </c>
      <c r="H57" s="87">
        <v>0</v>
      </c>
      <c r="I57" s="87">
        <v>0</v>
      </c>
    </row>
    <row r="58" spans="1:9" x14ac:dyDescent="0.2">
      <c r="A58" s="423" t="s">
        <v>154</v>
      </c>
      <c r="B58" s="423"/>
      <c r="C58" s="423"/>
      <c r="D58" s="423"/>
      <c r="E58" s="423"/>
      <c r="F58" s="423"/>
      <c r="G58" s="86">
        <v>52</v>
      </c>
      <c r="H58" s="87">
        <v>0</v>
      </c>
      <c r="I58" s="87">
        <v>0</v>
      </c>
    </row>
    <row r="59" spans="1:9" x14ac:dyDescent="0.2">
      <c r="A59" s="404" t="s">
        <v>368</v>
      </c>
      <c r="B59" s="404"/>
      <c r="C59" s="404"/>
      <c r="D59" s="404"/>
      <c r="E59" s="404"/>
      <c r="F59" s="404"/>
      <c r="G59" s="88">
        <v>53</v>
      </c>
      <c r="H59" s="89">
        <f>H7+H36+H55+H56</f>
        <v>96638081</v>
      </c>
      <c r="I59" s="89">
        <f>I7+I36+I55+I56</f>
        <v>287048725</v>
      </c>
    </row>
    <row r="60" spans="1:9" x14ac:dyDescent="0.2">
      <c r="A60" s="404" t="s">
        <v>369</v>
      </c>
      <c r="B60" s="404"/>
      <c r="C60" s="404"/>
      <c r="D60" s="404"/>
      <c r="E60" s="404"/>
      <c r="F60" s="404"/>
      <c r="G60" s="88">
        <v>54</v>
      </c>
      <c r="H60" s="89">
        <f>H13+H47+H57+H58</f>
        <v>171459252</v>
      </c>
      <c r="I60" s="89">
        <f>I13+I47+I57+I58</f>
        <v>279067186</v>
      </c>
    </row>
    <row r="61" spans="1:9" x14ac:dyDescent="0.2">
      <c r="A61" s="404" t="s">
        <v>371</v>
      </c>
      <c r="B61" s="404"/>
      <c r="C61" s="404"/>
      <c r="D61" s="404"/>
      <c r="E61" s="404"/>
      <c r="F61" s="404"/>
      <c r="G61" s="88">
        <v>55</v>
      </c>
      <c r="H61" s="89">
        <f>H59-H60</f>
        <v>-74821171</v>
      </c>
      <c r="I61" s="89">
        <f>I59-I60</f>
        <v>7981539</v>
      </c>
    </row>
    <row r="62" spans="1:9" x14ac:dyDescent="0.2">
      <c r="A62" s="436" t="s">
        <v>372</v>
      </c>
      <c r="B62" s="436"/>
      <c r="C62" s="436"/>
      <c r="D62" s="436"/>
      <c r="E62" s="436"/>
      <c r="F62" s="436"/>
      <c r="G62" s="88">
        <v>56</v>
      </c>
      <c r="H62" s="89">
        <f>+IF((H59-H60)&gt;0,(H59-H60),0)</f>
        <v>0</v>
      </c>
      <c r="I62" s="89">
        <f>+IF((I59-I60)&gt;0,(I59-I60),0)</f>
        <v>7981539</v>
      </c>
    </row>
    <row r="63" spans="1:9" x14ac:dyDescent="0.2">
      <c r="A63" s="436" t="s">
        <v>373</v>
      </c>
      <c r="B63" s="436"/>
      <c r="C63" s="436"/>
      <c r="D63" s="436"/>
      <c r="E63" s="436"/>
      <c r="F63" s="436"/>
      <c r="G63" s="88">
        <v>57</v>
      </c>
      <c r="H63" s="89">
        <f>+IF((H59-H60)&lt;0,(H59-H60),0)</f>
        <v>-74821171</v>
      </c>
      <c r="I63" s="89">
        <f>+IF((I59-I60)&lt;0,(I59-I60),0)</f>
        <v>0</v>
      </c>
    </row>
    <row r="64" spans="1:9" x14ac:dyDescent="0.2">
      <c r="A64" s="423" t="s">
        <v>114</v>
      </c>
      <c r="B64" s="423"/>
      <c r="C64" s="423"/>
      <c r="D64" s="423"/>
      <c r="E64" s="423"/>
      <c r="F64" s="423"/>
      <c r="G64" s="86">
        <v>58</v>
      </c>
      <c r="H64" s="87">
        <v>-35111530</v>
      </c>
      <c r="I64" s="87">
        <v>-7492678</v>
      </c>
    </row>
    <row r="65" spans="1:9" x14ac:dyDescent="0.2">
      <c r="A65" s="404" t="s">
        <v>374</v>
      </c>
      <c r="B65" s="404"/>
      <c r="C65" s="404"/>
      <c r="D65" s="404"/>
      <c r="E65" s="404"/>
      <c r="F65" s="404"/>
      <c r="G65" s="88">
        <v>59</v>
      </c>
      <c r="H65" s="89">
        <f>H61-H64</f>
        <v>-39709641</v>
      </c>
      <c r="I65" s="89">
        <f>I61-I64</f>
        <v>15474217</v>
      </c>
    </row>
    <row r="66" spans="1:9" x14ac:dyDescent="0.2">
      <c r="A66" s="436" t="s">
        <v>375</v>
      </c>
      <c r="B66" s="436"/>
      <c r="C66" s="436"/>
      <c r="D66" s="436"/>
      <c r="E66" s="436"/>
      <c r="F66" s="436"/>
      <c r="G66" s="88">
        <v>60</v>
      </c>
      <c r="H66" s="89">
        <f>+IF((H61-H64)&gt;0,(H61-H64),0)</f>
        <v>0</v>
      </c>
      <c r="I66" s="89">
        <f>+IF((I61-I64)&gt;0,(I61-I64),0)</f>
        <v>15474217</v>
      </c>
    </row>
    <row r="67" spans="1:9" x14ac:dyDescent="0.2">
      <c r="A67" s="436" t="s">
        <v>376</v>
      </c>
      <c r="B67" s="436"/>
      <c r="C67" s="436"/>
      <c r="D67" s="436"/>
      <c r="E67" s="436"/>
      <c r="F67" s="436"/>
      <c r="G67" s="88">
        <v>61</v>
      </c>
      <c r="H67" s="89">
        <f>+IF((H61-H64)&lt;0,(H61-H64),0)</f>
        <v>-39709641</v>
      </c>
      <c r="I67" s="89">
        <f>+IF((I61-I64)&lt;0,(I61-I64),0)</f>
        <v>0</v>
      </c>
    </row>
    <row r="68" spans="1:9" x14ac:dyDescent="0.2">
      <c r="A68" s="425" t="s">
        <v>155</v>
      </c>
      <c r="B68" s="425"/>
      <c r="C68" s="425"/>
      <c r="D68" s="425"/>
      <c r="E68" s="425"/>
      <c r="F68" s="425"/>
      <c r="G68" s="437"/>
      <c r="H68" s="437"/>
      <c r="I68" s="437"/>
    </row>
    <row r="69" spans="1:9" ht="25.9" customHeight="1" x14ac:dyDescent="0.2">
      <c r="A69" s="404" t="s">
        <v>377</v>
      </c>
      <c r="B69" s="404"/>
      <c r="C69" s="404"/>
      <c r="D69" s="404"/>
      <c r="E69" s="404"/>
      <c r="F69" s="404"/>
      <c r="G69" s="88">
        <v>62</v>
      </c>
      <c r="H69" s="89">
        <f>H70-H71</f>
        <v>0</v>
      </c>
      <c r="I69" s="89">
        <f>I70-I71</f>
        <v>0</v>
      </c>
    </row>
    <row r="70" spans="1:9" x14ac:dyDescent="0.2">
      <c r="A70" s="427" t="s">
        <v>156</v>
      </c>
      <c r="B70" s="427"/>
      <c r="C70" s="427"/>
      <c r="D70" s="427"/>
      <c r="E70" s="427"/>
      <c r="F70" s="427"/>
      <c r="G70" s="86">
        <v>63</v>
      </c>
      <c r="H70" s="87">
        <v>0</v>
      </c>
      <c r="I70" s="87">
        <v>0</v>
      </c>
    </row>
    <row r="71" spans="1:9" x14ac:dyDescent="0.2">
      <c r="A71" s="427" t="s">
        <v>157</v>
      </c>
      <c r="B71" s="427"/>
      <c r="C71" s="427"/>
      <c r="D71" s="427"/>
      <c r="E71" s="427"/>
      <c r="F71" s="427"/>
      <c r="G71" s="86">
        <v>64</v>
      </c>
      <c r="H71" s="87">
        <v>0</v>
      </c>
      <c r="I71" s="87">
        <v>0</v>
      </c>
    </row>
    <row r="72" spans="1:9" x14ac:dyDescent="0.2">
      <c r="A72" s="423" t="s">
        <v>158</v>
      </c>
      <c r="B72" s="423"/>
      <c r="C72" s="423"/>
      <c r="D72" s="423"/>
      <c r="E72" s="423"/>
      <c r="F72" s="423"/>
      <c r="G72" s="86">
        <v>65</v>
      </c>
      <c r="H72" s="87">
        <v>0</v>
      </c>
      <c r="I72" s="87">
        <v>0</v>
      </c>
    </row>
    <row r="73" spans="1:9" x14ac:dyDescent="0.2">
      <c r="A73" s="436" t="s">
        <v>378</v>
      </c>
      <c r="B73" s="436"/>
      <c r="C73" s="436"/>
      <c r="D73" s="436"/>
      <c r="E73" s="436"/>
      <c r="F73" s="436"/>
      <c r="G73" s="88">
        <v>66</v>
      </c>
      <c r="H73" s="95">
        <v>0</v>
      </c>
      <c r="I73" s="95">
        <v>0</v>
      </c>
    </row>
    <row r="74" spans="1:9" x14ac:dyDescent="0.2">
      <c r="A74" s="436" t="s">
        <v>379</v>
      </c>
      <c r="B74" s="436"/>
      <c r="C74" s="436"/>
      <c r="D74" s="436"/>
      <c r="E74" s="436"/>
      <c r="F74" s="436"/>
      <c r="G74" s="88">
        <v>67</v>
      </c>
      <c r="H74" s="95">
        <v>0</v>
      </c>
      <c r="I74" s="95">
        <v>0</v>
      </c>
    </row>
    <row r="75" spans="1:9" x14ac:dyDescent="0.2">
      <c r="A75" s="425" t="s">
        <v>159</v>
      </c>
      <c r="B75" s="425"/>
      <c r="C75" s="425"/>
      <c r="D75" s="425"/>
      <c r="E75" s="425"/>
      <c r="F75" s="425"/>
      <c r="G75" s="437"/>
      <c r="H75" s="437"/>
      <c r="I75" s="437"/>
    </row>
    <row r="76" spans="1:9" x14ac:dyDescent="0.2">
      <c r="A76" s="404" t="s">
        <v>380</v>
      </c>
      <c r="B76" s="404"/>
      <c r="C76" s="404"/>
      <c r="D76" s="404"/>
      <c r="E76" s="404"/>
      <c r="F76" s="404"/>
      <c r="G76" s="88">
        <v>68</v>
      </c>
      <c r="H76" s="95">
        <v>0</v>
      </c>
      <c r="I76" s="95">
        <v>0</v>
      </c>
    </row>
    <row r="77" spans="1:9" x14ac:dyDescent="0.2">
      <c r="A77" s="448" t="s">
        <v>381</v>
      </c>
      <c r="B77" s="448"/>
      <c r="C77" s="448"/>
      <c r="D77" s="448"/>
      <c r="E77" s="448"/>
      <c r="F77" s="448"/>
      <c r="G77" s="96">
        <v>69</v>
      </c>
      <c r="H77" s="97">
        <v>0</v>
      </c>
      <c r="I77" s="97">
        <v>0</v>
      </c>
    </row>
    <row r="78" spans="1:9" x14ac:dyDescent="0.2">
      <c r="A78" s="448" t="s">
        <v>382</v>
      </c>
      <c r="B78" s="448"/>
      <c r="C78" s="448"/>
      <c r="D78" s="448"/>
      <c r="E78" s="448"/>
      <c r="F78" s="448"/>
      <c r="G78" s="96">
        <v>70</v>
      </c>
      <c r="H78" s="97">
        <v>0</v>
      </c>
      <c r="I78" s="97">
        <v>0</v>
      </c>
    </row>
    <row r="79" spans="1:9" x14ac:dyDescent="0.2">
      <c r="A79" s="404" t="s">
        <v>383</v>
      </c>
      <c r="B79" s="404"/>
      <c r="C79" s="404"/>
      <c r="D79" s="404"/>
      <c r="E79" s="404"/>
      <c r="F79" s="404"/>
      <c r="G79" s="88">
        <v>71</v>
      </c>
      <c r="H79" s="95">
        <v>0</v>
      </c>
      <c r="I79" s="95">
        <v>0</v>
      </c>
    </row>
    <row r="80" spans="1:9" x14ac:dyDescent="0.2">
      <c r="A80" s="404" t="s">
        <v>384</v>
      </c>
      <c r="B80" s="404"/>
      <c r="C80" s="404"/>
      <c r="D80" s="404"/>
      <c r="E80" s="404"/>
      <c r="F80" s="404"/>
      <c r="G80" s="88">
        <v>72</v>
      </c>
      <c r="H80" s="95">
        <v>0</v>
      </c>
      <c r="I80" s="95">
        <v>0</v>
      </c>
    </row>
    <row r="81" spans="1:9" x14ac:dyDescent="0.2">
      <c r="A81" s="436" t="s">
        <v>385</v>
      </c>
      <c r="B81" s="436"/>
      <c r="C81" s="436"/>
      <c r="D81" s="436"/>
      <c r="E81" s="436"/>
      <c r="F81" s="436"/>
      <c r="G81" s="88">
        <v>73</v>
      </c>
      <c r="H81" s="95">
        <v>0</v>
      </c>
      <c r="I81" s="95">
        <v>0</v>
      </c>
    </row>
    <row r="82" spans="1:9" x14ac:dyDescent="0.2">
      <c r="A82" s="436" t="s">
        <v>386</v>
      </c>
      <c r="B82" s="436"/>
      <c r="C82" s="436"/>
      <c r="D82" s="436"/>
      <c r="E82" s="436"/>
      <c r="F82" s="436"/>
      <c r="G82" s="88">
        <v>74</v>
      </c>
      <c r="H82" s="95">
        <v>0</v>
      </c>
      <c r="I82" s="95">
        <v>0</v>
      </c>
    </row>
    <row r="83" spans="1:9" x14ac:dyDescent="0.2">
      <c r="A83" s="425" t="s">
        <v>115</v>
      </c>
      <c r="B83" s="425"/>
      <c r="C83" s="425"/>
      <c r="D83" s="425"/>
      <c r="E83" s="425"/>
      <c r="F83" s="425"/>
      <c r="G83" s="437"/>
      <c r="H83" s="437"/>
      <c r="I83" s="437"/>
    </row>
    <row r="84" spans="1:9" x14ac:dyDescent="0.2">
      <c r="A84" s="438" t="s">
        <v>387</v>
      </c>
      <c r="B84" s="438"/>
      <c r="C84" s="438"/>
      <c r="D84" s="438"/>
      <c r="E84" s="438"/>
      <c r="F84" s="438"/>
      <c r="G84" s="88">
        <v>75</v>
      </c>
      <c r="H84" s="98">
        <f>H85+H86</f>
        <v>-39709641</v>
      </c>
      <c r="I84" s="98">
        <f>I85+I86</f>
        <v>15474217</v>
      </c>
    </row>
    <row r="85" spans="1:9" x14ac:dyDescent="0.2">
      <c r="A85" s="439" t="s">
        <v>160</v>
      </c>
      <c r="B85" s="439"/>
      <c r="C85" s="439"/>
      <c r="D85" s="439"/>
      <c r="E85" s="439"/>
      <c r="F85" s="439"/>
      <c r="G85" s="86">
        <v>76</v>
      </c>
      <c r="H85" s="99">
        <v>-38853070</v>
      </c>
      <c r="I85" s="99">
        <v>15560599</v>
      </c>
    </row>
    <row r="86" spans="1:9" x14ac:dyDescent="0.2">
      <c r="A86" s="439" t="s">
        <v>161</v>
      </c>
      <c r="B86" s="439"/>
      <c r="C86" s="439"/>
      <c r="D86" s="439"/>
      <c r="E86" s="439"/>
      <c r="F86" s="439"/>
      <c r="G86" s="86">
        <v>77</v>
      </c>
      <c r="H86" s="99">
        <v>-856571</v>
      </c>
      <c r="I86" s="99">
        <v>-86382</v>
      </c>
    </row>
    <row r="87" spans="1:9" x14ac:dyDescent="0.2">
      <c r="A87" s="445" t="s">
        <v>117</v>
      </c>
      <c r="B87" s="445"/>
      <c r="C87" s="445"/>
      <c r="D87" s="445"/>
      <c r="E87" s="445"/>
      <c r="F87" s="445"/>
      <c r="G87" s="446"/>
      <c r="H87" s="446"/>
      <c r="I87" s="446"/>
    </row>
    <row r="88" spans="1:9" x14ac:dyDescent="0.2">
      <c r="A88" s="447" t="s">
        <v>162</v>
      </c>
      <c r="B88" s="447"/>
      <c r="C88" s="447"/>
      <c r="D88" s="447"/>
      <c r="E88" s="447"/>
      <c r="F88" s="447"/>
      <c r="G88" s="86">
        <v>78</v>
      </c>
      <c r="H88" s="99">
        <v>-39709641</v>
      </c>
      <c r="I88" s="99">
        <v>15474217</v>
      </c>
    </row>
    <row r="89" spans="1:9" ht="29.25" customHeight="1" x14ac:dyDescent="0.2">
      <c r="A89" s="444" t="s">
        <v>432</v>
      </c>
      <c r="B89" s="444"/>
      <c r="C89" s="444"/>
      <c r="D89" s="444"/>
      <c r="E89" s="444"/>
      <c r="F89" s="444"/>
      <c r="G89" s="88">
        <v>79</v>
      </c>
      <c r="H89" s="98">
        <f>H90+H97</f>
        <v>0</v>
      </c>
      <c r="I89" s="98">
        <f>I90+I97</f>
        <v>0</v>
      </c>
    </row>
    <row r="90" spans="1:9" ht="24.6" customHeight="1" x14ac:dyDescent="0.2">
      <c r="A90" s="440" t="s">
        <v>440</v>
      </c>
      <c r="B90" s="440"/>
      <c r="C90" s="440"/>
      <c r="D90" s="440"/>
      <c r="E90" s="440"/>
      <c r="F90" s="440"/>
      <c r="G90" s="88">
        <v>80</v>
      </c>
      <c r="H90" s="98">
        <f>SUM(H91:H95)</f>
        <v>0</v>
      </c>
      <c r="I90" s="98">
        <f>SUM(I91:I95)</f>
        <v>0</v>
      </c>
    </row>
    <row r="91" spans="1:9" ht="24.6" customHeight="1" x14ac:dyDescent="0.2">
      <c r="A91" s="427" t="s">
        <v>350</v>
      </c>
      <c r="B91" s="427"/>
      <c r="C91" s="427"/>
      <c r="D91" s="427"/>
      <c r="E91" s="427"/>
      <c r="F91" s="427"/>
      <c r="G91" s="88">
        <v>81</v>
      </c>
      <c r="H91" s="99">
        <v>0</v>
      </c>
      <c r="I91" s="99">
        <v>0</v>
      </c>
    </row>
    <row r="92" spans="1:9" ht="39" customHeight="1" x14ac:dyDescent="0.2">
      <c r="A92" s="427" t="s">
        <v>351</v>
      </c>
      <c r="B92" s="427"/>
      <c r="C92" s="427"/>
      <c r="D92" s="427"/>
      <c r="E92" s="427"/>
      <c r="F92" s="427"/>
      <c r="G92" s="88">
        <v>82</v>
      </c>
      <c r="H92" s="99">
        <v>0</v>
      </c>
      <c r="I92" s="99">
        <v>0</v>
      </c>
    </row>
    <row r="93" spans="1:9" ht="44.25" customHeight="1" x14ac:dyDescent="0.2">
      <c r="A93" s="427" t="s">
        <v>352</v>
      </c>
      <c r="B93" s="427"/>
      <c r="C93" s="427"/>
      <c r="D93" s="427"/>
      <c r="E93" s="427"/>
      <c r="F93" s="427"/>
      <c r="G93" s="88">
        <v>83</v>
      </c>
      <c r="H93" s="99">
        <v>0</v>
      </c>
      <c r="I93" s="99">
        <v>0</v>
      </c>
    </row>
    <row r="94" spans="1:9" ht="16.5" customHeight="1" x14ac:dyDescent="0.2">
      <c r="A94" s="427" t="s">
        <v>353</v>
      </c>
      <c r="B94" s="427"/>
      <c r="C94" s="427"/>
      <c r="D94" s="427"/>
      <c r="E94" s="427"/>
      <c r="F94" s="427"/>
      <c r="G94" s="88">
        <v>84</v>
      </c>
      <c r="H94" s="99">
        <v>0</v>
      </c>
      <c r="I94" s="99">
        <v>0</v>
      </c>
    </row>
    <row r="95" spans="1:9" ht="13.5" customHeight="1" x14ac:dyDescent="0.2">
      <c r="A95" s="427" t="s">
        <v>354</v>
      </c>
      <c r="B95" s="427"/>
      <c r="C95" s="427"/>
      <c r="D95" s="427"/>
      <c r="E95" s="427"/>
      <c r="F95" s="427"/>
      <c r="G95" s="88">
        <v>85</v>
      </c>
      <c r="H95" s="99">
        <v>0</v>
      </c>
      <c r="I95" s="99">
        <v>0</v>
      </c>
    </row>
    <row r="96" spans="1:9" ht="24.6" customHeight="1" x14ac:dyDescent="0.2">
      <c r="A96" s="427" t="s">
        <v>355</v>
      </c>
      <c r="B96" s="427"/>
      <c r="C96" s="427"/>
      <c r="D96" s="427"/>
      <c r="E96" s="427"/>
      <c r="F96" s="427"/>
      <c r="G96" s="88">
        <v>86</v>
      </c>
      <c r="H96" s="99">
        <v>0</v>
      </c>
      <c r="I96" s="99">
        <v>0</v>
      </c>
    </row>
    <row r="97" spans="1:9" ht="24.6" customHeight="1" x14ac:dyDescent="0.2">
      <c r="A97" s="440" t="s">
        <v>433</v>
      </c>
      <c r="B97" s="440"/>
      <c r="C97" s="440"/>
      <c r="D97" s="440"/>
      <c r="E97" s="440"/>
      <c r="F97" s="440"/>
      <c r="G97" s="88">
        <v>87</v>
      </c>
      <c r="H97" s="98">
        <f>SUM(H98:H105)</f>
        <v>0</v>
      </c>
      <c r="I97" s="98">
        <f>SUM(I98:I105)</f>
        <v>0</v>
      </c>
    </row>
    <row r="98" spans="1:9" x14ac:dyDescent="0.2">
      <c r="A98" s="427" t="s">
        <v>163</v>
      </c>
      <c r="B98" s="427"/>
      <c r="C98" s="427"/>
      <c r="D98" s="427"/>
      <c r="E98" s="427"/>
      <c r="F98" s="427"/>
      <c r="G98" s="86">
        <v>88</v>
      </c>
      <c r="H98" s="99">
        <v>0</v>
      </c>
      <c r="I98" s="99">
        <v>0</v>
      </c>
    </row>
    <row r="99" spans="1:9" ht="35.25" customHeight="1" x14ac:dyDescent="0.2">
      <c r="A99" s="427" t="s">
        <v>356</v>
      </c>
      <c r="B99" s="427"/>
      <c r="C99" s="427"/>
      <c r="D99" s="427"/>
      <c r="E99" s="427"/>
      <c r="F99" s="427"/>
      <c r="G99" s="86">
        <v>89</v>
      </c>
      <c r="H99" s="99">
        <v>0</v>
      </c>
      <c r="I99" s="99">
        <v>0</v>
      </c>
    </row>
    <row r="100" spans="1:9" x14ac:dyDescent="0.2">
      <c r="A100" s="427" t="s">
        <v>357</v>
      </c>
      <c r="B100" s="427"/>
      <c r="C100" s="427"/>
      <c r="D100" s="427"/>
      <c r="E100" s="427"/>
      <c r="F100" s="427"/>
      <c r="G100" s="86">
        <v>90</v>
      </c>
      <c r="H100" s="99">
        <v>0</v>
      </c>
      <c r="I100" s="99">
        <v>0</v>
      </c>
    </row>
    <row r="101" spans="1:9" ht="33.75" customHeight="1" x14ac:dyDescent="0.2">
      <c r="A101" s="427" t="s">
        <v>358</v>
      </c>
      <c r="B101" s="427"/>
      <c r="C101" s="427"/>
      <c r="D101" s="427"/>
      <c r="E101" s="427"/>
      <c r="F101" s="427"/>
      <c r="G101" s="86">
        <v>91</v>
      </c>
      <c r="H101" s="99">
        <v>0</v>
      </c>
      <c r="I101" s="99">
        <v>0</v>
      </c>
    </row>
    <row r="102" spans="1:9" ht="29.25" customHeight="1" x14ac:dyDescent="0.2">
      <c r="A102" s="427" t="s">
        <v>359</v>
      </c>
      <c r="B102" s="427"/>
      <c r="C102" s="427"/>
      <c r="D102" s="427"/>
      <c r="E102" s="427"/>
      <c r="F102" s="427"/>
      <c r="G102" s="86">
        <v>92</v>
      </c>
      <c r="H102" s="99">
        <v>0</v>
      </c>
      <c r="I102" s="99">
        <v>0</v>
      </c>
    </row>
    <row r="103" spans="1:9" x14ac:dyDescent="0.2">
      <c r="A103" s="427" t="s">
        <v>360</v>
      </c>
      <c r="B103" s="427"/>
      <c r="C103" s="427"/>
      <c r="D103" s="427"/>
      <c r="E103" s="427"/>
      <c r="F103" s="427"/>
      <c r="G103" s="86">
        <v>93</v>
      </c>
      <c r="H103" s="99">
        <v>0</v>
      </c>
      <c r="I103" s="99">
        <v>0</v>
      </c>
    </row>
    <row r="104" spans="1:9" ht="24.75" customHeight="1" x14ac:dyDescent="0.2">
      <c r="A104" s="427" t="s">
        <v>361</v>
      </c>
      <c r="B104" s="427"/>
      <c r="C104" s="427"/>
      <c r="D104" s="427"/>
      <c r="E104" s="427"/>
      <c r="F104" s="427"/>
      <c r="G104" s="86">
        <v>94</v>
      </c>
      <c r="H104" s="99">
        <v>0</v>
      </c>
      <c r="I104" s="99">
        <v>0</v>
      </c>
    </row>
    <row r="105" spans="1:9" ht="15.75" customHeight="1" x14ac:dyDescent="0.2">
      <c r="A105" s="427" t="s">
        <v>362</v>
      </c>
      <c r="B105" s="427"/>
      <c r="C105" s="427"/>
      <c r="D105" s="427"/>
      <c r="E105" s="427"/>
      <c r="F105" s="427"/>
      <c r="G105" s="86">
        <v>95</v>
      </c>
      <c r="H105" s="99">
        <v>0</v>
      </c>
      <c r="I105" s="99">
        <v>0</v>
      </c>
    </row>
    <row r="106" spans="1:9" ht="24.75" customHeight="1" x14ac:dyDescent="0.2">
      <c r="A106" s="427" t="s">
        <v>363</v>
      </c>
      <c r="B106" s="427"/>
      <c r="C106" s="427"/>
      <c r="D106" s="427"/>
      <c r="E106" s="427"/>
      <c r="F106" s="427"/>
      <c r="G106" s="86">
        <v>96</v>
      </c>
      <c r="H106" s="99">
        <v>0</v>
      </c>
      <c r="I106" s="99">
        <v>0</v>
      </c>
    </row>
    <row r="107" spans="1:9" ht="27.6" customHeight="1" x14ac:dyDescent="0.2">
      <c r="A107" s="444" t="s">
        <v>435</v>
      </c>
      <c r="B107" s="444"/>
      <c r="C107" s="444"/>
      <c r="D107" s="444"/>
      <c r="E107" s="444"/>
      <c r="F107" s="444"/>
      <c r="G107" s="88">
        <v>97</v>
      </c>
      <c r="H107" s="98">
        <f>H90+H97-H106-H96</f>
        <v>0</v>
      </c>
      <c r="I107" s="98">
        <f>I90+I97-I106-I96</f>
        <v>0</v>
      </c>
    </row>
    <row r="108" spans="1:9" x14ac:dyDescent="0.2">
      <c r="A108" s="444" t="s">
        <v>370</v>
      </c>
      <c r="B108" s="444"/>
      <c r="C108" s="444"/>
      <c r="D108" s="444"/>
      <c r="E108" s="444"/>
      <c r="F108" s="444"/>
      <c r="G108" s="88">
        <v>98</v>
      </c>
      <c r="H108" s="98">
        <f>H88+H107</f>
        <v>-39709641</v>
      </c>
      <c r="I108" s="98">
        <f>I88+I107</f>
        <v>15474217</v>
      </c>
    </row>
    <row r="109" spans="1:9" x14ac:dyDescent="0.2">
      <c r="A109" s="425" t="s">
        <v>164</v>
      </c>
      <c r="B109" s="425"/>
      <c r="C109" s="425"/>
      <c r="D109" s="425"/>
      <c r="E109" s="425"/>
      <c r="F109" s="425"/>
      <c r="G109" s="437"/>
      <c r="H109" s="437"/>
      <c r="I109" s="437"/>
    </row>
    <row r="110" spans="1:9" ht="24.75" customHeight="1" x14ac:dyDescent="0.2">
      <c r="A110" s="438" t="s">
        <v>434</v>
      </c>
      <c r="B110" s="438"/>
      <c r="C110" s="438"/>
      <c r="D110" s="438"/>
      <c r="E110" s="438"/>
      <c r="F110" s="438"/>
      <c r="G110" s="88">
        <v>99</v>
      </c>
      <c r="H110" s="98">
        <f>H111+H112</f>
        <v>-39709641</v>
      </c>
      <c r="I110" s="98">
        <f>I111+I112</f>
        <v>15474217</v>
      </c>
    </row>
    <row r="111" spans="1:9" x14ac:dyDescent="0.2">
      <c r="A111" s="439" t="s">
        <v>116</v>
      </c>
      <c r="B111" s="439"/>
      <c r="C111" s="439"/>
      <c r="D111" s="439"/>
      <c r="E111" s="439"/>
      <c r="F111" s="439"/>
      <c r="G111" s="86">
        <v>100</v>
      </c>
      <c r="H111" s="99">
        <v>-38853070</v>
      </c>
      <c r="I111" s="99">
        <v>15560599</v>
      </c>
    </row>
    <row r="112" spans="1:9" x14ac:dyDescent="0.2">
      <c r="A112" s="439" t="s">
        <v>165</v>
      </c>
      <c r="B112" s="439"/>
      <c r="C112" s="439"/>
      <c r="D112" s="439"/>
      <c r="E112" s="439"/>
      <c r="F112" s="439"/>
      <c r="G112" s="86">
        <v>101</v>
      </c>
      <c r="H112" s="99">
        <v>-856571</v>
      </c>
      <c r="I112" s="99">
        <v>-86382</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7" zoomScale="110" zoomScaleNormal="100" workbookViewId="0">
      <selection activeCell="I42" sqref="I42"/>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434" t="s">
        <v>166</v>
      </c>
      <c r="B1" s="449"/>
      <c r="C1" s="449"/>
      <c r="D1" s="449"/>
      <c r="E1" s="449"/>
      <c r="F1" s="449"/>
      <c r="G1" s="449"/>
      <c r="H1" s="449"/>
      <c r="I1" s="449"/>
    </row>
    <row r="2" spans="1:9" x14ac:dyDescent="0.2">
      <c r="A2" s="433" t="s">
        <v>465</v>
      </c>
      <c r="B2" s="409"/>
      <c r="C2" s="409"/>
      <c r="D2" s="409"/>
      <c r="E2" s="409"/>
      <c r="F2" s="409"/>
      <c r="G2" s="409"/>
      <c r="H2" s="409"/>
      <c r="I2" s="409"/>
    </row>
    <row r="3" spans="1:9" x14ac:dyDescent="0.2">
      <c r="A3" s="452" t="s">
        <v>279</v>
      </c>
      <c r="B3" s="453"/>
      <c r="C3" s="453"/>
      <c r="D3" s="453"/>
      <c r="E3" s="453"/>
      <c r="F3" s="453"/>
      <c r="G3" s="453"/>
      <c r="H3" s="453"/>
      <c r="I3" s="453"/>
    </row>
    <row r="4" spans="1:9" x14ac:dyDescent="0.2">
      <c r="A4" s="450" t="s">
        <v>466</v>
      </c>
      <c r="B4" s="413"/>
      <c r="C4" s="413"/>
      <c r="D4" s="413"/>
      <c r="E4" s="413"/>
      <c r="F4" s="413"/>
      <c r="G4" s="413"/>
      <c r="H4" s="413"/>
      <c r="I4" s="414"/>
    </row>
    <row r="5" spans="1:9" ht="22.5" x14ac:dyDescent="0.2">
      <c r="A5" s="428" t="s">
        <v>2</v>
      </c>
      <c r="B5" s="429"/>
      <c r="C5" s="429"/>
      <c r="D5" s="429"/>
      <c r="E5" s="429"/>
      <c r="F5" s="429"/>
      <c r="G5" s="100" t="s">
        <v>106</v>
      </c>
      <c r="H5" s="93" t="s">
        <v>293</v>
      </c>
      <c r="I5" s="93" t="s">
        <v>276</v>
      </c>
    </row>
    <row r="6" spans="1:9" x14ac:dyDescent="0.2">
      <c r="A6" s="454">
        <v>1</v>
      </c>
      <c r="B6" s="429"/>
      <c r="C6" s="429"/>
      <c r="D6" s="429"/>
      <c r="E6" s="429"/>
      <c r="F6" s="429"/>
      <c r="G6" s="93">
        <v>2</v>
      </c>
      <c r="H6" s="93" t="s">
        <v>167</v>
      </c>
      <c r="I6" s="93" t="s">
        <v>168</v>
      </c>
    </row>
    <row r="7" spans="1:9" x14ac:dyDescent="0.2">
      <c r="A7" s="455" t="s">
        <v>169</v>
      </c>
      <c r="B7" s="455"/>
      <c r="C7" s="455"/>
      <c r="D7" s="455"/>
      <c r="E7" s="455"/>
      <c r="F7" s="455"/>
      <c r="G7" s="455"/>
      <c r="H7" s="455"/>
      <c r="I7" s="455"/>
    </row>
    <row r="8" spans="1:9" ht="12.75" customHeight="1" x14ac:dyDescent="0.2">
      <c r="A8" s="427" t="s">
        <v>170</v>
      </c>
      <c r="B8" s="427"/>
      <c r="C8" s="427"/>
      <c r="D8" s="427"/>
      <c r="E8" s="427"/>
      <c r="F8" s="427"/>
      <c r="G8" s="96">
        <v>1</v>
      </c>
      <c r="H8" s="101">
        <v>-74821171</v>
      </c>
      <c r="I8" s="101">
        <v>7981539</v>
      </c>
    </row>
    <row r="9" spans="1:9" ht="12.75" customHeight="1" x14ac:dyDescent="0.2">
      <c r="A9" s="436" t="s">
        <v>171</v>
      </c>
      <c r="B9" s="436"/>
      <c r="C9" s="436"/>
      <c r="D9" s="436"/>
      <c r="E9" s="436"/>
      <c r="F9" s="436"/>
      <c r="G9" s="88">
        <v>2</v>
      </c>
      <c r="H9" s="102">
        <f>H10+H11+H12+H13+H14+H15+H16+H17</f>
        <v>93395758</v>
      </c>
      <c r="I9" s="102">
        <f>I10+I11+I12+I13+I14+I15+I16+I17</f>
        <v>114947718</v>
      </c>
    </row>
    <row r="10" spans="1:9" ht="12.75" customHeight="1" x14ac:dyDescent="0.2">
      <c r="A10" s="451" t="s">
        <v>172</v>
      </c>
      <c r="B10" s="451"/>
      <c r="C10" s="451"/>
      <c r="D10" s="451"/>
      <c r="E10" s="451"/>
      <c r="F10" s="451"/>
      <c r="G10" s="96">
        <v>3</v>
      </c>
      <c r="H10" s="101">
        <v>89129881</v>
      </c>
      <c r="I10" s="101">
        <v>96592487</v>
      </c>
    </row>
    <row r="11" spans="1:9" ht="31.15" customHeight="1" x14ac:dyDescent="0.2">
      <c r="A11" s="451" t="s">
        <v>298</v>
      </c>
      <c r="B11" s="451"/>
      <c r="C11" s="451"/>
      <c r="D11" s="451"/>
      <c r="E11" s="451"/>
      <c r="F11" s="451"/>
      <c r="G11" s="96">
        <v>4</v>
      </c>
      <c r="H11" s="101">
        <v>1008937</v>
      </c>
      <c r="I11" s="101">
        <v>1729595</v>
      </c>
    </row>
    <row r="12" spans="1:9" ht="28.15" customHeight="1" x14ac:dyDescent="0.2">
      <c r="A12" s="451" t="s">
        <v>299</v>
      </c>
      <c r="B12" s="451"/>
      <c r="C12" s="451"/>
      <c r="D12" s="451"/>
      <c r="E12" s="451"/>
      <c r="F12" s="451"/>
      <c r="G12" s="96">
        <v>5</v>
      </c>
      <c r="H12" s="101">
        <v>115437</v>
      </c>
      <c r="I12" s="101">
        <v>23630</v>
      </c>
    </row>
    <row r="13" spans="1:9" ht="12.75" customHeight="1" x14ac:dyDescent="0.2">
      <c r="A13" s="451" t="s">
        <v>173</v>
      </c>
      <c r="B13" s="451"/>
      <c r="C13" s="451"/>
      <c r="D13" s="451"/>
      <c r="E13" s="451"/>
      <c r="F13" s="451"/>
      <c r="G13" s="96">
        <v>6</v>
      </c>
      <c r="H13" s="101">
        <v>-5443</v>
      </c>
      <c r="I13" s="101">
        <v>-15259</v>
      </c>
    </row>
    <row r="14" spans="1:9" ht="12.75" customHeight="1" x14ac:dyDescent="0.2">
      <c r="A14" s="451" t="s">
        <v>174</v>
      </c>
      <c r="B14" s="451"/>
      <c r="C14" s="451"/>
      <c r="D14" s="451"/>
      <c r="E14" s="451"/>
      <c r="F14" s="451"/>
      <c r="G14" s="96">
        <v>7</v>
      </c>
      <c r="H14" s="101">
        <v>5653251</v>
      </c>
      <c r="I14" s="101">
        <v>5576223</v>
      </c>
    </row>
    <row r="15" spans="1:9" ht="12.75" customHeight="1" x14ac:dyDescent="0.2">
      <c r="A15" s="451" t="s">
        <v>175</v>
      </c>
      <c r="B15" s="451"/>
      <c r="C15" s="451"/>
      <c r="D15" s="451"/>
      <c r="E15" s="451"/>
      <c r="F15" s="451"/>
      <c r="G15" s="96">
        <v>8</v>
      </c>
      <c r="H15" s="101">
        <v>991353</v>
      </c>
      <c r="I15" s="101">
        <v>2359338</v>
      </c>
    </row>
    <row r="16" spans="1:9" ht="12.75" customHeight="1" x14ac:dyDescent="0.2">
      <c r="A16" s="451" t="s">
        <v>176</v>
      </c>
      <c r="B16" s="451"/>
      <c r="C16" s="451"/>
      <c r="D16" s="451"/>
      <c r="E16" s="451"/>
      <c r="F16" s="451"/>
      <c r="G16" s="96">
        <v>9</v>
      </c>
      <c r="H16" s="101">
        <v>3499289</v>
      </c>
      <c r="I16" s="101">
        <v>-447807</v>
      </c>
    </row>
    <row r="17" spans="1:9" ht="27.6" customHeight="1" x14ac:dyDescent="0.2">
      <c r="A17" s="451" t="s">
        <v>177</v>
      </c>
      <c r="B17" s="451"/>
      <c r="C17" s="451"/>
      <c r="D17" s="451"/>
      <c r="E17" s="451"/>
      <c r="F17" s="451"/>
      <c r="G17" s="96">
        <v>10</v>
      </c>
      <c r="H17" s="101">
        <v>-6996947</v>
      </c>
      <c r="I17" s="101">
        <v>9129511</v>
      </c>
    </row>
    <row r="18" spans="1:9" ht="29.45" customHeight="1" x14ac:dyDescent="0.2">
      <c r="A18" s="444" t="s">
        <v>301</v>
      </c>
      <c r="B18" s="444"/>
      <c r="C18" s="444"/>
      <c r="D18" s="444"/>
      <c r="E18" s="444"/>
      <c r="F18" s="444"/>
      <c r="G18" s="88">
        <v>11</v>
      </c>
      <c r="H18" s="102">
        <f>H8+H9</f>
        <v>18574587</v>
      </c>
      <c r="I18" s="102">
        <f>I8+I9</f>
        <v>122929257</v>
      </c>
    </row>
    <row r="19" spans="1:9" ht="12.75" customHeight="1" x14ac:dyDescent="0.2">
      <c r="A19" s="436" t="s">
        <v>178</v>
      </c>
      <c r="B19" s="436"/>
      <c r="C19" s="436"/>
      <c r="D19" s="436"/>
      <c r="E19" s="436"/>
      <c r="F19" s="436"/>
      <c r="G19" s="88">
        <v>12</v>
      </c>
      <c r="H19" s="102">
        <f>H20+H21+H22+H23</f>
        <v>-22458459</v>
      </c>
      <c r="I19" s="102">
        <f>I20+I21+I22+I23</f>
        <v>12053847</v>
      </c>
    </row>
    <row r="20" spans="1:9" ht="12.75" customHeight="1" x14ac:dyDescent="0.2">
      <c r="A20" s="451" t="s">
        <v>179</v>
      </c>
      <c r="B20" s="451"/>
      <c r="C20" s="451"/>
      <c r="D20" s="451"/>
      <c r="E20" s="451"/>
      <c r="F20" s="451"/>
      <c r="G20" s="96">
        <v>13</v>
      </c>
      <c r="H20" s="101">
        <v>-22739659</v>
      </c>
      <c r="I20" s="101">
        <v>14870388</v>
      </c>
    </row>
    <row r="21" spans="1:9" ht="12.75" customHeight="1" x14ac:dyDescent="0.2">
      <c r="A21" s="451" t="s">
        <v>180</v>
      </c>
      <c r="B21" s="451"/>
      <c r="C21" s="451"/>
      <c r="D21" s="451"/>
      <c r="E21" s="451"/>
      <c r="F21" s="451"/>
      <c r="G21" s="96">
        <v>14</v>
      </c>
      <c r="H21" s="101">
        <v>576894</v>
      </c>
      <c r="I21" s="101">
        <v>-2718183</v>
      </c>
    </row>
    <row r="22" spans="1:9" ht="12.75" customHeight="1" x14ac:dyDescent="0.2">
      <c r="A22" s="451" t="s">
        <v>181</v>
      </c>
      <c r="B22" s="451"/>
      <c r="C22" s="451"/>
      <c r="D22" s="451"/>
      <c r="E22" s="451"/>
      <c r="F22" s="451"/>
      <c r="G22" s="96">
        <v>15</v>
      </c>
      <c r="H22" s="101">
        <v>-295694</v>
      </c>
      <c r="I22" s="101">
        <v>-98358</v>
      </c>
    </row>
    <row r="23" spans="1:9" ht="12.75" customHeight="1" x14ac:dyDescent="0.2">
      <c r="A23" s="451" t="s">
        <v>182</v>
      </c>
      <c r="B23" s="451"/>
      <c r="C23" s="451"/>
      <c r="D23" s="451"/>
      <c r="E23" s="451"/>
      <c r="F23" s="451"/>
      <c r="G23" s="96">
        <v>16</v>
      </c>
      <c r="H23" s="101">
        <v>0</v>
      </c>
      <c r="I23" s="101">
        <v>0</v>
      </c>
    </row>
    <row r="24" spans="1:9" ht="12.75" customHeight="1" x14ac:dyDescent="0.2">
      <c r="A24" s="444" t="s">
        <v>183</v>
      </c>
      <c r="B24" s="444"/>
      <c r="C24" s="444"/>
      <c r="D24" s="444"/>
      <c r="E24" s="444"/>
      <c r="F24" s="444"/>
      <c r="G24" s="88">
        <v>17</v>
      </c>
      <c r="H24" s="102">
        <f>H18+H19</f>
        <v>-3883872</v>
      </c>
      <c r="I24" s="102">
        <f>I18+I19</f>
        <v>134983104</v>
      </c>
    </row>
    <row r="25" spans="1:9" ht="12.75" customHeight="1" x14ac:dyDescent="0.2">
      <c r="A25" s="427" t="s">
        <v>184</v>
      </c>
      <c r="B25" s="427"/>
      <c r="C25" s="427"/>
      <c r="D25" s="427"/>
      <c r="E25" s="427"/>
      <c r="F25" s="427"/>
      <c r="G25" s="96">
        <v>18</v>
      </c>
      <c r="H25" s="101">
        <v>-5553680</v>
      </c>
      <c r="I25" s="101">
        <v>-6213568</v>
      </c>
    </row>
    <row r="26" spans="1:9" ht="12.75" customHeight="1" x14ac:dyDescent="0.2">
      <c r="A26" s="427" t="s">
        <v>185</v>
      </c>
      <c r="B26" s="427"/>
      <c r="C26" s="427"/>
      <c r="D26" s="427"/>
      <c r="E26" s="427"/>
      <c r="F26" s="427"/>
      <c r="G26" s="96">
        <v>19</v>
      </c>
      <c r="H26" s="101">
        <v>3524435</v>
      </c>
      <c r="I26" s="101">
        <v>713232</v>
      </c>
    </row>
    <row r="27" spans="1:9" ht="28.9" customHeight="1" x14ac:dyDescent="0.2">
      <c r="A27" s="438" t="s">
        <v>186</v>
      </c>
      <c r="B27" s="438"/>
      <c r="C27" s="438"/>
      <c r="D27" s="438"/>
      <c r="E27" s="438"/>
      <c r="F27" s="438"/>
      <c r="G27" s="88">
        <v>20</v>
      </c>
      <c r="H27" s="102">
        <f>H24+H25+H26</f>
        <v>-5913117</v>
      </c>
      <c r="I27" s="102">
        <f>I24+I25+I26</f>
        <v>129482768</v>
      </c>
    </row>
    <row r="28" spans="1:9" x14ac:dyDescent="0.2">
      <c r="A28" s="455" t="s">
        <v>187</v>
      </c>
      <c r="B28" s="455"/>
      <c r="C28" s="455"/>
      <c r="D28" s="455"/>
      <c r="E28" s="455"/>
      <c r="F28" s="455"/>
      <c r="G28" s="455"/>
      <c r="H28" s="455"/>
      <c r="I28" s="455"/>
    </row>
    <row r="29" spans="1:9" ht="23.45" customHeight="1" x14ac:dyDescent="0.2">
      <c r="A29" s="427" t="s">
        <v>188</v>
      </c>
      <c r="B29" s="427"/>
      <c r="C29" s="427"/>
      <c r="D29" s="427"/>
      <c r="E29" s="427"/>
      <c r="F29" s="427"/>
      <c r="G29" s="96">
        <v>21</v>
      </c>
      <c r="H29" s="99">
        <v>38572</v>
      </c>
      <c r="I29" s="99">
        <v>144771</v>
      </c>
    </row>
    <row r="30" spans="1:9" ht="12.75" customHeight="1" x14ac:dyDescent="0.2">
      <c r="A30" s="427" t="s">
        <v>189</v>
      </c>
      <c r="B30" s="427"/>
      <c r="C30" s="427"/>
      <c r="D30" s="427"/>
      <c r="E30" s="427"/>
      <c r="F30" s="427"/>
      <c r="G30" s="96">
        <v>22</v>
      </c>
      <c r="H30" s="99">
        <v>0</v>
      </c>
      <c r="I30" s="99">
        <v>0</v>
      </c>
    </row>
    <row r="31" spans="1:9" ht="12.75" customHeight="1" x14ac:dyDescent="0.2">
      <c r="A31" s="427" t="s">
        <v>190</v>
      </c>
      <c r="B31" s="427"/>
      <c r="C31" s="427"/>
      <c r="D31" s="427"/>
      <c r="E31" s="427"/>
      <c r="F31" s="427"/>
      <c r="G31" s="96">
        <v>23</v>
      </c>
      <c r="H31" s="99">
        <v>5443</v>
      </c>
      <c r="I31" s="99">
        <v>15259</v>
      </c>
    </row>
    <row r="32" spans="1:9" ht="12.75" customHeight="1" x14ac:dyDescent="0.2">
      <c r="A32" s="427" t="s">
        <v>191</v>
      </c>
      <c r="B32" s="427"/>
      <c r="C32" s="427"/>
      <c r="D32" s="427"/>
      <c r="E32" s="427"/>
      <c r="F32" s="427"/>
      <c r="G32" s="96">
        <v>24</v>
      </c>
      <c r="H32" s="99">
        <v>0</v>
      </c>
      <c r="I32" s="99">
        <v>0</v>
      </c>
    </row>
    <row r="33" spans="1:9" ht="12.75" customHeight="1" x14ac:dyDescent="0.2">
      <c r="A33" s="427" t="s">
        <v>192</v>
      </c>
      <c r="B33" s="427"/>
      <c r="C33" s="427"/>
      <c r="D33" s="427"/>
      <c r="E33" s="427"/>
      <c r="F33" s="427"/>
      <c r="G33" s="96">
        <v>25</v>
      </c>
      <c r="H33" s="99">
        <v>135000</v>
      </c>
      <c r="I33" s="99">
        <v>0</v>
      </c>
    </row>
    <row r="34" spans="1:9" ht="12.75" customHeight="1" x14ac:dyDescent="0.2">
      <c r="A34" s="427" t="s">
        <v>193</v>
      </c>
      <c r="B34" s="427"/>
      <c r="C34" s="427"/>
      <c r="D34" s="427"/>
      <c r="E34" s="427"/>
      <c r="F34" s="427"/>
      <c r="G34" s="96">
        <v>26</v>
      </c>
      <c r="H34" s="99">
        <v>0</v>
      </c>
      <c r="I34" s="99">
        <v>0</v>
      </c>
    </row>
    <row r="35" spans="1:9" ht="27.6" customHeight="1" x14ac:dyDescent="0.2">
      <c r="A35" s="444" t="s">
        <v>194</v>
      </c>
      <c r="B35" s="444"/>
      <c r="C35" s="444"/>
      <c r="D35" s="444"/>
      <c r="E35" s="444"/>
      <c r="F35" s="444"/>
      <c r="G35" s="88">
        <v>27</v>
      </c>
      <c r="H35" s="98">
        <f>H29+H30+H31+H32+H33+H34</f>
        <v>179015</v>
      </c>
      <c r="I35" s="98">
        <f>I29+I30+I31+I32+I33+I34</f>
        <v>160030</v>
      </c>
    </row>
    <row r="36" spans="1:9" ht="26.45" customHeight="1" x14ac:dyDescent="0.2">
      <c r="A36" s="427" t="s">
        <v>195</v>
      </c>
      <c r="B36" s="427"/>
      <c r="C36" s="427"/>
      <c r="D36" s="427"/>
      <c r="E36" s="427"/>
      <c r="F36" s="427"/>
      <c r="G36" s="96">
        <v>28</v>
      </c>
      <c r="H36" s="99">
        <v>-160234980</v>
      </c>
      <c r="I36" s="99">
        <v>-32115491</v>
      </c>
    </row>
    <row r="37" spans="1:9" ht="12.75" customHeight="1" x14ac:dyDescent="0.2">
      <c r="A37" s="427" t="s">
        <v>196</v>
      </c>
      <c r="B37" s="427"/>
      <c r="C37" s="427"/>
      <c r="D37" s="427"/>
      <c r="E37" s="427"/>
      <c r="F37" s="427"/>
      <c r="G37" s="96">
        <v>29</v>
      </c>
      <c r="H37" s="99">
        <v>0</v>
      </c>
      <c r="I37" s="99">
        <v>0</v>
      </c>
    </row>
    <row r="38" spans="1:9" ht="12.75" customHeight="1" x14ac:dyDescent="0.2">
      <c r="A38" s="427" t="s">
        <v>197</v>
      </c>
      <c r="B38" s="427"/>
      <c r="C38" s="427"/>
      <c r="D38" s="427"/>
      <c r="E38" s="427"/>
      <c r="F38" s="427"/>
      <c r="G38" s="96">
        <v>30</v>
      </c>
      <c r="H38" s="99">
        <v>0</v>
      </c>
      <c r="I38" s="99">
        <v>-37585870</v>
      </c>
    </row>
    <row r="39" spans="1:9" ht="12.75" customHeight="1" x14ac:dyDescent="0.2">
      <c r="A39" s="427" t="s">
        <v>198</v>
      </c>
      <c r="B39" s="427"/>
      <c r="C39" s="427"/>
      <c r="D39" s="427"/>
      <c r="E39" s="427"/>
      <c r="F39" s="427"/>
      <c r="G39" s="96">
        <v>31</v>
      </c>
      <c r="H39" s="99">
        <v>0</v>
      </c>
      <c r="I39" s="99">
        <v>0</v>
      </c>
    </row>
    <row r="40" spans="1:9" ht="12.75" customHeight="1" x14ac:dyDescent="0.2">
      <c r="A40" s="427" t="s">
        <v>199</v>
      </c>
      <c r="B40" s="427"/>
      <c r="C40" s="427"/>
      <c r="D40" s="427"/>
      <c r="E40" s="427"/>
      <c r="F40" s="427"/>
      <c r="G40" s="96">
        <v>32</v>
      </c>
      <c r="H40" s="99">
        <v>0</v>
      </c>
      <c r="I40" s="99">
        <v>0</v>
      </c>
    </row>
    <row r="41" spans="1:9" ht="22.9" customHeight="1" x14ac:dyDescent="0.2">
      <c r="A41" s="444" t="s">
        <v>200</v>
      </c>
      <c r="B41" s="444"/>
      <c r="C41" s="444"/>
      <c r="D41" s="444"/>
      <c r="E41" s="444"/>
      <c r="F41" s="444"/>
      <c r="G41" s="88">
        <v>33</v>
      </c>
      <c r="H41" s="98">
        <f>H36+H37+H38+H39+H40</f>
        <v>-160234980</v>
      </c>
      <c r="I41" s="98">
        <f>I36+I37+I38+I39+I40</f>
        <v>-69701361</v>
      </c>
    </row>
    <row r="42" spans="1:9" ht="30.6" customHeight="1" x14ac:dyDescent="0.2">
      <c r="A42" s="438" t="s">
        <v>201</v>
      </c>
      <c r="B42" s="438"/>
      <c r="C42" s="438"/>
      <c r="D42" s="438"/>
      <c r="E42" s="438"/>
      <c r="F42" s="438"/>
      <c r="G42" s="88">
        <v>34</v>
      </c>
      <c r="H42" s="98">
        <f>H35+H41</f>
        <v>-160055965</v>
      </c>
      <c r="I42" s="98">
        <f>I35+I41</f>
        <v>-69541331</v>
      </c>
    </row>
    <row r="43" spans="1:9" x14ac:dyDescent="0.2">
      <c r="A43" s="455" t="s">
        <v>202</v>
      </c>
      <c r="B43" s="455"/>
      <c r="C43" s="455"/>
      <c r="D43" s="455"/>
      <c r="E43" s="455"/>
      <c r="F43" s="455"/>
      <c r="G43" s="455"/>
      <c r="H43" s="455"/>
      <c r="I43" s="455"/>
    </row>
    <row r="44" spans="1:9" ht="12.75" customHeight="1" x14ac:dyDescent="0.2">
      <c r="A44" s="427" t="s">
        <v>203</v>
      </c>
      <c r="B44" s="427"/>
      <c r="C44" s="427"/>
      <c r="D44" s="427"/>
      <c r="E44" s="427"/>
      <c r="F44" s="427"/>
      <c r="G44" s="96">
        <v>35</v>
      </c>
      <c r="H44" s="99">
        <v>0</v>
      </c>
      <c r="I44" s="99">
        <v>336920925</v>
      </c>
    </row>
    <row r="45" spans="1:9" ht="27.6" customHeight="1" x14ac:dyDescent="0.2">
      <c r="A45" s="427" t="s">
        <v>204</v>
      </c>
      <c r="B45" s="427"/>
      <c r="C45" s="427"/>
      <c r="D45" s="427"/>
      <c r="E45" s="427"/>
      <c r="F45" s="427"/>
      <c r="G45" s="96">
        <v>36</v>
      </c>
      <c r="H45" s="99">
        <v>0</v>
      </c>
      <c r="I45" s="99">
        <v>0</v>
      </c>
    </row>
    <row r="46" spans="1:9" ht="12.75" customHeight="1" x14ac:dyDescent="0.2">
      <c r="A46" s="427" t="s">
        <v>205</v>
      </c>
      <c r="B46" s="427"/>
      <c r="C46" s="427"/>
      <c r="D46" s="427"/>
      <c r="E46" s="427"/>
      <c r="F46" s="427"/>
      <c r="G46" s="96">
        <v>37</v>
      </c>
      <c r="H46" s="99">
        <v>6882279</v>
      </c>
      <c r="I46" s="99">
        <v>35000000</v>
      </c>
    </row>
    <row r="47" spans="1:9" ht="12.75" customHeight="1" x14ac:dyDescent="0.2">
      <c r="A47" s="427" t="s">
        <v>206</v>
      </c>
      <c r="B47" s="427"/>
      <c r="C47" s="427"/>
      <c r="D47" s="427"/>
      <c r="E47" s="427"/>
      <c r="F47" s="427"/>
      <c r="G47" s="96">
        <v>38</v>
      </c>
      <c r="H47" s="99">
        <v>0</v>
      </c>
      <c r="I47" s="99">
        <v>0</v>
      </c>
    </row>
    <row r="48" spans="1:9" ht="25.9" customHeight="1" x14ac:dyDescent="0.2">
      <c r="A48" s="444" t="s">
        <v>207</v>
      </c>
      <c r="B48" s="444"/>
      <c r="C48" s="444"/>
      <c r="D48" s="444"/>
      <c r="E48" s="444"/>
      <c r="F48" s="444"/>
      <c r="G48" s="88">
        <v>39</v>
      </c>
      <c r="H48" s="98">
        <f>H44+H45+H46+H47</f>
        <v>6882279</v>
      </c>
      <c r="I48" s="98">
        <f>I44+I45+I46+I47</f>
        <v>371920925</v>
      </c>
    </row>
    <row r="49" spans="1:9" ht="24.6" customHeight="1" x14ac:dyDescent="0.2">
      <c r="A49" s="427" t="s">
        <v>300</v>
      </c>
      <c r="B49" s="427"/>
      <c r="C49" s="427"/>
      <c r="D49" s="427"/>
      <c r="E49" s="427"/>
      <c r="F49" s="427"/>
      <c r="G49" s="96">
        <v>40</v>
      </c>
      <c r="H49" s="99">
        <v>-103000</v>
      </c>
      <c r="I49" s="99">
        <v>-39012473</v>
      </c>
    </row>
    <row r="50" spans="1:9" ht="12.75" customHeight="1" x14ac:dyDescent="0.2">
      <c r="A50" s="427" t="s">
        <v>208</v>
      </c>
      <c r="B50" s="427"/>
      <c r="C50" s="427"/>
      <c r="D50" s="427"/>
      <c r="E50" s="427"/>
      <c r="F50" s="427"/>
      <c r="G50" s="96">
        <v>41</v>
      </c>
      <c r="H50" s="99">
        <v>0</v>
      </c>
      <c r="I50" s="99">
        <v>0</v>
      </c>
    </row>
    <row r="51" spans="1:9" ht="12.75" customHeight="1" x14ac:dyDescent="0.2">
      <c r="A51" s="427" t="s">
        <v>209</v>
      </c>
      <c r="B51" s="427"/>
      <c r="C51" s="427"/>
      <c r="D51" s="427"/>
      <c r="E51" s="427"/>
      <c r="F51" s="427"/>
      <c r="G51" s="96">
        <v>42</v>
      </c>
      <c r="H51" s="99">
        <v>-72300</v>
      </c>
      <c r="I51" s="99">
        <v>-76794</v>
      </c>
    </row>
    <row r="52" spans="1:9" ht="26.45" customHeight="1" x14ac:dyDescent="0.2">
      <c r="A52" s="427" t="s">
        <v>210</v>
      </c>
      <c r="B52" s="427"/>
      <c r="C52" s="427"/>
      <c r="D52" s="427"/>
      <c r="E52" s="427"/>
      <c r="F52" s="427"/>
      <c r="G52" s="96">
        <v>43</v>
      </c>
      <c r="H52" s="99">
        <v>0</v>
      </c>
      <c r="I52" s="99">
        <v>0</v>
      </c>
    </row>
    <row r="53" spans="1:9" ht="12.75" customHeight="1" x14ac:dyDescent="0.2">
      <c r="A53" s="427" t="s">
        <v>211</v>
      </c>
      <c r="B53" s="427"/>
      <c r="C53" s="427"/>
      <c r="D53" s="427"/>
      <c r="E53" s="427"/>
      <c r="F53" s="427"/>
      <c r="G53" s="96">
        <v>44</v>
      </c>
      <c r="H53" s="99">
        <v>0</v>
      </c>
      <c r="I53" s="99">
        <v>0</v>
      </c>
    </row>
    <row r="54" spans="1:9" ht="27.6" customHeight="1" x14ac:dyDescent="0.2">
      <c r="A54" s="444" t="s">
        <v>212</v>
      </c>
      <c r="B54" s="444"/>
      <c r="C54" s="444"/>
      <c r="D54" s="444"/>
      <c r="E54" s="444"/>
      <c r="F54" s="444"/>
      <c r="G54" s="88">
        <v>45</v>
      </c>
      <c r="H54" s="98">
        <f>H49+H50+H51+H52+H53</f>
        <v>-175300</v>
      </c>
      <c r="I54" s="98">
        <f>I49+I50+I51+I52+I53</f>
        <v>-39089267</v>
      </c>
    </row>
    <row r="55" spans="1:9" ht="27.6" customHeight="1" x14ac:dyDescent="0.2">
      <c r="A55" s="438" t="s">
        <v>213</v>
      </c>
      <c r="B55" s="438"/>
      <c r="C55" s="438"/>
      <c r="D55" s="438"/>
      <c r="E55" s="438"/>
      <c r="F55" s="438"/>
      <c r="G55" s="88">
        <v>46</v>
      </c>
      <c r="H55" s="98">
        <f>H48+H54</f>
        <v>6706979</v>
      </c>
      <c r="I55" s="98">
        <f>I48+I54</f>
        <v>332831658</v>
      </c>
    </row>
    <row r="56" spans="1:9" x14ac:dyDescent="0.2">
      <c r="A56" s="402" t="s">
        <v>214</v>
      </c>
      <c r="B56" s="402"/>
      <c r="C56" s="402"/>
      <c r="D56" s="402"/>
      <c r="E56" s="402"/>
      <c r="F56" s="402"/>
      <c r="G56" s="96">
        <v>47</v>
      </c>
      <c r="H56" s="99">
        <v>0</v>
      </c>
      <c r="I56" s="99">
        <v>0</v>
      </c>
    </row>
    <row r="57" spans="1:9" ht="27" customHeight="1" x14ac:dyDescent="0.2">
      <c r="A57" s="438" t="s">
        <v>215</v>
      </c>
      <c r="B57" s="438"/>
      <c r="C57" s="438"/>
      <c r="D57" s="438"/>
      <c r="E57" s="438"/>
      <c r="F57" s="438"/>
      <c r="G57" s="88">
        <v>48</v>
      </c>
      <c r="H57" s="98">
        <f>H27+H42+H55+H56</f>
        <v>-159262103</v>
      </c>
      <c r="I57" s="98">
        <f>I27+I42+I55+I56</f>
        <v>392773095</v>
      </c>
    </row>
    <row r="58" spans="1:9" ht="15.6" customHeight="1" x14ac:dyDescent="0.2">
      <c r="A58" s="456" t="s">
        <v>216</v>
      </c>
      <c r="B58" s="456"/>
      <c r="C58" s="456"/>
      <c r="D58" s="456"/>
      <c r="E58" s="456"/>
      <c r="F58" s="456"/>
      <c r="G58" s="96">
        <v>49</v>
      </c>
      <c r="H58" s="99">
        <v>298835030</v>
      </c>
      <c r="I58" s="99">
        <v>139572927</v>
      </c>
    </row>
    <row r="59" spans="1:9" ht="28.9" customHeight="1" x14ac:dyDescent="0.2">
      <c r="A59" s="438" t="s">
        <v>217</v>
      </c>
      <c r="B59" s="438"/>
      <c r="C59" s="438"/>
      <c r="D59" s="438"/>
      <c r="E59" s="438"/>
      <c r="F59" s="438"/>
      <c r="G59" s="88">
        <v>50</v>
      </c>
      <c r="H59" s="98">
        <f>H57+H58</f>
        <v>139572927</v>
      </c>
      <c r="I59" s="98">
        <f>I57+I58</f>
        <v>532346022</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9" zoomScale="110" zoomScaleNormal="100" workbookViewId="0">
      <selection activeCell="I49" sqref="I49"/>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434" t="s">
        <v>218</v>
      </c>
      <c r="B1" s="449"/>
      <c r="C1" s="449"/>
      <c r="D1" s="449"/>
      <c r="E1" s="449"/>
      <c r="F1" s="449"/>
      <c r="G1" s="449"/>
      <c r="H1" s="449"/>
      <c r="I1" s="449"/>
    </row>
    <row r="2" spans="1:9" ht="12.75" customHeight="1" x14ac:dyDescent="0.2">
      <c r="A2" s="433" t="s">
        <v>465</v>
      </c>
      <c r="B2" s="409"/>
      <c r="C2" s="409"/>
      <c r="D2" s="409"/>
      <c r="E2" s="409"/>
      <c r="F2" s="409"/>
      <c r="G2" s="409"/>
      <c r="H2" s="409"/>
      <c r="I2" s="409"/>
    </row>
    <row r="3" spans="1:9" x14ac:dyDescent="0.2">
      <c r="A3" s="452" t="s">
        <v>279</v>
      </c>
      <c r="B3" s="458"/>
      <c r="C3" s="458"/>
      <c r="D3" s="458"/>
      <c r="E3" s="458"/>
      <c r="F3" s="458"/>
      <c r="G3" s="458"/>
      <c r="H3" s="458"/>
      <c r="I3" s="458"/>
    </row>
    <row r="4" spans="1:9" x14ac:dyDescent="0.2">
      <c r="A4" s="450" t="s">
        <v>466</v>
      </c>
      <c r="B4" s="413"/>
      <c r="C4" s="413"/>
      <c r="D4" s="413"/>
      <c r="E4" s="413"/>
      <c r="F4" s="413"/>
      <c r="G4" s="413"/>
      <c r="H4" s="413"/>
      <c r="I4" s="414"/>
    </row>
    <row r="5" spans="1:9" ht="33.75" x14ac:dyDescent="0.2">
      <c r="A5" s="428" t="s">
        <v>2</v>
      </c>
      <c r="B5" s="429"/>
      <c r="C5" s="429"/>
      <c r="D5" s="429"/>
      <c r="E5" s="429"/>
      <c r="F5" s="429"/>
      <c r="G5" s="92" t="s">
        <v>106</v>
      </c>
      <c r="H5" s="93" t="s">
        <v>293</v>
      </c>
      <c r="I5" s="93" t="s">
        <v>276</v>
      </c>
    </row>
    <row r="6" spans="1:9" x14ac:dyDescent="0.2">
      <c r="A6" s="454">
        <v>1</v>
      </c>
      <c r="B6" s="429"/>
      <c r="C6" s="429"/>
      <c r="D6" s="429"/>
      <c r="E6" s="429"/>
      <c r="F6" s="429"/>
      <c r="G6" s="94">
        <v>2</v>
      </c>
      <c r="H6" s="93" t="s">
        <v>167</v>
      </c>
      <c r="I6" s="93" t="s">
        <v>168</v>
      </c>
    </row>
    <row r="7" spans="1:9" x14ac:dyDescent="0.2">
      <c r="A7" s="455" t="s">
        <v>169</v>
      </c>
      <c r="B7" s="457"/>
      <c r="C7" s="457"/>
      <c r="D7" s="457"/>
      <c r="E7" s="457"/>
      <c r="F7" s="457"/>
      <c r="G7" s="457"/>
      <c r="H7" s="457"/>
      <c r="I7" s="457"/>
    </row>
    <row r="8" spans="1:9" x14ac:dyDescent="0.2">
      <c r="A8" s="427" t="s">
        <v>219</v>
      </c>
      <c r="B8" s="427"/>
      <c r="C8" s="427"/>
      <c r="D8" s="427"/>
      <c r="E8" s="427"/>
      <c r="F8" s="427"/>
      <c r="G8" s="86">
        <v>1</v>
      </c>
      <c r="H8" s="99">
        <v>0</v>
      </c>
      <c r="I8" s="99">
        <v>0</v>
      </c>
    </row>
    <row r="9" spans="1:9" x14ac:dyDescent="0.2">
      <c r="A9" s="427" t="s">
        <v>220</v>
      </c>
      <c r="B9" s="427"/>
      <c r="C9" s="427"/>
      <c r="D9" s="427"/>
      <c r="E9" s="427"/>
      <c r="F9" s="427"/>
      <c r="G9" s="86">
        <v>2</v>
      </c>
      <c r="H9" s="99">
        <v>0</v>
      </c>
      <c r="I9" s="99">
        <v>0</v>
      </c>
    </row>
    <row r="10" spans="1:9" x14ac:dyDescent="0.2">
      <c r="A10" s="427" t="s">
        <v>221</v>
      </c>
      <c r="B10" s="427"/>
      <c r="C10" s="427"/>
      <c r="D10" s="427"/>
      <c r="E10" s="427"/>
      <c r="F10" s="427"/>
      <c r="G10" s="86">
        <v>3</v>
      </c>
      <c r="H10" s="99">
        <v>0</v>
      </c>
      <c r="I10" s="99">
        <v>0</v>
      </c>
    </row>
    <row r="11" spans="1:9" x14ac:dyDescent="0.2">
      <c r="A11" s="427" t="s">
        <v>222</v>
      </c>
      <c r="B11" s="427"/>
      <c r="C11" s="427"/>
      <c r="D11" s="427"/>
      <c r="E11" s="427"/>
      <c r="F11" s="427"/>
      <c r="G11" s="86">
        <v>4</v>
      </c>
      <c r="H11" s="99">
        <v>0</v>
      </c>
      <c r="I11" s="99">
        <v>0</v>
      </c>
    </row>
    <row r="12" spans="1:9" x14ac:dyDescent="0.2">
      <c r="A12" s="427" t="s">
        <v>388</v>
      </c>
      <c r="B12" s="427"/>
      <c r="C12" s="427"/>
      <c r="D12" s="427"/>
      <c r="E12" s="427"/>
      <c r="F12" s="427"/>
      <c r="G12" s="86">
        <v>5</v>
      </c>
      <c r="H12" s="99">
        <v>0</v>
      </c>
      <c r="I12" s="99">
        <v>0</v>
      </c>
    </row>
    <row r="13" spans="1:9" ht="24" customHeight="1" x14ac:dyDescent="0.2">
      <c r="A13" s="440" t="s">
        <v>396</v>
      </c>
      <c r="B13" s="440"/>
      <c r="C13" s="440"/>
      <c r="D13" s="440"/>
      <c r="E13" s="440"/>
      <c r="F13" s="440"/>
      <c r="G13" s="88">
        <v>6</v>
      </c>
      <c r="H13" s="103">
        <f>SUM(H8:H12)</f>
        <v>0</v>
      </c>
      <c r="I13" s="103">
        <f>SUM(I8:I12)</f>
        <v>0</v>
      </c>
    </row>
    <row r="14" spans="1:9" x14ac:dyDescent="0.2">
      <c r="A14" s="427" t="s">
        <v>389</v>
      </c>
      <c r="B14" s="427"/>
      <c r="C14" s="427"/>
      <c r="D14" s="427"/>
      <c r="E14" s="427"/>
      <c r="F14" s="427"/>
      <c r="G14" s="86">
        <v>7</v>
      </c>
      <c r="H14" s="99">
        <v>0</v>
      </c>
      <c r="I14" s="99">
        <v>0</v>
      </c>
    </row>
    <row r="15" spans="1:9" x14ac:dyDescent="0.2">
      <c r="A15" s="427" t="s">
        <v>390</v>
      </c>
      <c r="B15" s="427"/>
      <c r="C15" s="427"/>
      <c r="D15" s="427"/>
      <c r="E15" s="427"/>
      <c r="F15" s="427"/>
      <c r="G15" s="86">
        <v>8</v>
      </c>
      <c r="H15" s="99">
        <v>0</v>
      </c>
      <c r="I15" s="99">
        <v>0</v>
      </c>
    </row>
    <row r="16" spans="1:9" x14ac:dyDescent="0.2">
      <c r="A16" s="427" t="s">
        <v>391</v>
      </c>
      <c r="B16" s="427"/>
      <c r="C16" s="427"/>
      <c r="D16" s="427"/>
      <c r="E16" s="427"/>
      <c r="F16" s="427"/>
      <c r="G16" s="86">
        <v>9</v>
      </c>
      <c r="H16" s="99">
        <v>0</v>
      </c>
      <c r="I16" s="99">
        <v>0</v>
      </c>
    </row>
    <row r="17" spans="1:9" x14ac:dyDescent="0.2">
      <c r="A17" s="427" t="s">
        <v>392</v>
      </c>
      <c r="B17" s="427"/>
      <c r="C17" s="427"/>
      <c r="D17" s="427"/>
      <c r="E17" s="427"/>
      <c r="F17" s="427"/>
      <c r="G17" s="86">
        <v>10</v>
      </c>
      <c r="H17" s="99">
        <v>0</v>
      </c>
      <c r="I17" s="99">
        <v>0</v>
      </c>
    </row>
    <row r="18" spans="1:9" x14ac:dyDescent="0.2">
      <c r="A18" s="427" t="s">
        <v>393</v>
      </c>
      <c r="B18" s="427"/>
      <c r="C18" s="427"/>
      <c r="D18" s="427"/>
      <c r="E18" s="427"/>
      <c r="F18" s="427"/>
      <c r="G18" s="86">
        <v>11</v>
      </c>
      <c r="H18" s="99">
        <v>0</v>
      </c>
      <c r="I18" s="99">
        <v>0</v>
      </c>
    </row>
    <row r="19" spans="1:9" x14ac:dyDescent="0.2">
      <c r="A19" s="427" t="s">
        <v>394</v>
      </c>
      <c r="B19" s="427"/>
      <c r="C19" s="427"/>
      <c r="D19" s="427"/>
      <c r="E19" s="427"/>
      <c r="F19" s="427"/>
      <c r="G19" s="86">
        <v>12</v>
      </c>
      <c r="H19" s="99">
        <v>0</v>
      </c>
      <c r="I19" s="99">
        <v>0</v>
      </c>
    </row>
    <row r="20" spans="1:9" ht="26.25" customHeight="1" x14ac:dyDescent="0.2">
      <c r="A20" s="440" t="s">
        <v>397</v>
      </c>
      <c r="B20" s="440"/>
      <c r="C20" s="440"/>
      <c r="D20" s="440"/>
      <c r="E20" s="440"/>
      <c r="F20" s="440"/>
      <c r="G20" s="88">
        <v>13</v>
      </c>
      <c r="H20" s="103">
        <f>SUM(H14:H19)</f>
        <v>0</v>
      </c>
      <c r="I20" s="103">
        <f>SUM(I14:I19)</f>
        <v>0</v>
      </c>
    </row>
    <row r="21" spans="1:9" ht="25.9" customHeight="1" x14ac:dyDescent="0.2">
      <c r="A21" s="438" t="s">
        <v>398</v>
      </c>
      <c r="B21" s="438"/>
      <c r="C21" s="438"/>
      <c r="D21" s="438"/>
      <c r="E21" s="438"/>
      <c r="F21" s="438"/>
      <c r="G21" s="88">
        <v>14</v>
      </c>
      <c r="H21" s="98">
        <f>H13+H20</f>
        <v>0</v>
      </c>
      <c r="I21" s="98">
        <f>I13+I20</f>
        <v>0</v>
      </c>
    </row>
    <row r="22" spans="1:9" x14ac:dyDescent="0.2">
      <c r="A22" s="455" t="s">
        <v>187</v>
      </c>
      <c r="B22" s="457"/>
      <c r="C22" s="457"/>
      <c r="D22" s="457"/>
      <c r="E22" s="457"/>
      <c r="F22" s="457"/>
      <c r="G22" s="457"/>
      <c r="H22" s="457"/>
      <c r="I22" s="457"/>
    </row>
    <row r="23" spans="1:9" ht="26.45" customHeight="1" x14ac:dyDescent="0.2">
      <c r="A23" s="427" t="s">
        <v>223</v>
      </c>
      <c r="B23" s="427"/>
      <c r="C23" s="427"/>
      <c r="D23" s="427"/>
      <c r="E23" s="427"/>
      <c r="F23" s="427"/>
      <c r="G23" s="86">
        <v>15</v>
      </c>
      <c r="H23" s="99">
        <v>0</v>
      </c>
      <c r="I23" s="99">
        <v>0</v>
      </c>
    </row>
    <row r="24" spans="1:9" x14ac:dyDescent="0.2">
      <c r="A24" s="427" t="s">
        <v>224</v>
      </c>
      <c r="B24" s="427"/>
      <c r="C24" s="427"/>
      <c r="D24" s="427"/>
      <c r="E24" s="427"/>
      <c r="F24" s="427"/>
      <c r="G24" s="86">
        <v>16</v>
      </c>
      <c r="H24" s="99">
        <v>0</v>
      </c>
      <c r="I24" s="99">
        <v>0</v>
      </c>
    </row>
    <row r="25" spans="1:9" x14ac:dyDescent="0.2">
      <c r="A25" s="427" t="s">
        <v>225</v>
      </c>
      <c r="B25" s="427"/>
      <c r="C25" s="427"/>
      <c r="D25" s="427"/>
      <c r="E25" s="427"/>
      <c r="F25" s="427"/>
      <c r="G25" s="86">
        <v>17</v>
      </c>
      <c r="H25" s="99">
        <v>0</v>
      </c>
      <c r="I25" s="99">
        <v>0</v>
      </c>
    </row>
    <row r="26" spans="1:9" x14ac:dyDescent="0.2">
      <c r="A26" s="427" t="s">
        <v>226</v>
      </c>
      <c r="B26" s="427"/>
      <c r="C26" s="427"/>
      <c r="D26" s="427"/>
      <c r="E26" s="427"/>
      <c r="F26" s="427"/>
      <c r="G26" s="86">
        <v>18</v>
      </c>
      <c r="H26" s="99">
        <v>0</v>
      </c>
      <c r="I26" s="99">
        <v>0</v>
      </c>
    </row>
    <row r="27" spans="1:9" x14ac:dyDescent="0.2">
      <c r="A27" s="427" t="s">
        <v>227</v>
      </c>
      <c r="B27" s="427"/>
      <c r="C27" s="427"/>
      <c r="D27" s="427"/>
      <c r="E27" s="427"/>
      <c r="F27" s="427"/>
      <c r="G27" s="86">
        <v>19</v>
      </c>
      <c r="H27" s="99">
        <v>0</v>
      </c>
      <c r="I27" s="99">
        <v>0</v>
      </c>
    </row>
    <row r="28" spans="1:9" x14ac:dyDescent="0.2">
      <c r="A28" s="427" t="s">
        <v>228</v>
      </c>
      <c r="B28" s="427"/>
      <c r="C28" s="427"/>
      <c r="D28" s="427"/>
      <c r="E28" s="427"/>
      <c r="F28" s="427"/>
      <c r="G28" s="86">
        <v>20</v>
      </c>
      <c r="H28" s="99">
        <v>0</v>
      </c>
      <c r="I28" s="99">
        <v>0</v>
      </c>
    </row>
    <row r="29" spans="1:9" ht="25.15" customHeight="1" x14ac:dyDescent="0.2">
      <c r="A29" s="444" t="s">
        <v>428</v>
      </c>
      <c r="B29" s="444"/>
      <c r="C29" s="444"/>
      <c r="D29" s="444"/>
      <c r="E29" s="444"/>
      <c r="F29" s="444"/>
      <c r="G29" s="88">
        <v>21</v>
      </c>
      <c r="H29" s="98">
        <f>SUM(H23:H28)</f>
        <v>0</v>
      </c>
      <c r="I29" s="98">
        <f>SUM(I23:I28)</f>
        <v>0</v>
      </c>
    </row>
    <row r="30" spans="1:9" ht="21" customHeight="1" x14ac:dyDescent="0.2">
      <c r="A30" s="427" t="s">
        <v>229</v>
      </c>
      <c r="B30" s="427"/>
      <c r="C30" s="427"/>
      <c r="D30" s="427"/>
      <c r="E30" s="427"/>
      <c r="F30" s="427"/>
      <c r="G30" s="86">
        <v>22</v>
      </c>
      <c r="H30" s="99">
        <v>0</v>
      </c>
      <c r="I30" s="99">
        <v>0</v>
      </c>
    </row>
    <row r="31" spans="1:9" x14ac:dyDescent="0.2">
      <c r="A31" s="427" t="s">
        <v>230</v>
      </c>
      <c r="B31" s="427"/>
      <c r="C31" s="427"/>
      <c r="D31" s="427"/>
      <c r="E31" s="427"/>
      <c r="F31" s="427"/>
      <c r="G31" s="86">
        <v>23</v>
      </c>
      <c r="H31" s="99">
        <v>0</v>
      </c>
      <c r="I31" s="99">
        <v>0</v>
      </c>
    </row>
    <row r="32" spans="1:9" x14ac:dyDescent="0.2">
      <c r="A32" s="427" t="s">
        <v>395</v>
      </c>
      <c r="B32" s="427"/>
      <c r="C32" s="427"/>
      <c r="D32" s="427"/>
      <c r="E32" s="427"/>
      <c r="F32" s="427"/>
      <c r="G32" s="86">
        <v>24</v>
      </c>
      <c r="H32" s="99">
        <v>0</v>
      </c>
      <c r="I32" s="99">
        <v>0</v>
      </c>
    </row>
    <row r="33" spans="1:9" x14ac:dyDescent="0.2">
      <c r="A33" s="427" t="s">
        <v>231</v>
      </c>
      <c r="B33" s="427"/>
      <c r="C33" s="427"/>
      <c r="D33" s="427"/>
      <c r="E33" s="427"/>
      <c r="F33" s="427"/>
      <c r="G33" s="86">
        <v>25</v>
      </c>
      <c r="H33" s="99">
        <v>0</v>
      </c>
      <c r="I33" s="99">
        <v>0</v>
      </c>
    </row>
    <row r="34" spans="1:9" x14ac:dyDescent="0.2">
      <c r="A34" s="427" t="s">
        <v>232</v>
      </c>
      <c r="B34" s="427"/>
      <c r="C34" s="427"/>
      <c r="D34" s="427"/>
      <c r="E34" s="427"/>
      <c r="F34" s="427"/>
      <c r="G34" s="86">
        <v>26</v>
      </c>
      <c r="H34" s="99">
        <v>0</v>
      </c>
      <c r="I34" s="99">
        <v>0</v>
      </c>
    </row>
    <row r="35" spans="1:9" ht="28.9" customHeight="1" x14ac:dyDescent="0.2">
      <c r="A35" s="444" t="s">
        <v>429</v>
      </c>
      <c r="B35" s="444"/>
      <c r="C35" s="444"/>
      <c r="D35" s="444"/>
      <c r="E35" s="444"/>
      <c r="F35" s="444"/>
      <c r="G35" s="88">
        <v>27</v>
      </c>
      <c r="H35" s="98">
        <f>SUM(H30:H34)</f>
        <v>0</v>
      </c>
      <c r="I35" s="98">
        <f>SUM(I30:I34)</f>
        <v>0</v>
      </c>
    </row>
    <row r="36" spans="1:9" ht="26.45" customHeight="1" x14ac:dyDescent="0.2">
      <c r="A36" s="438" t="s">
        <v>399</v>
      </c>
      <c r="B36" s="438"/>
      <c r="C36" s="438"/>
      <c r="D36" s="438"/>
      <c r="E36" s="438"/>
      <c r="F36" s="438"/>
      <c r="G36" s="88">
        <v>28</v>
      </c>
      <c r="H36" s="98">
        <f>H29+H35</f>
        <v>0</v>
      </c>
      <c r="I36" s="98">
        <f>I29+I35</f>
        <v>0</v>
      </c>
    </row>
    <row r="37" spans="1:9" x14ac:dyDescent="0.2">
      <c r="A37" s="455" t="s">
        <v>202</v>
      </c>
      <c r="B37" s="457"/>
      <c r="C37" s="457"/>
      <c r="D37" s="457"/>
      <c r="E37" s="457"/>
      <c r="F37" s="457"/>
      <c r="G37" s="457">
        <v>0</v>
      </c>
      <c r="H37" s="457"/>
      <c r="I37" s="457"/>
    </row>
    <row r="38" spans="1:9" x14ac:dyDescent="0.2">
      <c r="A38" s="402" t="s">
        <v>233</v>
      </c>
      <c r="B38" s="402"/>
      <c r="C38" s="402"/>
      <c r="D38" s="402"/>
      <c r="E38" s="402"/>
      <c r="F38" s="402"/>
      <c r="G38" s="86">
        <v>29</v>
      </c>
      <c r="H38" s="99">
        <v>0</v>
      </c>
      <c r="I38" s="99">
        <v>0</v>
      </c>
    </row>
    <row r="39" spans="1:9" ht="21.6" customHeight="1" x14ac:dyDescent="0.2">
      <c r="A39" s="402" t="s">
        <v>234</v>
      </c>
      <c r="B39" s="402"/>
      <c r="C39" s="402"/>
      <c r="D39" s="402"/>
      <c r="E39" s="402"/>
      <c r="F39" s="402"/>
      <c r="G39" s="86">
        <v>30</v>
      </c>
      <c r="H39" s="99">
        <v>0</v>
      </c>
      <c r="I39" s="99">
        <v>0</v>
      </c>
    </row>
    <row r="40" spans="1:9" x14ac:dyDescent="0.2">
      <c r="A40" s="402" t="s">
        <v>235</v>
      </c>
      <c r="B40" s="402"/>
      <c r="C40" s="402"/>
      <c r="D40" s="402"/>
      <c r="E40" s="402"/>
      <c r="F40" s="402"/>
      <c r="G40" s="86">
        <v>31</v>
      </c>
      <c r="H40" s="99">
        <v>0</v>
      </c>
      <c r="I40" s="99">
        <v>0</v>
      </c>
    </row>
    <row r="41" spans="1:9" x14ac:dyDescent="0.2">
      <c r="A41" s="402" t="s">
        <v>236</v>
      </c>
      <c r="B41" s="402"/>
      <c r="C41" s="402"/>
      <c r="D41" s="402"/>
      <c r="E41" s="402"/>
      <c r="F41" s="402"/>
      <c r="G41" s="86">
        <v>32</v>
      </c>
      <c r="H41" s="99">
        <v>0</v>
      </c>
      <c r="I41" s="99">
        <v>0</v>
      </c>
    </row>
    <row r="42" spans="1:9" ht="26.45" customHeight="1" x14ac:dyDescent="0.2">
      <c r="A42" s="444" t="s">
        <v>430</v>
      </c>
      <c r="B42" s="444"/>
      <c r="C42" s="444"/>
      <c r="D42" s="444"/>
      <c r="E42" s="444"/>
      <c r="F42" s="444"/>
      <c r="G42" s="88">
        <v>33</v>
      </c>
      <c r="H42" s="98">
        <f>H41+H40+H39+H38</f>
        <v>0</v>
      </c>
      <c r="I42" s="98">
        <f>I41+I40+I39+I38</f>
        <v>0</v>
      </c>
    </row>
    <row r="43" spans="1:9" ht="22.9" customHeight="1" x14ac:dyDescent="0.2">
      <c r="A43" s="402" t="s">
        <v>237</v>
      </c>
      <c r="B43" s="402"/>
      <c r="C43" s="402"/>
      <c r="D43" s="402"/>
      <c r="E43" s="402"/>
      <c r="F43" s="402"/>
      <c r="G43" s="86">
        <v>34</v>
      </c>
      <c r="H43" s="99">
        <v>0</v>
      </c>
      <c r="I43" s="99">
        <v>0</v>
      </c>
    </row>
    <row r="44" spans="1:9" x14ac:dyDescent="0.2">
      <c r="A44" s="402" t="s">
        <v>238</v>
      </c>
      <c r="B44" s="402"/>
      <c r="C44" s="402"/>
      <c r="D44" s="402"/>
      <c r="E44" s="402"/>
      <c r="F44" s="402"/>
      <c r="G44" s="86">
        <v>35</v>
      </c>
      <c r="H44" s="99">
        <v>0</v>
      </c>
      <c r="I44" s="99">
        <v>0</v>
      </c>
    </row>
    <row r="45" spans="1:9" x14ac:dyDescent="0.2">
      <c r="A45" s="402" t="s">
        <v>239</v>
      </c>
      <c r="B45" s="402"/>
      <c r="C45" s="402"/>
      <c r="D45" s="402"/>
      <c r="E45" s="402"/>
      <c r="F45" s="402"/>
      <c r="G45" s="86">
        <v>36</v>
      </c>
      <c r="H45" s="99">
        <v>0</v>
      </c>
      <c r="I45" s="99">
        <v>0</v>
      </c>
    </row>
    <row r="46" spans="1:9" ht="25.15" customHeight="1" x14ac:dyDescent="0.2">
      <c r="A46" s="402" t="s">
        <v>240</v>
      </c>
      <c r="B46" s="402"/>
      <c r="C46" s="402"/>
      <c r="D46" s="402"/>
      <c r="E46" s="402"/>
      <c r="F46" s="402"/>
      <c r="G46" s="86">
        <v>37</v>
      </c>
      <c r="H46" s="99">
        <v>0</v>
      </c>
      <c r="I46" s="99">
        <v>0</v>
      </c>
    </row>
    <row r="47" spans="1:9" x14ac:dyDescent="0.2">
      <c r="A47" s="402" t="s">
        <v>241</v>
      </c>
      <c r="B47" s="402"/>
      <c r="C47" s="402"/>
      <c r="D47" s="402"/>
      <c r="E47" s="402"/>
      <c r="F47" s="402"/>
      <c r="G47" s="86">
        <v>38</v>
      </c>
      <c r="H47" s="99">
        <v>0</v>
      </c>
      <c r="I47" s="99">
        <v>0</v>
      </c>
    </row>
    <row r="48" spans="1:9" ht="25.15" customHeight="1" x14ac:dyDescent="0.2">
      <c r="A48" s="444" t="s">
        <v>431</v>
      </c>
      <c r="B48" s="444"/>
      <c r="C48" s="444"/>
      <c r="D48" s="444"/>
      <c r="E48" s="444"/>
      <c r="F48" s="444"/>
      <c r="G48" s="88">
        <v>39</v>
      </c>
      <c r="H48" s="98">
        <f>H47+H46+H45+H44+H43</f>
        <v>0</v>
      </c>
      <c r="I48" s="98">
        <f>I47+I46+I45+I44+I43</f>
        <v>0</v>
      </c>
    </row>
    <row r="49" spans="1:9" ht="28.15" customHeight="1" x14ac:dyDescent="0.2">
      <c r="A49" s="438" t="s">
        <v>441</v>
      </c>
      <c r="B49" s="438"/>
      <c r="C49" s="438"/>
      <c r="D49" s="438"/>
      <c r="E49" s="438"/>
      <c r="F49" s="438"/>
      <c r="G49" s="88">
        <v>40</v>
      </c>
      <c r="H49" s="98">
        <f>H48+H42</f>
        <v>0</v>
      </c>
      <c r="I49" s="98">
        <f>I48+I42</f>
        <v>0</v>
      </c>
    </row>
    <row r="50" spans="1:9" x14ac:dyDescent="0.2">
      <c r="A50" s="427" t="s">
        <v>242</v>
      </c>
      <c r="B50" s="427"/>
      <c r="C50" s="427"/>
      <c r="D50" s="427"/>
      <c r="E50" s="427"/>
      <c r="F50" s="427"/>
      <c r="G50" s="86">
        <v>41</v>
      </c>
      <c r="H50" s="99">
        <v>0</v>
      </c>
      <c r="I50" s="99">
        <v>0</v>
      </c>
    </row>
    <row r="51" spans="1:9" ht="24.6" customHeight="1" x14ac:dyDescent="0.2">
      <c r="A51" s="438" t="s">
        <v>400</v>
      </c>
      <c r="B51" s="438"/>
      <c r="C51" s="438"/>
      <c r="D51" s="438"/>
      <c r="E51" s="438"/>
      <c r="F51" s="438"/>
      <c r="G51" s="88">
        <v>42</v>
      </c>
      <c r="H51" s="98">
        <f>H21+H36+H49+H50</f>
        <v>0</v>
      </c>
      <c r="I51" s="98">
        <f>I21+I36+I49+I50</f>
        <v>0</v>
      </c>
    </row>
    <row r="52" spans="1:9" x14ac:dyDescent="0.2">
      <c r="A52" s="456" t="s">
        <v>216</v>
      </c>
      <c r="B52" s="456"/>
      <c r="C52" s="456"/>
      <c r="D52" s="456"/>
      <c r="E52" s="456"/>
      <c r="F52" s="456"/>
      <c r="G52" s="86">
        <v>43</v>
      </c>
      <c r="H52" s="99">
        <v>0</v>
      </c>
      <c r="I52" s="99">
        <v>0</v>
      </c>
    </row>
    <row r="53" spans="1:9" ht="28.9" customHeight="1" x14ac:dyDescent="0.2">
      <c r="A53" s="456" t="s">
        <v>401</v>
      </c>
      <c r="B53" s="456"/>
      <c r="C53" s="456"/>
      <c r="D53" s="456"/>
      <c r="E53" s="456"/>
      <c r="F53" s="456"/>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P34" zoomScale="80" zoomScaleNormal="100" zoomScaleSheetLayoutView="80" workbookViewId="0">
      <selection activeCell="S33" sqref="S33"/>
    </sheetView>
  </sheetViews>
  <sheetFormatPr defaultRowHeight="12.75" x14ac:dyDescent="0.2"/>
  <cols>
    <col min="1" max="4" width="9.140625" style="2"/>
    <col min="5" max="5" width="10.140625" style="2" bestFit="1" customWidth="1"/>
    <col min="6" max="7" width="9.140625" style="2"/>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459" t="s">
        <v>243</v>
      </c>
      <c r="B1" s="460"/>
      <c r="C1" s="460"/>
      <c r="D1" s="460"/>
      <c r="E1" s="460"/>
      <c r="F1" s="460"/>
      <c r="G1" s="460"/>
      <c r="H1" s="460"/>
      <c r="I1" s="460"/>
      <c r="J1" s="460"/>
      <c r="K1" s="37"/>
    </row>
    <row r="2" spans="1:25" ht="15.75" x14ac:dyDescent="0.2">
      <c r="A2" s="3"/>
      <c r="B2" s="4"/>
      <c r="C2" s="461" t="s">
        <v>244</v>
      </c>
      <c r="D2" s="461"/>
      <c r="E2" s="5">
        <v>44197</v>
      </c>
      <c r="F2" s="6" t="s">
        <v>0</v>
      </c>
      <c r="G2" s="5">
        <v>44561</v>
      </c>
      <c r="H2" s="39"/>
      <c r="I2" s="39"/>
      <c r="J2" s="39"/>
      <c r="K2" s="40"/>
      <c r="X2" s="41" t="s">
        <v>279</v>
      </c>
    </row>
    <row r="3" spans="1:25" ht="13.5" customHeight="1" thickBot="1" x14ac:dyDescent="0.25">
      <c r="A3" s="464" t="s">
        <v>245</v>
      </c>
      <c r="B3" s="465"/>
      <c r="C3" s="465"/>
      <c r="D3" s="465"/>
      <c r="E3" s="465"/>
      <c r="F3" s="465"/>
      <c r="G3" s="468" t="s">
        <v>3</v>
      </c>
      <c r="H3" s="470" t="s">
        <v>246</v>
      </c>
      <c r="I3" s="470"/>
      <c r="J3" s="470"/>
      <c r="K3" s="470"/>
      <c r="L3" s="470"/>
      <c r="M3" s="470"/>
      <c r="N3" s="470"/>
      <c r="O3" s="470"/>
      <c r="P3" s="470"/>
      <c r="Q3" s="470"/>
      <c r="R3" s="470"/>
      <c r="S3" s="470"/>
      <c r="T3" s="470"/>
      <c r="U3" s="470"/>
      <c r="V3" s="470"/>
      <c r="W3" s="470"/>
      <c r="X3" s="470" t="s">
        <v>405</v>
      </c>
      <c r="Y3" s="472" t="s">
        <v>247</v>
      </c>
    </row>
    <row r="4" spans="1:25" ht="90.75" thickBot="1" x14ac:dyDescent="0.25">
      <c r="A4" s="466"/>
      <c r="B4" s="467"/>
      <c r="C4" s="467"/>
      <c r="D4" s="467"/>
      <c r="E4" s="467"/>
      <c r="F4" s="467"/>
      <c r="G4" s="469"/>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471"/>
      <c r="Y4" s="473"/>
    </row>
    <row r="5" spans="1:25" ht="22.5" x14ac:dyDescent="0.2">
      <c r="A5" s="474">
        <v>1</v>
      </c>
      <c r="B5" s="475"/>
      <c r="C5" s="475"/>
      <c r="D5" s="475"/>
      <c r="E5" s="475"/>
      <c r="F5" s="475"/>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
      <c r="A6" s="476" t="s">
        <v>261</v>
      </c>
      <c r="B6" s="476"/>
      <c r="C6" s="476"/>
      <c r="D6" s="476"/>
      <c r="E6" s="476"/>
      <c r="F6" s="476"/>
      <c r="G6" s="476"/>
      <c r="H6" s="476"/>
      <c r="I6" s="476"/>
      <c r="J6" s="476"/>
      <c r="K6" s="476"/>
      <c r="L6" s="476"/>
      <c r="M6" s="476"/>
      <c r="N6" s="477"/>
      <c r="O6" s="477"/>
      <c r="P6" s="477"/>
      <c r="Q6" s="477"/>
      <c r="R6" s="477"/>
      <c r="S6" s="477"/>
      <c r="T6" s="477"/>
      <c r="U6" s="477"/>
      <c r="V6" s="477"/>
      <c r="W6" s="477"/>
      <c r="X6" s="477"/>
      <c r="Y6" s="478"/>
    </row>
    <row r="7" spans="1:25" x14ac:dyDescent="0.2">
      <c r="A7" s="479" t="s">
        <v>294</v>
      </c>
      <c r="B7" s="479"/>
      <c r="C7" s="479"/>
      <c r="D7" s="479"/>
      <c r="E7" s="479"/>
      <c r="F7" s="479"/>
      <c r="G7" s="8">
        <v>1</v>
      </c>
      <c r="H7" s="46">
        <v>826668557</v>
      </c>
      <c r="I7" s="46">
        <v>153851432</v>
      </c>
      <c r="J7" s="46">
        <v>26953189</v>
      </c>
      <c r="K7" s="46">
        <v>0</v>
      </c>
      <c r="L7" s="46">
        <v>40601</v>
      </c>
      <c r="M7" s="46">
        <v>0</v>
      </c>
      <c r="N7" s="46">
        <v>0</v>
      </c>
      <c r="O7" s="46">
        <v>0</v>
      </c>
      <c r="P7" s="46">
        <v>0</v>
      </c>
      <c r="Q7" s="46">
        <v>0</v>
      </c>
      <c r="R7" s="46">
        <v>0</v>
      </c>
      <c r="S7" s="46">
        <v>0</v>
      </c>
      <c r="T7" s="46">
        <v>0</v>
      </c>
      <c r="U7" s="46">
        <v>74084670</v>
      </c>
      <c r="V7" s="46">
        <v>59281896</v>
      </c>
      <c r="W7" s="47">
        <f>H7+I7+J7+K7-L7+M7+N7+O7+P7+Q7+R7+U7+V7+S7+T7</f>
        <v>1140799143</v>
      </c>
      <c r="X7" s="46">
        <v>5317654</v>
      </c>
      <c r="Y7" s="47">
        <f>W7+X7</f>
        <v>1146116797</v>
      </c>
    </row>
    <row r="8" spans="1:25" x14ac:dyDescent="0.2">
      <c r="A8" s="462" t="s">
        <v>262</v>
      </c>
      <c r="B8" s="462"/>
      <c r="C8" s="462"/>
      <c r="D8" s="462"/>
      <c r="E8" s="462"/>
      <c r="F8" s="462"/>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462" t="s">
        <v>263</v>
      </c>
      <c r="B9" s="462"/>
      <c r="C9" s="462"/>
      <c r="D9" s="462"/>
      <c r="E9" s="462"/>
      <c r="F9" s="462"/>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463" t="s">
        <v>295</v>
      </c>
      <c r="B10" s="463"/>
      <c r="C10" s="463"/>
      <c r="D10" s="463"/>
      <c r="E10" s="463"/>
      <c r="F10" s="463"/>
      <c r="G10" s="9">
        <v>4</v>
      </c>
      <c r="H10" s="48">
        <f>H7+H8+H9</f>
        <v>826668557</v>
      </c>
      <c r="I10" s="48">
        <f t="shared" ref="I10:Y10" si="2">I7+I8+I9</f>
        <v>153851432</v>
      </c>
      <c r="J10" s="48">
        <f t="shared" si="2"/>
        <v>26953189</v>
      </c>
      <c r="K10" s="48">
        <f t="shared" si="2"/>
        <v>0</v>
      </c>
      <c r="L10" s="48">
        <f t="shared" si="2"/>
        <v>40601</v>
      </c>
      <c r="M10" s="48">
        <f t="shared" si="2"/>
        <v>0</v>
      </c>
      <c r="N10" s="48">
        <f t="shared" si="2"/>
        <v>0</v>
      </c>
      <c r="O10" s="48">
        <f t="shared" si="2"/>
        <v>0</v>
      </c>
      <c r="P10" s="48">
        <f t="shared" si="2"/>
        <v>0</v>
      </c>
      <c r="Q10" s="48">
        <f t="shared" si="2"/>
        <v>0</v>
      </c>
      <c r="R10" s="48">
        <f t="shared" si="2"/>
        <v>0</v>
      </c>
      <c r="S10" s="48">
        <f t="shared" si="2"/>
        <v>0</v>
      </c>
      <c r="T10" s="48">
        <f t="shared" si="2"/>
        <v>0</v>
      </c>
      <c r="U10" s="48">
        <f t="shared" si="2"/>
        <v>74084670</v>
      </c>
      <c r="V10" s="48">
        <f t="shared" si="2"/>
        <v>59281896</v>
      </c>
      <c r="W10" s="48">
        <f t="shared" si="0"/>
        <v>1140799143</v>
      </c>
      <c r="X10" s="48">
        <f t="shared" si="2"/>
        <v>5317654</v>
      </c>
      <c r="Y10" s="48">
        <f t="shared" si="2"/>
        <v>1146116797</v>
      </c>
    </row>
    <row r="11" spans="1:25" x14ac:dyDescent="0.2">
      <c r="A11" s="462" t="s">
        <v>264</v>
      </c>
      <c r="B11" s="462"/>
      <c r="C11" s="462"/>
      <c r="D11" s="462"/>
      <c r="E11" s="462"/>
      <c r="F11" s="462"/>
      <c r="G11" s="8">
        <v>5</v>
      </c>
      <c r="H11" s="50">
        <v>0</v>
      </c>
      <c r="I11" s="50">
        <v>0</v>
      </c>
      <c r="J11" s="50">
        <v>0</v>
      </c>
      <c r="K11" s="50">
        <v>0</v>
      </c>
      <c r="L11" s="50">
        <v>0</v>
      </c>
      <c r="M11" s="50">
        <v>0</v>
      </c>
      <c r="N11" s="50">
        <v>0</v>
      </c>
      <c r="O11" s="50">
        <v>0</v>
      </c>
      <c r="P11" s="50">
        <v>0</v>
      </c>
      <c r="Q11" s="50">
        <v>0</v>
      </c>
      <c r="R11" s="50">
        <v>0</v>
      </c>
      <c r="S11" s="46">
        <v>0</v>
      </c>
      <c r="T11" s="46">
        <v>0</v>
      </c>
      <c r="U11" s="50">
        <v>0</v>
      </c>
      <c r="V11" s="46">
        <v>-38853070</v>
      </c>
      <c r="W11" s="47">
        <f t="shared" si="0"/>
        <v>-38853070</v>
      </c>
      <c r="X11" s="46">
        <v>-863297</v>
      </c>
      <c r="Y11" s="47">
        <f t="shared" ref="Y11:Y29" si="3">W11+X11</f>
        <v>-39716367</v>
      </c>
    </row>
    <row r="12" spans="1:25" x14ac:dyDescent="0.2">
      <c r="A12" s="462" t="s">
        <v>265</v>
      </c>
      <c r="B12" s="462"/>
      <c r="C12" s="462"/>
      <c r="D12" s="462"/>
      <c r="E12" s="462"/>
      <c r="F12" s="462"/>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
      <c r="A13" s="462" t="s">
        <v>266</v>
      </c>
      <c r="B13" s="462"/>
      <c r="C13" s="462"/>
      <c r="D13" s="462"/>
      <c r="E13" s="462"/>
      <c r="F13" s="462"/>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462" t="s">
        <v>409</v>
      </c>
      <c r="B14" s="462"/>
      <c r="C14" s="462"/>
      <c r="D14" s="462"/>
      <c r="E14" s="462"/>
      <c r="F14" s="462"/>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
      <c r="A15" s="462" t="s">
        <v>267</v>
      </c>
      <c r="B15" s="462"/>
      <c r="C15" s="462"/>
      <c r="D15" s="462"/>
      <c r="E15" s="462"/>
      <c r="F15" s="462"/>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462" t="s">
        <v>268</v>
      </c>
      <c r="B16" s="462"/>
      <c r="C16" s="462"/>
      <c r="D16" s="462"/>
      <c r="E16" s="462"/>
      <c r="F16" s="462"/>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462" t="s">
        <v>269</v>
      </c>
      <c r="B17" s="462"/>
      <c r="C17" s="462"/>
      <c r="D17" s="462"/>
      <c r="E17" s="462"/>
      <c r="F17" s="462"/>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462" t="s">
        <v>270</v>
      </c>
      <c r="B18" s="462"/>
      <c r="C18" s="462"/>
      <c r="D18" s="462"/>
      <c r="E18" s="462"/>
      <c r="F18" s="462"/>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462" t="s">
        <v>271</v>
      </c>
      <c r="B19" s="462"/>
      <c r="C19" s="462"/>
      <c r="D19" s="462"/>
      <c r="E19" s="462"/>
      <c r="F19" s="462"/>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462" t="s">
        <v>272</v>
      </c>
      <c r="B20" s="462"/>
      <c r="C20" s="462"/>
      <c r="D20" s="462"/>
      <c r="E20" s="462"/>
      <c r="F20" s="462"/>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462" t="s">
        <v>410</v>
      </c>
      <c r="B21" s="462"/>
      <c r="C21" s="462"/>
      <c r="D21" s="462"/>
      <c r="E21" s="462"/>
      <c r="F21" s="462"/>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462" t="s">
        <v>411</v>
      </c>
      <c r="B22" s="462"/>
      <c r="C22" s="462"/>
      <c r="D22" s="462"/>
      <c r="E22" s="462"/>
      <c r="F22" s="462"/>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462" t="s">
        <v>412</v>
      </c>
      <c r="B23" s="462"/>
      <c r="C23" s="462"/>
      <c r="D23" s="462"/>
      <c r="E23" s="462"/>
      <c r="F23" s="462"/>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462" t="s">
        <v>273</v>
      </c>
      <c r="B24" s="462"/>
      <c r="C24" s="462"/>
      <c r="D24" s="462"/>
      <c r="E24" s="462"/>
      <c r="F24" s="462"/>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462" t="s">
        <v>413</v>
      </c>
      <c r="B25" s="462"/>
      <c r="C25" s="462"/>
      <c r="D25" s="462"/>
      <c r="E25" s="462"/>
      <c r="F25" s="462"/>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462" t="s">
        <v>415</v>
      </c>
      <c r="B26" s="462"/>
      <c r="C26" s="462"/>
      <c r="D26" s="462"/>
      <c r="E26" s="462"/>
      <c r="F26" s="462"/>
      <c r="G26" s="8">
        <v>20</v>
      </c>
      <c r="H26" s="46">
        <v>0</v>
      </c>
      <c r="I26" s="46">
        <v>0</v>
      </c>
      <c r="J26" s="46">
        <v>0</v>
      </c>
      <c r="K26" s="46">
        <v>0</v>
      </c>
      <c r="L26" s="46">
        <v>0</v>
      </c>
      <c r="M26" s="46">
        <v>0</v>
      </c>
      <c r="N26" s="46">
        <v>0</v>
      </c>
      <c r="O26" s="46">
        <v>0</v>
      </c>
      <c r="P26" s="46">
        <v>0</v>
      </c>
      <c r="Q26" s="46">
        <v>0</v>
      </c>
      <c r="R26" s="46">
        <v>0</v>
      </c>
      <c r="S26" s="46">
        <v>0</v>
      </c>
      <c r="T26" s="46">
        <v>0</v>
      </c>
      <c r="U26" s="46">
        <v>60145192</v>
      </c>
      <c r="V26" s="46">
        <v>-59281896</v>
      </c>
      <c r="W26" s="47">
        <f t="shared" si="0"/>
        <v>863296</v>
      </c>
      <c r="X26" s="46">
        <v>-856571</v>
      </c>
      <c r="Y26" s="47">
        <f t="shared" si="3"/>
        <v>6725</v>
      </c>
    </row>
    <row r="27" spans="1:25" x14ac:dyDescent="0.2">
      <c r="A27" s="462" t="s">
        <v>414</v>
      </c>
      <c r="B27" s="462"/>
      <c r="C27" s="462"/>
      <c r="D27" s="462"/>
      <c r="E27" s="462"/>
      <c r="F27" s="462"/>
      <c r="G27" s="8">
        <v>21</v>
      </c>
      <c r="H27" s="46">
        <v>0</v>
      </c>
      <c r="I27" s="46">
        <v>0</v>
      </c>
      <c r="J27" s="46">
        <v>2956972</v>
      </c>
      <c r="K27" s="46">
        <v>0</v>
      </c>
      <c r="L27" s="46">
        <v>0</v>
      </c>
      <c r="M27" s="46">
        <v>0</v>
      </c>
      <c r="N27" s="46">
        <v>0</v>
      </c>
      <c r="O27" s="46">
        <v>0</v>
      </c>
      <c r="P27" s="46">
        <v>0</v>
      </c>
      <c r="Q27" s="46">
        <v>0</v>
      </c>
      <c r="R27" s="46">
        <v>0</v>
      </c>
      <c r="S27" s="46">
        <v>0</v>
      </c>
      <c r="T27" s="46">
        <v>0</v>
      </c>
      <c r="U27" s="46">
        <v>-2956972</v>
      </c>
      <c r="V27" s="46">
        <v>0</v>
      </c>
      <c r="W27" s="47">
        <f t="shared" si="0"/>
        <v>0</v>
      </c>
      <c r="X27" s="46">
        <v>0</v>
      </c>
      <c r="Y27" s="47">
        <f t="shared" si="3"/>
        <v>0</v>
      </c>
    </row>
    <row r="28" spans="1:25" x14ac:dyDescent="0.2">
      <c r="A28" s="462" t="s">
        <v>416</v>
      </c>
      <c r="B28" s="462"/>
      <c r="C28" s="462"/>
      <c r="D28" s="462"/>
      <c r="E28" s="462"/>
      <c r="F28" s="462"/>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
      <c r="A29" s="462" t="s">
        <v>417</v>
      </c>
      <c r="B29" s="462"/>
      <c r="C29" s="462"/>
      <c r="D29" s="462"/>
      <c r="E29" s="462"/>
      <c r="F29" s="462"/>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480" t="s">
        <v>418</v>
      </c>
      <c r="B30" s="480"/>
      <c r="C30" s="480"/>
      <c r="D30" s="480"/>
      <c r="E30" s="480"/>
      <c r="F30" s="480"/>
      <c r="G30" s="10">
        <v>24</v>
      </c>
      <c r="H30" s="49">
        <f>SUM(H10:H29)</f>
        <v>826668557</v>
      </c>
      <c r="I30" s="49">
        <f t="shared" ref="I30:Y30" si="5">SUM(I10:I29)</f>
        <v>153851432</v>
      </c>
      <c r="J30" s="49">
        <f t="shared" si="5"/>
        <v>29910161</v>
      </c>
      <c r="K30" s="49">
        <f t="shared" si="5"/>
        <v>0</v>
      </c>
      <c r="L30" s="49">
        <f t="shared" si="5"/>
        <v>40601</v>
      </c>
      <c r="M30" s="49">
        <f t="shared" si="5"/>
        <v>0</v>
      </c>
      <c r="N30" s="49">
        <f t="shared" si="5"/>
        <v>0</v>
      </c>
      <c r="O30" s="49">
        <f t="shared" si="5"/>
        <v>0</v>
      </c>
      <c r="P30" s="49">
        <f t="shared" si="5"/>
        <v>0</v>
      </c>
      <c r="Q30" s="49">
        <f t="shared" si="5"/>
        <v>0</v>
      </c>
      <c r="R30" s="49">
        <f t="shared" si="5"/>
        <v>0</v>
      </c>
      <c r="S30" s="49">
        <f t="shared" si="5"/>
        <v>0</v>
      </c>
      <c r="T30" s="49">
        <f t="shared" si="5"/>
        <v>0</v>
      </c>
      <c r="U30" s="49">
        <f t="shared" si="5"/>
        <v>131272890</v>
      </c>
      <c r="V30" s="49">
        <f t="shared" si="5"/>
        <v>-38853070</v>
      </c>
      <c r="W30" s="49">
        <f t="shared" si="5"/>
        <v>1102809369</v>
      </c>
      <c r="X30" s="49">
        <f t="shared" si="5"/>
        <v>3597786</v>
      </c>
      <c r="Y30" s="49">
        <f t="shared" si="5"/>
        <v>1106407155</v>
      </c>
    </row>
    <row r="31" spans="1:25" x14ac:dyDescent="0.2">
      <c r="A31" s="481" t="s">
        <v>274</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row>
    <row r="32" spans="1:25" ht="36.75" customHeight="1" x14ac:dyDescent="0.2">
      <c r="A32" s="483" t="s">
        <v>275</v>
      </c>
      <c r="B32" s="483"/>
      <c r="C32" s="483"/>
      <c r="D32" s="483"/>
      <c r="E32" s="483"/>
      <c r="F32" s="483"/>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0</v>
      </c>
      <c r="V32" s="48">
        <f t="shared" si="6"/>
        <v>0</v>
      </c>
      <c r="W32" s="48">
        <f t="shared" si="6"/>
        <v>0</v>
      </c>
      <c r="X32" s="48">
        <f t="shared" si="6"/>
        <v>0</v>
      </c>
      <c r="Y32" s="48">
        <f t="shared" si="6"/>
        <v>0</v>
      </c>
    </row>
    <row r="33" spans="1:25" ht="31.5" customHeight="1" x14ac:dyDescent="0.2">
      <c r="A33" s="483" t="s">
        <v>419</v>
      </c>
      <c r="B33" s="483"/>
      <c r="C33" s="483"/>
      <c r="D33" s="483"/>
      <c r="E33" s="483"/>
      <c r="F33" s="483"/>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0</v>
      </c>
      <c r="V33" s="48">
        <f t="shared" si="7"/>
        <v>-38853070</v>
      </c>
      <c r="W33" s="48">
        <f t="shared" si="7"/>
        <v>-38853070</v>
      </c>
      <c r="X33" s="48">
        <f t="shared" si="7"/>
        <v>-863297</v>
      </c>
      <c r="Y33" s="48">
        <f t="shared" si="7"/>
        <v>-39716367</v>
      </c>
    </row>
    <row r="34" spans="1:25" ht="30.75" customHeight="1" x14ac:dyDescent="0.2">
      <c r="A34" s="484" t="s">
        <v>420</v>
      </c>
      <c r="B34" s="484"/>
      <c r="C34" s="484"/>
      <c r="D34" s="484"/>
      <c r="E34" s="484"/>
      <c r="F34" s="484"/>
      <c r="G34" s="10">
        <v>27</v>
      </c>
      <c r="H34" s="49">
        <f>SUM(H21:H29)</f>
        <v>0</v>
      </c>
      <c r="I34" s="49">
        <f t="shared" ref="I34:Y34" si="8">SUM(I21:I29)</f>
        <v>0</v>
      </c>
      <c r="J34" s="49">
        <f t="shared" si="8"/>
        <v>2956972</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57188220</v>
      </c>
      <c r="V34" s="49">
        <f t="shared" si="8"/>
        <v>-59281896</v>
      </c>
      <c r="W34" s="49">
        <f t="shared" si="8"/>
        <v>863296</v>
      </c>
      <c r="X34" s="49">
        <f t="shared" si="8"/>
        <v>-856571</v>
      </c>
      <c r="Y34" s="49">
        <f t="shared" si="8"/>
        <v>6725</v>
      </c>
    </row>
    <row r="35" spans="1:25" x14ac:dyDescent="0.2">
      <c r="A35" s="481" t="s">
        <v>276</v>
      </c>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row>
    <row r="36" spans="1:25" x14ac:dyDescent="0.2">
      <c r="A36" s="479" t="s">
        <v>296</v>
      </c>
      <c r="B36" s="479"/>
      <c r="C36" s="479"/>
      <c r="D36" s="479"/>
      <c r="E36" s="479"/>
      <c r="F36" s="479"/>
      <c r="G36" s="8">
        <v>28</v>
      </c>
      <c r="H36" s="46">
        <v>826668557</v>
      </c>
      <c r="I36" s="46">
        <v>153851432</v>
      </c>
      <c r="J36" s="46">
        <v>29910161</v>
      </c>
      <c r="K36" s="46">
        <v>0</v>
      </c>
      <c r="L36" s="46">
        <v>40601</v>
      </c>
      <c r="M36" s="46">
        <v>0</v>
      </c>
      <c r="N36" s="46">
        <v>0</v>
      </c>
      <c r="O36" s="46">
        <v>0</v>
      </c>
      <c r="P36" s="46">
        <v>0</v>
      </c>
      <c r="Q36" s="46">
        <v>0</v>
      </c>
      <c r="R36" s="46">
        <v>0</v>
      </c>
      <c r="S36" s="46">
        <v>0</v>
      </c>
      <c r="T36" s="46">
        <v>0</v>
      </c>
      <c r="U36" s="46">
        <v>131272890</v>
      </c>
      <c r="V36" s="46">
        <v>-38853070</v>
      </c>
      <c r="W36" s="47">
        <f>H36+I36+J36+K36-L36+M36+N36+O36+P36+Q36+R36+U36+V36+S36+T36</f>
        <v>1102809369</v>
      </c>
      <c r="X36" s="46">
        <v>3597786</v>
      </c>
      <c r="Y36" s="47">
        <f t="shared" ref="Y36:Y38" si="9">W36+X36</f>
        <v>1106407155</v>
      </c>
    </row>
    <row r="37" spans="1:25" x14ac:dyDescent="0.2">
      <c r="A37" s="462" t="s">
        <v>262</v>
      </c>
      <c r="B37" s="462"/>
      <c r="C37" s="462"/>
      <c r="D37" s="462"/>
      <c r="E37" s="462"/>
      <c r="F37" s="462"/>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462" t="s">
        <v>263</v>
      </c>
      <c r="B38" s="462"/>
      <c r="C38" s="462"/>
      <c r="D38" s="462"/>
      <c r="E38" s="462"/>
      <c r="F38" s="462"/>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463" t="s">
        <v>421</v>
      </c>
      <c r="B39" s="463"/>
      <c r="C39" s="463"/>
      <c r="D39" s="463"/>
      <c r="E39" s="463"/>
      <c r="F39" s="463"/>
      <c r="G39" s="9">
        <v>31</v>
      </c>
      <c r="H39" s="48">
        <f>H36+H37+H38</f>
        <v>826668557</v>
      </c>
      <c r="I39" s="48">
        <f t="shared" ref="I39:Y39" si="11">I36+I37+I38</f>
        <v>153851432</v>
      </c>
      <c r="J39" s="48">
        <f t="shared" si="11"/>
        <v>29910161</v>
      </c>
      <c r="K39" s="48">
        <f t="shared" si="11"/>
        <v>0</v>
      </c>
      <c r="L39" s="48">
        <f t="shared" si="11"/>
        <v>40601</v>
      </c>
      <c r="M39" s="48">
        <f t="shared" si="11"/>
        <v>0</v>
      </c>
      <c r="N39" s="48">
        <f t="shared" si="11"/>
        <v>0</v>
      </c>
      <c r="O39" s="48">
        <f t="shared" si="11"/>
        <v>0</v>
      </c>
      <c r="P39" s="48">
        <f t="shared" si="11"/>
        <v>0</v>
      </c>
      <c r="Q39" s="48">
        <f t="shared" si="11"/>
        <v>0</v>
      </c>
      <c r="R39" s="48">
        <f t="shared" si="11"/>
        <v>0</v>
      </c>
      <c r="S39" s="48">
        <f t="shared" si="11"/>
        <v>0</v>
      </c>
      <c r="T39" s="48">
        <f t="shared" si="11"/>
        <v>0</v>
      </c>
      <c r="U39" s="48">
        <f t="shared" si="11"/>
        <v>131272890</v>
      </c>
      <c r="V39" s="48">
        <f t="shared" si="11"/>
        <v>-38853070</v>
      </c>
      <c r="W39" s="48">
        <f t="shared" si="11"/>
        <v>1102809369</v>
      </c>
      <c r="X39" s="48">
        <f t="shared" si="11"/>
        <v>3597786</v>
      </c>
      <c r="Y39" s="48">
        <f t="shared" si="11"/>
        <v>1106407155</v>
      </c>
    </row>
    <row r="40" spans="1:25" x14ac:dyDescent="0.2">
      <c r="A40" s="462" t="s">
        <v>264</v>
      </c>
      <c r="B40" s="462"/>
      <c r="C40" s="462"/>
      <c r="D40" s="462"/>
      <c r="E40" s="462"/>
      <c r="F40" s="462"/>
      <c r="G40" s="8">
        <v>32</v>
      </c>
      <c r="H40" s="50">
        <v>0</v>
      </c>
      <c r="I40" s="50">
        <v>0</v>
      </c>
      <c r="J40" s="50">
        <v>0</v>
      </c>
      <c r="K40" s="50">
        <v>0</v>
      </c>
      <c r="L40" s="50">
        <v>0</v>
      </c>
      <c r="M40" s="50">
        <v>0</v>
      </c>
      <c r="N40" s="50">
        <v>0</v>
      </c>
      <c r="O40" s="50">
        <v>0</v>
      </c>
      <c r="P40" s="50">
        <v>0</v>
      </c>
      <c r="Q40" s="50">
        <v>0</v>
      </c>
      <c r="R40" s="50">
        <v>0</v>
      </c>
      <c r="S40" s="46">
        <v>0</v>
      </c>
      <c r="T40" s="46">
        <v>0</v>
      </c>
      <c r="U40" s="50">
        <v>0</v>
      </c>
      <c r="V40" s="46">
        <v>15560599</v>
      </c>
      <c r="W40" s="47">
        <f t="shared" si="10"/>
        <v>15560599</v>
      </c>
      <c r="X40" s="46">
        <v>0</v>
      </c>
      <c r="Y40" s="47">
        <f t="shared" ref="Y40:Y58" si="12">W40+X40</f>
        <v>15560599</v>
      </c>
    </row>
    <row r="41" spans="1:25" x14ac:dyDescent="0.2">
      <c r="A41" s="462" t="s">
        <v>265</v>
      </c>
      <c r="B41" s="462"/>
      <c r="C41" s="462"/>
      <c r="D41" s="462"/>
      <c r="E41" s="462"/>
      <c r="F41" s="462"/>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
      <c r="A42" s="462" t="s">
        <v>277</v>
      </c>
      <c r="B42" s="462"/>
      <c r="C42" s="462"/>
      <c r="D42" s="462"/>
      <c r="E42" s="462"/>
      <c r="F42" s="462"/>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
      <c r="A43" s="462" t="s">
        <v>409</v>
      </c>
      <c r="B43" s="462"/>
      <c r="C43" s="462"/>
      <c r="D43" s="462"/>
      <c r="E43" s="462"/>
      <c r="F43" s="462"/>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462" t="s">
        <v>267</v>
      </c>
      <c r="B44" s="462"/>
      <c r="C44" s="462"/>
      <c r="D44" s="462"/>
      <c r="E44" s="462"/>
      <c r="F44" s="462"/>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462" t="s">
        <v>268</v>
      </c>
      <c r="B45" s="462"/>
      <c r="C45" s="462"/>
      <c r="D45" s="462"/>
      <c r="E45" s="462"/>
      <c r="F45" s="462"/>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462" t="s">
        <v>278</v>
      </c>
      <c r="B46" s="462"/>
      <c r="C46" s="462"/>
      <c r="D46" s="462"/>
      <c r="E46" s="462"/>
      <c r="F46" s="462"/>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462" t="s">
        <v>270</v>
      </c>
      <c r="B47" s="462"/>
      <c r="C47" s="462"/>
      <c r="D47" s="462"/>
      <c r="E47" s="462"/>
      <c r="F47" s="462"/>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462" t="s">
        <v>271</v>
      </c>
      <c r="B48" s="462"/>
      <c r="C48" s="462"/>
      <c r="D48" s="462"/>
      <c r="E48" s="462"/>
      <c r="F48" s="462"/>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462" t="s">
        <v>272</v>
      </c>
      <c r="B49" s="462"/>
      <c r="C49" s="462"/>
      <c r="D49" s="462"/>
      <c r="E49" s="462"/>
      <c r="F49" s="462"/>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462" t="s">
        <v>410</v>
      </c>
      <c r="B50" s="462"/>
      <c r="C50" s="462"/>
      <c r="D50" s="462"/>
      <c r="E50" s="462"/>
      <c r="F50" s="462"/>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
      <c r="A51" s="462" t="s">
        <v>411</v>
      </c>
      <c r="B51" s="462"/>
      <c r="C51" s="462"/>
      <c r="D51" s="462"/>
      <c r="E51" s="462"/>
      <c r="F51" s="462"/>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462" t="s">
        <v>412</v>
      </c>
      <c r="B52" s="462"/>
      <c r="C52" s="462"/>
      <c r="D52" s="462"/>
      <c r="E52" s="462"/>
      <c r="F52" s="462"/>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462" t="s">
        <v>273</v>
      </c>
      <c r="B53" s="462"/>
      <c r="C53" s="462"/>
      <c r="D53" s="462"/>
      <c r="E53" s="462"/>
      <c r="F53" s="462"/>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462" t="s">
        <v>413</v>
      </c>
      <c r="B54" s="462"/>
      <c r="C54" s="462"/>
      <c r="D54" s="462"/>
      <c r="E54" s="462"/>
      <c r="F54" s="462"/>
      <c r="G54" s="8">
        <v>46</v>
      </c>
      <c r="H54" s="46">
        <v>689765631</v>
      </c>
      <c r="I54" s="46">
        <v>0</v>
      </c>
      <c r="J54" s="46">
        <v>0</v>
      </c>
      <c r="K54" s="46">
        <v>0</v>
      </c>
      <c r="L54" s="46">
        <v>0</v>
      </c>
      <c r="M54" s="46">
        <v>0</v>
      </c>
      <c r="N54" s="46">
        <v>0</v>
      </c>
      <c r="O54" s="46">
        <v>0</v>
      </c>
      <c r="P54" s="46">
        <v>0</v>
      </c>
      <c r="Q54" s="46">
        <v>0</v>
      </c>
      <c r="R54" s="46">
        <v>0</v>
      </c>
      <c r="S54" s="46">
        <v>0</v>
      </c>
      <c r="T54" s="46">
        <v>0</v>
      </c>
      <c r="U54" s="46">
        <v>0</v>
      </c>
      <c r="V54" s="46">
        <v>0</v>
      </c>
      <c r="W54" s="47">
        <f t="shared" si="10"/>
        <v>689765631</v>
      </c>
      <c r="X54" s="46">
        <v>0</v>
      </c>
      <c r="Y54" s="47">
        <f t="shared" si="12"/>
        <v>689765631</v>
      </c>
    </row>
    <row r="55" spans="1:25" x14ac:dyDescent="0.2">
      <c r="A55" s="462" t="s">
        <v>422</v>
      </c>
      <c r="B55" s="462"/>
      <c r="C55" s="462"/>
      <c r="D55" s="462"/>
      <c r="E55" s="462"/>
      <c r="F55" s="462"/>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462" t="s">
        <v>414</v>
      </c>
      <c r="B56" s="462"/>
      <c r="C56" s="462"/>
      <c r="D56" s="462"/>
      <c r="E56" s="462"/>
      <c r="F56" s="462"/>
      <c r="G56" s="8">
        <v>48</v>
      </c>
      <c r="H56" s="46">
        <v>0</v>
      </c>
      <c r="I56" s="46">
        <v>0</v>
      </c>
      <c r="J56" s="46">
        <v>0</v>
      </c>
      <c r="K56" s="46">
        <v>0</v>
      </c>
      <c r="L56" s="46">
        <v>0</v>
      </c>
      <c r="M56" s="46">
        <v>0</v>
      </c>
      <c r="N56" s="46">
        <v>0</v>
      </c>
      <c r="O56" s="46">
        <v>0</v>
      </c>
      <c r="P56" s="46">
        <v>0</v>
      </c>
      <c r="Q56" s="46">
        <v>0</v>
      </c>
      <c r="R56" s="46">
        <v>0</v>
      </c>
      <c r="S56" s="46">
        <v>0</v>
      </c>
      <c r="T56" s="46">
        <v>0</v>
      </c>
      <c r="U56" s="46">
        <v>-38853070</v>
      </c>
      <c r="V56" s="46">
        <v>38853070</v>
      </c>
      <c r="W56" s="47">
        <f t="shared" si="10"/>
        <v>0</v>
      </c>
      <c r="X56" s="46">
        <v>-86382</v>
      </c>
      <c r="Y56" s="47">
        <f t="shared" si="12"/>
        <v>-86382</v>
      </c>
    </row>
    <row r="57" spans="1:25" x14ac:dyDescent="0.2">
      <c r="A57" s="462" t="s">
        <v>423</v>
      </c>
      <c r="B57" s="462"/>
      <c r="C57" s="462"/>
      <c r="D57" s="462"/>
      <c r="E57" s="462"/>
      <c r="F57" s="462"/>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
      <c r="A58" s="462" t="s">
        <v>417</v>
      </c>
      <c r="B58" s="462"/>
      <c r="C58" s="462"/>
      <c r="D58" s="462"/>
      <c r="E58" s="462"/>
      <c r="F58" s="462"/>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480" t="s">
        <v>424</v>
      </c>
      <c r="B59" s="480"/>
      <c r="C59" s="480"/>
      <c r="D59" s="480"/>
      <c r="E59" s="480"/>
      <c r="F59" s="480"/>
      <c r="G59" s="10">
        <v>51</v>
      </c>
      <c r="H59" s="49">
        <f>SUM(H39:H58)</f>
        <v>1516434188</v>
      </c>
      <c r="I59" s="49">
        <f t="shared" ref="I59:Y59" si="13">SUM(I39:I58)</f>
        <v>153851432</v>
      </c>
      <c r="J59" s="49">
        <f t="shared" si="13"/>
        <v>29910161</v>
      </c>
      <c r="K59" s="49">
        <f t="shared" si="13"/>
        <v>0</v>
      </c>
      <c r="L59" s="49">
        <f t="shared" si="13"/>
        <v>40601</v>
      </c>
      <c r="M59" s="49">
        <f t="shared" si="13"/>
        <v>0</v>
      </c>
      <c r="N59" s="49">
        <f t="shared" si="13"/>
        <v>0</v>
      </c>
      <c r="O59" s="49">
        <f t="shared" si="13"/>
        <v>0</v>
      </c>
      <c r="P59" s="49">
        <f t="shared" si="13"/>
        <v>0</v>
      </c>
      <c r="Q59" s="49">
        <f t="shared" si="13"/>
        <v>0</v>
      </c>
      <c r="R59" s="49">
        <f t="shared" si="13"/>
        <v>0</v>
      </c>
      <c r="S59" s="49">
        <f t="shared" si="13"/>
        <v>0</v>
      </c>
      <c r="T59" s="49">
        <f t="shared" si="13"/>
        <v>0</v>
      </c>
      <c r="U59" s="49">
        <f t="shared" si="13"/>
        <v>92419820</v>
      </c>
      <c r="V59" s="49">
        <f t="shared" si="13"/>
        <v>15560599</v>
      </c>
      <c r="W59" s="49">
        <f t="shared" si="13"/>
        <v>1808135599</v>
      </c>
      <c r="X59" s="49">
        <f t="shared" si="13"/>
        <v>3511404</v>
      </c>
      <c r="Y59" s="49">
        <f t="shared" si="13"/>
        <v>1811647003</v>
      </c>
    </row>
    <row r="60" spans="1:25" x14ac:dyDescent="0.2">
      <c r="A60" s="481" t="s">
        <v>274</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row>
    <row r="61" spans="1:25" ht="31.5" customHeight="1" x14ac:dyDescent="0.2">
      <c r="A61" s="483" t="s">
        <v>425</v>
      </c>
      <c r="B61" s="483"/>
      <c r="C61" s="483"/>
      <c r="D61" s="483"/>
      <c r="E61" s="483"/>
      <c r="F61" s="483"/>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0</v>
      </c>
      <c r="V61" s="48">
        <f t="shared" si="14"/>
        <v>0</v>
      </c>
      <c r="W61" s="48">
        <f t="shared" si="14"/>
        <v>0</v>
      </c>
      <c r="X61" s="48">
        <f t="shared" si="14"/>
        <v>0</v>
      </c>
      <c r="Y61" s="48">
        <f t="shared" si="14"/>
        <v>0</v>
      </c>
    </row>
    <row r="62" spans="1:25" ht="27.75" customHeight="1" x14ac:dyDescent="0.2">
      <c r="A62" s="483" t="s">
        <v>426</v>
      </c>
      <c r="B62" s="483"/>
      <c r="C62" s="483"/>
      <c r="D62" s="483"/>
      <c r="E62" s="483"/>
      <c r="F62" s="483"/>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0</v>
      </c>
      <c r="V62" s="48">
        <f t="shared" si="15"/>
        <v>15560599</v>
      </c>
      <c r="W62" s="48">
        <f t="shared" si="15"/>
        <v>15560599</v>
      </c>
      <c r="X62" s="48">
        <f t="shared" si="15"/>
        <v>0</v>
      </c>
      <c r="Y62" s="48">
        <f t="shared" si="15"/>
        <v>15560599</v>
      </c>
    </row>
    <row r="63" spans="1:25" ht="29.25" customHeight="1" x14ac:dyDescent="0.2">
      <c r="A63" s="484" t="s">
        <v>427</v>
      </c>
      <c r="B63" s="484"/>
      <c r="C63" s="484"/>
      <c r="D63" s="484"/>
      <c r="E63" s="484"/>
      <c r="F63" s="484"/>
      <c r="G63" s="10">
        <v>54</v>
      </c>
      <c r="H63" s="49">
        <f>SUM(H50:H58)</f>
        <v>689765631</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-38853070</v>
      </c>
      <c r="V63" s="49">
        <f t="shared" si="16"/>
        <v>38853070</v>
      </c>
      <c r="W63" s="49">
        <f t="shared" si="16"/>
        <v>689765631</v>
      </c>
      <c r="X63" s="49">
        <f t="shared" si="16"/>
        <v>-86382</v>
      </c>
      <c r="Y63" s="49">
        <f t="shared" si="16"/>
        <v>689679249</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79"/>
  <sheetViews>
    <sheetView topLeftCell="A43" zoomScale="64" zoomScaleNormal="64" workbookViewId="0">
      <selection activeCell="L54" sqref="L54"/>
    </sheetView>
  </sheetViews>
  <sheetFormatPr defaultColWidth="8.85546875" defaultRowHeight="12.75" x14ac:dyDescent="0.2"/>
  <cols>
    <col min="1" max="1" width="41.5703125" style="108" customWidth="1"/>
    <col min="2" max="2" width="13.140625" style="108" customWidth="1"/>
    <col min="3" max="4" width="14.42578125" style="108" customWidth="1"/>
    <col min="5" max="5" width="15.7109375" style="108" customWidth="1"/>
    <col min="6" max="6" width="13.7109375" style="108" customWidth="1"/>
    <col min="7" max="7" width="85.7109375" style="108" customWidth="1"/>
    <col min="8" max="8" width="8.85546875" style="108"/>
    <col min="9" max="9" width="55.85546875" style="108" customWidth="1"/>
    <col min="10" max="16384" width="8.85546875" style="108"/>
  </cols>
  <sheetData>
    <row r="1" spans="1:9" x14ac:dyDescent="0.2">
      <c r="A1" s="556" t="s">
        <v>698</v>
      </c>
      <c r="B1" s="557"/>
      <c r="C1" s="557"/>
      <c r="D1" s="557"/>
      <c r="E1" s="557"/>
      <c r="F1" s="557"/>
      <c r="G1" s="557"/>
      <c r="H1" s="557"/>
      <c r="I1" s="557"/>
    </row>
    <row r="2" spans="1:9" x14ac:dyDescent="0.2">
      <c r="A2" s="557"/>
      <c r="B2" s="557"/>
      <c r="C2" s="557"/>
      <c r="D2" s="557"/>
      <c r="E2" s="557"/>
      <c r="F2" s="557"/>
      <c r="G2" s="557"/>
      <c r="H2" s="557"/>
      <c r="I2" s="557"/>
    </row>
    <row r="3" spans="1:9" x14ac:dyDescent="0.2">
      <c r="A3" s="557"/>
      <c r="B3" s="557"/>
      <c r="C3" s="557"/>
      <c r="D3" s="557"/>
      <c r="E3" s="557"/>
      <c r="F3" s="557"/>
      <c r="G3" s="557"/>
      <c r="H3" s="557"/>
      <c r="I3" s="557"/>
    </row>
    <row r="4" spans="1:9" x14ac:dyDescent="0.2">
      <c r="A4" s="557"/>
      <c r="B4" s="557"/>
      <c r="C4" s="557"/>
      <c r="D4" s="557"/>
      <c r="E4" s="557"/>
      <c r="F4" s="557"/>
      <c r="G4" s="557"/>
      <c r="H4" s="557"/>
      <c r="I4" s="557"/>
    </row>
    <row r="5" spans="1:9" x14ac:dyDescent="0.2">
      <c r="A5" s="557"/>
      <c r="B5" s="557"/>
      <c r="C5" s="557"/>
      <c r="D5" s="557"/>
      <c r="E5" s="557"/>
      <c r="F5" s="557"/>
      <c r="G5" s="557"/>
      <c r="H5" s="557"/>
      <c r="I5" s="557"/>
    </row>
    <row r="6" spans="1:9" x14ac:dyDescent="0.2">
      <c r="A6" s="557"/>
      <c r="B6" s="557"/>
      <c r="C6" s="557"/>
      <c r="D6" s="557"/>
      <c r="E6" s="557"/>
      <c r="F6" s="557"/>
      <c r="G6" s="557"/>
      <c r="H6" s="557"/>
      <c r="I6" s="557"/>
    </row>
    <row r="7" spans="1:9" x14ac:dyDescent="0.2">
      <c r="A7" s="557"/>
      <c r="B7" s="557"/>
      <c r="C7" s="557"/>
      <c r="D7" s="557"/>
      <c r="E7" s="557"/>
      <c r="F7" s="557"/>
      <c r="G7" s="557"/>
      <c r="H7" s="557"/>
      <c r="I7" s="557"/>
    </row>
    <row r="8" spans="1:9" x14ac:dyDescent="0.2">
      <c r="A8" s="557"/>
      <c r="B8" s="557"/>
      <c r="C8" s="557"/>
      <c r="D8" s="557"/>
      <c r="E8" s="557"/>
      <c r="F8" s="557"/>
      <c r="G8" s="557"/>
      <c r="H8" s="557"/>
      <c r="I8" s="557"/>
    </row>
    <row r="9" spans="1:9" x14ac:dyDescent="0.2">
      <c r="A9" s="557"/>
      <c r="B9" s="557"/>
      <c r="C9" s="557"/>
      <c r="D9" s="557"/>
      <c r="E9" s="557"/>
      <c r="F9" s="557"/>
      <c r="G9" s="557"/>
      <c r="H9" s="557"/>
      <c r="I9" s="557"/>
    </row>
    <row r="10" spans="1:9" x14ac:dyDescent="0.2">
      <c r="A10" s="557"/>
      <c r="B10" s="557"/>
      <c r="C10" s="557"/>
      <c r="D10" s="557"/>
      <c r="E10" s="557"/>
      <c r="F10" s="557"/>
      <c r="G10" s="557"/>
      <c r="H10" s="557"/>
      <c r="I10" s="557"/>
    </row>
    <row r="11" spans="1:9" x14ac:dyDescent="0.2">
      <c r="A11" s="557"/>
      <c r="B11" s="557"/>
      <c r="C11" s="557"/>
      <c r="D11" s="557"/>
      <c r="E11" s="557"/>
      <c r="F11" s="557"/>
      <c r="G11" s="557"/>
      <c r="H11" s="557"/>
      <c r="I11" s="557"/>
    </row>
    <row r="12" spans="1:9" x14ac:dyDescent="0.2">
      <c r="A12" s="557"/>
      <c r="B12" s="557"/>
      <c r="C12" s="557"/>
      <c r="D12" s="557"/>
      <c r="E12" s="557"/>
      <c r="F12" s="557"/>
      <c r="G12" s="557"/>
      <c r="H12" s="557"/>
      <c r="I12" s="557"/>
    </row>
    <row r="13" spans="1:9" x14ac:dyDescent="0.2">
      <c r="A13" s="557"/>
      <c r="B13" s="557"/>
      <c r="C13" s="557"/>
      <c r="D13" s="557"/>
      <c r="E13" s="557"/>
      <c r="F13" s="557"/>
      <c r="G13" s="557"/>
      <c r="H13" s="557"/>
      <c r="I13" s="557"/>
    </row>
    <row r="14" spans="1:9" x14ac:dyDescent="0.2">
      <c r="A14" s="557"/>
      <c r="B14" s="557"/>
      <c r="C14" s="557"/>
      <c r="D14" s="557"/>
      <c r="E14" s="557"/>
      <c r="F14" s="557"/>
      <c r="G14" s="557"/>
      <c r="H14" s="557"/>
      <c r="I14" s="557"/>
    </row>
    <row r="15" spans="1:9" x14ac:dyDescent="0.2">
      <c r="A15" s="557"/>
      <c r="B15" s="557"/>
      <c r="C15" s="557"/>
      <c r="D15" s="557"/>
      <c r="E15" s="557"/>
      <c r="F15" s="557"/>
      <c r="G15" s="557"/>
      <c r="H15" s="557"/>
      <c r="I15" s="557"/>
    </row>
    <row r="16" spans="1:9" x14ac:dyDescent="0.2">
      <c r="A16" s="557"/>
      <c r="B16" s="557"/>
      <c r="C16" s="557"/>
      <c r="D16" s="557"/>
      <c r="E16" s="557"/>
      <c r="F16" s="557"/>
      <c r="G16" s="557"/>
      <c r="H16" s="557"/>
      <c r="I16" s="557"/>
    </row>
    <row r="17" spans="1:9" x14ac:dyDescent="0.2">
      <c r="A17" s="557"/>
      <c r="B17" s="557"/>
      <c r="C17" s="557"/>
      <c r="D17" s="557"/>
      <c r="E17" s="557"/>
      <c r="F17" s="557"/>
      <c r="G17" s="557"/>
      <c r="H17" s="557"/>
      <c r="I17" s="557"/>
    </row>
    <row r="18" spans="1:9" x14ac:dyDescent="0.2">
      <c r="A18" s="557"/>
      <c r="B18" s="557"/>
      <c r="C18" s="557"/>
      <c r="D18" s="557"/>
      <c r="E18" s="557"/>
      <c r="F18" s="557"/>
      <c r="G18" s="557"/>
      <c r="H18" s="557"/>
      <c r="I18" s="557"/>
    </row>
    <row r="19" spans="1:9" x14ac:dyDescent="0.2">
      <c r="A19" s="557"/>
      <c r="B19" s="557"/>
      <c r="C19" s="557"/>
      <c r="D19" s="557"/>
      <c r="E19" s="557"/>
      <c r="F19" s="557"/>
      <c r="G19" s="557"/>
      <c r="H19" s="557"/>
      <c r="I19" s="557"/>
    </row>
    <row r="20" spans="1:9" x14ac:dyDescent="0.2">
      <c r="A20" s="557"/>
      <c r="B20" s="557"/>
      <c r="C20" s="557"/>
      <c r="D20" s="557"/>
      <c r="E20" s="557"/>
      <c r="F20" s="557"/>
      <c r="G20" s="557"/>
      <c r="H20" s="557"/>
      <c r="I20" s="557"/>
    </row>
    <row r="21" spans="1:9" x14ac:dyDescent="0.2">
      <c r="A21" s="557"/>
      <c r="B21" s="557"/>
      <c r="C21" s="557"/>
      <c r="D21" s="557"/>
      <c r="E21" s="557"/>
      <c r="F21" s="557"/>
      <c r="G21" s="557"/>
      <c r="H21" s="557"/>
      <c r="I21" s="557"/>
    </row>
    <row r="22" spans="1:9" x14ac:dyDescent="0.2">
      <c r="A22" s="557"/>
      <c r="B22" s="557"/>
      <c r="C22" s="557"/>
      <c r="D22" s="557"/>
      <c r="E22" s="557"/>
      <c r="F22" s="557"/>
      <c r="G22" s="557"/>
      <c r="H22" s="557"/>
      <c r="I22" s="557"/>
    </row>
    <row r="23" spans="1:9" x14ac:dyDescent="0.2">
      <c r="A23" s="557"/>
      <c r="B23" s="557"/>
      <c r="C23" s="557"/>
      <c r="D23" s="557"/>
      <c r="E23" s="557"/>
      <c r="F23" s="557"/>
      <c r="G23" s="557"/>
      <c r="H23" s="557"/>
      <c r="I23" s="557"/>
    </row>
    <row r="24" spans="1:9" x14ac:dyDescent="0.2">
      <c r="A24" s="557"/>
      <c r="B24" s="557"/>
      <c r="C24" s="557"/>
      <c r="D24" s="557"/>
      <c r="E24" s="557"/>
      <c r="F24" s="557"/>
      <c r="G24" s="557"/>
      <c r="H24" s="557"/>
      <c r="I24" s="557"/>
    </row>
    <row r="25" spans="1:9" x14ac:dyDescent="0.2">
      <c r="A25" s="557"/>
      <c r="B25" s="557"/>
      <c r="C25" s="557"/>
      <c r="D25" s="557"/>
      <c r="E25" s="557"/>
      <c r="F25" s="557"/>
      <c r="G25" s="557"/>
      <c r="H25" s="557"/>
      <c r="I25" s="557"/>
    </row>
    <row r="26" spans="1:9" x14ac:dyDescent="0.2">
      <c r="A26" s="557"/>
      <c r="B26" s="557"/>
      <c r="C26" s="557"/>
      <c r="D26" s="557"/>
      <c r="E26" s="557"/>
      <c r="F26" s="557"/>
      <c r="G26" s="557"/>
      <c r="H26" s="557"/>
      <c r="I26" s="557"/>
    </row>
    <row r="27" spans="1:9" x14ac:dyDescent="0.2">
      <c r="A27" s="557"/>
      <c r="B27" s="557"/>
      <c r="C27" s="557"/>
      <c r="D27" s="557"/>
      <c r="E27" s="557"/>
      <c r="F27" s="557"/>
      <c r="G27" s="557"/>
      <c r="H27" s="557"/>
      <c r="I27" s="557"/>
    </row>
    <row r="28" spans="1:9" x14ac:dyDescent="0.2">
      <c r="A28" s="557"/>
      <c r="B28" s="557"/>
      <c r="C28" s="557"/>
      <c r="D28" s="557"/>
      <c r="E28" s="557"/>
      <c r="F28" s="557"/>
      <c r="G28" s="557"/>
      <c r="H28" s="557"/>
      <c r="I28" s="557"/>
    </row>
    <row r="29" spans="1:9" x14ac:dyDescent="0.2">
      <c r="A29" s="557"/>
      <c r="B29" s="557"/>
      <c r="C29" s="557"/>
      <c r="D29" s="557"/>
      <c r="E29" s="557"/>
      <c r="F29" s="557"/>
      <c r="G29" s="557"/>
      <c r="H29" s="557"/>
      <c r="I29" s="557"/>
    </row>
    <row r="30" spans="1:9" x14ac:dyDescent="0.2">
      <c r="A30" s="557"/>
      <c r="B30" s="557"/>
      <c r="C30" s="557"/>
      <c r="D30" s="557"/>
      <c r="E30" s="557"/>
      <c r="F30" s="557"/>
      <c r="G30" s="557"/>
      <c r="H30" s="557"/>
      <c r="I30" s="557"/>
    </row>
    <row r="31" spans="1:9" x14ac:dyDescent="0.2">
      <c r="A31" s="557"/>
      <c r="B31" s="557"/>
      <c r="C31" s="557"/>
      <c r="D31" s="557"/>
      <c r="E31" s="557"/>
      <c r="F31" s="557"/>
      <c r="G31" s="557"/>
      <c r="H31" s="557"/>
      <c r="I31" s="557"/>
    </row>
    <row r="32" spans="1:9" x14ac:dyDescent="0.2">
      <c r="A32" s="557"/>
      <c r="B32" s="557"/>
      <c r="C32" s="557"/>
      <c r="D32" s="557"/>
      <c r="E32" s="557"/>
      <c r="F32" s="557"/>
      <c r="G32" s="557"/>
      <c r="H32" s="557"/>
      <c r="I32" s="557"/>
    </row>
    <row r="33" spans="1:10" x14ac:dyDescent="0.2">
      <c r="A33" s="557"/>
      <c r="B33" s="557"/>
      <c r="C33" s="557"/>
      <c r="D33" s="557"/>
      <c r="E33" s="557"/>
      <c r="F33" s="557"/>
      <c r="G33" s="557"/>
      <c r="H33" s="557"/>
      <c r="I33" s="557"/>
    </row>
    <row r="34" spans="1:10" x14ac:dyDescent="0.2">
      <c r="A34" s="557"/>
      <c r="B34" s="557"/>
      <c r="C34" s="557"/>
      <c r="D34" s="557"/>
      <c r="E34" s="557"/>
      <c r="F34" s="557"/>
      <c r="G34" s="557"/>
      <c r="H34" s="557"/>
      <c r="I34" s="557"/>
    </row>
    <row r="35" spans="1:10" x14ac:dyDescent="0.2">
      <c r="A35" s="557"/>
      <c r="B35" s="557"/>
      <c r="C35" s="557"/>
      <c r="D35" s="557"/>
      <c r="E35" s="557"/>
      <c r="F35" s="557"/>
      <c r="G35" s="557"/>
      <c r="H35" s="557"/>
      <c r="I35" s="557"/>
    </row>
    <row r="36" spans="1:10" x14ac:dyDescent="0.2">
      <c r="A36" s="557"/>
      <c r="B36" s="557"/>
      <c r="C36" s="557"/>
      <c r="D36" s="557"/>
      <c r="E36" s="557"/>
      <c r="F36" s="557"/>
      <c r="G36" s="557"/>
      <c r="H36" s="557"/>
      <c r="I36" s="557"/>
    </row>
    <row r="37" spans="1:10" x14ac:dyDescent="0.2">
      <c r="A37" s="557"/>
      <c r="B37" s="557"/>
      <c r="C37" s="557"/>
      <c r="D37" s="557"/>
      <c r="E37" s="557"/>
      <c r="F37" s="557"/>
      <c r="G37" s="557"/>
      <c r="H37" s="557"/>
      <c r="I37" s="557"/>
    </row>
    <row r="38" spans="1:10" x14ac:dyDescent="0.2">
      <c r="A38" s="557"/>
      <c r="B38" s="557"/>
      <c r="C38" s="557"/>
      <c r="D38" s="557"/>
      <c r="E38" s="557"/>
      <c r="F38" s="557"/>
      <c r="G38" s="557"/>
      <c r="H38" s="557"/>
      <c r="I38" s="557"/>
    </row>
    <row r="39" spans="1:10" ht="185.25" customHeight="1" x14ac:dyDescent="0.2">
      <c r="A39" s="557"/>
      <c r="B39" s="557"/>
      <c r="C39" s="557"/>
      <c r="D39" s="557"/>
      <c r="E39" s="557"/>
      <c r="F39" s="557"/>
      <c r="G39" s="557"/>
      <c r="H39" s="557"/>
      <c r="I39" s="557"/>
    </row>
    <row r="40" spans="1:10" ht="310.14999999999998" customHeight="1" x14ac:dyDescent="0.2">
      <c r="A40" s="557"/>
      <c r="B40" s="557"/>
      <c r="C40" s="557"/>
      <c r="D40" s="557"/>
      <c r="E40" s="557"/>
      <c r="F40" s="557"/>
      <c r="G40" s="557"/>
      <c r="H40" s="557"/>
      <c r="I40" s="557"/>
    </row>
    <row r="41" spans="1:10" ht="13.15" customHeight="1" x14ac:dyDescent="0.2">
      <c r="A41" s="558" t="s">
        <v>697</v>
      </c>
      <c r="B41" s="558"/>
      <c r="C41" s="558"/>
      <c r="D41" s="558"/>
      <c r="E41" s="558"/>
      <c r="F41" s="558"/>
      <c r="G41" s="558"/>
      <c r="H41" s="558"/>
      <c r="I41" s="558"/>
      <c r="J41" s="337"/>
    </row>
    <row r="42" spans="1:10" x14ac:dyDescent="0.2">
      <c r="A42" s="558"/>
      <c r="B42" s="558"/>
      <c r="C42" s="558"/>
      <c r="D42" s="558"/>
      <c r="E42" s="558"/>
      <c r="F42" s="558"/>
      <c r="G42" s="558"/>
      <c r="H42" s="558"/>
      <c r="I42" s="558"/>
      <c r="J42" s="337"/>
    </row>
    <row r="43" spans="1:10" x14ac:dyDescent="0.2">
      <c r="A43" s="558"/>
      <c r="B43" s="558"/>
      <c r="C43" s="558"/>
      <c r="D43" s="558"/>
      <c r="E43" s="558"/>
      <c r="F43" s="558"/>
      <c r="G43" s="558"/>
      <c r="H43" s="558"/>
      <c r="I43" s="558"/>
      <c r="J43" s="337"/>
    </row>
    <row r="44" spans="1:10" ht="23.45" customHeight="1" x14ac:dyDescent="0.2">
      <c r="A44" s="558"/>
      <c r="B44" s="558"/>
      <c r="C44" s="558"/>
      <c r="D44" s="558"/>
      <c r="E44" s="558"/>
      <c r="F44" s="558"/>
      <c r="G44" s="558"/>
      <c r="H44" s="558"/>
      <c r="I44" s="558"/>
      <c r="J44" s="337"/>
    </row>
    <row r="47" spans="1:10" ht="18" x14ac:dyDescent="0.25">
      <c r="A47" s="106" t="s">
        <v>470</v>
      </c>
      <c r="B47" s="107"/>
      <c r="C47" s="107"/>
      <c r="D47" s="107"/>
      <c r="E47" s="107"/>
      <c r="F47" s="107"/>
    </row>
    <row r="48" spans="1:10" x14ac:dyDescent="0.2">
      <c r="A48" s="109" t="s">
        <v>471</v>
      </c>
      <c r="B48" s="542"/>
      <c r="C48" s="542"/>
      <c r="D48" s="542"/>
      <c r="E48" s="542"/>
      <c r="F48" s="542"/>
      <c r="G48" s="542"/>
    </row>
    <row r="49" spans="1:7" ht="25.5" x14ac:dyDescent="0.2">
      <c r="A49" s="110" t="s">
        <v>472</v>
      </c>
      <c r="B49" s="111" t="s">
        <v>473</v>
      </c>
      <c r="C49" s="111" t="s">
        <v>474</v>
      </c>
      <c r="D49" s="112"/>
      <c r="E49" s="549" t="s">
        <v>474</v>
      </c>
      <c r="F49" s="549" t="s">
        <v>475</v>
      </c>
      <c r="G49" s="547" t="s">
        <v>476</v>
      </c>
    </row>
    <row r="50" spans="1:7" x14ac:dyDescent="0.2">
      <c r="A50" s="110" t="s">
        <v>477</v>
      </c>
      <c r="B50" s="112"/>
      <c r="C50" s="112"/>
      <c r="D50" s="111" t="s">
        <v>473</v>
      </c>
      <c r="E50" s="549"/>
      <c r="F50" s="549"/>
      <c r="G50" s="547"/>
    </row>
    <row r="51" spans="1:7" ht="13.5" thickBot="1" x14ac:dyDescent="0.25">
      <c r="A51" s="113" t="s">
        <v>478</v>
      </c>
      <c r="B51" s="114" t="s">
        <v>479</v>
      </c>
      <c r="C51" s="114" t="s">
        <v>480</v>
      </c>
      <c r="D51" s="115"/>
      <c r="E51" s="550"/>
      <c r="F51" s="550"/>
      <c r="G51" s="548"/>
    </row>
    <row r="52" spans="1:7" ht="26.25" thickBot="1" x14ac:dyDescent="0.25">
      <c r="A52" s="116" t="s">
        <v>481</v>
      </c>
      <c r="B52" s="117">
        <v>2</v>
      </c>
      <c r="C52" s="117" t="s">
        <v>482</v>
      </c>
      <c r="D52" s="118">
        <v>1612232</v>
      </c>
      <c r="E52" s="118">
        <v>1612232</v>
      </c>
      <c r="F52" s="119">
        <v>0</v>
      </c>
      <c r="G52" s="120"/>
    </row>
    <row r="53" spans="1:7" ht="27.6" customHeight="1" thickBot="1" x14ac:dyDescent="0.25">
      <c r="A53" s="121" t="s">
        <v>483</v>
      </c>
      <c r="B53" s="122">
        <v>3</v>
      </c>
      <c r="C53" s="122">
        <v>15</v>
      </c>
      <c r="D53" s="123">
        <v>4545</v>
      </c>
      <c r="E53" s="123">
        <v>4545</v>
      </c>
      <c r="F53" s="124">
        <v>0</v>
      </c>
      <c r="G53" s="125"/>
    </row>
    <row r="54" spans="1:7" ht="71.45" customHeight="1" thickBot="1" x14ac:dyDescent="0.25">
      <c r="A54" s="121" t="s">
        <v>484</v>
      </c>
      <c r="B54" s="122">
        <v>10</v>
      </c>
      <c r="C54" s="122" t="s">
        <v>485</v>
      </c>
      <c r="D54" s="123">
        <v>1528747</v>
      </c>
      <c r="E54" s="123">
        <v>1528747</v>
      </c>
      <c r="F54" s="124">
        <v>0</v>
      </c>
      <c r="G54" s="126" t="s">
        <v>486</v>
      </c>
    </row>
    <row r="55" spans="1:7" ht="80.45" customHeight="1" thickBot="1" x14ac:dyDescent="0.25">
      <c r="A55" s="121" t="s">
        <v>487</v>
      </c>
      <c r="B55" s="122">
        <v>20</v>
      </c>
      <c r="C55" s="122">
        <v>16</v>
      </c>
      <c r="D55" s="124">
        <v>32</v>
      </c>
      <c r="E55" s="124">
        <v>32</v>
      </c>
      <c r="F55" s="124">
        <v>0</v>
      </c>
      <c r="G55" s="126" t="s">
        <v>488</v>
      </c>
    </row>
    <row r="56" spans="1:7" ht="81.599999999999994" customHeight="1" thickBot="1" x14ac:dyDescent="0.25">
      <c r="A56" s="121" t="s">
        <v>489</v>
      </c>
      <c r="B56" s="122">
        <v>31</v>
      </c>
      <c r="C56" s="122"/>
      <c r="D56" s="124">
        <v>88</v>
      </c>
      <c r="E56" s="124">
        <v>88</v>
      </c>
      <c r="F56" s="124">
        <v>0</v>
      </c>
      <c r="G56" s="126" t="s">
        <v>490</v>
      </c>
    </row>
    <row r="57" spans="1:7" ht="26.45" customHeight="1" thickBot="1" x14ac:dyDescent="0.25">
      <c r="A57" s="121" t="s">
        <v>491</v>
      </c>
      <c r="B57" s="122">
        <v>36</v>
      </c>
      <c r="C57" s="122">
        <v>22</v>
      </c>
      <c r="D57" s="123">
        <v>78820</v>
      </c>
      <c r="E57" s="123">
        <v>78820</v>
      </c>
      <c r="F57" s="124">
        <v>0</v>
      </c>
      <c r="G57" s="127"/>
    </row>
    <row r="58" spans="1:7" ht="112.9" customHeight="1" thickBot="1" x14ac:dyDescent="0.25">
      <c r="A58" s="116" t="s">
        <v>492</v>
      </c>
      <c r="B58" s="117">
        <v>37</v>
      </c>
      <c r="C58" s="128" t="s">
        <v>493</v>
      </c>
      <c r="D58" s="118">
        <v>580508</v>
      </c>
      <c r="E58" s="118">
        <v>580508</v>
      </c>
      <c r="F58" s="119">
        <v>0</v>
      </c>
      <c r="G58" s="129" t="s">
        <v>494</v>
      </c>
    </row>
    <row r="59" spans="1:7" ht="34.9" customHeight="1" thickBot="1" x14ac:dyDescent="0.25">
      <c r="A59" s="130" t="s">
        <v>495</v>
      </c>
      <c r="B59" s="122">
        <v>38</v>
      </c>
      <c r="C59" s="122">
        <v>20</v>
      </c>
      <c r="D59" s="123">
        <v>2712</v>
      </c>
      <c r="E59" s="123">
        <v>2712</v>
      </c>
      <c r="F59" s="124">
        <v>0</v>
      </c>
      <c r="G59" s="127"/>
    </row>
    <row r="60" spans="1:7" ht="73.900000000000006" customHeight="1" x14ac:dyDescent="0.2">
      <c r="A60" s="534" t="s">
        <v>496</v>
      </c>
      <c r="B60" s="536">
        <v>46</v>
      </c>
      <c r="C60" s="536" t="s">
        <v>497</v>
      </c>
      <c r="D60" s="545">
        <v>7864</v>
      </c>
      <c r="E60" s="545">
        <v>7864</v>
      </c>
      <c r="F60" s="543">
        <v>0</v>
      </c>
      <c r="G60" s="131" t="s">
        <v>498</v>
      </c>
    </row>
    <row r="61" spans="1:7" ht="64.150000000000006" customHeight="1" thickBot="1" x14ac:dyDescent="0.25">
      <c r="A61" s="535"/>
      <c r="B61" s="537"/>
      <c r="C61" s="537"/>
      <c r="D61" s="546"/>
      <c r="E61" s="546"/>
      <c r="F61" s="544"/>
      <c r="G61" s="132" t="s">
        <v>499</v>
      </c>
    </row>
    <row r="62" spans="1:7" ht="46.15" customHeight="1" thickBot="1" x14ac:dyDescent="0.25">
      <c r="A62" s="130" t="s">
        <v>500</v>
      </c>
      <c r="B62" s="122">
        <v>53</v>
      </c>
      <c r="C62" s="122" t="s">
        <v>501</v>
      </c>
      <c r="D62" s="123">
        <v>37586</v>
      </c>
      <c r="E62" s="123">
        <v>37586</v>
      </c>
      <c r="F62" s="124">
        <v>0</v>
      </c>
      <c r="G62" s="126" t="s">
        <v>502</v>
      </c>
    </row>
    <row r="63" spans="1:7" ht="84.6" customHeight="1" thickBot="1" x14ac:dyDescent="0.25">
      <c r="A63" s="130" t="s">
        <v>503</v>
      </c>
      <c r="B63" s="122">
        <v>63</v>
      </c>
      <c r="C63" s="122">
        <v>24</v>
      </c>
      <c r="D63" s="123">
        <v>532346</v>
      </c>
      <c r="E63" s="123">
        <v>532346</v>
      </c>
      <c r="F63" s="124">
        <v>0</v>
      </c>
      <c r="G63" s="126" t="s">
        <v>504</v>
      </c>
    </row>
    <row r="64" spans="1:7" ht="71.45" customHeight="1" x14ac:dyDescent="0.2">
      <c r="A64" s="133" t="s">
        <v>505</v>
      </c>
      <c r="B64" s="498">
        <v>64</v>
      </c>
      <c r="C64" s="498" t="s">
        <v>497</v>
      </c>
      <c r="D64" s="530">
        <v>2496</v>
      </c>
      <c r="E64" s="530">
        <v>2496</v>
      </c>
      <c r="F64" s="554">
        <v>0</v>
      </c>
      <c r="G64" s="134" t="s">
        <v>506</v>
      </c>
    </row>
    <row r="65" spans="1:7" ht="61.15" customHeight="1" thickBot="1" x14ac:dyDescent="0.25">
      <c r="A65" s="116"/>
      <c r="B65" s="522"/>
      <c r="C65" s="522"/>
      <c r="D65" s="531"/>
      <c r="E65" s="531"/>
      <c r="F65" s="555"/>
      <c r="G65" s="129" t="s">
        <v>499</v>
      </c>
    </row>
    <row r="66" spans="1:7" ht="35.450000000000003" customHeight="1" thickBot="1" x14ac:dyDescent="0.25">
      <c r="A66" s="135" t="s">
        <v>507</v>
      </c>
      <c r="B66" s="136">
        <v>65</v>
      </c>
      <c r="C66" s="136"/>
      <c r="D66" s="137">
        <v>2195236</v>
      </c>
      <c r="E66" s="137">
        <v>2195236</v>
      </c>
      <c r="F66" s="138">
        <v>0</v>
      </c>
      <c r="G66" s="139"/>
    </row>
    <row r="68" spans="1:7" ht="25.5" x14ac:dyDescent="0.2">
      <c r="A68" s="110" t="s">
        <v>472</v>
      </c>
      <c r="B68" s="111" t="s">
        <v>473</v>
      </c>
      <c r="C68" s="111" t="s">
        <v>474</v>
      </c>
      <c r="D68" s="112"/>
      <c r="E68" s="549" t="s">
        <v>474</v>
      </c>
      <c r="F68" s="549" t="s">
        <v>475</v>
      </c>
      <c r="G68" s="547" t="s">
        <v>476</v>
      </c>
    </row>
    <row r="69" spans="1:7" x14ac:dyDescent="0.2">
      <c r="A69" s="110" t="s">
        <v>477</v>
      </c>
      <c r="B69" s="112"/>
      <c r="C69" s="112"/>
      <c r="D69" s="111" t="s">
        <v>473</v>
      </c>
      <c r="E69" s="549"/>
      <c r="F69" s="549"/>
      <c r="G69" s="547"/>
    </row>
    <row r="70" spans="1:7" ht="13.5" thickBot="1" x14ac:dyDescent="0.25">
      <c r="A70" s="113" t="s">
        <v>478</v>
      </c>
      <c r="B70" s="114" t="s">
        <v>479</v>
      </c>
      <c r="C70" s="114" t="s">
        <v>480</v>
      </c>
      <c r="D70" s="115"/>
      <c r="E70" s="550"/>
      <c r="F70" s="550"/>
      <c r="G70" s="548"/>
    </row>
    <row r="71" spans="1:7" ht="39" thickBot="1" x14ac:dyDescent="0.25">
      <c r="A71" s="116" t="s">
        <v>508</v>
      </c>
      <c r="B71" s="117">
        <v>67</v>
      </c>
      <c r="C71" s="117" t="s">
        <v>509</v>
      </c>
      <c r="D71" s="118">
        <v>1811647</v>
      </c>
      <c r="E71" s="118">
        <v>1811647</v>
      </c>
      <c r="F71" s="117">
        <v>0</v>
      </c>
      <c r="G71" s="140" t="s">
        <v>510</v>
      </c>
    </row>
    <row r="72" spans="1:7" ht="127.9" customHeight="1" thickBot="1" x14ac:dyDescent="0.25">
      <c r="A72" s="116" t="s">
        <v>511</v>
      </c>
      <c r="B72" s="117">
        <v>90</v>
      </c>
      <c r="C72" s="117">
        <v>29</v>
      </c>
      <c r="D72" s="118">
        <v>31602</v>
      </c>
      <c r="E72" s="118">
        <v>31602</v>
      </c>
      <c r="F72" s="117">
        <v>0</v>
      </c>
      <c r="G72" s="140" t="s">
        <v>512</v>
      </c>
    </row>
    <row r="73" spans="1:7" ht="77.45" customHeight="1" thickBot="1" x14ac:dyDescent="0.25">
      <c r="A73" s="141" t="s">
        <v>513</v>
      </c>
      <c r="B73" s="142">
        <v>97</v>
      </c>
      <c r="C73" s="142" t="s">
        <v>514</v>
      </c>
      <c r="D73" s="143">
        <v>255662</v>
      </c>
      <c r="E73" s="143">
        <v>255662</v>
      </c>
      <c r="F73" s="142">
        <v>0</v>
      </c>
      <c r="G73" s="144" t="s">
        <v>515</v>
      </c>
    </row>
    <row r="74" spans="1:7" ht="57.6" customHeight="1" thickBot="1" x14ac:dyDescent="0.25">
      <c r="A74" s="130" t="s">
        <v>516</v>
      </c>
      <c r="B74" s="122">
        <v>103</v>
      </c>
      <c r="C74" s="122" t="s">
        <v>517</v>
      </c>
      <c r="D74" s="123">
        <v>243235</v>
      </c>
      <c r="E74" s="123">
        <v>243235</v>
      </c>
      <c r="F74" s="122">
        <v>0</v>
      </c>
      <c r="G74" s="145" t="s">
        <v>518</v>
      </c>
    </row>
    <row r="75" spans="1:7" ht="66.599999999999994" customHeight="1" thickBot="1" x14ac:dyDescent="0.25">
      <c r="A75" s="130" t="s">
        <v>519</v>
      </c>
      <c r="B75" s="122">
        <v>105</v>
      </c>
      <c r="C75" s="122"/>
      <c r="D75" s="124">
        <v>46</v>
      </c>
      <c r="E75" s="124">
        <v>46</v>
      </c>
      <c r="F75" s="122">
        <v>0</v>
      </c>
      <c r="G75" s="145" t="s">
        <v>520</v>
      </c>
    </row>
    <row r="76" spans="1:7" ht="87.6" customHeight="1" thickBot="1" x14ac:dyDescent="0.25">
      <c r="A76" s="130" t="s">
        <v>521</v>
      </c>
      <c r="B76" s="122">
        <v>107</v>
      </c>
      <c r="C76" s="122" t="s">
        <v>522</v>
      </c>
      <c r="D76" s="124">
        <v>430</v>
      </c>
      <c r="E76" s="124">
        <v>430</v>
      </c>
      <c r="F76" s="122">
        <v>0</v>
      </c>
      <c r="G76" s="145" t="s">
        <v>523</v>
      </c>
    </row>
    <row r="77" spans="1:7" ht="13.5" thickBot="1" x14ac:dyDescent="0.25">
      <c r="A77" s="130" t="s">
        <v>524</v>
      </c>
      <c r="B77" s="122">
        <v>108</v>
      </c>
      <c r="C77" s="122">
        <v>23</v>
      </c>
      <c r="D77" s="123">
        <v>11951</v>
      </c>
      <c r="E77" s="123">
        <v>11951</v>
      </c>
      <c r="F77" s="122">
        <v>0</v>
      </c>
      <c r="G77" s="127"/>
    </row>
    <row r="78" spans="1:7" ht="76.900000000000006" customHeight="1" thickBot="1" x14ac:dyDescent="0.25">
      <c r="A78" s="116" t="s">
        <v>525</v>
      </c>
      <c r="B78" s="117">
        <v>109</v>
      </c>
      <c r="C78" s="117" t="s">
        <v>526</v>
      </c>
      <c r="D78" s="118">
        <v>88591</v>
      </c>
      <c r="E78" s="118">
        <v>88591</v>
      </c>
      <c r="F78" s="117">
        <v>0</v>
      </c>
      <c r="G78" s="140" t="s">
        <v>527</v>
      </c>
    </row>
    <row r="79" spans="1:7" ht="57" customHeight="1" x14ac:dyDescent="0.2">
      <c r="A79" s="534" t="s">
        <v>528</v>
      </c>
      <c r="B79" s="536">
        <v>110</v>
      </c>
      <c r="C79" s="536" t="s">
        <v>529</v>
      </c>
      <c r="D79" s="545">
        <v>19618</v>
      </c>
      <c r="E79" s="545">
        <v>19618</v>
      </c>
      <c r="F79" s="536">
        <v>0</v>
      </c>
      <c r="G79" s="146" t="s">
        <v>530</v>
      </c>
    </row>
    <row r="80" spans="1:7" ht="153.6" customHeight="1" thickBot="1" x14ac:dyDescent="0.25">
      <c r="A80" s="535"/>
      <c r="B80" s="537"/>
      <c r="C80" s="537"/>
      <c r="D80" s="546"/>
      <c r="E80" s="546"/>
      <c r="F80" s="537"/>
      <c r="G80" s="147" t="s">
        <v>531</v>
      </c>
    </row>
    <row r="81" spans="1:7" ht="13.5" thickBot="1" x14ac:dyDescent="0.25">
      <c r="A81" s="130" t="s">
        <v>532</v>
      </c>
      <c r="B81" s="122">
        <v>114</v>
      </c>
      <c r="C81" s="122" t="s">
        <v>517</v>
      </c>
      <c r="D81" s="124">
        <v>0</v>
      </c>
      <c r="E81" s="124">
        <v>0</v>
      </c>
      <c r="F81" s="122">
        <v>0</v>
      </c>
      <c r="G81" s="127"/>
    </row>
    <row r="82" spans="1:7" ht="88.15" customHeight="1" thickBot="1" x14ac:dyDescent="0.25">
      <c r="A82" s="130" t="s">
        <v>533</v>
      </c>
      <c r="B82" s="122">
        <v>115</v>
      </c>
      <c r="C82" s="122" t="s">
        <v>517</v>
      </c>
      <c r="D82" s="123">
        <v>41893</v>
      </c>
      <c r="E82" s="123">
        <v>41893</v>
      </c>
      <c r="F82" s="122">
        <v>0</v>
      </c>
      <c r="G82" s="145" t="s">
        <v>534</v>
      </c>
    </row>
    <row r="83" spans="1:7" ht="38.25" x14ac:dyDescent="0.2">
      <c r="A83" s="534" t="s">
        <v>535</v>
      </c>
      <c r="B83" s="536">
        <v>116</v>
      </c>
      <c r="C83" s="536" t="s">
        <v>536</v>
      </c>
      <c r="D83" s="545">
        <v>4278</v>
      </c>
      <c r="E83" s="545">
        <v>4278</v>
      </c>
      <c r="F83" s="536">
        <v>0</v>
      </c>
      <c r="G83" s="148" t="s">
        <v>537</v>
      </c>
    </row>
    <row r="84" spans="1:7" ht="159" customHeight="1" thickBot="1" x14ac:dyDescent="0.25">
      <c r="A84" s="535"/>
      <c r="B84" s="537"/>
      <c r="C84" s="537"/>
      <c r="D84" s="546"/>
      <c r="E84" s="546"/>
      <c r="F84" s="537"/>
      <c r="G84" s="145" t="s">
        <v>538</v>
      </c>
    </row>
    <row r="85" spans="1:7" ht="46.9" customHeight="1" x14ac:dyDescent="0.2">
      <c r="A85" s="534" t="s">
        <v>539</v>
      </c>
      <c r="B85" s="536">
        <v>117</v>
      </c>
      <c r="C85" s="536" t="s">
        <v>536</v>
      </c>
      <c r="D85" s="545">
        <v>16313</v>
      </c>
      <c r="E85" s="545">
        <v>16313</v>
      </c>
      <c r="F85" s="536"/>
      <c r="G85" s="148" t="s">
        <v>540</v>
      </c>
    </row>
    <row r="86" spans="1:7" ht="154.15" customHeight="1" thickBot="1" x14ac:dyDescent="0.25">
      <c r="A86" s="535"/>
      <c r="B86" s="537"/>
      <c r="C86" s="537"/>
      <c r="D86" s="546"/>
      <c r="E86" s="546"/>
      <c r="F86" s="537"/>
      <c r="G86" s="145" t="s">
        <v>541</v>
      </c>
    </row>
    <row r="87" spans="1:7" ht="38.25" x14ac:dyDescent="0.2">
      <c r="A87" s="534" t="s">
        <v>542</v>
      </c>
      <c r="B87" s="536">
        <v>119</v>
      </c>
      <c r="C87" s="536" t="s">
        <v>536</v>
      </c>
      <c r="D87" s="545">
        <v>3989</v>
      </c>
      <c r="E87" s="545">
        <v>3989</v>
      </c>
      <c r="F87" s="536">
        <v>0</v>
      </c>
      <c r="G87" s="148" t="s">
        <v>543</v>
      </c>
    </row>
    <row r="88" spans="1:7" ht="148.9" customHeight="1" thickBot="1" x14ac:dyDescent="0.25">
      <c r="A88" s="535"/>
      <c r="B88" s="537"/>
      <c r="C88" s="537"/>
      <c r="D88" s="546"/>
      <c r="E88" s="546"/>
      <c r="F88" s="537"/>
      <c r="G88" s="145" t="s">
        <v>531</v>
      </c>
    </row>
    <row r="89" spans="1:7" ht="51" x14ac:dyDescent="0.2">
      <c r="A89" s="534" t="s">
        <v>544</v>
      </c>
      <c r="B89" s="536">
        <v>120</v>
      </c>
      <c r="C89" s="536" t="s">
        <v>536</v>
      </c>
      <c r="D89" s="545">
        <v>1843</v>
      </c>
      <c r="E89" s="545">
        <v>1843</v>
      </c>
      <c r="F89" s="536">
        <v>0</v>
      </c>
      <c r="G89" s="149" t="s">
        <v>545</v>
      </c>
    </row>
    <row r="90" spans="1:7" ht="119.45" customHeight="1" thickBot="1" x14ac:dyDescent="0.25">
      <c r="A90" s="535"/>
      <c r="B90" s="537"/>
      <c r="C90" s="537"/>
      <c r="D90" s="546"/>
      <c r="E90" s="546"/>
      <c r="F90" s="537"/>
      <c r="G90" s="145" t="s">
        <v>546</v>
      </c>
    </row>
    <row r="91" spans="1:7" ht="38.25" x14ac:dyDescent="0.2">
      <c r="A91" s="534" t="s">
        <v>547</v>
      </c>
      <c r="B91" s="536">
        <v>121</v>
      </c>
      <c r="C91" s="536" t="s">
        <v>536</v>
      </c>
      <c r="D91" s="543">
        <v>380</v>
      </c>
      <c r="E91" s="543">
        <v>380</v>
      </c>
      <c r="F91" s="536">
        <v>0</v>
      </c>
      <c r="G91" s="148" t="s">
        <v>548</v>
      </c>
    </row>
    <row r="92" spans="1:7" ht="156" customHeight="1" thickBot="1" x14ac:dyDescent="0.25">
      <c r="A92" s="535"/>
      <c r="B92" s="537"/>
      <c r="C92" s="537"/>
      <c r="D92" s="544"/>
      <c r="E92" s="544"/>
      <c r="F92" s="537"/>
      <c r="G92" s="145" t="s">
        <v>531</v>
      </c>
    </row>
    <row r="93" spans="1:7" ht="51" x14ac:dyDescent="0.2">
      <c r="A93" s="534" t="s">
        <v>549</v>
      </c>
      <c r="B93" s="536">
        <v>123</v>
      </c>
      <c r="C93" s="536" t="s">
        <v>550</v>
      </c>
      <c r="D93" s="543">
        <v>278</v>
      </c>
      <c r="E93" s="543">
        <v>278</v>
      </c>
      <c r="F93" s="536">
        <v>0</v>
      </c>
      <c r="G93" s="149" t="s">
        <v>551</v>
      </c>
    </row>
    <row r="94" spans="1:7" ht="148.15" customHeight="1" thickBot="1" x14ac:dyDescent="0.25">
      <c r="A94" s="535"/>
      <c r="B94" s="537"/>
      <c r="C94" s="537"/>
      <c r="D94" s="544"/>
      <c r="E94" s="544"/>
      <c r="F94" s="537"/>
      <c r="G94" s="145" t="s">
        <v>531</v>
      </c>
    </row>
    <row r="95" spans="1:7" ht="150" customHeight="1" x14ac:dyDescent="0.2">
      <c r="A95" s="498" t="s">
        <v>552</v>
      </c>
      <c r="B95" s="498">
        <v>124</v>
      </c>
      <c r="C95" s="498" t="s">
        <v>553</v>
      </c>
      <c r="D95" s="530">
        <v>7733</v>
      </c>
      <c r="E95" s="530">
        <v>7733</v>
      </c>
      <c r="F95" s="498">
        <v>0</v>
      </c>
      <c r="G95" s="150" t="s">
        <v>554</v>
      </c>
    </row>
    <row r="96" spans="1:7" ht="166.9" customHeight="1" thickBot="1" x14ac:dyDescent="0.25">
      <c r="A96" s="522"/>
      <c r="B96" s="522"/>
      <c r="C96" s="522"/>
      <c r="D96" s="531"/>
      <c r="E96" s="531"/>
      <c r="F96" s="522"/>
      <c r="G96" s="140" t="s">
        <v>555</v>
      </c>
    </row>
    <row r="97" spans="1:7" ht="41.45" customHeight="1" thickBot="1" x14ac:dyDescent="0.25">
      <c r="A97" s="151" t="s">
        <v>556</v>
      </c>
      <c r="B97" s="152">
        <v>125</v>
      </c>
      <c r="C97" s="136"/>
      <c r="D97" s="137">
        <v>2195236</v>
      </c>
      <c r="E97" s="137">
        <v>2195236</v>
      </c>
      <c r="F97" s="136">
        <v>0</v>
      </c>
      <c r="G97" s="153"/>
    </row>
    <row r="98" spans="1:7" x14ac:dyDescent="0.2">
      <c r="A98" s="154"/>
    </row>
    <row r="100" spans="1:7" ht="15" x14ac:dyDescent="0.2">
      <c r="A100" s="155"/>
    </row>
    <row r="101" spans="1:7" ht="18" x14ac:dyDescent="0.2">
      <c r="A101" s="106" t="s">
        <v>557</v>
      </c>
    </row>
    <row r="102" spans="1:7" x14ac:dyDescent="0.2">
      <c r="A102" s="109" t="s">
        <v>471</v>
      </c>
      <c r="B102" s="542"/>
      <c r="C102" s="542"/>
      <c r="D102" s="542"/>
      <c r="E102" s="542"/>
      <c r="F102" s="542"/>
      <c r="G102" s="542"/>
    </row>
    <row r="103" spans="1:7" ht="25.5" x14ac:dyDescent="0.2">
      <c r="A103" s="156" t="s">
        <v>472</v>
      </c>
      <c r="B103" s="157" t="s">
        <v>473</v>
      </c>
      <c r="C103" s="157" t="s">
        <v>474</v>
      </c>
      <c r="D103" s="112"/>
      <c r="E103" s="525" t="s">
        <v>474</v>
      </c>
      <c r="F103" s="525" t="s">
        <v>475</v>
      </c>
      <c r="G103" s="527" t="s">
        <v>476</v>
      </c>
    </row>
    <row r="104" spans="1:7" x14ac:dyDescent="0.2">
      <c r="A104" s="156" t="s">
        <v>558</v>
      </c>
      <c r="B104" s="112"/>
      <c r="C104" s="112"/>
      <c r="D104" s="157" t="s">
        <v>473</v>
      </c>
      <c r="E104" s="525"/>
      <c r="F104" s="525"/>
      <c r="G104" s="527"/>
    </row>
    <row r="105" spans="1:7" ht="13.5" thickBot="1" x14ac:dyDescent="0.25">
      <c r="A105" s="158" t="s">
        <v>478</v>
      </c>
      <c r="B105" s="159" t="s">
        <v>479</v>
      </c>
      <c r="C105" s="159" t="s">
        <v>480</v>
      </c>
      <c r="D105" s="115"/>
      <c r="E105" s="526"/>
      <c r="F105" s="526"/>
      <c r="G105" s="528"/>
    </row>
    <row r="106" spans="1:7" ht="26.25" thickBot="1" x14ac:dyDescent="0.25">
      <c r="A106" s="116" t="s">
        <v>481</v>
      </c>
      <c r="B106" s="117">
        <v>2</v>
      </c>
      <c r="C106" s="117" t="s">
        <v>482</v>
      </c>
      <c r="D106" s="118">
        <v>1314794</v>
      </c>
      <c r="E106" s="118">
        <v>1314794</v>
      </c>
      <c r="F106" s="117">
        <v>0</v>
      </c>
      <c r="G106" s="160"/>
    </row>
    <row r="107" spans="1:7" ht="25.9" customHeight="1" thickBot="1" x14ac:dyDescent="0.25">
      <c r="A107" s="121" t="s">
        <v>483</v>
      </c>
      <c r="B107" s="161">
        <v>3</v>
      </c>
      <c r="C107" s="122">
        <v>15</v>
      </c>
      <c r="D107" s="123">
        <v>3705</v>
      </c>
      <c r="E107" s="123">
        <v>3705</v>
      </c>
      <c r="F107" s="122">
        <v>0</v>
      </c>
      <c r="G107" s="162"/>
    </row>
    <row r="108" spans="1:7" ht="63.6" customHeight="1" thickBot="1" x14ac:dyDescent="0.25">
      <c r="A108" s="121" t="s">
        <v>559</v>
      </c>
      <c r="B108" s="161">
        <v>10</v>
      </c>
      <c r="C108" s="122" t="s">
        <v>485</v>
      </c>
      <c r="D108" s="123">
        <v>1238108</v>
      </c>
      <c r="E108" s="123">
        <v>1238108</v>
      </c>
      <c r="F108" s="122">
        <v>0</v>
      </c>
      <c r="G108" s="147" t="s">
        <v>560</v>
      </c>
    </row>
    <row r="109" spans="1:7" ht="48.6" customHeight="1" thickBot="1" x14ac:dyDescent="0.25">
      <c r="A109" s="121" t="s">
        <v>487</v>
      </c>
      <c r="B109" s="161">
        <v>20</v>
      </c>
      <c r="C109" s="122">
        <v>16</v>
      </c>
      <c r="D109" s="124">
        <v>32</v>
      </c>
      <c r="E109" s="124">
        <v>32</v>
      </c>
      <c r="F109" s="122">
        <v>0</v>
      </c>
      <c r="G109" s="147" t="s">
        <v>488</v>
      </c>
    </row>
    <row r="110" spans="1:7" ht="22.9" customHeight="1" thickBot="1" x14ac:dyDescent="0.25">
      <c r="A110" s="121" t="s">
        <v>489</v>
      </c>
      <c r="B110" s="161">
        <v>31</v>
      </c>
      <c r="C110" s="122"/>
      <c r="D110" s="124">
        <v>0</v>
      </c>
      <c r="E110" s="124">
        <v>0</v>
      </c>
      <c r="F110" s="122">
        <v>0</v>
      </c>
      <c r="G110" s="127"/>
    </row>
    <row r="111" spans="1:7" ht="30" customHeight="1" thickBot="1" x14ac:dyDescent="0.25">
      <c r="A111" s="121" t="s">
        <v>491</v>
      </c>
      <c r="B111" s="161">
        <v>36</v>
      </c>
      <c r="C111" s="122">
        <v>22</v>
      </c>
      <c r="D111" s="123">
        <v>72950</v>
      </c>
      <c r="E111" s="123">
        <v>72950</v>
      </c>
      <c r="F111" s="122">
        <v>0</v>
      </c>
      <c r="G111" s="127"/>
    </row>
    <row r="112" spans="1:7" ht="76.900000000000006" customHeight="1" thickBot="1" x14ac:dyDescent="0.25">
      <c r="A112" s="116" t="s">
        <v>492</v>
      </c>
      <c r="B112" s="117">
        <v>37</v>
      </c>
      <c r="C112" s="117" t="s">
        <v>493</v>
      </c>
      <c r="D112" s="118">
        <v>147721</v>
      </c>
      <c r="E112" s="118">
        <v>147721</v>
      </c>
      <c r="F112" s="117">
        <v>0</v>
      </c>
      <c r="G112" s="140" t="s">
        <v>561</v>
      </c>
    </row>
    <row r="113" spans="1:7" ht="30" customHeight="1" thickBot="1" x14ac:dyDescent="0.25">
      <c r="A113" s="130" t="s">
        <v>495</v>
      </c>
      <c r="B113" s="161">
        <v>38</v>
      </c>
      <c r="C113" s="122">
        <v>20</v>
      </c>
      <c r="D113" s="123">
        <v>2810</v>
      </c>
      <c r="E113" s="123">
        <v>2810</v>
      </c>
      <c r="F113" s="122">
        <v>0</v>
      </c>
      <c r="G113" s="127"/>
    </row>
    <row r="114" spans="1:7" ht="76.5" x14ac:dyDescent="0.2">
      <c r="A114" s="534" t="s">
        <v>496</v>
      </c>
      <c r="B114" s="532">
        <v>46</v>
      </c>
      <c r="C114" s="536" t="s">
        <v>497</v>
      </c>
      <c r="D114" s="545">
        <v>5338</v>
      </c>
      <c r="E114" s="545">
        <v>5338</v>
      </c>
      <c r="F114" s="536">
        <v>0</v>
      </c>
      <c r="G114" s="146" t="s">
        <v>562</v>
      </c>
    </row>
    <row r="115" spans="1:7" ht="70.150000000000006" customHeight="1" thickBot="1" x14ac:dyDescent="0.25">
      <c r="A115" s="535"/>
      <c r="B115" s="533"/>
      <c r="C115" s="537"/>
      <c r="D115" s="546"/>
      <c r="E115" s="546"/>
      <c r="F115" s="537"/>
      <c r="G115" s="147" t="s">
        <v>563</v>
      </c>
    </row>
    <row r="116" spans="1:7" ht="13.5" thickBot="1" x14ac:dyDescent="0.25">
      <c r="A116" s="130" t="s">
        <v>500</v>
      </c>
      <c r="B116" s="161">
        <v>53</v>
      </c>
      <c r="C116" s="122" t="s">
        <v>501</v>
      </c>
      <c r="D116" s="124">
        <v>0</v>
      </c>
      <c r="E116" s="124">
        <v>0</v>
      </c>
      <c r="F116" s="122">
        <v>0</v>
      </c>
      <c r="G116" s="127"/>
    </row>
    <row r="117" spans="1:7" ht="54" customHeight="1" thickBot="1" x14ac:dyDescent="0.25">
      <c r="A117" s="130" t="s">
        <v>503</v>
      </c>
      <c r="B117" s="161">
        <v>63</v>
      </c>
      <c r="C117" s="122">
        <v>24</v>
      </c>
      <c r="D117" s="123">
        <v>139573</v>
      </c>
      <c r="E117" s="123">
        <v>139573</v>
      </c>
      <c r="F117" s="122">
        <v>0</v>
      </c>
      <c r="G117" s="147" t="s">
        <v>564</v>
      </c>
    </row>
    <row r="118" spans="1:7" ht="61.9" customHeight="1" x14ac:dyDescent="0.2">
      <c r="A118" s="133" t="s">
        <v>565</v>
      </c>
      <c r="B118" s="498">
        <v>64</v>
      </c>
      <c r="C118" s="498" t="s">
        <v>497</v>
      </c>
      <c r="D118" s="530">
        <v>8631</v>
      </c>
      <c r="E118" s="530">
        <v>8631</v>
      </c>
      <c r="F118" s="498">
        <v>0</v>
      </c>
      <c r="G118" s="150" t="s">
        <v>566</v>
      </c>
    </row>
    <row r="119" spans="1:7" ht="89.45" customHeight="1" thickBot="1" x14ac:dyDescent="0.25">
      <c r="A119" s="116" t="s">
        <v>567</v>
      </c>
      <c r="B119" s="522"/>
      <c r="C119" s="522"/>
      <c r="D119" s="531"/>
      <c r="E119" s="531"/>
      <c r="F119" s="522"/>
      <c r="G119" s="140" t="s">
        <v>563</v>
      </c>
    </row>
    <row r="120" spans="1:7" ht="32.450000000000003" customHeight="1" thickBot="1" x14ac:dyDescent="0.25">
      <c r="A120" s="151" t="s">
        <v>507</v>
      </c>
      <c r="B120" s="136">
        <v>65</v>
      </c>
      <c r="C120" s="152"/>
      <c r="D120" s="163">
        <v>1471147</v>
      </c>
      <c r="E120" s="163">
        <v>1471147</v>
      </c>
      <c r="F120" s="152">
        <v>0</v>
      </c>
      <c r="G120" s="164"/>
    </row>
    <row r="121" spans="1:7" ht="13.5" thickBot="1" x14ac:dyDescent="0.25"/>
    <row r="122" spans="1:7" ht="25.5" x14ac:dyDescent="0.2">
      <c r="A122" s="165" t="s">
        <v>472</v>
      </c>
      <c r="B122" s="166" t="s">
        <v>473</v>
      </c>
      <c r="C122" s="166" t="s">
        <v>474</v>
      </c>
      <c r="D122" s="167"/>
      <c r="E122" s="541" t="s">
        <v>474</v>
      </c>
      <c r="F122" s="541" t="s">
        <v>475</v>
      </c>
      <c r="G122" s="540" t="s">
        <v>476</v>
      </c>
    </row>
    <row r="123" spans="1:7" x14ac:dyDescent="0.2">
      <c r="A123" s="156" t="s">
        <v>558</v>
      </c>
      <c r="B123" s="112"/>
      <c r="C123" s="112"/>
      <c r="D123" s="157" t="s">
        <v>473</v>
      </c>
      <c r="E123" s="525"/>
      <c r="F123" s="525"/>
      <c r="G123" s="527"/>
    </row>
    <row r="124" spans="1:7" ht="13.5" thickBot="1" x14ac:dyDescent="0.25">
      <c r="A124" s="158" t="s">
        <v>478</v>
      </c>
      <c r="B124" s="159" t="s">
        <v>479</v>
      </c>
      <c r="C124" s="159" t="s">
        <v>480</v>
      </c>
      <c r="D124" s="115"/>
      <c r="E124" s="526"/>
      <c r="F124" s="526"/>
      <c r="G124" s="528"/>
    </row>
    <row r="125" spans="1:7" ht="54.6" customHeight="1" thickBot="1" x14ac:dyDescent="0.25">
      <c r="A125" s="116" t="s">
        <v>508</v>
      </c>
      <c r="B125" s="117">
        <v>67</v>
      </c>
      <c r="C125" s="117" t="s">
        <v>509</v>
      </c>
      <c r="D125" s="118">
        <v>1106407</v>
      </c>
      <c r="E125" s="118">
        <v>1106407</v>
      </c>
      <c r="F125" s="117">
        <v>0</v>
      </c>
      <c r="G125" s="140" t="s">
        <v>568</v>
      </c>
    </row>
    <row r="126" spans="1:7" ht="105" customHeight="1" thickBot="1" x14ac:dyDescent="0.25">
      <c r="A126" s="116" t="s">
        <v>511</v>
      </c>
      <c r="B126" s="117">
        <v>90</v>
      </c>
      <c r="C126" s="117">
        <v>29</v>
      </c>
      <c r="D126" s="118">
        <v>27905</v>
      </c>
      <c r="E126" s="118">
        <v>27905</v>
      </c>
      <c r="F126" s="117">
        <v>0</v>
      </c>
      <c r="G126" s="140" t="s">
        <v>569</v>
      </c>
    </row>
    <row r="127" spans="1:7" ht="102.6" customHeight="1" thickBot="1" x14ac:dyDescent="0.25">
      <c r="A127" s="116" t="s">
        <v>513</v>
      </c>
      <c r="B127" s="117">
        <v>97</v>
      </c>
      <c r="C127" s="117" t="s">
        <v>514</v>
      </c>
      <c r="D127" s="118">
        <v>264804</v>
      </c>
      <c r="E127" s="118">
        <v>264804</v>
      </c>
      <c r="F127" s="117">
        <v>0</v>
      </c>
      <c r="G127" s="140" t="s">
        <v>570</v>
      </c>
    </row>
    <row r="128" spans="1:7" ht="63.6" customHeight="1" thickBot="1" x14ac:dyDescent="0.25">
      <c r="A128" s="130" t="s">
        <v>516</v>
      </c>
      <c r="B128" s="122">
        <v>103</v>
      </c>
      <c r="C128" s="122" t="s">
        <v>517</v>
      </c>
      <c r="D128" s="168">
        <v>250592</v>
      </c>
      <c r="E128" s="168">
        <v>250592</v>
      </c>
      <c r="F128" s="161">
        <v>0</v>
      </c>
      <c r="G128" s="145" t="s">
        <v>571</v>
      </c>
    </row>
    <row r="129" spans="1:7" ht="58.9" customHeight="1" thickBot="1" x14ac:dyDescent="0.25">
      <c r="A129" s="130" t="s">
        <v>519</v>
      </c>
      <c r="B129" s="122">
        <v>105</v>
      </c>
      <c r="C129" s="122"/>
      <c r="D129" s="169">
        <v>99</v>
      </c>
      <c r="E129" s="169">
        <v>99</v>
      </c>
      <c r="F129" s="161">
        <v>0</v>
      </c>
      <c r="G129" s="145" t="s">
        <v>572</v>
      </c>
    </row>
    <row r="130" spans="1:7" ht="56.45" customHeight="1" thickBot="1" x14ac:dyDescent="0.25">
      <c r="A130" s="130" t="s">
        <v>521</v>
      </c>
      <c r="B130" s="122">
        <v>107</v>
      </c>
      <c r="C130" s="122" t="s">
        <v>522</v>
      </c>
      <c r="D130" s="169">
        <v>540</v>
      </c>
      <c r="E130" s="169">
        <v>540</v>
      </c>
      <c r="F130" s="161">
        <v>0</v>
      </c>
      <c r="G130" s="145" t="s">
        <v>573</v>
      </c>
    </row>
    <row r="131" spans="1:7" ht="32.450000000000003" customHeight="1" thickBot="1" x14ac:dyDescent="0.25">
      <c r="A131" s="130" t="s">
        <v>524</v>
      </c>
      <c r="B131" s="122">
        <v>108</v>
      </c>
      <c r="C131" s="122">
        <v>23</v>
      </c>
      <c r="D131" s="168">
        <v>13574</v>
      </c>
      <c r="E131" s="168">
        <v>13574</v>
      </c>
      <c r="F131" s="161">
        <v>0</v>
      </c>
      <c r="G131" s="127"/>
    </row>
    <row r="132" spans="1:7" ht="82.9" customHeight="1" thickBot="1" x14ac:dyDescent="0.25">
      <c r="A132" s="116" t="s">
        <v>525</v>
      </c>
      <c r="B132" s="117">
        <v>109</v>
      </c>
      <c r="C132" s="117" t="s">
        <v>574</v>
      </c>
      <c r="D132" s="118">
        <v>63039</v>
      </c>
      <c r="E132" s="118">
        <v>63039</v>
      </c>
      <c r="F132" s="117">
        <v>0</v>
      </c>
      <c r="G132" s="140" t="s">
        <v>575</v>
      </c>
    </row>
    <row r="133" spans="1:7" ht="38.25" x14ac:dyDescent="0.2">
      <c r="A133" s="534" t="s">
        <v>528</v>
      </c>
      <c r="B133" s="536">
        <v>110</v>
      </c>
      <c r="C133" s="536" t="s">
        <v>529</v>
      </c>
      <c r="D133" s="538">
        <v>82</v>
      </c>
      <c r="E133" s="538">
        <v>82</v>
      </c>
      <c r="F133" s="532">
        <v>0</v>
      </c>
      <c r="G133" s="148" t="s">
        <v>576</v>
      </c>
    </row>
    <row r="134" spans="1:7" ht="124.15" customHeight="1" thickBot="1" x14ac:dyDescent="0.25">
      <c r="A134" s="535"/>
      <c r="B134" s="537"/>
      <c r="C134" s="537"/>
      <c r="D134" s="539"/>
      <c r="E134" s="539"/>
      <c r="F134" s="533"/>
      <c r="G134" s="145" t="s">
        <v>577</v>
      </c>
    </row>
    <row r="135" spans="1:7" ht="55.9" customHeight="1" thickBot="1" x14ac:dyDescent="0.25">
      <c r="A135" s="130" t="s">
        <v>532</v>
      </c>
      <c r="B135" s="122">
        <v>114</v>
      </c>
      <c r="C135" s="122" t="s">
        <v>517</v>
      </c>
      <c r="D135" s="168">
        <v>5304</v>
      </c>
      <c r="E135" s="168">
        <v>5304</v>
      </c>
      <c r="F135" s="161">
        <v>0</v>
      </c>
      <c r="G135" s="145" t="s">
        <v>578</v>
      </c>
    </row>
    <row r="136" spans="1:7" ht="68.45" customHeight="1" thickBot="1" x14ac:dyDescent="0.25">
      <c r="A136" s="130" t="s">
        <v>533</v>
      </c>
      <c r="B136" s="122">
        <v>115</v>
      </c>
      <c r="C136" s="122" t="s">
        <v>517</v>
      </c>
      <c r="D136" s="168">
        <v>33903</v>
      </c>
      <c r="E136" s="168">
        <v>33903</v>
      </c>
      <c r="F136" s="161">
        <v>0</v>
      </c>
      <c r="G136" s="145" t="s">
        <v>579</v>
      </c>
    </row>
    <row r="137" spans="1:7" ht="49.9" customHeight="1" x14ac:dyDescent="0.2">
      <c r="A137" s="534" t="s">
        <v>535</v>
      </c>
      <c r="B137" s="536">
        <v>116</v>
      </c>
      <c r="C137" s="536" t="s">
        <v>536</v>
      </c>
      <c r="D137" s="552">
        <v>7835</v>
      </c>
      <c r="E137" s="552">
        <v>7835</v>
      </c>
      <c r="F137" s="532">
        <v>0</v>
      </c>
      <c r="G137" s="146" t="s">
        <v>580</v>
      </c>
    </row>
    <row r="138" spans="1:7" ht="102.75" thickBot="1" x14ac:dyDescent="0.25">
      <c r="A138" s="535"/>
      <c r="B138" s="537"/>
      <c r="C138" s="537"/>
      <c r="D138" s="553"/>
      <c r="E138" s="553"/>
      <c r="F138" s="533"/>
      <c r="G138" s="147" t="s">
        <v>581</v>
      </c>
    </row>
    <row r="139" spans="1:7" ht="49.9" customHeight="1" x14ac:dyDescent="0.2">
      <c r="A139" s="534" t="s">
        <v>539</v>
      </c>
      <c r="B139" s="536">
        <v>117</v>
      </c>
      <c r="C139" s="536" t="s">
        <v>536</v>
      </c>
      <c r="D139" s="552">
        <v>11302</v>
      </c>
      <c r="E139" s="552">
        <v>11302</v>
      </c>
      <c r="F139" s="532">
        <v>0</v>
      </c>
      <c r="G139" s="146" t="s">
        <v>582</v>
      </c>
    </row>
    <row r="140" spans="1:7" ht="102.75" thickBot="1" x14ac:dyDescent="0.25">
      <c r="A140" s="535"/>
      <c r="B140" s="537"/>
      <c r="C140" s="537"/>
      <c r="D140" s="553"/>
      <c r="E140" s="553"/>
      <c r="F140" s="533"/>
      <c r="G140" s="147" t="s">
        <v>581</v>
      </c>
    </row>
    <row r="141" spans="1:7" ht="44.45" customHeight="1" x14ac:dyDescent="0.2">
      <c r="A141" s="534" t="s">
        <v>542</v>
      </c>
      <c r="B141" s="536">
        <v>119</v>
      </c>
      <c r="C141" s="536" t="s">
        <v>536</v>
      </c>
      <c r="D141" s="552">
        <v>3221</v>
      </c>
      <c r="E141" s="552">
        <v>3221</v>
      </c>
      <c r="F141" s="532">
        <v>0</v>
      </c>
      <c r="G141" s="146" t="s">
        <v>583</v>
      </c>
    </row>
    <row r="142" spans="1:7" ht="102.75" thickBot="1" x14ac:dyDescent="0.25">
      <c r="A142" s="535"/>
      <c r="B142" s="537"/>
      <c r="C142" s="537"/>
      <c r="D142" s="553"/>
      <c r="E142" s="553"/>
      <c r="F142" s="533"/>
      <c r="G142" s="147" t="s">
        <v>581</v>
      </c>
    </row>
    <row r="143" spans="1:7" ht="58.15" customHeight="1" x14ac:dyDescent="0.2">
      <c r="A143" s="534" t="s">
        <v>544</v>
      </c>
      <c r="B143" s="536">
        <v>120</v>
      </c>
      <c r="C143" s="536" t="s">
        <v>536</v>
      </c>
      <c r="D143" s="538">
        <v>836</v>
      </c>
      <c r="E143" s="538">
        <v>836</v>
      </c>
      <c r="F143" s="532">
        <v>0</v>
      </c>
      <c r="G143" s="170" t="s">
        <v>584</v>
      </c>
    </row>
    <row r="144" spans="1:7" ht="102.75" thickBot="1" x14ac:dyDescent="0.25">
      <c r="A144" s="535"/>
      <c r="B144" s="537"/>
      <c r="C144" s="537"/>
      <c r="D144" s="539"/>
      <c r="E144" s="539"/>
      <c r="F144" s="533"/>
      <c r="G144" s="147" t="s">
        <v>581</v>
      </c>
    </row>
    <row r="145" spans="1:8" ht="45" customHeight="1" x14ac:dyDescent="0.2">
      <c r="A145" s="534" t="s">
        <v>547</v>
      </c>
      <c r="B145" s="536">
        <v>121</v>
      </c>
      <c r="C145" s="536" t="s">
        <v>536</v>
      </c>
      <c r="D145" s="538">
        <v>380</v>
      </c>
      <c r="E145" s="538">
        <v>380</v>
      </c>
      <c r="F145" s="532">
        <v>0</v>
      </c>
      <c r="G145" s="146" t="s">
        <v>548</v>
      </c>
    </row>
    <row r="146" spans="1:8" ht="102.75" thickBot="1" x14ac:dyDescent="0.25">
      <c r="A146" s="535"/>
      <c r="B146" s="537"/>
      <c r="C146" s="537"/>
      <c r="D146" s="539"/>
      <c r="E146" s="539"/>
      <c r="F146" s="533"/>
      <c r="G146" s="147" t="s">
        <v>581</v>
      </c>
    </row>
    <row r="147" spans="1:8" ht="61.9" customHeight="1" x14ac:dyDescent="0.2">
      <c r="A147" s="534" t="s">
        <v>549</v>
      </c>
      <c r="B147" s="536">
        <v>123</v>
      </c>
      <c r="C147" s="536" t="s">
        <v>550</v>
      </c>
      <c r="D147" s="538">
        <v>177</v>
      </c>
      <c r="E147" s="538">
        <v>177</v>
      </c>
      <c r="F147" s="532">
        <v>0</v>
      </c>
      <c r="G147" s="146" t="s">
        <v>585</v>
      </c>
    </row>
    <row r="148" spans="1:8" ht="102.75" thickBot="1" x14ac:dyDescent="0.25">
      <c r="A148" s="535"/>
      <c r="B148" s="537"/>
      <c r="C148" s="537"/>
      <c r="D148" s="539"/>
      <c r="E148" s="539"/>
      <c r="F148" s="533"/>
      <c r="G148" s="147" t="s">
        <v>581</v>
      </c>
    </row>
    <row r="149" spans="1:8" ht="76.5" x14ac:dyDescent="0.2">
      <c r="A149" s="498" t="s">
        <v>552</v>
      </c>
      <c r="B149" s="498">
        <v>124</v>
      </c>
      <c r="C149" s="498" t="s">
        <v>553</v>
      </c>
      <c r="D149" s="530">
        <v>8992</v>
      </c>
      <c r="E149" s="530">
        <v>8992</v>
      </c>
      <c r="F149" s="498">
        <v>0</v>
      </c>
      <c r="G149" s="150" t="s">
        <v>586</v>
      </c>
    </row>
    <row r="150" spans="1:8" ht="135.6" customHeight="1" thickBot="1" x14ac:dyDescent="0.25">
      <c r="A150" s="522"/>
      <c r="B150" s="522"/>
      <c r="C150" s="522"/>
      <c r="D150" s="531"/>
      <c r="E150" s="531"/>
      <c r="F150" s="522"/>
      <c r="G150" s="140" t="s">
        <v>581</v>
      </c>
    </row>
    <row r="151" spans="1:8" ht="34.15" customHeight="1" thickBot="1" x14ac:dyDescent="0.25">
      <c r="A151" s="151" t="s">
        <v>556</v>
      </c>
      <c r="B151" s="152">
        <v>125</v>
      </c>
      <c r="C151" s="152"/>
      <c r="D151" s="137">
        <v>1471147</v>
      </c>
      <c r="E151" s="137">
        <v>1471147</v>
      </c>
      <c r="F151" s="136">
        <v>0</v>
      </c>
      <c r="G151" s="171"/>
    </row>
    <row r="156" spans="1:8" ht="18" x14ac:dyDescent="0.2">
      <c r="A156" s="523" t="s">
        <v>587</v>
      </c>
      <c r="B156" s="523"/>
      <c r="C156" s="523"/>
      <c r="D156" s="523"/>
      <c r="E156" s="523"/>
      <c r="F156" s="523"/>
      <c r="G156" s="523"/>
    </row>
    <row r="157" spans="1:8" x14ac:dyDescent="0.2">
      <c r="A157" s="524" t="s">
        <v>471</v>
      </c>
      <c r="B157" s="524"/>
      <c r="C157" s="524"/>
      <c r="D157" s="524"/>
      <c r="E157" s="524"/>
      <c r="F157" s="524"/>
      <c r="G157" s="524"/>
      <c r="H157" s="524"/>
    </row>
    <row r="158" spans="1:8" ht="25.5" x14ac:dyDescent="0.2">
      <c r="A158" s="156" t="s">
        <v>588</v>
      </c>
      <c r="B158" s="157" t="s">
        <v>473</v>
      </c>
      <c r="C158" s="157" t="s">
        <v>474</v>
      </c>
      <c r="D158" s="112"/>
      <c r="E158" s="525" t="s">
        <v>474</v>
      </c>
      <c r="F158" s="525" t="s">
        <v>475</v>
      </c>
      <c r="G158" s="527" t="s">
        <v>476</v>
      </c>
      <c r="H158" s="529"/>
    </row>
    <row r="159" spans="1:8" x14ac:dyDescent="0.2">
      <c r="A159" s="156" t="s">
        <v>589</v>
      </c>
      <c r="B159" s="112"/>
      <c r="C159" s="112"/>
      <c r="D159" s="157" t="s">
        <v>473</v>
      </c>
      <c r="E159" s="525"/>
      <c r="F159" s="525"/>
      <c r="G159" s="527"/>
      <c r="H159" s="529"/>
    </row>
    <row r="160" spans="1:8" ht="13.5" thickBot="1" x14ac:dyDescent="0.25">
      <c r="A160" s="158" t="s">
        <v>478</v>
      </c>
      <c r="B160" s="159" t="s">
        <v>479</v>
      </c>
      <c r="C160" s="159" t="s">
        <v>480</v>
      </c>
      <c r="D160" s="115"/>
      <c r="E160" s="526"/>
      <c r="F160" s="526"/>
      <c r="G160" s="528"/>
      <c r="H160" s="529"/>
    </row>
    <row r="161" spans="1:8" ht="13.5" thickBot="1" x14ac:dyDescent="0.25">
      <c r="A161" s="116" t="s">
        <v>590</v>
      </c>
      <c r="B161" s="128">
        <v>1</v>
      </c>
      <c r="C161" s="117"/>
      <c r="D161" s="172">
        <v>286070</v>
      </c>
      <c r="E161" s="172">
        <v>286070</v>
      </c>
      <c r="F161" s="173">
        <v>0</v>
      </c>
      <c r="G161" s="174"/>
      <c r="H161" s="175"/>
    </row>
    <row r="162" spans="1:8" ht="26.25" thickBot="1" x14ac:dyDescent="0.25">
      <c r="A162" s="176" t="s">
        <v>591</v>
      </c>
      <c r="B162" s="177" t="s">
        <v>592</v>
      </c>
      <c r="C162" s="177">
        <v>5</v>
      </c>
      <c r="D162" s="178">
        <v>280900</v>
      </c>
      <c r="E162" s="178">
        <v>280900</v>
      </c>
      <c r="F162" s="179">
        <v>0</v>
      </c>
      <c r="G162" s="125"/>
      <c r="H162" s="175"/>
    </row>
    <row r="163" spans="1:8" ht="114.75" x14ac:dyDescent="0.2">
      <c r="A163" s="502" t="s">
        <v>593</v>
      </c>
      <c r="B163" s="506" t="s">
        <v>594</v>
      </c>
      <c r="C163" s="506" t="s">
        <v>595</v>
      </c>
      <c r="D163" s="518">
        <v>5170</v>
      </c>
      <c r="E163" s="518">
        <v>5170</v>
      </c>
      <c r="F163" s="520">
        <v>0</v>
      </c>
      <c r="G163" s="131" t="s">
        <v>596</v>
      </c>
      <c r="H163" s="515"/>
    </row>
    <row r="164" spans="1:8" ht="115.15" customHeight="1" thickBot="1" x14ac:dyDescent="0.25">
      <c r="A164" s="503"/>
      <c r="B164" s="507"/>
      <c r="C164" s="507"/>
      <c r="D164" s="519"/>
      <c r="E164" s="519"/>
      <c r="F164" s="521"/>
      <c r="G164" s="132" t="s">
        <v>597</v>
      </c>
      <c r="H164" s="515"/>
    </row>
    <row r="165" spans="1:8" ht="118.15" customHeight="1" thickBot="1" x14ac:dyDescent="0.25">
      <c r="A165" s="180" t="s">
        <v>598</v>
      </c>
      <c r="B165" s="128">
        <v>7</v>
      </c>
      <c r="C165" s="117"/>
      <c r="D165" s="172">
        <v>273380</v>
      </c>
      <c r="E165" s="172">
        <v>273380</v>
      </c>
      <c r="F165" s="173">
        <v>0</v>
      </c>
      <c r="G165" s="129" t="s">
        <v>599</v>
      </c>
      <c r="H165" s="175"/>
    </row>
    <row r="166" spans="1:8" ht="160.15" customHeight="1" x14ac:dyDescent="0.2">
      <c r="A166" s="516" t="s">
        <v>600</v>
      </c>
      <c r="B166" s="504">
        <v>9</v>
      </c>
      <c r="C166" s="506" t="s">
        <v>601</v>
      </c>
      <c r="D166" s="518">
        <v>76818</v>
      </c>
      <c r="E166" s="518">
        <v>76818</v>
      </c>
      <c r="F166" s="520">
        <v>0</v>
      </c>
      <c r="G166" s="131" t="s">
        <v>602</v>
      </c>
      <c r="H166" s="515"/>
    </row>
    <row r="167" spans="1:8" ht="73.900000000000006" customHeight="1" thickBot="1" x14ac:dyDescent="0.25">
      <c r="A167" s="517"/>
      <c r="B167" s="505"/>
      <c r="C167" s="507"/>
      <c r="D167" s="519"/>
      <c r="E167" s="519"/>
      <c r="F167" s="521"/>
      <c r="G167" s="132" t="s">
        <v>603</v>
      </c>
      <c r="H167" s="515"/>
    </row>
    <row r="168" spans="1:8" ht="60.6" customHeight="1" thickBot="1" x14ac:dyDescent="0.25">
      <c r="A168" s="181" t="s">
        <v>604</v>
      </c>
      <c r="B168" s="182">
        <v>13</v>
      </c>
      <c r="C168" s="182" t="s">
        <v>605</v>
      </c>
      <c r="D168" s="183">
        <v>53777</v>
      </c>
      <c r="E168" s="183">
        <v>53777</v>
      </c>
      <c r="F168" s="184">
        <v>0</v>
      </c>
      <c r="G168" s="185" t="s">
        <v>606</v>
      </c>
    </row>
    <row r="169" spans="1:8" ht="30" customHeight="1" thickBot="1" x14ac:dyDescent="0.25">
      <c r="A169" s="176" t="s">
        <v>607</v>
      </c>
      <c r="B169" s="186">
        <v>17</v>
      </c>
      <c r="C169" s="177" t="s">
        <v>608</v>
      </c>
      <c r="D169" s="178">
        <v>96592</v>
      </c>
      <c r="E169" s="178">
        <v>96592</v>
      </c>
      <c r="F169" s="179">
        <v>0</v>
      </c>
      <c r="G169" s="132"/>
    </row>
    <row r="170" spans="1:8" ht="116.45" customHeight="1" x14ac:dyDescent="0.2">
      <c r="A170" s="502" t="s">
        <v>609</v>
      </c>
      <c r="B170" s="504">
        <v>18</v>
      </c>
      <c r="C170" s="506" t="s">
        <v>610</v>
      </c>
      <c r="D170" s="508">
        <v>39091</v>
      </c>
      <c r="E170" s="518">
        <v>39091</v>
      </c>
      <c r="F170" s="492">
        <v>0</v>
      </c>
      <c r="G170" s="131" t="s">
        <v>611</v>
      </c>
    </row>
    <row r="171" spans="1:8" ht="86.45" customHeight="1" x14ac:dyDescent="0.2">
      <c r="A171" s="510"/>
      <c r="B171" s="511"/>
      <c r="C171" s="512"/>
      <c r="D171" s="513"/>
      <c r="E171" s="551"/>
      <c r="F171" s="514"/>
      <c r="G171" s="131" t="s">
        <v>612</v>
      </c>
    </row>
    <row r="172" spans="1:8" ht="63.6" customHeight="1" thickBot="1" x14ac:dyDescent="0.25">
      <c r="A172" s="503"/>
      <c r="B172" s="505"/>
      <c r="C172" s="507"/>
      <c r="D172" s="509"/>
      <c r="E172" s="519"/>
      <c r="F172" s="493"/>
      <c r="G172" s="132" t="s">
        <v>613</v>
      </c>
    </row>
    <row r="173" spans="1:8" ht="46.9" customHeight="1" x14ac:dyDescent="0.2">
      <c r="A173" s="502" t="s">
        <v>614</v>
      </c>
      <c r="B173" s="504">
        <v>19</v>
      </c>
      <c r="C173" s="506" t="s">
        <v>615</v>
      </c>
      <c r="D173" s="492">
        <v>24</v>
      </c>
      <c r="E173" s="492">
        <v>24</v>
      </c>
      <c r="F173" s="492">
        <v>0</v>
      </c>
      <c r="G173" s="187" t="s">
        <v>616</v>
      </c>
    </row>
    <row r="174" spans="1:8" ht="69" customHeight="1" thickBot="1" x14ac:dyDescent="0.25">
      <c r="A174" s="503"/>
      <c r="B174" s="505"/>
      <c r="C174" s="507"/>
      <c r="D174" s="493"/>
      <c r="E174" s="493"/>
      <c r="F174" s="493"/>
      <c r="G174" s="132" t="s">
        <v>617</v>
      </c>
    </row>
    <row r="175" spans="1:8" ht="63" customHeight="1" x14ac:dyDescent="0.2">
      <c r="A175" s="502" t="s">
        <v>618</v>
      </c>
      <c r="B175" s="504">
        <v>22</v>
      </c>
      <c r="C175" s="506" t="s">
        <v>619</v>
      </c>
      <c r="D175" s="508">
        <v>3704</v>
      </c>
      <c r="E175" s="508">
        <v>3704</v>
      </c>
      <c r="F175" s="492">
        <v>0</v>
      </c>
      <c r="G175" s="131" t="s">
        <v>620</v>
      </c>
    </row>
    <row r="176" spans="1:8" ht="38.25" x14ac:dyDescent="0.2">
      <c r="A176" s="510"/>
      <c r="B176" s="511"/>
      <c r="C176" s="512"/>
      <c r="D176" s="513"/>
      <c r="E176" s="513"/>
      <c r="F176" s="514"/>
      <c r="G176" s="131" t="s">
        <v>621</v>
      </c>
    </row>
    <row r="177" spans="1:7" ht="71.45" customHeight="1" thickBot="1" x14ac:dyDescent="0.25">
      <c r="A177" s="503"/>
      <c r="B177" s="505"/>
      <c r="C177" s="507"/>
      <c r="D177" s="509"/>
      <c r="E177" s="509"/>
      <c r="F177" s="493"/>
      <c r="G177" s="132" t="s">
        <v>613</v>
      </c>
    </row>
    <row r="178" spans="1:7" ht="61.9" customHeight="1" x14ac:dyDescent="0.2">
      <c r="A178" s="502" t="s">
        <v>622</v>
      </c>
      <c r="B178" s="504">
        <v>29</v>
      </c>
      <c r="C178" s="506" t="s">
        <v>623</v>
      </c>
      <c r="D178" s="508">
        <v>3374</v>
      </c>
      <c r="E178" s="508">
        <v>3374</v>
      </c>
      <c r="F178" s="492">
        <v>0</v>
      </c>
      <c r="G178" s="131" t="s">
        <v>624</v>
      </c>
    </row>
    <row r="179" spans="1:7" ht="67.900000000000006" customHeight="1" thickBot="1" x14ac:dyDescent="0.25">
      <c r="A179" s="503"/>
      <c r="B179" s="505"/>
      <c r="C179" s="507"/>
      <c r="D179" s="509"/>
      <c r="E179" s="509"/>
      <c r="F179" s="493"/>
      <c r="G179" s="132" t="s">
        <v>617</v>
      </c>
    </row>
    <row r="180" spans="1:7" ht="63.75" x14ac:dyDescent="0.2">
      <c r="A180" s="494" t="s">
        <v>625</v>
      </c>
      <c r="B180" s="496">
        <v>30</v>
      </c>
      <c r="C180" s="498" t="s">
        <v>626</v>
      </c>
      <c r="D180" s="500">
        <v>978</v>
      </c>
      <c r="E180" s="500">
        <v>978</v>
      </c>
      <c r="F180" s="500">
        <v>0</v>
      </c>
      <c r="G180" s="188" t="s">
        <v>627</v>
      </c>
    </row>
    <row r="181" spans="1:7" ht="54" customHeight="1" x14ac:dyDescent="0.2">
      <c r="A181" s="495"/>
      <c r="B181" s="497"/>
      <c r="C181" s="499"/>
      <c r="D181" s="501"/>
      <c r="E181" s="501"/>
      <c r="F181" s="501"/>
      <c r="G181" s="134" t="s">
        <v>628</v>
      </c>
    </row>
    <row r="182" spans="1:7" ht="12" customHeight="1" x14ac:dyDescent="0.2">
      <c r="A182" s="189"/>
      <c r="B182" s="190"/>
      <c r="C182" s="191"/>
      <c r="D182" s="192"/>
      <c r="E182" s="192"/>
      <c r="F182" s="192"/>
      <c r="G182" s="193"/>
    </row>
    <row r="183" spans="1:7" ht="38.25" x14ac:dyDescent="0.2">
      <c r="A183" s="488" t="s">
        <v>629</v>
      </c>
      <c r="B183" s="489">
        <v>41</v>
      </c>
      <c r="C183" s="490" t="s">
        <v>626</v>
      </c>
      <c r="D183" s="491">
        <v>5687</v>
      </c>
      <c r="E183" s="491">
        <v>5687</v>
      </c>
      <c r="F183" s="486">
        <v>0</v>
      </c>
      <c r="G183" s="194" t="s">
        <v>630</v>
      </c>
    </row>
    <row r="184" spans="1:7" ht="56.45" customHeight="1" x14ac:dyDescent="0.2">
      <c r="A184" s="488"/>
      <c r="B184" s="489"/>
      <c r="C184" s="490"/>
      <c r="D184" s="491"/>
      <c r="E184" s="491"/>
      <c r="F184" s="486"/>
      <c r="G184" s="194" t="s">
        <v>628</v>
      </c>
    </row>
    <row r="185" spans="1:7" ht="14.45" customHeight="1" x14ac:dyDescent="0.2">
      <c r="A185" s="189"/>
      <c r="B185" s="190"/>
      <c r="C185" s="191"/>
      <c r="D185" s="195"/>
      <c r="E185" s="195"/>
      <c r="F185" s="192"/>
      <c r="G185" s="193"/>
    </row>
    <row r="186" spans="1:7" ht="37.15" customHeight="1" x14ac:dyDescent="0.2">
      <c r="A186" s="196" t="s">
        <v>631</v>
      </c>
      <c r="B186" s="197">
        <v>49</v>
      </c>
      <c r="C186" s="198"/>
      <c r="D186" s="199">
        <v>0</v>
      </c>
      <c r="E186" s="199">
        <v>0</v>
      </c>
      <c r="F186" s="199">
        <v>0</v>
      </c>
      <c r="G186" s="200"/>
    </row>
    <row r="187" spans="1:7" ht="14.45" customHeight="1" x14ac:dyDescent="0.2">
      <c r="A187" s="201"/>
      <c r="B187" s="190"/>
      <c r="C187" s="202"/>
      <c r="D187" s="192"/>
      <c r="E187" s="192"/>
      <c r="F187" s="192"/>
      <c r="G187" s="203"/>
    </row>
    <row r="188" spans="1:7" ht="37.15" customHeight="1" x14ac:dyDescent="0.2">
      <c r="A188" s="204" t="s">
        <v>632</v>
      </c>
      <c r="B188" s="197">
        <v>53</v>
      </c>
      <c r="C188" s="205"/>
      <c r="D188" s="206">
        <v>287048</v>
      </c>
      <c r="E188" s="206">
        <v>287048</v>
      </c>
      <c r="F188" s="199">
        <v>0</v>
      </c>
      <c r="G188" s="207"/>
    </row>
    <row r="189" spans="1:7" ht="16.149999999999999" customHeight="1" x14ac:dyDescent="0.2">
      <c r="A189" s="189"/>
      <c r="B189" s="190"/>
      <c r="C189" s="191"/>
      <c r="D189" s="195"/>
      <c r="E189" s="195"/>
      <c r="F189" s="192"/>
      <c r="G189" s="208"/>
    </row>
    <row r="190" spans="1:7" ht="37.15" customHeight="1" x14ac:dyDescent="0.2">
      <c r="A190" s="204" t="s">
        <v>633</v>
      </c>
      <c r="B190" s="197">
        <v>54</v>
      </c>
      <c r="C190" s="205"/>
      <c r="D190" s="206">
        <v>279067</v>
      </c>
      <c r="E190" s="206">
        <v>279067</v>
      </c>
      <c r="F190" s="199">
        <v>0</v>
      </c>
      <c r="G190" s="207"/>
    </row>
    <row r="191" spans="1:7" ht="16.149999999999999" customHeight="1" x14ac:dyDescent="0.2">
      <c r="A191" s="189"/>
      <c r="B191" s="190"/>
      <c r="C191" s="191"/>
      <c r="D191" s="195"/>
      <c r="E191" s="195"/>
      <c r="F191" s="192"/>
      <c r="G191" s="208"/>
    </row>
    <row r="192" spans="1:7" ht="37.15" customHeight="1" x14ac:dyDescent="0.2">
      <c r="A192" s="196" t="s">
        <v>634</v>
      </c>
      <c r="B192" s="197">
        <v>55</v>
      </c>
      <c r="C192" s="205"/>
      <c r="D192" s="206">
        <v>7981</v>
      </c>
      <c r="E192" s="206">
        <v>7981</v>
      </c>
      <c r="F192" s="199">
        <v>0</v>
      </c>
      <c r="G192" s="207"/>
    </row>
    <row r="193" spans="1:7" ht="12" customHeight="1" x14ac:dyDescent="0.2">
      <c r="A193" s="201"/>
      <c r="B193" s="190"/>
      <c r="C193" s="191"/>
      <c r="D193" s="195"/>
      <c r="E193" s="195"/>
      <c r="F193" s="192"/>
      <c r="G193" s="208"/>
    </row>
    <row r="194" spans="1:7" ht="37.15" customHeight="1" x14ac:dyDescent="0.2">
      <c r="A194" s="204" t="s">
        <v>635</v>
      </c>
      <c r="B194" s="197">
        <v>58</v>
      </c>
      <c r="C194" s="205"/>
      <c r="D194" s="206">
        <v>-7493</v>
      </c>
      <c r="E194" s="206">
        <v>-7493</v>
      </c>
      <c r="F194" s="199">
        <v>0</v>
      </c>
      <c r="G194" s="207"/>
    </row>
    <row r="195" spans="1:7" ht="12.6" customHeight="1" x14ac:dyDescent="0.2">
      <c r="A195" s="189"/>
      <c r="B195" s="190"/>
      <c r="C195" s="191"/>
      <c r="D195" s="195"/>
      <c r="E195" s="195"/>
      <c r="F195" s="192"/>
      <c r="G195" s="208"/>
    </row>
    <row r="196" spans="1:7" ht="37.15" customHeight="1" thickBot="1" x14ac:dyDescent="0.25">
      <c r="A196" s="209" t="s">
        <v>636</v>
      </c>
      <c r="B196" s="210">
        <v>59</v>
      </c>
      <c r="C196" s="211"/>
      <c r="D196" s="212">
        <v>15474</v>
      </c>
      <c r="E196" s="212">
        <v>15474</v>
      </c>
      <c r="F196" s="213">
        <v>0</v>
      </c>
      <c r="G196" s="214"/>
    </row>
    <row r="199" spans="1:7" ht="18" x14ac:dyDescent="0.25">
      <c r="A199" s="215" t="s">
        <v>587</v>
      </c>
      <c r="G199" s="216"/>
    </row>
    <row r="200" spans="1:7" ht="13.5" thickBot="1" x14ac:dyDescent="0.25">
      <c r="A200" s="108" t="s">
        <v>471</v>
      </c>
    </row>
    <row r="201" spans="1:7" ht="75" customHeight="1" thickBot="1" x14ac:dyDescent="0.25">
      <c r="A201" s="217" t="s">
        <v>637</v>
      </c>
      <c r="B201" s="218" t="s">
        <v>638</v>
      </c>
      <c r="C201" s="219" t="s">
        <v>639</v>
      </c>
      <c r="D201" s="219" t="s">
        <v>640</v>
      </c>
      <c r="E201" s="219" t="s">
        <v>474</v>
      </c>
      <c r="F201" s="220" t="s">
        <v>475</v>
      </c>
      <c r="G201" s="221" t="s">
        <v>476</v>
      </c>
    </row>
    <row r="202" spans="1:7" x14ac:dyDescent="0.2">
      <c r="A202" s="222" t="s">
        <v>590</v>
      </c>
      <c r="B202" s="223" t="s">
        <v>641</v>
      </c>
      <c r="C202" s="224"/>
      <c r="D202" s="225">
        <f>+D203+D204</f>
        <v>96093</v>
      </c>
      <c r="E202" s="225">
        <f>+E203+E204</f>
        <v>96093</v>
      </c>
      <c r="F202" s="225">
        <f>+E202-D202</f>
        <v>0</v>
      </c>
      <c r="G202" s="226"/>
    </row>
    <row r="203" spans="1:7" ht="25.5" x14ac:dyDescent="0.2">
      <c r="A203" s="227" t="s">
        <v>591</v>
      </c>
      <c r="B203" s="228" t="s">
        <v>592</v>
      </c>
      <c r="C203" s="228" t="s">
        <v>280</v>
      </c>
      <c r="D203" s="229">
        <v>90038</v>
      </c>
      <c r="E203" s="229">
        <f>+D203</f>
        <v>90038</v>
      </c>
      <c r="F203" s="229">
        <f>+E203-D203</f>
        <v>0</v>
      </c>
      <c r="G203" s="230"/>
    </row>
    <row r="204" spans="1:7" ht="258.60000000000002" customHeight="1" x14ac:dyDescent="0.2">
      <c r="A204" s="227" t="s">
        <v>593</v>
      </c>
      <c r="B204" s="228" t="s">
        <v>594</v>
      </c>
      <c r="C204" s="228" t="s">
        <v>642</v>
      </c>
      <c r="D204" s="231">
        <v>6055</v>
      </c>
      <c r="E204" s="231">
        <f>+D204</f>
        <v>6055</v>
      </c>
      <c r="F204" s="231">
        <f>+E204-D204</f>
        <v>0</v>
      </c>
      <c r="G204" s="232" t="s">
        <v>643</v>
      </c>
    </row>
    <row r="205" spans="1:7" x14ac:dyDescent="0.2">
      <c r="A205" s="233"/>
      <c r="B205" s="234"/>
      <c r="C205" s="235"/>
      <c r="D205" s="236"/>
      <c r="E205" s="236"/>
      <c r="F205" s="237"/>
      <c r="G205" s="238"/>
    </row>
    <row r="206" spans="1:7" ht="217.9" customHeight="1" x14ac:dyDescent="0.2">
      <c r="A206" s="239" t="s">
        <v>598</v>
      </c>
      <c r="B206" s="240" t="s">
        <v>644</v>
      </c>
      <c r="C206" s="241"/>
      <c r="D206" s="242">
        <f>SUM(D207:D213)</f>
        <v>162140</v>
      </c>
      <c r="E206" s="242">
        <f>SUM(E207:E213)</f>
        <v>162140</v>
      </c>
      <c r="F206" s="242">
        <f t="shared" ref="F206:F212" si="0">+E206-D206</f>
        <v>0</v>
      </c>
      <c r="G206" s="243" t="s">
        <v>645</v>
      </c>
    </row>
    <row r="207" spans="1:7" ht="206.45" customHeight="1" x14ac:dyDescent="0.2">
      <c r="A207" s="244" t="s">
        <v>600</v>
      </c>
      <c r="B207" s="228" t="s">
        <v>646</v>
      </c>
      <c r="C207" s="228" t="s">
        <v>601</v>
      </c>
      <c r="D207" s="231">
        <v>28713</v>
      </c>
      <c r="E207" s="231">
        <v>28713</v>
      </c>
      <c r="F207" s="231">
        <f>+D207-E207</f>
        <v>0</v>
      </c>
      <c r="G207" s="245" t="s">
        <v>647</v>
      </c>
    </row>
    <row r="208" spans="1:7" ht="130.15" customHeight="1" x14ac:dyDescent="0.2">
      <c r="A208" s="227" t="s">
        <v>604</v>
      </c>
      <c r="B208" s="246" t="s">
        <v>648</v>
      </c>
      <c r="C208" s="228" t="s">
        <v>605</v>
      </c>
      <c r="D208" s="229">
        <v>24667</v>
      </c>
      <c r="E208" s="229">
        <f t="shared" ref="E208:E213" si="1">+D208</f>
        <v>24667</v>
      </c>
      <c r="F208" s="229">
        <f>+D208-E208</f>
        <v>0</v>
      </c>
      <c r="G208" s="245" t="s">
        <v>649</v>
      </c>
    </row>
    <row r="209" spans="1:7" ht="29.45" customHeight="1" x14ac:dyDescent="0.2">
      <c r="A209" s="227" t="s">
        <v>607</v>
      </c>
      <c r="B209" s="246" t="s">
        <v>650</v>
      </c>
      <c r="C209" s="228" t="s">
        <v>651</v>
      </c>
      <c r="D209" s="229">
        <v>89130</v>
      </c>
      <c r="E209" s="229">
        <f t="shared" si="1"/>
        <v>89130</v>
      </c>
      <c r="F209" s="229">
        <f t="shared" si="0"/>
        <v>0</v>
      </c>
      <c r="G209" s="247"/>
    </row>
    <row r="210" spans="1:7" ht="291" customHeight="1" x14ac:dyDescent="0.2">
      <c r="A210" s="227" t="s">
        <v>609</v>
      </c>
      <c r="B210" s="246" t="s">
        <v>652</v>
      </c>
      <c r="C210" s="228" t="s">
        <v>653</v>
      </c>
      <c r="D210" s="229">
        <v>14915</v>
      </c>
      <c r="E210" s="231">
        <f t="shared" si="1"/>
        <v>14915</v>
      </c>
      <c r="F210" s="229">
        <f>+E210-D210</f>
        <v>0</v>
      </c>
      <c r="G210" s="245" t="s">
        <v>654</v>
      </c>
    </row>
    <row r="211" spans="1:7" ht="121.9" customHeight="1" x14ac:dyDescent="0.2">
      <c r="A211" s="227" t="s">
        <v>614</v>
      </c>
      <c r="B211" s="246" t="s">
        <v>655</v>
      </c>
      <c r="C211" s="228" t="s">
        <v>615</v>
      </c>
      <c r="D211" s="229">
        <v>115</v>
      </c>
      <c r="E211" s="229">
        <f t="shared" si="1"/>
        <v>115</v>
      </c>
      <c r="F211" s="229">
        <f t="shared" si="0"/>
        <v>0</v>
      </c>
      <c r="G211" s="245" t="s">
        <v>656</v>
      </c>
    </row>
    <row r="212" spans="1:7" ht="191.45" customHeight="1" x14ac:dyDescent="0.2">
      <c r="A212" s="227" t="s">
        <v>618</v>
      </c>
      <c r="B212" s="246" t="s">
        <v>657</v>
      </c>
      <c r="C212" s="228" t="s">
        <v>658</v>
      </c>
      <c r="D212" s="229">
        <v>3148</v>
      </c>
      <c r="E212" s="229">
        <f t="shared" si="1"/>
        <v>3148</v>
      </c>
      <c r="F212" s="229">
        <f t="shared" si="0"/>
        <v>0</v>
      </c>
      <c r="G212" s="245" t="s">
        <v>659</v>
      </c>
    </row>
    <row r="213" spans="1:7" ht="148.15" customHeight="1" x14ac:dyDescent="0.2">
      <c r="A213" s="244" t="s">
        <v>622</v>
      </c>
      <c r="B213" s="246" t="s">
        <v>660</v>
      </c>
      <c r="C213" s="228" t="s">
        <v>661</v>
      </c>
      <c r="D213" s="229">
        <v>1452</v>
      </c>
      <c r="E213" s="229">
        <f t="shared" si="1"/>
        <v>1452</v>
      </c>
      <c r="F213" s="229">
        <f>+E213-D213</f>
        <v>0</v>
      </c>
      <c r="G213" s="245" t="s">
        <v>662</v>
      </c>
    </row>
    <row r="214" spans="1:7" x14ac:dyDescent="0.2">
      <c r="A214" s="233"/>
      <c r="B214" s="234"/>
      <c r="C214" s="235"/>
      <c r="D214" s="236"/>
      <c r="E214" s="236"/>
      <c r="F214" s="237"/>
      <c r="G214" s="238"/>
    </row>
    <row r="215" spans="1:7" ht="89.25" x14ac:dyDescent="0.2">
      <c r="A215" s="239" t="s">
        <v>625</v>
      </c>
      <c r="B215" s="240" t="s">
        <v>663</v>
      </c>
      <c r="C215" s="241" t="s">
        <v>626</v>
      </c>
      <c r="D215" s="242">
        <v>546</v>
      </c>
      <c r="E215" s="242">
        <f>+D215</f>
        <v>546</v>
      </c>
      <c r="F215" s="242">
        <f>+E215-D215</f>
        <v>0</v>
      </c>
      <c r="G215" s="243" t="s">
        <v>664</v>
      </c>
    </row>
    <row r="216" spans="1:7" x14ac:dyDescent="0.2">
      <c r="A216" s="233"/>
      <c r="B216" s="234"/>
      <c r="C216" s="235"/>
      <c r="D216" s="236"/>
      <c r="E216" s="236"/>
      <c r="F216" s="236"/>
      <c r="G216" s="238"/>
    </row>
    <row r="217" spans="1:7" ht="89.25" x14ac:dyDescent="0.2">
      <c r="A217" s="239" t="s">
        <v>629</v>
      </c>
      <c r="B217" s="240" t="s">
        <v>665</v>
      </c>
      <c r="C217" s="241" t="s">
        <v>626</v>
      </c>
      <c r="D217" s="242">
        <v>9319</v>
      </c>
      <c r="E217" s="242">
        <f>+D217</f>
        <v>9319</v>
      </c>
      <c r="F217" s="242">
        <f t="shared" ref="F217" si="2">+E217-D217</f>
        <v>0</v>
      </c>
      <c r="G217" s="243" t="s">
        <v>666</v>
      </c>
    </row>
    <row r="218" spans="1:7" x14ac:dyDescent="0.2">
      <c r="A218" s="233"/>
      <c r="B218" s="234"/>
      <c r="C218" s="235"/>
      <c r="D218" s="236"/>
      <c r="E218" s="236"/>
      <c r="F218" s="237"/>
      <c r="G218" s="238"/>
    </row>
    <row r="219" spans="1:7" ht="25.5" x14ac:dyDescent="0.2">
      <c r="A219" s="243" t="s">
        <v>631</v>
      </c>
      <c r="B219" s="240" t="s">
        <v>667</v>
      </c>
      <c r="C219" s="241" t="s">
        <v>668</v>
      </c>
      <c r="D219" s="242">
        <v>0</v>
      </c>
      <c r="E219" s="242">
        <f>+D219</f>
        <v>0</v>
      </c>
      <c r="F219" s="242">
        <f>+E219-D219</f>
        <v>0</v>
      </c>
      <c r="G219" s="243"/>
    </row>
    <row r="220" spans="1:7" x14ac:dyDescent="0.2">
      <c r="A220" s="248"/>
      <c r="B220" s="234"/>
      <c r="C220" s="235"/>
      <c r="D220" s="249"/>
      <c r="E220" s="249"/>
      <c r="F220" s="250"/>
      <c r="G220" s="251"/>
    </row>
    <row r="221" spans="1:7" ht="24" customHeight="1" x14ac:dyDescent="0.2">
      <c r="A221" s="239" t="s">
        <v>632</v>
      </c>
      <c r="B221" s="240" t="s">
        <v>669</v>
      </c>
      <c r="C221" s="241"/>
      <c r="D221" s="242">
        <f>+D215+D202</f>
        <v>96639</v>
      </c>
      <c r="E221" s="242">
        <f>+E215+E202</f>
        <v>96639</v>
      </c>
      <c r="F221" s="242">
        <f>+D221-E221</f>
        <v>0</v>
      </c>
      <c r="G221" s="239"/>
    </row>
    <row r="222" spans="1:7" x14ac:dyDescent="0.2">
      <c r="A222" s="248"/>
      <c r="B222" s="234"/>
      <c r="C222" s="235"/>
      <c r="D222" s="249"/>
      <c r="E222" s="249"/>
      <c r="F222" s="250"/>
      <c r="G222" s="251"/>
    </row>
    <row r="223" spans="1:7" ht="22.15" customHeight="1" x14ac:dyDescent="0.2">
      <c r="A223" s="239" t="s">
        <v>633</v>
      </c>
      <c r="B223" s="240" t="s">
        <v>670</v>
      </c>
      <c r="C223" s="241"/>
      <c r="D223" s="242">
        <f>+D217+D206+D219</f>
        <v>171459</v>
      </c>
      <c r="E223" s="242">
        <f>+E217+E206+E219</f>
        <v>171459</v>
      </c>
      <c r="F223" s="242">
        <f>+E223-D223</f>
        <v>0</v>
      </c>
      <c r="G223" s="239"/>
    </row>
    <row r="224" spans="1:7" x14ac:dyDescent="0.2">
      <c r="A224" s="233"/>
      <c r="B224" s="234"/>
      <c r="C224" s="235"/>
      <c r="D224" s="236"/>
      <c r="E224" s="236"/>
      <c r="F224" s="237"/>
      <c r="G224" s="238"/>
    </row>
    <row r="225" spans="1:7" ht="25.5" x14ac:dyDescent="0.2">
      <c r="A225" s="243" t="s">
        <v>634</v>
      </c>
      <c r="B225" s="240" t="s">
        <v>671</v>
      </c>
      <c r="C225" s="241"/>
      <c r="D225" s="242">
        <f>+D221-D223-1</f>
        <v>-74821</v>
      </c>
      <c r="E225" s="242">
        <f>+E221-E223-1</f>
        <v>-74821</v>
      </c>
      <c r="F225" s="242">
        <f>+E225-D225</f>
        <v>0</v>
      </c>
      <c r="G225" s="252"/>
    </row>
    <row r="226" spans="1:7" x14ac:dyDescent="0.2">
      <c r="A226" s="233"/>
      <c r="B226" s="234"/>
      <c r="C226" s="235"/>
      <c r="D226" s="236"/>
      <c r="E226" s="236"/>
      <c r="F226" s="237"/>
      <c r="G226" s="238"/>
    </row>
    <row r="227" spans="1:7" x14ac:dyDescent="0.2">
      <c r="A227" s="239" t="s">
        <v>635</v>
      </c>
      <c r="B227" s="240" t="s">
        <v>672</v>
      </c>
      <c r="C227" s="241"/>
      <c r="D227" s="242" t="e">
        <f>'[1]GFI - RDG'!H189/1000</f>
        <v>#REF!</v>
      </c>
      <c r="E227" s="242" t="e">
        <f>+D227</f>
        <v>#REF!</v>
      </c>
      <c r="F227" s="242" t="e">
        <f>+E227-D227</f>
        <v>#REF!</v>
      </c>
      <c r="G227" s="252"/>
    </row>
    <row r="228" spans="1:7" x14ac:dyDescent="0.2">
      <c r="A228" s="233"/>
      <c r="B228" s="234"/>
      <c r="C228" s="235"/>
      <c r="D228" s="236"/>
      <c r="E228" s="236"/>
      <c r="F228" s="237"/>
      <c r="G228" s="238"/>
    </row>
    <row r="229" spans="1:7" ht="26.45" customHeight="1" x14ac:dyDescent="0.2">
      <c r="A229" s="239" t="s">
        <v>636</v>
      </c>
      <c r="B229" s="240" t="s">
        <v>673</v>
      </c>
      <c r="C229" s="241"/>
      <c r="D229" s="242" t="e">
        <f>+D225-D227</f>
        <v>#REF!</v>
      </c>
      <c r="E229" s="242" t="e">
        <f>+E225-E227</f>
        <v>#REF!</v>
      </c>
      <c r="F229" s="242" t="e">
        <f>+E229-D229</f>
        <v>#REF!</v>
      </c>
      <c r="G229" s="252"/>
    </row>
    <row r="233" spans="1:7" ht="18" x14ac:dyDescent="0.2">
      <c r="A233" s="106" t="s">
        <v>674</v>
      </c>
    </row>
    <row r="234" spans="1:7" ht="13.5" thickBot="1" x14ac:dyDescent="0.25">
      <c r="A234" s="253" t="s">
        <v>471</v>
      </c>
      <c r="B234" s="253"/>
      <c r="C234" s="253"/>
      <c r="D234" s="253"/>
      <c r="E234" s="253"/>
      <c r="F234" s="253"/>
      <c r="G234" s="253"/>
    </row>
    <row r="235" spans="1:7" ht="25.5" x14ac:dyDescent="0.2">
      <c r="A235" s="165" t="s">
        <v>675</v>
      </c>
      <c r="B235" s="166" t="s">
        <v>473</v>
      </c>
      <c r="C235" s="254" t="s">
        <v>474</v>
      </c>
      <c r="D235" s="157" t="s">
        <v>473</v>
      </c>
      <c r="E235" s="255" t="s">
        <v>474</v>
      </c>
      <c r="F235" s="255" t="s">
        <v>475</v>
      </c>
      <c r="G235" s="256" t="s">
        <v>476</v>
      </c>
    </row>
    <row r="236" spans="1:7" x14ac:dyDescent="0.2">
      <c r="A236" s="156" t="s">
        <v>478</v>
      </c>
      <c r="B236" s="112"/>
      <c r="C236" s="257"/>
      <c r="D236" s="157"/>
      <c r="E236" s="258"/>
      <c r="F236" s="258"/>
      <c r="G236" s="259"/>
    </row>
    <row r="237" spans="1:7" ht="13.5" thickBot="1" x14ac:dyDescent="0.25">
      <c r="A237" s="260"/>
      <c r="B237" s="159" t="s">
        <v>479</v>
      </c>
      <c r="C237" s="261" t="s">
        <v>480</v>
      </c>
      <c r="D237" s="159"/>
      <c r="E237" s="262"/>
      <c r="F237" s="262"/>
      <c r="G237" s="263"/>
    </row>
    <row r="238" spans="1:7" ht="67.900000000000006" customHeight="1" thickBot="1" x14ac:dyDescent="0.25">
      <c r="A238" s="116" t="s">
        <v>676</v>
      </c>
      <c r="B238" s="264">
        <v>20</v>
      </c>
      <c r="C238" s="265"/>
      <c r="D238" s="266">
        <v>129483</v>
      </c>
      <c r="E238" s="267">
        <v>129483</v>
      </c>
      <c r="F238" s="268">
        <v>0</v>
      </c>
      <c r="G238" s="269" t="s">
        <v>677</v>
      </c>
    </row>
    <row r="239" spans="1:7" ht="55.9" customHeight="1" thickBot="1" x14ac:dyDescent="0.25">
      <c r="A239" s="270" t="s">
        <v>678</v>
      </c>
      <c r="B239" s="271">
        <v>34</v>
      </c>
      <c r="C239" s="272"/>
      <c r="D239" s="273">
        <v>-69541</v>
      </c>
      <c r="E239" s="274">
        <v>-69541</v>
      </c>
      <c r="F239" s="275">
        <v>0</v>
      </c>
      <c r="G239" s="276" t="s">
        <v>679</v>
      </c>
    </row>
    <row r="240" spans="1:7" ht="63.6" customHeight="1" thickBot="1" x14ac:dyDescent="0.25">
      <c r="A240" s="270" t="s">
        <v>680</v>
      </c>
      <c r="B240" s="277">
        <v>46</v>
      </c>
      <c r="C240" s="278"/>
      <c r="D240" s="279">
        <v>332831</v>
      </c>
      <c r="E240" s="274">
        <v>332831</v>
      </c>
      <c r="F240" s="280">
        <v>0</v>
      </c>
      <c r="G240" s="276" t="s">
        <v>681</v>
      </c>
    </row>
    <row r="241" spans="1:7" ht="26.25" thickBot="1" x14ac:dyDescent="0.25">
      <c r="A241" s="270" t="s">
        <v>682</v>
      </c>
      <c r="B241" s="277">
        <v>48</v>
      </c>
      <c r="C241" s="278"/>
      <c r="D241" s="279">
        <v>392773</v>
      </c>
      <c r="E241" s="274">
        <v>392773</v>
      </c>
      <c r="F241" s="280">
        <v>0</v>
      </c>
      <c r="G241" s="281"/>
    </row>
    <row r="242" spans="1:7" ht="26.25" thickBot="1" x14ac:dyDescent="0.25">
      <c r="A242" s="270" t="s">
        <v>216</v>
      </c>
      <c r="B242" s="277">
        <v>49</v>
      </c>
      <c r="C242" s="278"/>
      <c r="D242" s="279">
        <v>139573</v>
      </c>
      <c r="E242" s="274">
        <v>139573</v>
      </c>
      <c r="F242" s="280">
        <v>0</v>
      </c>
      <c r="G242" s="281"/>
    </row>
    <row r="243" spans="1:7" ht="26.25" thickBot="1" x14ac:dyDescent="0.25">
      <c r="A243" s="270" t="s">
        <v>683</v>
      </c>
      <c r="B243" s="277">
        <v>50</v>
      </c>
      <c r="C243" s="278"/>
      <c r="D243" s="279">
        <v>532346</v>
      </c>
      <c r="E243" s="274">
        <v>532346</v>
      </c>
      <c r="F243" s="280">
        <v>0</v>
      </c>
      <c r="G243" s="281"/>
    </row>
    <row r="248" spans="1:7" ht="18" x14ac:dyDescent="0.2">
      <c r="A248" s="106" t="s">
        <v>684</v>
      </c>
      <c r="B248" s="282"/>
      <c r="C248" s="282"/>
    </row>
    <row r="249" spans="1:7" ht="13.5" thickBot="1" x14ac:dyDescent="0.25">
      <c r="A249" s="253" t="s">
        <v>471</v>
      </c>
      <c r="B249" s="253"/>
      <c r="C249" s="253"/>
      <c r="D249" s="253"/>
      <c r="E249" s="253"/>
      <c r="F249" s="253"/>
      <c r="G249" s="253"/>
    </row>
    <row r="250" spans="1:7" ht="25.5" x14ac:dyDescent="0.2">
      <c r="A250" s="165" t="s">
        <v>685</v>
      </c>
      <c r="B250" s="166" t="s">
        <v>473</v>
      </c>
      <c r="C250" s="254" t="s">
        <v>474</v>
      </c>
      <c r="D250" s="157" t="s">
        <v>473</v>
      </c>
      <c r="E250" s="255" t="s">
        <v>474</v>
      </c>
      <c r="F250" s="255" t="s">
        <v>475</v>
      </c>
      <c r="G250" s="256" t="s">
        <v>476</v>
      </c>
    </row>
    <row r="251" spans="1:7" x14ac:dyDescent="0.2">
      <c r="A251" s="156" t="s">
        <v>478</v>
      </c>
      <c r="B251" s="112"/>
      <c r="C251" s="257"/>
      <c r="D251" s="157"/>
      <c r="E251" s="258"/>
      <c r="F251" s="258"/>
      <c r="G251" s="259"/>
    </row>
    <row r="252" spans="1:7" ht="13.5" thickBot="1" x14ac:dyDescent="0.25">
      <c r="A252" s="260"/>
      <c r="B252" s="159" t="s">
        <v>479</v>
      </c>
      <c r="C252" s="261" t="s">
        <v>480</v>
      </c>
      <c r="D252" s="159"/>
      <c r="E252" s="262"/>
      <c r="F252" s="258"/>
      <c r="G252" s="263"/>
    </row>
    <row r="253" spans="1:7" ht="68.45" customHeight="1" thickBot="1" x14ac:dyDescent="0.25">
      <c r="A253" s="116" t="s">
        <v>676</v>
      </c>
      <c r="B253" s="283">
        <v>20</v>
      </c>
      <c r="C253" s="284"/>
      <c r="D253" s="266">
        <v>-5913</v>
      </c>
      <c r="E253" s="285">
        <v>-5913</v>
      </c>
      <c r="F253" s="286">
        <v>0</v>
      </c>
      <c r="G253" s="140" t="s">
        <v>686</v>
      </c>
    </row>
    <row r="254" spans="1:7" ht="50.45" customHeight="1" thickBot="1" x14ac:dyDescent="0.25">
      <c r="A254" s="270" t="s">
        <v>678</v>
      </c>
      <c r="B254" s="287">
        <v>34</v>
      </c>
      <c r="C254" s="288"/>
      <c r="D254" s="273">
        <v>-160056</v>
      </c>
      <c r="E254" s="289">
        <v>-160056</v>
      </c>
      <c r="F254" s="290">
        <v>0</v>
      </c>
      <c r="G254" s="291" t="s">
        <v>687</v>
      </c>
    </row>
    <row r="255" spans="1:7" ht="63" customHeight="1" thickBot="1" x14ac:dyDescent="0.25">
      <c r="A255" s="270" t="s">
        <v>680</v>
      </c>
      <c r="B255" s="292">
        <v>46</v>
      </c>
      <c r="C255" s="293"/>
      <c r="D255" s="279">
        <v>6707</v>
      </c>
      <c r="E255" s="289">
        <v>6707</v>
      </c>
      <c r="F255" s="294">
        <v>0</v>
      </c>
      <c r="G255" s="291" t="s">
        <v>688</v>
      </c>
    </row>
    <row r="256" spans="1:7" ht="26.25" thickBot="1" x14ac:dyDescent="0.25">
      <c r="A256" s="270" t="s">
        <v>682</v>
      </c>
      <c r="B256" s="292">
        <v>48</v>
      </c>
      <c r="C256" s="293"/>
      <c r="D256" s="279">
        <v>-159262</v>
      </c>
      <c r="E256" s="289">
        <v>-159262</v>
      </c>
      <c r="F256" s="294">
        <v>0</v>
      </c>
      <c r="G256" s="295"/>
    </row>
    <row r="257" spans="1:7" ht="26.25" thickBot="1" x14ac:dyDescent="0.25">
      <c r="A257" s="270" t="s">
        <v>216</v>
      </c>
      <c r="B257" s="292">
        <v>49</v>
      </c>
      <c r="C257" s="293"/>
      <c r="D257" s="279">
        <v>298835</v>
      </c>
      <c r="E257" s="289">
        <v>298835</v>
      </c>
      <c r="F257" s="294">
        <v>0</v>
      </c>
      <c r="G257" s="295"/>
    </row>
    <row r="258" spans="1:7" ht="26.25" thickBot="1" x14ac:dyDescent="0.25">
      <c r="A258" s="270" t="s">
        <v>683</v>
      </c>
      <c r="B258" s="292">
        <v>50</v>
      </c>
      <c r="C258" s="293"/>
      <c r="D258" s="279">
        <v>139573</v>
      </c>
      <c r="E258" s="289">
        <v>139573</v>
      </c>
      <c r="F258" s="296">
        <v>0</v>
      </c>
      <c r="G258" s="295"/>
    </row>
    <row r="263" spans="1:7" ht="18" x14ac:dyDescent="0.2">
      <c r="A263" s="487" t="s">
        <v>689</v>
      </c>
      <c r="B263" s="487"/>
      <c r="C263" s="487"/>
      <c r="D263" s="487"/>
      <c r="E263" s="487"/>
      <c r="F263" s="487"/>
      <c r="G263" s="487"/>
    </row>
    <row r="264" spans="1:7" ht="13.5" thickBot="1" x14ac:dyDescent="0.25">
      <c r="A264" s="253" t="s">
        <v>471</v>
      </c>
      <c r="B264" s="253"/>
      <c r="C264" s="253"/>
      <c r="D264" s="253"/>
      <c r="E264" s="253"/>
      <c r="F264" s="253"/>
      <c r="G264" s="253"/>
    </row>
    <row r="265" spans="1:7" ht="25.5" x14ac:dyDescent="0.2">
      <c r="A265" s="297" t="s">
        <v>690</v>
      </c>
      <c r="B265" s="166" t="s">
        <v>473</v>
      </c>
      <c r="C265" s="298" t="s">
        <v>474</v>
      </c>
      <c r="D265" s="157" t="s">
        <v>473</v>
      </c>
      <c r="E265" s="255" t="s">
        <v>474</v>
      </c>
      <c r="F265" s="255" t="s">
        <v>475</v>
      </c>
      <c r="G265" s="299" t="s">
        <v>476</v>
      </c>
    </row>
    <row r="266" spans="1:7" x14ac:dyDescent="0.2">
      <c r="A266" s="300" t="s">
        <v>589</v>
      </c>
      <c r="B266" s="112"/>
      <c r="C266" s="301"/>
      <c r="D266" s="157"/>
      <c r="E266" s="258"/>
      <c r="F266" s="258"/>
      <c r="G266" s="302"/>
    </row>
    <row r="267" spans="1:7" ht="21" customHeight="1" thickBot="1" x14ac:dyDescent="0.25">
      <c r="A267" s="303" t="s">
        <v>478</v>
      </c>
      <c r="B267" s="304" t="s">
        <v>479</v>
      </c>
      <c r="C267" s="305" t="s">
        <v>480</v>
      </c>
      <c r="D267" s="306"/>
      <c r="E267" s="307"/>
      <c r="F267" s="307"/>
      <c r="G267" s="308"/>
    </row>
    <row r="268" spans="1:7" ht="119.45" customHeight="1" thickBot="1" x14ac:dyDescent="0.25">
      <c r="A268" s="309" t="s">
        <v>508</v>
      </c>
      <c r="B268" s="310">
        <v>67</v>
      </c>
      <c r="C268" s="311" t="s">
        <v>691</v>
      </c>
      <c r="D268" s="312">
        <v>1811647</v>
      </c>
      <c r="E268" s="312">
        <v>1811647</v>
      </c>
      <c r="F268" s="310">
        <v>0</v>
      </c>
      <c r="G268" s="313" t="s">
        <v>692</v>
      </c>
    </row>
    <row r="273" spans="1:7" ht="18" x14ac:dyDescent="0.2">
      <c r="A273" s="106" t="s">
        <v>693</v>
      </c>
    </row>
    <row r="274" spans="1:7" ht="13.5" thickBot="1" x14ac:dyDescent="0.25">
      <c r="A274" s="253" t="s">
        <v>471</v>
      </c>
      <c r="B274" s="253"/>
      <c r="C274" s="253"/>
      <c r="D274" s="253"/>
      <c r="E274" s="253"/>
      <c r="F274" s="253"/>
      <c r="G274" s="253"/>
    </row>
    <row r="275" spans="1:7" ht="25.5" x14ac:dyDescent="0.2">
      <c r="A275" s="314" t="s">
        <v>690</v>
      </c>
      <c r="B275" s="315" t="s">
        <v>473</v>
      </c>
      <c r="C275" s="316" t="s">
        <v>474</v>
      </c>
      <c r="D275" s="317" t="s">
        <v>473</v>
      </c>
      <c r="E275" s="318" t="s">
        <v>474</v>
      </c>
      <c r="F275" s="318" t="s">
        <v>475</v>
      </c>
      <c r="G275" s="319" t="s">
        <v>476</v>
      </c>
    </row>
    <row r="276" spans="1:7" x14ac:dyDescent="0.2">
      <c r="A276" s="320" t="s">
        <v>694</v>
      </c>
      <c r="B276" s="112"/>
      <c r="C276" s="257"/>
      <c r="D276" s="317"/>
      <c r="E276" s="321"/>
      <c r="F276" s="321"/>
      <c r="G276" s="322"/>
    </row>
    <row r="277" spans="1:7" ht="21.6" customHeight="1" thickBot="1" x14ac:dyDescent="0.25">
      <c r="A277" s="323" t="s">
        <v>478</v>
      </c>
      <c r="B277" s="324" t="s">
        <v>479</v>
      </c>
      <c r="C277" s="325" t="s">
        <v>480</v>
      </c>
      <c r="D277" s="324"/>
      <c r="E277" s="326"/>
      <c r="F277" s="326"/>
      <c r="G277" s="327"/>
    </row>
    <row r="278" spans="1:7" ht="76.5" x14ac:dyDescent="0.2">
      <c r="A278" s="133" t="s">
        <v>508</v>
      </c>
      <c r="B278" s="328">
        <v>67</v>
      </c>
      <c r="C278" s="329" t="s">
        <v>691</v>
      </c>
      <c r="D278" s="330">
        <v>1106407</v>
      </c>
      <c r="E278" s="331">
        <v>1106407</v>
      </c>
      <c r="F278" s="332">
        <v>0</v>
      </c>
      <c r="G278" s="150" t="s">
        <v>695</v>
      </c>
    </row>
    <row r="279" spans="1:7" ht="58.15" customHeight="1" thickBot="1" x14ac:dyDescent="0.25">
      <c r="A279" s="116"/>
      <c r="B279" s="333"/>
      <c r="C279" s="334"/>
      <c r="D279" s="117"/>
      <c r="E279" s="335"/>
      <c r="F279" s="336"/>
      <c r="G279" s="140" t="s">
        <v>696</v>
      </c>
    </row>
  </sheetData>
  <mergeCells count="191">
    <mergeCell ref="B64:B65"/>
    <mergeCell ref="C64:C65"/>
    <mergeCell ref="D64:D65"/>
    <mergeCell ref="E64:E65"/>
    <mergeCell ref="F64:F65"/>
    <mergeCell ref="E68:E70"/>
    <mergeCell ref="F68:F70"/>
    <mergeCell ref="A1:I40"/>
    <mergeCell ref="A41:I44"/>
    <mergeCell ref="A114:A115"/>
    <mergeCell ref="B114:B115"/>
    <mergeCell ref="C114:C115"/>
    <mergeCell ref="D114:D115"/>
    <mergeCell ref="E114:E115"/>
    <mergeCell ref="F114:F115"/>
    <mergeCell ref="B118:B119"/>
    <mergeCell ref="B85:B86"/>
    <mergeCell ref="C85:C86"/>
    <mergeCell ref="D85:D86"/>
    <mergeCell ref="E85:E86"/>
    <mergeCell ref="F85:F86"/>
    <mergeCell ref="B87:B88"/>
    <mergeCell ref="C87:C88"/>
    <mergeCell ref="D87:D88"/>
    <mergeCell ref="E87:E88"/>
    <mergeCell ref="F87:F88"/>
    <mergeCell ref="F89:F90"/>
    <mergeCell ref="A85:A86"/>
    <mergeCell ref="A87:A88"/>
    <mergeCell ref="E163:E164"/>
    <mergeCell ref="F163:F164"/>
    <mergeCell ref="A139:A140"/>
    <mergeCell ref="B139:B140"/>
    <mergeCell ref="C139:C140"/>
    <mergeCell ref="D139:D140"/>
    <mergeCell ref="E139:E140"/>
    <mergeCell ref="F139:F140"/>
    <mergeCell ref="A141:A142"/>
    <mergeCell ref="B141:B142"/>
    <mergeCell ref="C141:C142"/>
    <mergeCell ref="D141:D142"/>
    <mergeCell ref="E141:E142"/>
    <mergeCell ref="A170:A172"/>
    <mergeCell ref="B170:B172"/>
    <mergeCell ref="C170:C172"/>
    <mergeCell ref="D170:D172"/>
    <mergeCell ref="E170:E172"/>
    <mergeCell ref="F170:F172"/>
    <mergeCell ref="A173:A174"/>
    <mergeCell ref="B173:B174"/>
    <mergeCell ref="C173:C174"/>
    <mergeCell ref="B48:G48"/>
    <mergeCell ref="E49:E51"/>
    <mergeCell ref="F49:F51"/>
    <mergeCell ref="G49:G51"/>
    <mergeCell ref="A60:A61"/>
    <mergeCell ref="B60:B61"/>
    <mergeCell ref="C60:C61"/>
    <mergeCell ref="D60:D61"/>
    <mergeCell ref="E60:E61"/>
    <mergeCell ref="F60:F61"/>
    <mergeCell ref="A89:A90"/>
    <mergeCell ref="B89:B90"/>
    <mergeCell ref="C89:C90"/>
    <mergeCell ref="D89:D90"/>
    <mergeCell ref="E89:E90"/>
    <mergeCell ref="G68:G70"/>
    <mergeCell ref="A79:A80"/>
    <mergeCell ref="B79:B80"/>
    <mergeCell ref="C79:C80"/>
    <mergeCell ref="D79:D80"/>
    <mergeCell ref="E79:E80"/>
    <mergeCell ref="F79:F80"/>
    <mergeCell ref="A83:A84"/>
    <mergeCell ref="B83:B84"/>
    <mergeCell ref="C83:C84"/>
    <mergeCell ref="D83:D84"/>
    <mergeCell ref="E83:E84"/>
    <mergeCell ref="F83:F84"/>
    <mergeCell ref="A95:A96"/>
    <mergeCell ref="B95:B96"/>
    <mergeCell ref="C95:C96"/>
    <mergeCell ref="D95:D96"/>
    <mergeCell ref="E95:E96"/>
    <mergeCell ref="F91:F92"/>
    <mergeCell ref="A93:A94"/>
    <mergeCell ref="B93:B94"/>
    <mergeCell ref="C93:C94"/>
    <mergeCell ref="D93:D94"/>
    <mergeCell ref="E93:E94"/>
    <mergeCell ref="F93:F94"/>
    <mergeCell ref="A91:A92"/>
    <mergeCell ref="B91:B92"/>
    <mergeCell ref="C91:C92"/>
    <mergeCell ref="D91:D92"/>
    <mergeCell ref="E91:E92"/>
    <mergeCell ref="C118:C119"/>
    <mergeCell ref="D118:D119"/>
    <mergeCell ref="E118:E119"/>
    <mergeCell ref="F118:F119"/>
    <mergeCell ref="E122:E124"/>
    <mergeCell ref="F122:F124"/>
    <mergeCell ref="F95:F96"/>
    <mergeCell ref="B102:G102"/>
    <mergeCell ref="E103:E105"/>
    <mergeCell ref="F103:F105"/>
    <mergeCell ref="G103:G105"/>
    <mergeCell ref="F141:F142"/>
    <mergeCell ref="A143:A144"/>
    <mergeCell ref="B143:B144"/>
    <mergeCell ref="C143:C144"/>
    <mergeCell ref="D143:D144"/>
    <mergeCell ref="E143:E144"/>
    <mergeCell ref="F143:F144"/>
    <mergeCell ref="G122:G124"/>
    <mergeCell ref="A133:A134"/>
    <mergeCell ref="B133:B134"/>
    <mergeCell ref="C133:C134"/>
    <mergeCell ref="D133:D134"/>
    <mergeCell ref="E133:E134"/>
    <mergeCell ref="F133:F134"/>
    <mergeCell ref="A137:A138"/>
    <mergeCell ref="B137:B138"/>
    <mergeCell ref="C137:C138"/>
    <mergeCell ref="D137:D138"/>
    <mergeCell ref="E137:E138"/>
    <mergeCell ref="F137:F138"/>
    <mergeCell ref="F145:F146"/>
    <mergeCell ref="A147:A148"/>
    <mergeCell ref="B147:B148"/>
    <mergeCell ref="C147:C148"/>
    <mergeCell ref="D147:D148"/>
    <mergeCell ref="E147:E148"/>
    <mergeCell ref="F147:F148"/>
    <mergeCell ref="A145:A146"/>
    <mergeCell ref="B145:B146"/>
    <mergeCell ref="C145:C146"/>
    <mergeCell ref="D145:D146"/>
    <mergeCell ref="E145:E146"/>
    <mergeCell ref="H163:H164"/>
    <mergeCell ref="A166:A167"/>
    <mergeCell ref="B166:B167"/>
    <mergeCell ref="C166:C167"/>
    <mergeCell ref="D166:D167"/>
    <mergeCell ref="E166:E167"/>
    <mergeCell ref="F166:F167"/>
    <mergeCell ref="H166:H167"/>
    <mergeCell ref="F149:F150"/>
    <mergeCell ref="A156:G156"/>
    <mergeCell ref="A157:H157"/>
    <mergeCell ref="E158:E160"/>
    <mergeCell ref="F158:F160"/>
    <mergeCell ref="G158:G160"/>
    <mergeCell ref="H158:H160"/>
    <mergeCell ref="A149:A150"/>
    <mergeCell ref="B149:B150"/>
    <mergeCell ref="C149:C150"/>
    <mergeCell ref="D149:D150"/>
    <mergeCell ref="E149:E150"/>
    <mergeCell ref="A163:A164"/>
    <mergeCell ref="B163:B164"/>
    <mergeCell ref="C163:C164"/>
    <mergeCell ref="D163:D164"/>
    <mergeCell ref="D173:D174"/>
    <mergeCell ref="E173:E174"/>
    <mergeCell ref="F173:F174"/>
    <mergeCell ref="A175:A177"/>
    <mergeCell ref="B175:B177"/>
    <mergeCell ref="C175:C177"/>
    <mergeCell ref="D175:D177"/>
    <mergeCell ref="E175:E177"/>
    <mergeCell ref="F175:F177"/>
    <mergeCell ref="F183:F184"/>
    <mergeCell ref="A263:G263"/>
    <mergeCell ref="A183:A184"/>
    <mergeCell ref="B183:B184"/>
    <mergeCell ref="C183:C184"/>
    <mergeCell ref="D183:D184"/>
    <mergeCell ref="E183:E184"/>
    <mergeCell ref="F178:F179"/>
    <mergeCell ref="A180:A181"/>
    <mergeCell ref="B180:B181"/>
    <mergeCell ref="C180:C181"/>
    <mergeCell ref="D180:D181"/>
    <mergeCell ref="E180:E181"/>
    <mergeCell ref="F180:F181"/>
    <mergeCell ref="A178:A179"/>
    <mergeCell ref="B178:B179"/>
    <mergeCell ref="C178:C179"/>
    <mergeCell ref="D178:D179"/>
    <mergeCell ref="E178:E17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f00c05a3-a522-4b3b-aeec-75a37a6bc44f"/>
    <ds:schemaRef ds:uri="ebeef9ca-c00b-443c-ae4d-d16a6508f86d"/>
    <ds:schemaRef ds:uri="http://schemas.microsoft.com/office/infopath/2007/PartnerControls"/>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Bošković</cp:lastModifiedBy>
  <cp:lastPrinted>2018-04-25T06:49:36Z</cp:lastPrinted>
  <dcterms:created xsi:type="dcterms:W3CDTF">2008-10-17T11:51:54Z</dcterms:created>
  <dcterms:modified xsi:type="dcterms:W3CDTF">2022-02-24T13:26:02Z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