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1/Prosinac 2021/Završni račun/GFI/"/>
    </mc:Choice>
  </mc:AlternateContent>
  <xr:revisionPtr revIDLastSave="143" documentId="11_C627AB2587AECF27C5F02F4A3579A5EC82C1B899" xr6:coauthVersionLast="47" xr6:coauthVersionMax="47" xr10:uidLastSave="{8F8C80BF-92CB-4210-9768-63433890BBB9}"/>
  <bookViews>
    <workbookView xWindow="2868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<sst xmlns="http://schemas.openxmlformats.org/spreadsheetml/2006/main" count="1058" uniqueCount="686">
  <si>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</si>
  <si>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</si>
  <si>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</si>
  <si>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</si>
  <si>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</si>
  <si>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</si>
  <si>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</si>
  <si>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</si>
  <si>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</si>
  <si>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</si>
  <si>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</si>
  <si>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</si>
  <si>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</si>
  <si>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</si>
  <si>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</si>
  <si>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</si>
  <si>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</si>
  <si>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</si>
  <si>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</si>
  <si>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</si>
  <si>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</si>
  <si>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</si>
  <si>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</si>
  <si>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</si>
  <si>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</si>
  <si>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</si>
  <si>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</si>
  <si>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</si>
  <si>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</si>
  <si>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</si>
  <si>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</si>
  <si>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</si>
  <si>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</si>
  <si>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</si>
  <si>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</si>
  <si>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</si>
  <si>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</si>
  <si>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</si>
  <si>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</si>
  <si>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</si>
  <si>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</si>
  <si>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</si>
  <si>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</si>
  <si>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</si>
  <si>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</si>
  <si>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</si>
  <si>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</si>
  <si>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</si>
  <si>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</si>
  <si>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</si>
  <si>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</si>
  <si>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</si>
  <si>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</si>
  <si>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</si>
  <si>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</si>
  <si>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</si>
  <si>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</si>
  <si>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</si>
  <si>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</si>
  <si>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</si>
  <si>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</si>
  <si>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</si>
  <si>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</si>
  <si>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</si>
  <si>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</si>
  <si>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</si>
  <si>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</si>
  <si>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</si>
  <si>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</si>
  <si>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</si>
  <si>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</si>
  <si>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</si>
  <si>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</si>
  <si>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</si>
  <si>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</si>
  <si>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</si>
  <si>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</si>
  <si>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</si>
  <si>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</si>
  <si>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</si>
  <si>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</si>
  <si>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</si>
  <si>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</si>
  <si>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</si>
  <si>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</si>
  <si>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</si>
  <si>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</si>
  <si>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</si>
  <si>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</si>
  <si>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</si>
  <si>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</si>
  <si>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</si>
  <si>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</si>
  <si>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</si>
  <si>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</si>
  <si>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</si>
  <si>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</si>
  <si>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</si>
  <si>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</si>
  <si>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</si>
  <si>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</si>
  <si>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</si>
  <si>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</si>
  <si>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</si>
  <si>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</si>
  <si>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</si>
  <si>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</si>
  <si>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</si>
  <si>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</si>
  <si>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</si>
  <si>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</si>
  <si>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</si>
  <si>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</si>
  <si>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</si>
  <si>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</si>
  <si>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</si>
  <si>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</si>
  <si>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</si>
  <si>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</si>
  <si>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</si>
  <si>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</si>
  <si>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</si>
  <si>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</si>
  <si>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</si>
  <si>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</si>
  <si>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</si>
  <si>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</si>
  <si>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</si>
  <si>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</si>
  <si>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</si>
  <si>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</si>
  <si>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</si>
  <si>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</si>
  <si>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</si>
  <si>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</si>
  <si>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</si>
  <si>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</si>
  <si>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</si>
  <si>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</si>
  <si>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</si>
  <si>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</si>
  <si>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</si>
  <si>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</si>
  <si>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</si>
  <si>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</si>
  <si>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</si>
  <si>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</si>
  <si>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</si>
  <si>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</si>
  <si>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</si>
  <si>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</si>
  <si>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</si>
  <si>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</si>
  <si>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</si>
  <si>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</si>
  <si>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</si>
  <si>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</si>
  <si>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</si>
  <si>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</si>
  <si>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</si>
  <si>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</si>
  <si>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</si>
  <si>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</si>
  <si>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</si>
  <si>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</si>
  <si>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</si>
  <si>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</si>
  <si>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</si>
  <si>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</si>
  <si>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</si>
  <si>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</si>
  <si>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</si>
  <si>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</si>
  <si>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</si>
  <si>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</si>
  <si>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</si>
  <si>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</si>
  <si>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</si>
  <si>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</si>
  <si>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</si>
  <si>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</si>
  <si>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</si>
  <si>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</si>
  <si>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</si>
  <si>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</si>
  <si>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</si>
  <si>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</si>
  <si>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</si>
  <si>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</si>
  <si>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</si>
  <si>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</si>
  <si>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</si>
  <si>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</si>
  <si>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</si>
  <si>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</si>
  <si>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</si>
  <si>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</si>
  <si>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</si>
  <si>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</si>
  <si>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</si>
  <si>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</si>
  <si>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</si>
  <si>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</si>
  <si>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</si>
  <si>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</si>
  <si>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</si>
  <si>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</si>
  <si>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</si>
  <si>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</si>
  <si>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</si>
  <si>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</si>
  <si>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</si>
  <si>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</si>
  <si>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</si>
  <si>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</si>
  <si>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</si>
  <si>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</si>
  <si>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</si>
  <si>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</si>
  <si>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</si>
  <si>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</si>
  <si>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</si>
  <si>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</si>
  <si>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</si>
  <si>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</si>
  <si>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</si>
  <si>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</si>
  <si>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</si>
  <si>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</si>
  <si>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</si>
  <si>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</si>
  <si>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</si>
  <si>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</si>
  <si>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</si>
  <si>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</si>
  <si>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</si>
  <si>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</si>
  <si>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</si>
  <si>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</si>
  <si>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</si>
  <si>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</si>
  <si>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</si>
  <si>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</si>
  <si>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</si>
  <si>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</si>
  <si>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</si>
  <si>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</si>
  <si>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</si>
  <si>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</si>
  <si>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</si>
  <si>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</si>
  <si>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</si>
  <si>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</si>
  <si>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</si>
  <si>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</si>
  <si>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</si>
  <si>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</si>
  <si>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</si>
  <si>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</si>
  <si>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</si>
  <si>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</si>
  <si>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</si>
  <si>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</si>
  <si>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</si>
  <si>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</si>
  <si>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</si>
  <si>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</si>
  <si>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</si>
  <si>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</si>
  <si>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</si>
  <si>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</si>
  <si>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</si>
  <si>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</si>
  <si>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</si>
  <si>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</si>
  <si>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</si>
  <si>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</si>
  <si>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</si>
  <si>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</si>
  <si>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</si>
  <si>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</si>
  <si>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</si>
  <si>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</si>
  <si>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</si>
  <si>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</si>
  <si>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</si>
  <si>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</si>
  <si>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</si>
  <si>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</si>
  <si>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</si>
  <si>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</si>
  <si>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</si>
  <si>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</si>
  <si>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</si>
  <si>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</si>
  <si>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</si>
  <si>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</si>
  <si>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</si>
  <si>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</si>
  <si>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</si>
  <si>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</si>
  <si>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</si>
  <si>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</si>
  <si>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</si>
  <si>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</si>
  <si>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</si>
  <si>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</si>
  <si>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</si>
  <si>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</si>
  <si>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</si>
  <si>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</si>
  <si>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</si>
  <si>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</si>
  <si>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</si>
  <si>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</si>
  <si>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</si>
  <si>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</si>
  <si>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</si>
  <si>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</si>
  <si>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</si>
  <si>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</si>
  <si>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</si>
  <si>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</si>
  <si>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</si>
  <si>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</si>
  <si>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</si>
  <si>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</si>
  <si>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</si>
  <si>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</si>
  <si>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</si>
  <si>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</si>
  <si>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</si>
  <si>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</si>
  <si>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</si>
  <si>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</si>
  <si>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</si>
  <si>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</si>
  <si>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</si>
  <si>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</si>
  <si>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</si>
  <si>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</si>
  <si>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</si>
  <si>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</si>
  <si>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</si>
  <si>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</si>
  <si>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</si>
  <si>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</si>
  <si>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</si>
  <si>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</si>
  <si>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</si>
  <si>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</si>
  <si>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</si>
  <si>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</si>
  <si>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</si>
  <si>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</si>
  <si>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</si>
  <si>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</si>
  <si>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</si>
  <si>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</si>
  <si>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</si>
  <si>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</si>
  <si>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</si>
  <si>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</si>
  <si>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</si>
  <si>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</si>
  <si>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</si>
  <si>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</si>
  <si>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</si>
  <si>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</si>
  <si>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</si>
  <si>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</si>
  <si>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</si>
  <si>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</si>
  <si>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</si>
  <si>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</si>
  <si>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</si>
  <si>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</si>
  <si>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</si>
  <si>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</si>
  <si>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</si>
  <si>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</si>
  <si>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</si>
  <si>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</si>
  <si>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</si>
  <si>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</si>
  <si>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</si>
  <si>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</si>
  <si>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</si>
  <si>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</si>
  <si>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</si>
  <si>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</si>
  <si>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</si>
  <si>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</si>
  <si>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</si>
  <si>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</si>
  <si>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</si>
  <si>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</si>
  <si>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</si>
  <si>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</si>
  <si>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</si>
  <si>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</si>
  <si>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</si>
  <si>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</si>
  <si>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</si>
  <si>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</si>
  <si>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</si>
  <si>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</si>
  <si>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</si>
  <si>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</si>
  <si>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</si>
  <si>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</si>
  <si>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</si>
  <si>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</si>
  <si>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</si>
  <si>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</si>
  <si>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</si>
  <si>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</si>
  <si>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</si>
  <si>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</si>
  <si>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</si>
  <si>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</si>
  <si>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</si>
  <si>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</si>
  <si>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</si>
  <si>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</si>
  <si>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</si>
  <si>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</si>
  <si>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</si>
  <si>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</si>
  <si>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</si>
  <si>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</si>
  <si>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</si>
  <si>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</si>
  <si>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</si>
  <si>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</si>
  <si>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</si>
  <si>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</si>
  <si>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</si>
  <si>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</si>
  <si>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</si>
  <si>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</si>
  <si>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</si>
  <si>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</si>
  <si>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</si>
  <si>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stanje na dan 31.12.2021 </t>
  </si>
  <si>
    <t>Obveznik: IMPERIAL RIVIERA DD</t>
  </si>
  <si>
    <t>01.01.2021.</t>
  </si>
  <si>
    <t> 31.12.2021.</t>
  </si>
  <si>
    <t>3044572</t>
  </si>
  <si>
    <t>HR</t>
  </si>
  <si>
    <t>40000124</t>
  </si>
  <si>
    <t>90896496260</t>
  </si>
  <si>
    <t>747800I0GENHFT1L9Q29</t>
  </si>
  <si>
    <t>2410</t>
  </si>
  <si>
    <t>IMPERIAL RIVIERA DD</t>
  </si>
  <si>
    <t>RAB</t>
  </si>
  <si>
    <t>JURJA BARAKOVIĆA 2</t>
  </si>
  <si>
    <t>uprava@imperial.hr</t>
  </si>
  <si>
    <t>www.imperial-riviera.hr</t>
  </si>
  <si>
    <t>ROKO ANTEŠIĆ</t>
  </si>
  <si>
    <t>051667737</t>
  </si>
  <si>
    <t>roko.antesic@imperial.hr</t>
  </si>
  <si>
    <t>u razdoblju 01.01.2021 do 31.12.2021</t>
  </si>
  <si>
    <t>Obveznik:  IMPERIAL RIVIERA DD</t>
  </si>
  <si>
    <t>u razdoblju 01.01.2021. do 31.12.2021.</t>
  </si>
  <si>
    <t>ERNST&amp;YOUNG D.O.O.</t>
  </si>
  <si>
    <t>BERISLAV HORVAT</t>
  </si>
  <si>
    <t xml:space="preserve">                   BILJEŠKE UZ FINANCIJSKE IZVJEŠTAJE - GFI
Naziv izdavatelja:   IMPERIAL RIVIERA D.D.
OIB:   90896496260
Izvještajno razdoblje: 01.01.-31.12.2021.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</si>
  <si>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Detaljnije informacije o financijskim izvještajima dostupne su u objavljenom PDF dokumentu “Godišnje izvješće 2021.”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2021.“ koji je istovremeno s ovim dokumentom objavljen na internetskim stranicama HANFA-e, Zagrebačke burze i Izdavatelja. Društvo Imperial Riviera d.d. u nastavku predstavlja tablice usporedbe stavki GFI POD financijskih izvještaja i revidiranih Bilješki za 2020. i 2021. godinu.</t>
  </si>
  <si>
    <t>Rekapitulacija usporedbe GFI-POD bilance i nekonsolidirane bilance iz Revidiranih izvještaja za 2021. godinu</t>
  </si>
  <si>
    <t>DRUŠTVO</t>
  </si>
  <si>
    <t>GFI-POD BILANCA</t>
  </si>
  <si>
    <t>stanje na dan 31.12.2021.</t>
  </si>
  <si>
    <t>(u tisućama kuna)</t>
  </si>
  <si>
    <t>GFI-POD</t>
  </si>
  <si>
    <t>AOP oznaka</t>
  </si>
  <si>
    <t>Revidirani izvještaj</t>
  </si>
  <si>
    <t>Bilješka</t>
  </si>
  <si>
    <t>Razlika</t>
  </si>
  <si>
    <t>Objašnjenje</t>
  </si>
  <si>
    <t>15 + 14 + 19 + 16 + 18 + 22</t>
  </si>
  <si>
    <t>I. Nematerijalna imovina</t>
  </si>
  <si>
    <t xml:space="preserve">Ii. Materijalna imovina </t>
  </si>
  <si>
    <t>14 + 19</t>
  </si>
  <si>
    <t>GFI-POD stavka "Materijalna imovina" (AOP 010; HRK 1.513.671 tis.) je u Revidiranom izvještaju iskazana u stavkama "Nekretnine, postrojenja i oprema" (Bilješka 14 u usporedivom iznosu HRK 1.513.114 tis.) i "Pravo korištenja imovine" (Bilješka 19  u usporedivom iznosu HRK 557 tis.).</t>
  </si>
  <si>
    <t xml:space="preserve">Iii. Dugotrajna financijska Imovina </t>
  </si>
  <si>
    <t>16+18</t>
  </si>
  <si>
    <t>GFI-POD stavka " Dugotrajna financijska imovina" (AOP 020; HRK 3.128 tis.) je u Revidiranom izvještaju iskazana u stavkama "Ulaganja u ovisna društva" (Bilješka 18 u usporedivom iznosu HRK 3.096 tis.) i "Financijska imovina raspoloživa za prodaju" (Bilješka 16 u usporedivom iznosu HRK 32 tis.)</t>
  </si>
  <si>
    <t xml:space="preserve">Iv. Potraživanja </t>
  </si>
  <si>
    <t>GFI-POD stavka "Potraživanja" (AOP 031; HRK 88 tis.) je u Revidiranom izvještaju iskazana u zasebnoj stavci izvještaja o financijskom položaju na 31.12.2021. ( ''Ostala dugoročna potraživanja'' u usporedivom iznosu HRK 88 tis.)</t>
  </si>
  <si>
    <t>V. Odgođena porezna imovina</t>
  </si>
  <si>
    <t>20 + Dio 21 + Dio 16 + 24</t>
  </si>
  <si>
    <t>Obzirom na drukčiji prikaz, a radi usporedivosti GFI-POD i Revidiranog izvještaja nužno je zbirno promatrati GFI-POD stavke "Kratkotrajna imovina" (AOP 037; HRK 578.678 tis.) i "Plaćeni troškovi budućeg razdoblja i obračunati prihodi" (AOP 064; HRK 2.479 tis.) u odnosu na stavku "Kratkotrajna imovina" Revidiranog izvješća (HRK 581.157 tis.).</t>
  </si>
  <si>
    <t>I. Zalihe</t>
  </si>
  <si>
    <t>II. Potraživanja</t>
  </si>
  <si>
    <t>Dio 21</t>
  </si>
  <si>
    <t>GFI-POD stavka "Potraživanja" (AOP 046; HRK 7.632tis.) je u Revidiranom izvještaju iskazana unutar stavaka "Kupci i ostala potraživanja" (Bilješka 21; "Potraživanja od kupaca - neto" HRK 1.158 tis., "Potraživanja za više plaćeni PDV" HRK 5.765 tis., "Predujmovi dobavljačima" HRK 206 tis., "Potraživanja od zaposlenih" HRK 113 tis. i "Potraživanja od državnih institucija" HRK 277 tis., "Ostala potraživanja" HRK 113 tis.).</t>
  </si>
  <si>
    <t>Napomena: Ukupna stavka "Kupci i ostala potraživanja" Revidiranog izvješća (Bilješka 21) u iznosu HRK 10.111 tis.  iskazane je unutar stavki "Potraživanja" (AOP 046: HRK 7.632 tis.) te "Plaćeni troškovi budućeg razdoblja i obračunati prihodi" (AOP 064; HRK 2.479 tis.).</t>
  </si>
  <si>
    <t xml:space="preserve">III. Kratkotrajna financijska imovina </t>
  </si>
  <si>
    <t>Dio 16</t>
  </si>
  <si>
    <t>GFI-POD stavka "Kratkotrajna financijska imovina" (AOP 053; HRK 37.586 tis.) je iskazana u stavci "Krediti i depoziti" (Bilješka 16; u usporednom iznosu HRK 37.586 tis)</t>
  </si>
  <si>
    <t>IV. Novac u banci i blagajni</t>
  </si>
  <si>
    <t>GFI-POD stavka "Novac u banci i blagajni" (AOP 063; HRK 530.925 tis.) je u Revidiranom izvještaju iskazana u stavci "Novac i novčani ekvivalenti" (Bilješka 24 u usporedivom iznosu HRK 530.925 tis.).</t>
  </si>
  <si>
    <t>PLAĆENI TROŠKOVI BUDUĆEG RAZDOBLJA I OBRAČUNATI</t>
  </si>
  <si>
    <t xml:space="preserve">      PRIHODI</t>
  </si>
  <si>
    <t>GFI-POD stavka "Plaćeni troškovi budućeg razdoblja i obračunati prihodi" (AOP 064; HRK 2.479 tis.) je u Revidiranom izvještaju iskazana unutar stavke "Kupci i ostala potraživanja" (Bilješka 21; "Obračunati nefakturirani prihodi" 1.491 HRK  tis. i  "Unaprijed plaćeni troškovi i obračunati prihodi" HRK 988 tis.).</t>
  </si>
  <si>
    <t>Napomena: Ukupna stavka "Kupci i ostala potraživanja" Revidiranog izvješća (Bilješka 21) u iznosu HRK 10.111 tis. iskazana je unutar stavaka "Potraživanja" (AOP 046: HRK 7.632 tis.) te "Plaćeni troškovi budućeg razdoblja i obračunati prihodi" (AOP 064; HRK 2.479 tis.).</t>
  </si>
  <si>
    <t xml:space="preserve">  UKUPNO AKTIVA (AOP 001+002+037+064)</t>
  </si>
  <si>
    <t>KAPITAL I REZERVE (AOP 068 do 070+076+077+083+086+089)</t>
  </si>
  <si>
    <t>25 + 26</t>
  </si>
  <si>
    <t>GFI-POD stavka "Kapital i rezerve" (AOP 067; HRK 1.806.909 tis.) je u Revidiranom izvještaju iskazana u stavci "Dionička glavnica" (Bilješke 25 i 26 u usporedivom iznosu HRK 1.806.909  tis.).</t>
  </si>
  <si>
    <t>REZERVIRANJA (AOP 091 do 096)</t>
  </si>
  <si>
    <t>GFI-POD stavka "Rezerviranja" (AOP 090; HRK 31.602 tis.) je u Revidiranom izvještaju iskazana u dugoročnim obvezama u stavci "Rezerviranja" (Bilješka 29;  stavke "Otpremnine (dugoročne)" u usporedivom iznosu HRK 3.962 tis., "Jubilarne nagrade (dugoročne) " u usporedivom iznosu HRK 903 tis., stavka "Pravni sporovi" u usporedivom iznosu HRK 21.274 tis.), stavka "Ostalo" u usporedivom iznosu HRK 3.336 tis. te  "Naknade za koncesije" (u usporedivom iznosu HRK 2.127 tis - dio zasebne stavke dugoročnih obveza u bilanci "dobavljači i ostale obveze").</t>
  </si>
  <si>
    <t>DUGOROČNE OBVEZE (AOP 098 do 108)</t>
  </si>
  <si>
    <t>Dio 27 + 23 + Dio 19</t>
  </si>
  <si>
    <t>Obzirom na drukčiji prikaz, a radi usporedivosti GFI-POD i Revidiranog izvještaja nužno je zbirno promatrati GFI-POD stavke "Dugoročne obveze" (AOP 097; HRK 248.097 tis.)  i "Rezerviranja" (AOP 090; HRK 31.602 tis.)  u odnosu na stavku "Dugoročne obveze" Revidiranog izvješća (HRK 279.699 tis.).</t>
  </si>
  <si>
    <t xml:space="preserve">   I. Obveze prema bankama i drugim financijskim institucijama</t>
  </si>
  <si>
    <t>Dio 27</t>
  </si>
  <si>
    <t>GFI-POD stavke "Obveze prema bankama i drugim financijskim institucijama" (AOP 103; HRK 236.239 tis.) je u Revidiranom izvještaju iskazane u dugoročnom dijelu stavke "Posudbe" (Bilješka 27 u usporedivom iznosu HRK 236.239 tis.).</t>
  </si>
  <si>
    <t xml:space="preserve">   II. Obveze prema dobavljačima</t>
  </si>
  <si>
    <t>GFI-POD stavka "Obveze prema dobavljačima" (AOP 105; HRK 46 tis.) je u Revidiranom izvještaju dio zasebne stavke dugoročnih obveza u bilanci ("dobavljači i ostale obveze" u usporedivom iznosu HRK 46 tis.)</t>
  </si>
  <si>
    <t xml:space="preserve">   III. Ostale dugoročne obveze</t>
  </si>
  <si>
    <t>Dio 19</t>
  </si>
  <si>
    <t>GFI-POD stavka "Ostale dugoročne obveze" (AOP 107; HRK 430 tis.) je u Revidiranom izvještaju iskazana unutar dugoročnog dijela "Obveze po osnovi najma-pravo korištenja" (Bilješka 19 u usporedivom iznosu HRK 430 tis.)</t>
  </si>
  <si>
    <t xml:space="preserve">   IV Odgođena porezna obveza</t>
  </si>
  <si>
    <t>KRATKOROČNE OBVEZE (AOP 110 do 123)</t>
  </si>
  <si>
    <t xml:space="preserve">Dio 31+ Dio 27 + 28 + dio 19 </t>
  </si>
  <si>
    <t xml:space="preserve">     I. Obveze prema poduzetnicima unutar grupe </t>
  </si>
  <si>
    <t>Dio 31</t>
  </si>
  <si>
    <t>GFI-POD stavka ""Obveze prema poduzetnicima unutar grupe"" (AOP 110; HRK 19.623 tis.) je u Revidiranom izvještaju iskazana unutar stavke "Dobavljači i ostale obveze" (Bilješka 31; "Transakcije s povezanim strankama" u usporedivom iznosu HRK 19.623 tis.).</t>
  </si>
  <si>
    <t>Napomena: Ukupan kratkoročni dio stavke "Dobavljači i ostale obveze" Revidiranog izvješća (Bilješka 28) u iznosu HRK 51.417 tis. je iskazan u stavkama "Obveze za predujmove" (AOP 116; HRK 4.278 tis.), "Obveze prema dobavljačima" (AOP 117; HRK 16.284 tis.), " Obveze prema poduzetnicima unutar grupe" (AOP 110; HRK 19.623 tis.), "Obveze prema zaposlenicima" (AOP 119; HRK 3.818 tis.), "Obveze za poreze, doprinose i slična davanja" (AOP 120; HRK 1.764 tis.), "Obveze s osnove udjela u rezultatu" (AOP 121; HRK 380 tis.), dijelu "Ostale kratkoročne obveze" (AOP 123; od HRK 154 tis.) te dijelu stavke  "Odgođeno plaćanje troškova i prihod budućeg razdoblja" (AOP 124; od HRK 5.115 tis.).</t>
  </si>
  <si>
    <t xml:space="preserve">     II. Obveze za zajmove, depozite i slično</t>
  </si>
  <si>
    <t xml:space="preserve">     III. Obveze prema bankama i drugim financijskim institucijama</t>
  </si>
  <si>
    <t>GFI-POD stavka "Obveze prema bankama i drugim financijskim institucijama" (AOP 115; HRK 40.144 tis.) je u Revidiranom izvještaju iskazana unutar kratkoročnog dijela stavke "Posudbe" (Bilješka 27; "Obveze po kreditima banaka" u usporedivom iznosu HRK 40.144 tis.).</t>
  </si>
  <si>
    <t xml:space="preserve">     IV. Obveze za predujmove</t>
  </si>
  <si>
    <t>Dio 28</t>
  </si>
  <si>
    <t>GFI-POD stavka "Obveze za predujmove" (AOP 116; HRK 4.278 tis.) je u Revidiranom izvještaju iskazana unutar kratkoročnog dijela stavke "Dobavljači i ostale obveze" (Bilješka 28; "Obveze za predujmove" u usporedivom iznosu HRK 4.278 tis.).</t>
  </si>
  <si>
    <t xml:space="preserve">     V. Obveze prema dobavljačima</t>
  </si>
  <si>
    <t>GFI-POD stavka "Obveze prema dobavljačima" (AOP 117; HRK 16.284 tis.) je u Revidiranom izvještaju iskazana unutar kratkoročnog dijela stavke "Dobavljači i ostale obveze" (Bilješka 28; "Obveze prema dobavljačima" u usporedivom iznosu HRK 16.284 tis.).</t>
  </si>
  <si>
    <t xml:space="preserve">   VI. Obveze prema zaposlenicima</t>
  </si>
  <si>
    <t>GFI-POD stavka "Obveze prema zaposlenima" (AOP 119; HRK 3.818 tis.) je u Revidiranom izvještaju iskazana unutar kratkoročnog dijela stavke "Dobavljači i ostale obveze" (Bilješka 28; "Obveze prema zaposlenima" u usporedivom iznosu HRK 3.818 tis.).</t>
  </si>
  <si>
    <t>Napomena: Ukupan kratkoročni dio stavke "Dobavljači i ostale obveze" Revidiranog izvješća (Bilješka 28) u iznosu HRK 51.417 tis. je iskazan u stavkama "Obveze za predujmove" (AOP 116; HRK 4.278 tis.), "Obveze prema dobavljačima" (AOP 117; HRK 16.284 tis.), " Obveze prema poduzetnicima unutar grupe" (AOP 110; HRK 19.623 tis.), "Obveze prema zaposlenicima" (AOP 119; HRK 3.818 tis.), "Obveze za poreze, doprinose i slična davanja" (AOP 120; HRK 1.764 tis.), "Obveze s osnove udjela u rezultatu" (AOP 121; HRK 380 tis.), dijelu " Ostale kratkoročne obveze" (AOP 123; od HRK 154 tis.) te dijelu stavke  "Odgođeno plaćanje troškova i prihod budućeg razdoblja" (AOP 124; od HRK 5.115 tis.).</t>
  </si>
  <si>
    <t xml:space="preserve">   VII. Obveze  za poreze, doprinose i sličana davanja</t>
  </si>
  <si>
    <t>GFI-POD stavka "Obveze za poreze, doprinose i slična davanja" (AOP 120; HRK 1.764 tis.) je u Revidiranom izvještaju iskazana unutar kratkoročnog dijela stavke "Dobavljači i ostale obveze" (Bilješka 28; "Obveze za poreze i doprinose i druge pristojbe" u usporedivom iznosu HRK 1.764 tis.).</t>
  </si>
  <si>
    <t>Napomena: Ukupan kratkoročni dio stavke "Dobavljači i ostale obveze" Revidiranog izvješća (Bilješka 28) u iznosu HRK 51.417 tis. je iskazan u stavkama "Obveze za predujmove" (AOP 116; HRK 4.278 tis.), "Obveze prema dobavljačima" (AOP 117; HRK 16.284 tis.), " Obveze prema poduzetnicima unutar grupe" (AOP 110; HRK 19.623 tis.), "Obveze prema zaposlenicima" (AOP 119; HRK 3.818tis.), "Obveze za poreze, doprinose i slična davanja" (AOP 120; HRK 1.764 tis.), "Obveze s osnove udjela u rezultatu" (AOP 121; HRK 380 tis.), dijelu " Ostale kratkoročne obveze" (AOP 123; od HRK 154 tis.) te dijelu stavke  "Odgođeno plaćanje troškova i prihod budućeg razdoblja" (AOP 124; od HRK 5.115 tis.).</t>
  </si>
  <si>
    <t xml:space="preserve">   VIII. Obveze s osnove udjela u rezultatu</t>
  </si>
  <si>
    <t>GFI-POD stavka "Obveze s osnove udjela u rezultatu" (AOP 119; HRK 380 tis.) je u Revidiranom izvještaju iskazana unutar kratkoročnog dijela stavke "Dobavljači i ostale obveze" (Bilješka 28; "Obveze za dividendu" u usporedivom iznosu HRK 380 tis.).</t>
  </si>
  <si>
    <t xml:space="preserve">   IX. Ostale kratkoročne obveze</t>
  </si>
  <si>
    <t>Dio 28 + dio 19</t>
  </si>
  <si>
    <t>GFI-POD stavka "Ostale kratkoročne obveze" (AOP 123; HRK 278 tis.) je u Revidiranom izvještaju iskazana unutar kratkoročnog dijela stavke "Dobavljači i ostale obveze" (Bilješka 28; "Ostale obveze" u usporedivom iznosu HRK 154 tis.) i kratkoročnog dijela "Obveze po osnovi najma - pravo korištenja" (Bilješka 19; u usporedivom iznosu HRK 124 tis.)</t>
  </si>
  <si>
    <t>ODGOĐENO PLAĆANJE TROŠKOVA I PRIHOD BUDUĆEGA</t>
  </si>
  <si>
    <t xml:space="preserve">     RAZDOBLJA</t>
  </si>
  <si>
    <t>Dio 28 + dio 29</t>
  </si>
  <si>
    <t xml:space="preserve">GFI-POD stavka "Odgođeno plaćanje troškova i prihod budućeg razdoblja" (AOP 124; HRK 7.649 tis.) je u Revidiranom izvještaju iskazana unutar stavaka  "Dobavljači i ostale obveze" (Bilješka 28; "Obveze po kamatama" HRK 166 tis., "Obveze prema zaposlenima (odgođeno plaćanje troškova)" HRK 1.500 tis., "Obračunate obveze za poreze i doprinose i druge pristojbe (odgođeno plaćanje troškova)" HRK 188 tis., "Odgođeni prihodi" HRK 388 tis., "Ostale obveze (odgođeno plaćanje troškova)" HRK 2.873 tis.) te dio stavki "Rezerviranja" (Bilješka 29; stavka "Otpremnine" HRK 345 tis.; te "Bonusi" HRK 2.188 tis.). </t>
  </si>
  <si>
    <t>UKUPNO  PASIVA (AOP 067+090+097+109+124)</t>
  </si>
  <si>
    <r>
      <t xml:space="preserve">DUGOTRAJNA IMOVINA </t>
    </r>
    <r>
      <rPr>
        <sz val="10"/>
        <color rgb="FF333399"/>
        <rFont val="Arial"/>
        <family val="2"/>
        <charset val="238"/>
      </rPr>
      <t>(AOP 003+010+020+031+036)</t>
    </r>
  </si>
  <si>
    <r>
      <t xml:space="preserve">KRATKOTRAJNA IMOVINA </t>
    </r>
    <r>
      <rPr>
        <sz val="10"/>
        <color rgb="FF333399"/>
        <rFont val="Arial"/>
        <family val="2"/>
        <charset val="238"/>
      </rPr>
      <t>(AOP 038+046+053+063)</t>
    </r>
  </si>
  <si>
    <r>
      <t>Obzirom na drukčiji prikaz, a radi usporedivosti GFI-POD i Revidiranog izvještaja nužno je zbirno promatrati GFI-POD stavke "Kratkoročne obveze" (</t>
    </r>
    <r>
      <rPr>
        <b/>
        <sz val="10"/>
        <color rgb="FF1F497D"/>
        <rFont val="Arial"/>
        <family val="2"/>
        <charset val="238"/>
      </rPr>
      <t>AOP 109; HRK 86.569 tis.) i kratkoročni dio stavke "Odgođeno plaćanje troškova i prihod budućega razdoblja"  (AOP 124 HRK 7.649   tis.) u odnosu na stavku "Kratkoročne obveze" Revidiranog izvješća (HRK 94.218 tis.).</t>
    </r>
  </si>
  <si>
    <t>Rekapitulacija usporedbe GFI-POD bilance i nekonsolidirane bilance iz Revidiranih izvještaja za 2020. godinu</t>
  </si>
  <si>
    <t>stanje na dan 31.12.2020.</t>
  </si>
  <si>
    <t>GFI-POD stavka "Materijalna imovina" (AOP 010; HRK 1.221.252 tis.) je u Revidiranom izvještaju iskazana u stavkama "Nekretnine, postrojenja i oprema" (Bilješka 14 u usporedivom iznosu HRK 1.220.484 tis.) i "Pravo korištenja imovine" (Bilješka 19 u usporedivom iznosu HRK 768 tis.).</t>
  </si>
  <si>
    <t>GFI-POD stavka "Dugotrajna financijska imovina" (AOP 020; HRK 3.128 tis.) je u Revidiranom izvještaju iskazana u stavkama "Ulaganja u ovisna društva" (Bilješka 18 u usporedivom iznosu HRK 3.096 tis.) i "Financijska imovina raspoloživa za prodaju" (Bilješka 16 u usporedivom iznosu HRK 32 tis.).</t>
  </si>
  <si>
    <t>Obzirom na drukčiji prikaz, a radi usporedivosti GFI-POD i Revidiranog izvještaja nužno je zbirno promatrati GFI-POD stavke "Kratkotrajna imovina" (AOP 037; HRK 145.175 tis.) i "Plaćeni troškovi budućeg razdoblja i obračunati prihodi" (AOP 064; HRK 8.601 tis.) u odnosu na stavku "Kratkotrajna imovina" Revidiranog izvješća (HRK 153.776 tis.).</t>
  </si>
  <si>
    <t>GFI-POD stavka "Potraživanja" (AOP 046; HRK 3.899 tis.) je u Revidiranom izvještaju iskazana unutar stavaka "Kupci i ostala potraživanja" (Bilješka 21; "Potraživanja od kupaca - neto" HRK 613 tis., "Potraživanja za više plaćeni PDV" HRK 1.414 tis., "Predujmovi dobavljačima" HRK 605 tis., "Potraživanja od zaposlenih" HRK 13 tis., "Potraživanja od državnih institucija" HRK 444 tis., "Ostala potraživanja" HRK 97 tis.) te "Potraživanja za preplaćeni porez na dobit" (u usporedivom iznosu HRK 713 tis. - prikazan u bilanci kao zasebna stavka).</t>
  </si>
  <si>
    <t>Napomena: Ukupna stavka "Kupci i ostala potraživanja" Revidiranog izvješća (Bilješka 21) u iznosu HRK 11.787 tis. te zasebna stavka u bilanci "Potraživanja za preplaćeni porez na dobit" u iznosu HRK 713 tis.  su iskazane u stavkama "Potraživanja" (AOP 046: HRK 3.899 tis.) te "Plaćeni troškovi budućeg razdoblja i obračunati prihodi" (AOP 064; HRK 8.601 tis.).</t>
  </si>
  <si>
    <t>GFI-POD stavka "Novac u banci i blagajni" (AOP 063; HRK 138.634 tis.) je u Revidiranom izvještaju iskazana u stavci "Novac i novčani ekvivalenti" (Bilješka 24 u usporedivom iznosu HRK 138.634 tis.).</t>
  </si>
  <si>
    <t>GFI-POD stavka "Plaćeni troškovi budućeg razdoblja i obračunati prihodi" (AOP 064; HRK 8.601 tis.) je u Revidiranom izvještaju iskazana unutar stavke "Kupci i ostala potraživanja" (Bilješka 21; "Obračunati nefakturirani prihodi" (54) HRK  tis. i  "Unaprijed plaćeni troškovi i obračunati prihodi" HRK 8.655 tis.).</t>
  </si>
  <si>
    <t>GFI-POD stavka "Kapital i rezerve" (AOP 067; HRK 1.101.477 tis.) je u Revidiranom izvještaju iskazana u stavci "Dionička glavnica" (Bilješke 25 i 26 u usporedivom iznosu HRK 1.101.477 tis.).</t>
  </si>
  <si>
    <t>GFI-POD stavka "Rezerviranja" (AOP 090; HRK 27.905 tis.) je u Revidiranom izvještaju iskazana u dugoročnim obvezama u stavci "Rezerviranja" (Bilješka 29;  stavke "Otpremnine (dugoročne)'' u usporedivom iznosu HRK 4.117 tis., ''Jubilarne nagrade (dugoročne) " u usporedivom iznosu HRK 792 tis. te stavka "Pravni sporovi" u usporedivom iznosu HRK 21.041 tis.) te  "Naknade za koncesije" (u usporedivom iznosu HRK 1.954 tis - dio zasebne stavke dugoročnih obveza u bilanci "dobavljači i ostale obveze").</t>
  </si>
  <si>
    <t>Obzirom na drukčiji prikaz, a radi usporedivosti GFI-POD i Revidiranog izvještaja nužno je zbirno promatrati GFI-POD stavke "Dugoročne obveze" (AOP 097; HRK 255.470 tis.) , "Rezerviranja" (AOP 090; HRK 27.905 tis.) i dio stavke "Odgođeno plaćanje troškova i prihod budućega razdoblja" koji se odnosi na rezervaciju za bonuse (AOP 124 HRK  2.188 tis.) u odnosu na stavku "Dugoročne obveze" Revidiranog izvješća (HRK 285.562 tis.).</t>
  </si>
  <si>
    <t>GFI-POD stavke "Obveze prema bankama i drugim financijskim institucijama" (AOP 103; HRK 241.848 tis.) je u Revidiranom izvještaju iskazane u dugoročnom dijelu stavke "Posudbe" (Bilješka 27 u usporedivom iznosu HRK 241.848 tis.).</t>
  </si>
  <si>
    <t>GFI-POD stavka "Obveze prema dobavljačima" (AOP 105; HRK 99 tis.) je u Revidiranom izvještaju dio zasebne stavke dugoročnih obveza u bilanci ("dobavljači i ostale obveze" u usporedivom iznosu HRK 99 tis.)</t>
  </si>
  <si>
    <t>GFI-POD stavka "Ostale dugoročne obveze" (AOP 107; HRK 540 tis.) je u Revidiranom izvještaju iskazana unutar dugoročnog dijela "Obveze za imovinu s pravom korištenja" (Bilješka 19 u usporedivom iznosu HRK 540 tis.)</t>
  </si>
  <si>
    <t xml:space="preserve">Dio 31 + Dio 27 + 28 + dio 19 </t>
  </si>
  <si>
    <t>Obzirom na drukčiji prikaz, a radi usporedivosti GFI-POD i Revidiranog izvještaja nužno je zbirno promatrati GFI-POD stavke "Kratkoročne obveze" (AOP 109; HRK 60.632 tis.) i kratkoročni dio stavke "Odgođeno plaćanje troškova i prihod budućega razdoblja"  (AOP 124 HRK 6.766 tis.) u odnosu na stavku "Kratkoročne obveze" Revidiranog izvješća (HRK 67.398 tis.).</t>
  </si>
  <si>
    <t>GFI-POD stavka "Obveze prema poduzetnicima unutar grupe" (AOP 110; HRK 82 tis.) je u Revidiranom izvještaju iskazana unutar stavke "Dobavljači i ostale obveze" (Bilješka 31; "Transakcije s povezanim strankama" u usporedivom iznosu HRK 82 tis.).</t>
  </si>
  <si>
    <t>Napomena: Ukupan kratkoročni dio stavke "Dobavljači i ostale obveze" Revidiranog izvješća (Bilješka 28) u iznosu HRK 29.475 tis. je iskazan u stavkama "Obveze za predujmove" (AOP 116; HRK 7.835 tis.), "Obveze prema dobavljačima" (AOP 117; HRK 10.863 tis.), " Obveze prema poduzetnicima unutar grupe" (AOP 110; HRK 82 tis.), "Obveze prema zaposlenicima" (AOP 119; HRK 3.111 tis.), "Obveze za poreze, doprinose i slična davanja" (AOP 120; HRK 765 tis.), "Obveze s osnove udjela u rezultatu" (AOP 121; HRK 380 tis.), dijelu " Ostale kratkoročne obveze" (AOP 123; od HRK (27) tis.) te dijelu stavke  "Odgođeno plaćanje troškova i prihod budućeg razdoblja" (AOP 124; od HRK 6.466 tis.).</t>
  </si>
  <si>
    <t>GFI-POD stavka "Obveze za zajmove, depozite i slično" (AOP 114; HRK 5.304 tis.) je u Revidiranom izvještaju iskazana unutar kratkoročnog dijela stavke "Posudbe" (Bilješka 27; "Obveze od nefinancijskih institucija" u usporedivom iznosu HRK 5.304 tis.).</t>
  </si>
  <si>
    <t>GFI-POD stavka "Obveze prema bankama i drugim financijskim institucijama" (AOP 115; HRK 32.116 tis.) je u Revidiranom izvještaju iskazana unutar kratkoročnog dijela stavke "Posudbe" (Bilješka 27; "Obveze po kreditima banaka" u usporedivom iznosu HRK 32.116 tis.).</t>
  </si>
  <si>
    <t>GFI-POD stavka "Obveze za predujmove" (AOP 116; HRK 7.835 tis.) je u Revidiranom izvještaju iskazana unutar kratkoročnog dijela stavke "Dobavljači i ostale obveze" (Bilješka 28; "Obveze za predujmove" u usporedivom iznosu HRK 7.835 tis.).</t>
  </si>
  <si>
    <t>GFI-POD stavka "Obveze prema dobavljačima" (AOP 117; HRK 10.863 tis.) je u Revidiranom izvještaju iskazana unutar kratkoročnog dijela stavke "Dobavljači i ostale obveze" (Bilješka 28; "Obveze prema dobavljačima" u usporedivom iznosu HRK 10.863 tis.).</t>
  </si>
  <si>
    <t>GFI-POD stavka "Obveze prema zaposlenima" (AOP 119; HRK 3.111 tis.) je u Revidiranom izvještaju iskazana unutar kratkoročnog dijela stavke "Dobavljači i ostale obveze" (Bilješka 28; "Obveze prema zaposlenima" u usporedivom iznosu HRK 3.111 tis.).</t>
  </si>
  <si>
    <t>GFI-POD stavka "Obveze za poreze, doprinose i slična davanja" (AOP 120; HRK 765 tis.) je u Revidiranom izvještaju iskazana unutar kratkoročnog dijela stavke "Dobavljači i ostale obveze" (Bilješka 28; "Obveze za poreze i doprinose i druge pristojbe" u usporedivom iznosu HRK 765 tis.).</t>
  </si>
  <si>
    <t>GFI-POD stavka "Obveze s osnove udjela u rezultatu" (AOP 121; HRK 380 tis.) je u Revidiranom izvještaju iskazana unutar kratkoročnog dijela stavke "Dobavljači i ostale obveze" (Bilješka 28; "Obveze za dividendu" u usporedivom iznosu HRK 380 tis.).</t>
  </si>
  <si>
    <t>GFI-POD stavka "Ostale kratkoročne obveze" (AOP 123; HRK 177 tis.) je u Revidiranom izvještaju iskazana unutar kratkoročnog dijela stavke "Dobavljači i ostale obveze" (Bilješka 28; "Ostale obveze" u usporedivom iznosu HRK (27) tis.). i kratkoročnog dijela "Obveze po osnovi najma – pravo korištenja" (Bilješka 19; u usporedivom iznosu HRK 204 tis.)</t>
  </si>
  <si>
    <t>GFI-POD stavka "Odgođeno plaćanje troškova i prihod budućeg razdoblja" (AOP 124; HRK 8.954 tis.) je u Revidiranom izvještaju iskazana unutar stavaka  "Dobavljači i ostale obveze" (Bilješka 28; "Obveze po kamatama" HRK 832 tis., "Obveze prema zaposlenima (odgođeno plaćanje troškova)" HRK 620 tis., "Odgođeni prihodi" HRK 487 tis., "Ostale obveze (odgođeno plaćanje troškova)" HRK 4.527 tis.) te dio stavki "Rezerviranja" (Bilješka 29; stavka "Otpremnine" HRK 299 tis.; te "Bonusi" HRK 2.188 tis.).</t>
  </si>
  <si>
    <r>
      <t xml:space="preserve">KRATKOROČNE OBVEZE </t>
    </r>
    <r>
      <rPr>
        <sz val="10"/>
        <color rgb="FF333399"/>
        <rFont val="Arial"/>
        <family val="2"/>
        <charset val="238"/>
      </rPr>
      <t>(AOP 110 do 123)</t>
    </r>
  </si>
  <si>
    <t>Rekapitulacija usporedbe GFI-POD računa dobiti i gubitka te nekonsolidiranog izvještaja o sveobuhvatnoj dobiti iz Revidiranog izvještaja za 2021. godinu</t>
  </si>
  <si>
    <t>GFI-POD RAČUN DOBITI I GUBITKA</t>
  </si>
  <si>
    <t>u razdoblju od 1.1.2021. do 31.12.2021.</t>
  </si>
  <si>
    <t>POSLOVNI PRIHODI (AOP 002 do 006)</t>
  </si>
  <si>
    <t xml:space="preserve">  I. Prihodi od prodaje s poduzetnicima unutar grupe i prihodi od prodaje (izvan grupe)</t>
  </si>
  <si>
    <t>002+003</t>
  </si>
  <si>
    <t xml:space="preserve">  II. Prihodi na temelju upotrebe vlastitih proizvoda, roba i usluga, ostali poslovni prihodi s poduzetnicima unutar grupe te ostali poslovni prihodi (izvan grupe)</t>
  </si>
  <si>
    <t>004+005+006</t>
  </si>
  <si>
    <t xml:space="preserve"> 6+dio 9+10</t>
  </si>
  <si>
    <t>GFI-POD stavke "Prihodi na temelju upotrebe vlastitih proizvoda, roba i usluga" (AOP 004; HRK 13 tis.) , "Ostali poslovni prihodi s poduzetnicima unutar grupe" (AOP 005; HRK 115 tis.) "Ostali poslovni prihodi (izvan grupe)" (AOP 006; HR 4.958 tis.) su u Revidiranom izvještaju iskazane unutar stavki "Ostali prihodi" (Bilješka 6; "Prihod od subvencija, državnih potpora i sponzorstva" HRK 323 tis., "Prihod od ukidanja rezervacija za sudske sporove" HRK 24 tis., "Prihod od prefakturiranja" HRK 140 tis., "Prihod od osiguranja i po sudskim žalbama" HRK 3.540 tis., "Prihod od upotrebe vlastitih proizvoda" HRK 13 tis., "Ostali prihodi" HRK 882 tis. ; "Naplata otpisanih potraživanja" HRK 19 tis. "Ostali dobici/gubici (neto)" (Bilješka 10; Neto dobici/(gubici) od prodaje nekretnina, postrojenja i opreme u iznosu od HRK 145 tis.).</t>
  </si>
  <si>
    <t>Napomena: Ukupan iznos stavke "Ostali prihodi" Revidiranog izvješća (Bilješka 6) u iznosu HRK 4.941. tis. je iskazan u stavci "Prihodi na temelju upotrebe vlastitih proizvoda, roba i usluga, ostali poslovni prihodi s poduzetnicima unutar grupe te ostali poslovni prihodi (izvan grupe)" (AOP 004, 005 i 006; HRK 4.941 tis.).                                                                                                                                                                                                                                                                                                                                                         Ukupan iznos stavke "Ostali dobici/(gubici) neto'' Revidiranog izvješća (Bilješka 10) u iznosu od HRK 145 tis. je iskazana u stavci "Ostali poslovni prihodi (izvan grupe)'' (AOP 006; HRK 145 tis.).</t>
  </si>
  <si>
    <t>POSLOVNI RASHODI (AOP 008+009+013+017+018+019+022+029)</t>
  </si>
  <si>
    <t xml:space="preserve">Obzirom na drukčiji prikaz, a radi usporedivosti GFI-POD i Revidiranog izvještaja nužno je zbirno promatrati GFI-POD stavke "Materijalni troškovi" (AOP 009; HRK 75.556 tis.),  "Troškovi osoblja" (AOP 013; HRK 50.992 tis.), "Ostali troškovi" (AOP 018; HRK 38.247 tis.), "Vrijednosna usklađenja" (AOP 019; HRK 24  tis.), "Rezerviranja" (AOP 022; 3.704 tis.) i "Ostali poslovni rashodi" (AOP 029; HRK 3.349 tis.) u odnosu na stavke "Nabavna vrijednost materijala i usluga" (Bilješka 7; HRK 92.823 tis.),   "Troškovi zaposlenih" (Bilješka 8; HRK 62.739 tis.), "Ostali poslovni rashodi (Bilješka 9; HRK 16.310 tis.)                                                                      </t>
  </si>
  <si>
    <t xml:space="preserve">  I. Materijalni troškovi</t>
  </si>
  <si>
    <t>dio 7</t>
  </si>
  <si>
    <t xml:space="preserve">GFI-POD stavka "Materijalni troškovi" (AOP 009; HRK 75.556 tis.) je u Revidiranom izvještaju iskazana u stavci "Nabavna vrijednost materijala i usluga" (Bilješka 7; "Utrošene sirovine i materijal" HRK 23.644 tis.; "Trošak prodane robe" HRK 210 tis.; "Utrošena energija i voda" HRK 12.366 tis.; "Inventar" HRK 2.218 tis.; "Materijal za održavanje" HRK 1.647 tis.; "Usluge posredovanja" HRK 11.419 tis.; "Investicijsko održavanje" HRK 849 tis.; "Usluge održavanja" HRK 5.981 tis.; "Usluge praone" HRK 3.821 tis.; " Komunalne usluge" HRK 3.512 tis.; "Usluge animacije" HRK 1.569 tis.; "Telekomunikacijske i prijevozne usluge" HRK 1.702 tis.; "Naknada za usluge rezervacijskog centra" HRK 4.172 tis.; "Reklama, propaganda i sajmovi" HRK 327 tis.; "Najamnine" HRK 1000 tis.;  "Usluge aranžmana i drugih sadržaja" HRK 283 tis.; "Ostale usluge" HRK 836 tis.                                 </t>
  </si>
  <si>
    <t xml:space="preserve">Napomena: Ukupan iznos stavke "Nabavna vrijednost materijala i usluga" Revidiranog izvješća (Bilješka 7) u iznosu HRK 92.823. tis. je iskazan u stavci "Materijalni troškovi" (AOP 009; HRK 75.556 tis.)  i "Ostali troškovi" (AOP 018; HRK 17.267 tis.). </t>
  </si>
  <si>
    <t xml:space="preserve">  II. Troškovi osoblja</t>
  </si>
  <si>
    <t>Dio 8</t>
  </si>
  <si>
    <t>GFI-POD stavka "Troškovi osoblja" (AOP 013; HRK 50.993 tis.) je u Revidiranom izvještaju iskazana unutar stavke "Troškovi zaposlenih" (Bilješka 8; "Plaće - neto" HRK 32.115 tis., "Troškovi poreza i doprinosa iz plaće" HRK 11.939 tis., "Troškovi doprinosa na plaće" HRK 6.939 tis.</t>
  </si>
  <si>
    <t xml:space="preserve">  III. Amortizacija</t>
  </si>
  <si>
    <t>14+15+19</t>
  </si>
  <si>
    <t xml:space="preserve">  IV. Ostali troškovi</t>
  </si>
  <si>
    <t>Dio 7+ dio 8+</t>
  </si>
  <si>
    <t>dio 9</t>
  </si>
  <si>
    <t>GFI-POD stavka "Ostali troškovi" (AOP 018; HRK 38.247 tis.) je u Revidiranom izvještaju iskazana unutar stavki "Nabavna vrijednost materijala i usluga" (Bilješka 7; Managment naknada HRK 17.267, "Troškovi zaposlenih" (Bilješka 8; "Trošak otpremnina" HRK 392 tis., ''Prihodi od ukidanja dugoročnih rezervacija'' HRK 156 tis.; "Ostali troškovi zaposlenih" HRK 11.399 tis.) te "Ostali poslovni rashodi" (Bilješka 9; "Komunalne i slične naknade i doprinosi" HRK 3.774 tis., "Profesionalne usluge i druge naknade" HRK 3.649 tis., "Troškovi reprezentacije i putovanja" HRK 348 tis. HRK, "Premije osiguranja" HRK 1.182 tis., "Bankarske usluge" HRK 257 tis., "Pretplata, članarine, takse" HRK 133 tis.).</t>
  </si>
  <si>
    <t>Napomena: Ukupan iznos stavke "Nabavna vrijednost materijala i usluga" Revidiranog izvješća (Bilješka 7) u iznosu HRK 92.823. tis. je iskazan u stavci "Materijalni troškovi" (AOP 009; HRK 75.556 tis.)  i "Ostali troškovi" (AOP 018; HRK 17.267 tis.).                                             Ukupan iznos stavke "Troškovi zaposlenih" Revidiranog izvješća (Bilješka 8) u iznosu HRK 62.739 tis. je iskazan u stavkama "Troškovi osoblja" (AOP 137; HRK 50.993 tis.), "Ostali troškovi" (AOP 018; HRK 11.635 tis.) i "Rezerviranja" (AOP 022; HRK 111 tis.).</t>
  </si>
  <si>
    <t>Ukupan iznos stavke "Ostali poslovni rashodi" Revidiranog izvješća (Bilješka 9) u iznosu HRK 16.310 tis. je iskazan u stavkama "Ostali troškovi" (AOP 018; HRK 9.344 tis.), "Vrijednosna usklađenja" (AOP 019; HRK 24 tis.), "Rezerviranja" (AOP 022; HRK 3.593 tis.) , "Ostali poslovni rashodi" (AOP 029; HRK 3.349 tis.).</t>
  </si>
  <si>
    <t xml:space="preserve">  V. Vrijednosna usklađenja</t>
  </si>
  <si>
    <t>Dio 9</t>
  </si>
  <si>
    <t>GFI-POD stavka "Vrijednosna usklađenja" (AOP 019; HRK 24 tis.) je u Revidiranom izvještaju iskazana unutar stavke "Ostali poslovni rashodi" (Bilješka 9; "Vrijednosno usklađenje imovine" u usporedivom iznosu HRK 24 tis.).</t>
  </si>
  <si>
    <t>Napomena: Ukupan iznos stavke "Ostali poslovni rashodi" Revidiranog izvješća (Bilješka 9) u iznosu HRK 16.310 tis. je iskazan u stavkama "Ostali troškovi" (AOP 018; HRK 9.344 tis.), "Vrijednosna usklađenja" (AOP 019; HRK 24 tis.), "Rezerviranja" (AOP 022; HRK 3.593 tis.) , "Ostali poslovni rashodi" (AOP 029; HRK 3.349 tis.).</t>
  </si>
  <si>
    <t xml:space="preserve">  VI. Rezerviranja</t>
  </si>
  <si>
    <t>Dio 8+</t>
  </si>
  <si>
    <t xml:space="preserve">GFI-POD stavka "Rezerviranja" (AOP 022; HRK 3.704 tis.) je u Revidiranom izvještaju iskazana unutar stavki "Troškovi zaposlenih" (Bilješka 8; "Trošak rezervacija za zaposlene'' HRK 111 tis.) te "Ostali poslovni rashodi" (Bilješka 9; "Rezerviranja za sudske sporove" HRK 257 tis.; "Druga rezerviranja" HRK 3.336 tis. ).                                                                 </t>
  </si>
  <si>
    <t>Napomena: Ukupan iznos stavke "Troškovi zaposlenih" Revidiranog izvješća (Bilješka 8) u iznosu HRK 62.739 tis. je iskazan u stavkama "Troškovi osoblja" (AOP 137; HRK 50.993 tis.), "Ostali troškovi" (AOP 018; HRK 11.635 tis.) i "Rezerviranja" (AOP 022; HRK 111 tis.).</t>
  </si>
  <si>
    <t xml:space="preserve">  VIII. Ostali poslovni rashodi</t>
  </si>
  <si>
    <t xml:space="preserve">Dio 9 </t>
  </si>
  <si>
    <t>GFI-POD stavka "Ostali poslovni rashodi" (AOP 029; HRK 3.349 tis.) je u Revidiranom izvještaju iskazana unutar stavki "Ostali poslovni rashodi" (Bilješka 9; "Otpisi nekretnina, postrojenja i oprema" HRK 1.874 tis., "Troškovi iz proteklih godina, donacije i ostalo" HRK 1.475 tis.</t>
  </si>
  <si>
    <t xml:space="preserve">Napomena: Ukupan iznos stavke "Ostali poslovni rashodi" Revidiranog izvješća (Bilješka 9) u iznosu HRK 16.310 tis. je iskazan u stavkama "Ostali troškovi" (AOP 018; HRK 9.344 tis.), "Vrijednosna usklađenja" (AOP 019; HRK 24 tis.), "Rezerviranja" (AOP 022; HRK 3.593 tis.) , "Ostali poslovni rashodi" (AOP 029; HRK 3.349 tis.) </t>
  </si>
  <si>
    <t>FINANCIJSKI PRIHODI</t>
  </si>
  <si>
    <t>Dio 11</t>
  </si>
  <si>
    <t>GFI-POD stavka "Financijski prihodi" (AOP 030; HRK 981 tis.) je u Revidiranom izvještaju iskazana unutar stavki "Neto financijski prihodi/(rashodi)" u dijelu financijskih prihoda (Bilješka 11; "Prihodi od kamata" HRK 15 tis., "Neto pozitivne tečajne razlike – ostale" HRK 218 tis.,"Neto pozitivne/(negativne) tečajne razlike od financijske aktivnosti" HRK 673 tis;  "Naknada za prijevremena plaćanja" HRK 75 tis.).</t>
  </si>
  <si>
    <t>Napomena: Ukupan iznos stavke "Neto financijski rashodi" Revidiranog izvješća (Bilješka 11) u iznosu HRK 4.416 tis. je iskazan u stavkama "Financijski prihodi" (AOP 030; HRK 981 tis.) i "Financijski rashodi" (AOP 041; HRK 5.397 tis.).</t>
  </si>
  <si>
    <t>FINANCIJSKI RASHODI</t>
  </si>
  <si>
    <t>GFI-POD stavka "Financijski rashodi" (AOP 041; HRK 5.397tis.) je u Revidiranom izvještaju iskazana unutar stavki "Neto financijski prihodi/(rashodi)" u dijelu financijskih rashoda (Bilješka 11; "Rashod od kamata" HRK 5.287 tis., "Ostali financijski rashodi" HRK 110 tis.).</t>
  </si>
  <si>
    <t xml:space="preserve">UDIO U GUBITKU OD DRUŠTAVA POVEZANIH SUDJELUJUĆIM INTERESOM </t>
  </si>
  <si>
    <t>UKUPNI PRIHODI (AOP 001+030+049+050)</t>
  </si>
  <si>
    <t>UKUPNI RASHODI (AOP 007+041+051+052)</t>
  </si>
  <si>
    <t>DOBIT ILI GUBITAK PRIJE OPOREZIVANJA (AOP 053-054)</t>
  </si>
  <si>
    <t>POREZ NA DOBIT</t>
  </si>
  <si>
    <t>DOBIT RAZDOBLJA (AOP 055-058)</t>
  </si>
  <si>
    <t>Rekapitulacija usporedbe GFI-POD računa dobiti i gubitka te nekonsolidiranog izvještaja o sveobuhvatnoj dobiti iz Revidiranog izvještaja za 2020. godinu</t>
  </si>
  <si>
    <t>u razdoblju od 1.1.2020. do 31.12.2020.</t>
  </si>
  <si>
    <t xml:space="preserve"> 6+dio 9</t>
  </si>
  <si>
    <t>GFI-POD stavke "Prihodi na temelju upotrebe vlastitih proizvoda, roba i usluga" (AOP 004; HRK 21 tis.) , "Ostali poslovni prihodi s poduzetnicima unutar grupe" (AOP 005; HRK 298 tis.) "Ostali poslovni prihodi (izvan grupe)" (AOP 006; HR 5.624 tis.) su u Revidiranom izvještaju iskazane unutar stavki "Ostali prihodi" (Bilješka 6; "Prihod od subvencija, državnih potpora i sponzorstva" HRK 1.784 tis., "Prihod od ukidanja rezervacija za sudske sporove" HRK 1.417 tis., "Prihod od prefakturiranja" HRK 483 tis., "Prihod od osiguranja i po sudskim žalbama" HRK 901 tis., "Prihod od upotrebe vlastitih proizvoda" HRK 21 tis., "Ostali prihodi" HRK 1.150 tis. ; "Ostali poslovni rashodi" (Bilješka 9; "Naplata otpisanih potraživanja" HRK 186 tis.</t>
  </si>
  <si>
    <t>Napomena: Ukupan iznos stavke "Ostali prihodi" Revidiranog izvješća (Bilješka 6) u iznosu HRK 5.756. tis. je iskazan u stavci "Prihodi na temelju upotrebe vlastitih proizvoda, roba i usluga, ostali poslovni prihodi s poduzetnicima unutar grupe te ostali poslovni prihodi (izvan grupe)" (AOP 004, 005 i 006; HRK 5.756 tis.).</t>
  </si>
  <si>
    <t xml:space="preserve">Ukupan iznos stavke "Ostali poslovni rashodi" Revidiranog izvješća (Bilješka 9) u iznosu HRK 11.413 tis. je iskazan u stavkama "Ostali troškovi" (AOP 018; HRK 9.746 tis.), "Vrijednosna usklađenja" (AOP 019 HRK 115 tis.), "Rezerviranja" (AOP 022; HRK 267 tis.) , "Ostali poslovni rashodi" (AOP 029; HRK 1.471 tis.) te "Naplata otpisanih potraživanja" (AOP 006; HRK -186 tis.). </t>
  </si>
  <si>
    <t xml:space="preserve">Obzirom na drukčiji prikaz, a radi usporedivosti GFI-POD i Revidiranog izvještaja nužno je zbirno promatrati GFI-POD stavke "Materijalni troškovi" (AOP 009; HRK 27.823 tis.),  "Troškovi osoblja" (AOP 013; HRK 23.713 tis.), "Ostali troškovi" (AOP 018; HRK 14.541 tis.), "Vrijednosna usklađenja" (AOP 019; HRK 115  tis.), "Rezerviranja" (AOP 022; 3.148 tis.) i "Ostali poslovni rashodi" (AOP 029; HRK 1.433 tis.) u odnosu na stavke "Nabavna vrijednost materijala i usluga" (Bilješka 7; HRK 29.614 tis.),   "Troškovi zaposlenih" (Bilješka 8; HRK 29.598 tis.), "Ostali poslovni rashodi (Bilješka 9; HRK 11.413 tis.) te "Ostali dobici /(gubici) neto (Bilješka 10; HRK -39 tis.)  bez stavke "Naplata otpisanih potraživanja" (AOP 006; HRK -186 tis.) Revidiranog izvješća.                                                                                                   </t>
  </si>
  <si>
    <t>Napomena: Ukupan iznos stavke "Ostali poslovni rashodi" Revidiranog izvješća (Bilješka 9) u iznosu HRK 11.413 tis. je iskazan u stavkama "Ostali troškovi" (AOP 018; HRK 9.746 tis.), "Vrijednosna usklađenja" (AOP 019; HRK 115 tis.), "Rezerviranja" (AOP 022; HRK 267 tis.) , "Ostali poslovni rashodi" (AOP 029; HRK 1.471 tis.) te "Naplata otpisanih potraživanja" (AOP 006; HRK -186 tis.).</t>
  </si>
  <si>
    <t xml:space="preserve">GFI-POD stavka "Materijalni troškovi" (AOP 009; HRK 27.823 tis.) je u Revidiranom izvještaju iskazana u stavci "Nabavna vrijednost materijala i usluga" (Bilješka 7; "Utrošene sirovine i materijal" HRK 6.836 tis.; "Trošak prodane robe" HRK 68 tis.; "Utrošena energija i voda" HRK 6.189 tis.; "Inventar" HRK 2.105 tis.; "Materijal za održavanje" HRK 883 tis.; "Usluge posredovanja" HRK 2.408 tis.; "Investicijsko održavanje" HRK 316 tis.; "Usluge održavanja" HRK 2.256 tis.; "Usluge praone" HRK 982 tis.; " Komunalne usluge" HRK 1.973 tis.; "Usluge animacije" HRK 654 tis.; "Telekomunikacijske i prijevozne usluge" HRK 1.029 tis.; "Naknada za usluge rezervacijskog centra" HRK 1.113 tis.; "Reklama, propaganda i sajmovi" HRK 147 tis.; "Najamnine" HRK 524 tis.;  "Usluge aranžmana i drugih sadržaja" HRK 63 tis.; "Ostale usluge" HRK 277 tis.                                 </t>
  </si>
  <si>
    <t xml:space="preserve">Napomena: Ukupan iznos stavke "Nabavna vrijednost materijala i usluga" Revidiranog izvješća (Bilješka 7) u iznosu HRK 29.614. tis. je iskazan u stavci "Materijalni troškovi" (AOP 009; HRK 27.822 tis.)  i "Ostali troškovi" (AOP 018; HRK 1.792 tis.). </t>
  </si>
  <si>
    <t>GFI-POD stavka "Troškovi osoblja" (AOP 013; HRK 23.713 tis.) je u Revidiranom izvještaju iskazana unutar stavke "Troškovi zaposlenih" (Bilješka 8; "Plaće - neto" HRK 15.792 tis., "Troškovi poreza i doprinosa iz plaće" HRK 5.324 tis., "Troškovi doprinosa na plaće" HRK 2.597 tis.</t>
  </si>
  <si>
    <t>Napomena: Ukupan iznos stavke "Troškovi zaposlenih" Revidiranog izvješća (Bilješka 8) u iznosu HRK 29.598 tis. je iskazan u stavkama "Troškovi osoblja" (AOP 013; HRK 23.713 tis.), "Ostali troškovi" (AOP 018; HRK 3.004 tis.) i "Rezerviranja" (AOP 022; HRK 2.881 tis.).</t>
  </si>
  <si>
    <t>GFI-POD stavka "Ostali troškovi" (AOP 018; HRK 14.541 tis.) je u Revidiranom izvještaju iskazana unutar stavki "Nabavna vrijednost materijala i usluga" (Bilješka 7; Managment naknada HRK 1.792, "Troškovi zaposlenih" (Bilješka 8; "Trošak otpremnina" HRK 185 tis., "Ostali troškovi zaposlenih" HRK 2.818 tis.) te "Ostali poslovni rashodi" (Bilješka 9; "Komunalne naknade i slične naknade i doprinosi" HRK 5.073 tis., "Profesionalne usluge i druge naknade" HRK 3.361 tis., "Troškovi reprezentacije i putovanja" HRK 220 tis. HRK, "Premije osiguranja" HRK 824 tis., "Bankarske usluge" HRK 136 tis., "Pretplata, članarine, takse" HRK 132 tis.).</t>
  </si>
  <si>
    <t>Napomena: Ukupan iznos stavke "Nabavna vrijednost materijala i usluga" Revidiranog izvješća (Bilješka 7) u iznosu HRK 29.614 tis. je iskazan u stavci "Materijalni troškovi" (AOP 009; HRK 27.822 tis.  i "Ostali troškovi" (AOP 018; HRK 1.792 tis.).                                            Ukupan iznos stavke "Troškovi zaposlenih" Revidiranog izvješća (Bilješka 8) u iznosu HRK 29.598 tis. je iskazan u stavkama "Troškovi osoblja" (AOP 013; HRK 23.713 tis.), "Ostali troškovi" (AOP 018; HRK 3.004 tis.) i "Rezerviranja" (AOP 022; HRK 2.881 tis.)</t>
  </si>
  <si>
    <t>Ukupan iznos stavke "Ostali poslovni rashodi" Revidiranog izvješća (Bilješka 9) u iznosu HRK 11.413 tis. je iskazan u stavkama "Ostali troškovi" (AOP 018; HRK 9.746 tis.), "Vrijednosna usklađenja" (AOP 019; HRK 115 tis.), "Rezerviranja" (AOP 022; HRK 267 tis.) , "Ostali poslovni rashodi" (AOP 029; HRK 1.471 tis.) te "Naplata otpisanih potraživanja" (AOP 006; HRK -186 tis.).</t>
  </si>
  <si>
    <t>GFI-POD stavka "Vrijednosna usklađenja" (AOP 019; HRK 115 tis.) je u Revidiranom izvještaju iskazana unutar stavke "Ostali poslovni rashodi" (Bilješka 9; "Vrijednosno usklađenje imovine" u usporedivom iznosu HRK 115 tis.).</t>
  </si>
  <si>
    <t>GFI-POD stavka "Rezerviranja" (AOP 022; HRK 3.148 tis.) je u Revidiranom izvještaju iskazana unutar stavki "Troškovi zaposlenih" (Bilješka 8; "Trošak rezerviranja za zaposlene" HRK 2.881 tis.) te "Ostali poslovni rashodi" (Bilješka 9; "Rezerviranja za sudske sporove" HRK 267 tis. ).</t>
  </si>
  <si>
    <t>Napomena: Ukupan iznos stavke "Troškovi zaposlenih" Revidiranog izvješća (Bilješka 8) u iznosu HRK 29.598 tis. je iskazan u stavkama "Troškovi osoblja" (AOP 013; HRK 23.713 tis.), "Ostali troškovi" (AOP 018; HRK 3.004 tis.) i "Rezerviranja" (AOP 022; HRK 2.881 tis.)</t>
  </si>
  <si>
    <t>Ukupan iznos stavke "Ostali poslovni rashodi" Revidiranog izvješća (Bilješka 9) u iznosu HRK 11.413 tis. je iskazan u stavkama "Ostali troškovi" (AOP 018; HRK 9.746  tis.), "Vrijednosna usklađenja" (AOP 019; HRK 115 tis.), "Rezerviranja" (AOP 022; HRK 267 tis.) , "Ostali poslovni rashodi" (AOP 029; HRK 1.471 tis.) te "Naplata otpisanih potraživanja" (AOP 006; HRK -186 tis.).</t>
  </si>
  <si>
    <t>Dio 9 + 10</t>
  </si>
  <si>
    <t>GFI-POD stavka "Ostali poslovni rashodi" (AOP 029; HRK 1.433 tis.) je u Revidiranom izvještaju iskazana unutar stavki "Ostali poslovni rashodi" (Bilješka 9; "Otpisi nekretnina, postrojenja i oprema" HRK 990 tis., "Troškovi iz proteklih godina, donacije i ostalo" HRK 482 tis. te"Ostali dobici/(gubici) neto (Bilješka 10; "Neto dobici/(gubici) od prodaje nekretnine, postrojenja i opreme" HRK 39 tis. ).</t>
  </si>
  <si>
    <t>GFI-POD stavka "Financijski prihodi" (AOP 030; HRK 516 tis.) je u Revidiranom izvještaju iskazana unutar stavki "Neto financijski prihodi/(rashodi)" u dijelu financijskih prihoda (Bilješka 11; "Prihodi od kamata" HRK 5 tis., "Neto pozitivne tečajne razlike – ostale" HRK 263 tis.,  "Naknada za prijevremena plaćanja" HRK 248 tis.).</t>
  </si>
  <si>
    <t>Napomena: Ukupan iznos stavke "Neto financijski rashodi" Revidiranog izvješća (Bilješka 11) u iznosu HRK 8.478 tis. je iskazan u stavkama "Financijski prihodi" (AOP 030; HRK 516 tis.) i "Financijski rashodi" (AOP 041; HRK 8.994 tis.).</t>
  </si>
  <si>
    <t>GFI-POD stavka "Financijski rashodi" (AOP 041; HRK 8.994 tis.) je u Revidiranom izvještaju iskazana unutar stavki "Neto financijski prihodi/(rashodi)" u dijelu financijskih rashoda (Bilješka 11; "Rashod od kamata" HRK 5.351 tis., "Neto pozitivne/(negativne) tečajne razlike od financijskih aktivnosti" HRK 3.509 tis., "Ostali financijski rashodi" HRK 134 tis.).</t>
  </si>
  <si>
    <t>Napomena: Ukupan iznos stavke "Ostali poslovni rashodi" Revidiranog izvješća (Bilješka 9) u iznosu HRK 11.413 tis. je iskazan u stavkama "Ostali troškovi" (AOP 018; HRK 9.746  tis.), "Vrijednosna usklađenja" (AOP 019; HRK 115 tis.), "Rezerviranja" (AOP 022; HRK 267 tis.) , "Ostali poslovni rashodi" (AOP 029; HRK 1.471 tis.) te " Naplata otpisanih potraživanja" (AOP 006; HRK -186 tis.).</t>
  </si>
  <si>
    <t>Rekapitulacija usporedbe GFI-POD novčanog toka te nekonsolidiranog izvještaja o novčanom toku iz Revidiranog izvještaja za 2021. godinu</t>
  </si>
  <si>
    <t>GFI-POD IZVJEŠTAJ O NOVČANOM TOKU u razdoblju od 1.1.2021. do 31.12.2021.</t>
  </si>
  <si>
    <t>A) NETO NOVČANI TOKOVI OD POSLOVNIH AKTIVNOSTI</t>
  </si>
  <si>
    <t>GFI-POD stavka "Neto novčani tokovi od poslovnih aktivnosti" (AOP 020; HRK 127.137 tis.) je u Revidiranom izvještaju iskazana u stavkama "Neto novčani priljev od  poslovnih aktivnosti" u usporedivom iznosu HRK 133.059 tis. te stavci "Plaćena kamata" (Novčani tok od financijskih aktivnosti) u iznosu HRK -5.923 tis.</t>
  </si>
  <si>
    <t xml:space="preserve">B) NETO NOVČANI TOKOVI OD INVESTICIJSKIH AKTIVNOSTI </t>
  </si>
  <si>
    <t>GFI-POD stavka "Neto novčani tokovi od investicijskih aktivnosti" (AOP 034; HRK -69.468 tis.) je u Revidiranom izvještaju iskazana u stavci "Neto novčani odljev od ulagačkih aktivnosti" u usporedivom iznosu HRK -69.468 tis.</t>
  </si>
  <si>
    <t>C) NETO NOVČANI TOKOVI OD FINANCIJSKIH AKTIVNOSTI</t>
  </si>
  <si>
    <t>GFI-POD stavka "Neto novčani tokovi od financijskih aktivnosti" (AOP 046; HRK 334.623 tis.) je u Revidiranom izvještaju iskazana u stavci "Novčani tok od financijskih aktivnosti" u usporedivom iznosu HRK 328.700 tis. uvećanoj za stavku "Plaćena kamata" u iznosu HRK 5.923 tis.</t>
  </si>
  <si>
    <t>D) NETO POVEĆANJE ILI SMANJENJE NOVČANIH TOKOVA (AOP 020+034+046)</t>
  </si>
  <si>
    <t>F) NOVAC I NOVČANI EKVIVALENTI NA KRAJU RAZDOBLJA (AOP 048+049)</t>
  </si>
  <si>
    <t>Rekapitulacija usporedbe GFI-POD novčanog toka te nekonsolidiranog izvještaja o novčanom toku iz Revidiranog izvještaja za 2020. godinu</t>
  </si>
  <si>
    <t>GFI-POD IZVJEŠTAJ O NOVČANOM TOKU u razdoblju od 1.1.2020. do 31.12.2020.</t>
  </si>
  <si>
    <t>GFI-POD stavka "Neto novčani tokovi od poslovnih aktivnosti" (AOP 020; HRK -6.006 tis.) je u Revidiranom izvještaju iskazana u stavkama "Neto novčani priljev od  poslovnih aktivnosti" u usporedivom iznosu HRK -764 tis. te stavci "Plaćena kamata" (Novčani tok od financijskih aktivnosti) u iznosu HRK -5.242 tis.</t>
  </si>
  <si>
    <t>GFI-POD stavka "Neto novčani tokovi od investicijskih aktivnosti" (AOP 034; HRK -159.206 tis.) je u Revidiranom izvještaju iskazana u stavci "Neto novčani odljev od ulagačkih aktivnosti" u usporedivom iznosu HRK -159.206 tis.</t>
  </si>
  <si>
    <t>GFI-POD stavka "Neto novčani tokovi od financijskih aktivnosti" (AOP 046; HRK 6.732 tis.) je u Revidiranom izvještaju iskazana u stavci "Novčani tok od financijskih aktivnosti" u usporedivom iznosu HRK 1.490 tis. uvećanoj za stavku "Plaćena kamata" u iznosu HRK 5.242 tis.</t>
  </si>
  <si>
    <t>Rekapitulacija usporedbe GFI-POD Izvještaja o promjenama kapitala te nekonsolidiranog izvještaja o promjenama kapitala iz Revidiranog izvještaja za 2021. godinu</t>
  </si>
  <si>
    <t>GFI-POD IZVJEŠTAJ O PROMJENAMA KAPITALA</t>
  </si>
  <si>
    <t>25+26</t>
  </si>
  <si>
    <t>GFI-POD stavka "Kapital i rezerve" (AOP 067; HRK 1.806.909 tis.) je u Revidiranom izvještaju iskazana u stavkama "Dionički kapital" (Bilješka 25 u usporedivom iznosu HRK 1.516.434 tis.), "Vlastite dionice" (Bilješka 25 u usporedivom iznosu HRK -41 tis.), "Kapitalne rezerve" (Bilješka 26 u usporedivom iznosu HRK 153.852 tis.),  "Zakonske rezerve" (Bilješka 26 u usporedivom iznosu HRK 29.910 tis.),  "Zadržana dobit" (Bilješka 26 u usporedivom iznosu HRK 106.754 tis.).</t>
  </si>
  <si>
    <t>Rekapitulacija usporedbe GFI-POD Izvještaja o promjenama kapitala te nekonsolidiranog izvještaja o promjenama kapitala iz Revidiranog izvještaja za 2020. godinu</t>
  </si>
  <si>
    <t>GFI-POD stavka "Kapital i rezerve" (AOP 067; HRK 1.101.477 tis.) je u Revidiranom izvještaju iskazana u stavkama "Dionički kapital" (Bilješka 25 u usporedivom iznosu HRK 826.668 tis.), "Vlastite dionice" (Bilješka 25 u usporedivom iznosu HRK -41 tis.), "Kapitalne rezerve" (Bilješka 26 u usporedivom iznosu HRK 153.852 tis.),  "Zakonske rezerve" (Bilješka 26 u usporedivom iznosu HRK 29.910 tis.),  "Zadržana dobit" (Bilješka 26 u usporedivom iznosu HRK 91.088 tis.).</t>
  </si>
  <si>
    <t>Napomena: Stavka Revidiranog izvještaja „Zadržana dobit“ (Bilješka 26; HRK 91.088 tis.) odgovara zbroju GFI POD stavki "Gubitak poslovne godine" (AOP 088; HRK -37.806 tis.) te dijela stavke "Zadržana dobit" (AOP 084; HRK 128.894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</si>
</sst>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70" formatCode="#,##0_ ;\-#,##0\ "/>
  </numFmts>
  <fonts count="5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name val="Calibri"/>
      <family val="2"/>
      <charset val="238"/>
    </font>
    <font>
      <b/>
      <sz val="14"/>
      <color rgb="FF1F497D"/>
      <name val="Calibri"/>
      <family val="2"/>
      <charset val="238"/>
    </font>
    <font>
      <b/>
      <sz val="12"/>
      <color rgb="FF1F497D"/>
      <name val="Calibri"/>
      <family val="2"/>
      <charset val="238"/>
    </font>
    <font>
      <b/>
      <sz val="10"/>
      <color rgb="FF000000"/>
      <name val="Arial"/>
      <family val="2"/>
      <charset val="238"/>
    </font>
    <font>
      <b/>
      <sz val="10"/>
      <color rgb="FF333399"/>
      <name val="Arial"/>
      <family val="2"/>
      <charset val="238"/>
    </font>
    <font>
      <sz val="10"/>
      <color rgb="FF333399"/>
      <name val="Arial"/>
      <family val="2"/>
      <charset val="238"/>
    </font>
    <font>
      <sz val="10"/>
      <color rgb="FF000000"/>
      <name val="Arial"/>
      <family val="2"/>
      <charset val="238"/>
    </font>
    <font>
      <b/>
      <sz val="10"/>
      <color rgb="FF1F497D"/>
      <name val="Arial"/>
      <family val="2"/>
      <charset val="238"/>
    </font>
    <font>
      <b/>
      <sz val="12"/>
      <color rgb="FF1F497D"/>
      <name val="Arial"/>
      <family val="2"/>
      <charset val="238"/>
    </font>
    <font>
      <sz val="12"/>
      <name val="Arial"/>
      <family val="2"/>
      <charset val="238"/>
    </font>
    <font>
      <sz val="10"/>
      <color rgb="FFFF0000"/>
      <name val="Arial"/>
      <family val="2"/>
      <charset val="238"/>
    </font>
    <font>
      <b/>
      <sz val="10"/>
      <color rgb="FFFF0000"/>
      <name val="Arial"/>
      <family val="2"/>
      <charset val="238"/>
    </font>
    <font>
      <sz val="10"/>
      <color rgb="FF1F4E7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A6A6A6"/>
        <bgColor indexed="64"/>
      </patternFill>
    </fill>
    <fill>
      <patternFill patternType="solid">
        <fgColor rgb="FFBDD7EE"/>
        <bgColor indexed="64"/>
      </patternFill>
    </fill>
    <fill>
      <patternFill patternType="solid">
        <fgColor rgb="FFFFFFFF"/>
        <bgColor indexed="64"/>
      </patternFill>
    </fill>
  </fills>
  <borders count="10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A6A6A6"/>
      </right>
      <top/>
      <bottom style="medium">
        <color rgb="FF1F497D"/>
      </bottom>
      <diagonal/>
    </border>
    <border>
      <left style="medium">
        <color rgb="FF000000"/>
      </left>
      <right style="medium">
        <color rgb="FFA6A6A6"/>
      </right>
      <top/>
      <bottom/>
      <diagonal/>
    </border>
    <border>
      <left/>
      <right style="medium">
        <color rgb="FFA6A6A6"/>
      </right>
      <top/>
      <bottom style="medium">
        <color rgb="FF1F497D"/>
      </bottom>
      <diagonal/>
    </border>
    <border>
      <left/>
      <right style="medium">
        <color rgb="FFA6A6A6"/>
      </right>
      <top/>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style="medium">
        <color indexed="64"/>
      </right>
      <top/>
      <bottom style="medium">
        <color indexed="64"/>
      </bottom>
      <diagonal/>
    </border>
    <border>
      <left style="medium">
        <color rgb="FF1F497D"/>
      </left>
      <right style="medium">
        <color rgb="FF1F497D"/>
      </right>
      <top/>
      <bottom/>
      <diagonal/>
    </border>
    <border>
      <left/>
      <right style="medium">
        <color rgb="FF1F497D"/>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rgb="FFA6A6A6"/>
      </left>
      <right style="medium">
        <color rgb="FFA6A6A6"/>
      </right>
      <top/>
      <bottom/>
      <diagonal/>
    </border>
    <border>
      <left style="medium">
        <color rgb="FFA6A6A6"/>
      </left>
      <right style="medium">
        <color rgb="FFA6A6A6"/>
      </right>
      <top/>
      <bottom style="medium">
        <color rgb="FF1F497D"/>
      </bottom>
      <diagonal/>
    </border>
    <border>
      <left style="medium">
        <color rgb="FFA6A6A6"/>
      </left>
      <right style="medium">
        <color rgb="FF000000"/>
      </right>
      <top/>
      <bottom/>
      <diagonal/>
    </border>
    <border>
      <left style="medium">
        <color rgb="FFA6A6A6"/>
      </left>
      <right style="medium">
        <color rgb="FF000000"/>
      </right>
      <top/>
      <bottom style="medium">
        <color rgb="FF1F497D"/>
      </bottom>
      <diagonal/>
    </border>
    <border>
      <left style="medium">
        <color rgb="FF1F497D"/>
      </left>
      <right style="medium">
        <color rgb="FF1F497D"/>
      </right>
      <top style="medium">
        <color rgb="FF1F497D"/>
      </top>
      <bottom/>
      <diagonal/>
    </border>
    <border>
      <left style="medium">
        <color rgb="FFA6A6A6"/>
      </left>
      <right style="medium">
        <color rgb="FFA6A6A6"/>
      </right>
      <top style="medium">
        <color indexed="64"/>
      </top>
      <bottom/>
      <diagonal/>
    </border>
    <border>
      <left style="medium">
        <color rgb="FFA6A6A6"/>
      </left>
      <right style="medium">
        <color rgb="FF000000"/>
      </right>
      <top style="medium">
        <color indexed="64"/>
      </top>
      <bottom/>
      <diagonal/>
    </border>
    <border>
      <left style="medium">
        <color rgb="FF1F497D"/>
      </left>
      <right style="medium">
        <color rgb="FF1F497D"/>
      </right>
      <top style="medium">
        <color indexed="64"/>
      </top>
      <bottom/>
      <diagonal/>
    </border>
    <border>
      <left style="medium">
        <color rgb="FFA6A6A6"/>
      </left>
      <right style="medium">
        <color rgb="FFA6A6A6"/>
      </right>
      <top style="medium">
        <color rgb="FF1F497D"/>
      </top>
      <bottom/>
      <diagonal/>
    </border>
    <border>
      <left style="medium">
        <color rgb="FFA6A6A6"/>
      </left>
      <right style="medium">
        <color rgb="FF000000"/>
      </right>
      <top style="medium">
        <color rgb="FF1F497D"/>
      </top>
      <bottom/>
      <diagonal/>
    </border>
    <border>
      <left style="medium">
        <color rgb="FF1F497D"/>
      </left>
      <right style="medium">
        <color indexed="64"/>
      </right>
      <top style="medium">
        <color rgb="FF1F497D"/>
      </top>
      <bottom/>
      <diagonal/>
    </border>
    <border>
      <left style="medium">
        <color rgb="FF1F497D"/>
      </left>
      <right style="medium">
        <color indexed="64"/>
      </right>
      <top/>
      <bottom style="medium">
        <color indexed="64"/>
      </bottom>
      <diagonal/>
    </border>
    <border>
      <left style="medium">
        <color indexed="64"/>
      </left>
      <right style="medium">
        <color indexed="64"/>
      </right>
      <top style="medium">
        <color rgb="FF1F497D"/>
      </top>
      <bottom/>
      <diagonal/>
    </border>
    <border>
      <left style="medium">
        <color rgb="FF1F497D"/>
      </left>
      <right style="medium">
        <color indexed="64"/>
      </right>
      <top style="medium">
        <color indexed="64"/>
      </top>
      <bottom/>
      <diagonal/>
    </border>
    <border>
      <left style="medium">
        <color indexed="64"/>
      </left>
      <right style="medium">
        <color indexed="64"/>
      </right>
      <top style="medium">
        <color indexed="64"/>
      </top>
      <bottom/>
      <diagonal/>
    </border>
    <border>
      <left style="medium">
        <color rgb="FF000000"/>
      </left>
      <right style="medium">
        <color rgb="FFA6A6A6"/>
      </right>
      <top style="medium">
        <color indexed="64"/>
      </top>
      <bottom/>
      <diagonal/>
    </border>
    <border>
      <left/>
      <right style="medium">
        <color rgb="FFA6A6A6"/>
      </right>
      <top style="medium">
        <color indexed="64"/>
      </top>
      <bottom/>
      <diagonal/>
    </border>
    <border>
      <left/>
      <right/>
      <top/>
      <bottom style="medium">
        <color indexed="64"/>
      </bottom>
      <diagonal/>
    </border>
    <border>
      <left style="medium">
        <color rgb="FF000000"/>
      </left>
      <right/>
      <top/>
      <bottom/>
      <diagonal/>
    </border>
    <border>
      <left style="medium">
        <color rgb="FF1F497D"/>
      </left>
      <right/>
      <top/>
      <bottom/>
      <diagonal/>
    </border>
    <border>
      <left/>
      <right/>
      <top/>
      <bottom style="medium">
        <color rgb="FF1F497D"/>
      </bottom>
      <diagonal/>
    </border>
    <border>
      <left style="medium">
        <color rgb="FFA6A6A6"/>
      </left>
      <right/>
      <top/>
      <bottom/>
      <diagonal/>
    </border>
    <border>
      <left style="medium">
        <color rgb="FFA6A6A6"/>
      </left>
      <right/>
      <top/>
      <bottom style="medium">
        <color rgb="FF1F497D"/>
      </bottom>
      <diagonal/>
    </border>
    <border>
      <left style="medium">
        <color rgb="FF1F497D"/>
      </left>
      <right/>
      <top style="medium">
        <color rgb="FF1F497D"/>
      </top>
      <bottom style="medium">
        <color rgb="FF1F497D"/>
      </bottom>
      <diagonal/>
    </border>
    <border>
      <left style="medium">
        <color rgb="FF1F497D"/>
      </left>
      <right/>
      <top style="medium">
        <color rgb="FF1F497D"/>
      </top>
      <bottom/>
      <diagonal/>
    </border>
    <border>
      <left style="medium">
        <color rgb="FF1F497D"/>
      </left>
      <right/>
      <top/>
      <bottom style="medium">
        <color rgb="FF1F497D"/>
      </bottom>
      <diagonal/>
    </border>
    <border>
      <left style="medium">
        <color rgb="FFA6A6A6"/>
      </left>
      <right/>
      <top style="medium">
        <color rgb="FF1F497D"/>
      </top>
      <bottom/>
      <diagonal/>
    </border>
    <border>
      <left/>
      <right/>
      <top style="medium">
        <color rgb="FF1F497D"/>
      </top>
      <bottom/>
      <diagonal/>
    </border>
    <border>
      <left/>
      <right/>
      <top style="medium">
        <color rgb="FF1F497D"/>
      </top>
      <bottom style="medium">
        <color rgb="FF1F497D"/>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style="medium">
        <color theme="3"/>
      </right>
      <top/>
      <bottom/>
      <diagonal/>
    </border>
    <border>
      <left style="medium">
        <color theme="3"/>
      </left>
      <right style="medium">
        <color theme="3"/>
      </right>
      <top/>
      <bottom style="medium">
        <color rgb="FF1F497D"/>
      </bottom>
      <diagonal/>
    </border>
    <border>
      <left style="medium">
        <color theme="3"/>
      </left>
      <right style="medium">
        <color theme="3"/>
      </right>
      <top style="medium">
        <color rgb="FF1F497D"/>
      </top>
      <bottom/>
      <diagonal/>
    </border>
    <border>
      <left style="medium">
        <color rgb="FFA6A6A6"/>
      </left>
      <right/>
      <top style="medium">
        <color theme="3"/>
      </top>
      <bottom/>
      <diagonal/>
    </border>
    <border>
      <left style="medium">
        <color rgb="FFA6A6A6"/>
      </left>
      <right/>
      <top/>
      <bottom style="medium">
        <color theme="3"/>
      </bottom>
      <diagonal/>
    </border>
    <border>
      <left style="medium">
        <color theme="3"/>
      </left>
      <right style="medium">
        <color rgb="FFA6A6A6"/>
      </right>
      <top style="medium">
        <color theme="3"/>
      </top>
      <bottom/>
      <diagonal/>
    </border>
    <border>
      <left/>
      <right style="medium">
        <color rgb="FFA6A6A6"/>
      </right>
      <top style="medium">
        <color theme="3"/>
      </top>
      <bottom/>
      <diagonal/>
    </border>
    <border>
      <left/>
      <right/>
      <top style="medium">
        <color theme="3"/>
      </top>
      <bottom/>
      <diagonal/>
    </border>
    <border>
      <left style="medium">
        <color rgb="FFA6A6A6"/>
      </left>
      <right style="medium">
        <color theme="3"/>
      </right>
      <top style="medium">
        <color theme="3"/>
      </top>
      <bottom/>
      <diagonal/>
    </border>
    <border>
      <left style="medium">
        <color theme="3"/>
      </left>
      <right style="medium">
        <color rgb="FFA6A6A6"/>
      </right>
      <top/>
      <bottom/>
      <diagonal/>
    </border>
    <border>
      <left style="medium">
        <color rgb="FFA6A6A6"/>
      </left>
      <right style="medium">
        <color theme="3"/>
      </right>
      <top/>
      <bottom/>
      <diagonal/>
    </border>
    <border>
      <left style="medium">
        <color theme="3"/>
      </left>
      <right style="medium">
        <color rgb="FFA6A6A6"/>
      </right>
      <top/>
      <bottom style="medium">
        <color rgb="FF1F497D"/>
      </bottom>
      <diagonal/>
    </border>
    <border>
      <left style="medium">
        <color rgb="FFA6A6A6"/>
      </left>
      <right style="medium">
        <color theme="3"/>
      </right>
      <top/>
      <bottom style="medium">
        <color rgb="FF1F497D"/>
      </bottom>
      <diagonal/>
    </border>
    <border>
      <left/>
      <right style="medium">
        <color theme="3"/>
      </right>
      <top/>
      <bottom style="medium">
        <color theme="3"/>
      </bottom>
      <diagonal/>
    </border>
    <border>
      <left/>
      <right style="medium">
        <color theme="3"/>
      </right>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style="medium">
        <color theme="3"/>
      </left>
      <right style="medium">
        <color rgb="FF1F497D"/>
      </right>
      <top style="medium">
        <color rgb="FF1F497D"/>
      </top>
      <bottom/>
      <diagonal/>
    </border>
    <border>
      <left style="medium">
        <color theme="3"/>
      </left>
      <right style="medium">
        <color rgb="FF1F497D"/>
      </right>
      <top/>
      <bottom style="medium">
        <color theme="3"/>
      </bottom>
      <diagonal/>
    </border>
    <border>
      <left style="medium">
        <color rgb="FF1F497D"/>
      </left>
      <right/>
      <top/>
      <bottom style="medium">
        <color theme="3"/>
      </bottom>
      <diagonal/>
    </border>
    <border>
      <left style="medium">
        <color rgb="FF1F497D"/>
      </left>
      <right style="medium">
        <color rgb="FF1F497D"/>
      </right>
      <top/>
      <bottom style="medium">
        <color theme="3"/>
      </bottom>
      <diagonal/>
    </border>
    <border>
      <left style="medium">
        <color rgb="FF1F497D"/>
      </left>
      <right/>
      <top style="medium">
        <color rgb="FF1F497D"/>
      </top>
      <bottom style="medium">
        <color theme="3"/>
      </bottom>
      <diagonal/>
    </border>
    <border>
      <left/>
      <right style="medium">
        <color rgb="FF1F497D"/>
      </right>
      <top style="medium">
        <color rgb="FF1F497D"/>
      </top>
      <bottom style="medium">
        <color theme="3"/>
      </bottom>
      <diagonal/>
    </border>
    <border>
      <left/>
      <right/>
      <top style="medium">
        <color rgb="FF1F497D"/>
      </top>
      <bottom style="medium">
        <color theme="3"/>
      </bottom>
      <diagonal/>
    </border>
    <border>
      <left style="medium">
        <color rgb="FF1F497D"/>
      </left>
      <right style="medium">
        <color theme="3"/>
      </right>
      <top style="medium">
        <color rgb="FF1F497D"/>
      </top>
      <bottom/>
      <diagonal/>
    </border>
    <border>
      <left style="medium">
        <color rgb="FF1F497D"/>
      </left>
      <right style="medium">
        <color theme="3"/>
      </right>
      <top/>
      <bottom/>
      <diagonal/>
    </border>
    <border>
      <left style="medium">
        <color rgb="FF1F497D"/>
      </left>
      <right style="medium">
        <color theme="3"/>
      </right>
      <top/>
      <bottom style="medium">
        <color rgb="FF1F497D"/>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5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39" fillId="0" borderId="0" xfId="0" applyFont="1" applyAlignment="1">
      <alignment vertical="center"/>
    </xf>
    <xf numFmtId="0" fontId="38" fillId="0" borderId="0" xfId="0" applyFont="1" applyAlignment="1">
      <alignment vertical="center" wrapText="1"/>
    </xf>
    <xf numFmtId="0" fontId="38" fillId="0" borderId="0" xfId="0" applyFont="1" applyAlignment="1">
      <alignment vertical="center" wrapText="1"/>
    </xf>
    <xf numFmtId="0" fontId="1" fillId="0" borderId="0" xfId="0" applyFont="1" applyAlignment="1">
      <alignment vertical="top"/>
    </xf>
    <xf numFmtId="0" fontId="0" fillId="0" borderId="0" xfId="0" applyAlignment="1">
      <alignment wrapText="1"/>
    </xf>
    <xf numFmtId="0" fontId="1" fillId="15" borderId="34" xfId="0" applyFont="1" applyFill="1" applyBorder="1" applyAlignment="1">
      <alignment horizontal="center" vertical="center" wrapText="1"/>
    </xf>
    <xf numFmtId="0" fontId="1" fillId="15" borderId="33" xfId="0" applyFont="1" applyFill="1" applyBorder="1" applyAlignment="1">
      <alignment vertical="center" wrapText="1"/>
    </xf>
    <xf numFmtId="0" fontId="41" fillId="15" borderId="32" xfId="0" applyFont="1" applyFill="1" applyBorder="1" applyAlignment="1">
      <alignment vertical="center" wrapText="1"/>
    </xf>
    <xf numFmtId="0" fontId="41" fillId="15" borderId="34"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15" borderId="44" xfId="0" applyFont="1" applyFill="1" applyBorder="1" applyAlignment="1">
      <alignment horizontal="center" vertical="center"/>
    </xf>
    <xf numFmtId="0" fontId="41" fillId="15" borderId="31" xfId="0" applyFont="1" applyFill="1" applyBorder="1" applyAlignment="1">
      <alignment vertical="center" wrapText="1"/>
    </xf>
    <xf numFmtId="0" fontId="41" fillId="15" borderId="33" xfId="0" applyFont="1" applyFill="1" applyBorder="1" applyAlignment="1">
      <alignment horizontal="center" vertical="center" wrapText="1"/>
    </xf>
    <xf numFmtId="0" fontId="41" fillId="15" borderId="43" xfId="0" applyFont="1" applyFill="1" applyBorder="1" applyAlignment="1">
      <alignment horizontal="center" vertical="center" wrapText="1"/>
    </xf>
    <xf numFmtId="0" fontId="41" fillId="15" borderId="45" xfId="0" applyFont="1" applyFill="1" applyBorder="1" applyAlignment="1">
      <alignment horizontal="center" vertical="center"/>
    </xf>
    <xf numFmtId="0" fontId="42" fillId="16" borderId="35" xfId="0" applyFont="1" applyFill="1" applyBorder="1" applyAlignment="1">
      <alignment vertical="center" wrapText="1"/>
    </xf>
    <xf numFmtId="0" fontId="42" fillId="16" borderId="36" xfId="0" applyFont="1" applyFill="1" applyBorder="1" applyAlignment="1">
      <alignment horizontal="center" vertical="center" wrapText="1"/>
    </xf>
    <xf numFmtId="3" fontId="42" fillId="16" borderId="37" xfId="0" applyNumberFormat="1" applyFont="1" applyFill="1" applyBorder="1" applyAlignment="1">
      <alignment horizontal="right" vertical="center" wrapText="1"/>
    </xf>
    <xf numFmtId="0" fontId="42" fillId="16" borderId="36" xfId="0" applyFont="1" applyFill="1" applyBorder="1" applyAlignment="1">
      <alignment horizontal="right" vertical="center" wrapText="1"/>
    </xf>
    <xf numFmtId="0" fontId="43" fillId="16" borderId="36" xfId="0" applyFont="1" applyFill="1" applyBorder="1" applyAlignment="1">
      <alignment vertical="center"/>
    </xf>
    <xf numFmtId="0" fontId="44" fillId="0" borderId="35" xfId="0" applyFont="1" applyBorder="1" applyAlignment="1">
      <alignment vertical="center" wrapText="1"/>
    </xf>
    <xf numFmtId="0" fontId="1" fillId="0" borderId="36" xfId="0" applyFont="1" applyBorder="1" applyAlignment="1">
      <alignment horizontal="center" vertical="center" wrapText="1"/>
    </xf>
    <xf numFmtId="3" fontId="1" fillId="0" borderId="36" xfId="0" applyNumberFormat="1" applyFont="1" applyBorder="1" applyAlignment="1">
      <alignment horizontal="right" vertical="center" wrapText="1"/>
    </xf>
    <xf numFmtId="0" fontId="1" fillId="0" borderId="36" xfId="0" applyFont="1" applyBorder="1" applyAlignment="1">
      <alignment horizontal="right" vertical="center" wrapText="1"/>
    </xf>
    <xf numFmtId="0" fontId="44" fillId="0" borderId="36" xfId="0" applyFont="1" applyBorder="1" applyAlignment="1">
      <alignment vertical="center"/>
    </xf>
    <xf numFmtId="0" fontId="44" fillId="0" borderId="36" xfId="0" applyFont="1" applyBorder="1" applyAlignment="1">
      <alignment horizontal="justify" vertical="center" wrapText="1"/>
    </xf>
    <xf numFmtId="0" fontId="44" fillId="0" borderId="36" xfId="0" applyFont="1" applyBorder="1" applyAlignment="1">
      <alignment horizontal="justify" vertical="center"/>
    </xf>
    <xf numFmtId="0" fontId="42" fillId="16" borderId="36" xfId="0" applyFont="1" applyFill="1" applyBorder="1" applyAlignment="1">
      <alignment horizontal="center" vertical="center"/>
    </xf>
    <xf numFmtId="3" fontId="42" fillId="16" borderId="36" xfId="0" applyNumberFormat="1" applyFont="1" applyFill="1" applyBorder="1" applyAlignment="1">
      <alignment horizontal="right" vertical="center" wrapText="1"/>
    </xf>
    <xf numFmtId="0" fontId="42" fillId="16" borderId="36" xfId="0" applyFont="1" applyFill="1" applyBorder="1" applyAlignment="1">
      <alignment horizontal="justify" vertical="center" wrapText="1"/>
    </xf>
    <xf numFmtId="0" fontId="1" fillId="0" borderId="35" xfId="0" applyFont="1" applyBorder="1" applyAlignment="1">
      <alignment vertical="center" wrapText="1"/>
    </xf>
    <xf numFmtId="0" fontId="1" fillId="0" borderId="46" xfId="0" applyFont="1" applyBorder="1" applyAlignment="1">
      <alignment vertical="center" wrapText="1"/>
    </xf>
    <xf numFmtId="0" fontId="1" fillId="0" borderId="46" xfId="0" applyFont="1" applyBorder="1" applyAlignment="1">
      <alignment horizontal="center" vertical="center" wrapText="1"/>
    </xf>
    <xf numFmtId="3" fontId="1" fillId="0" borderId="46" xfId="0" applyNumberFormat="1" applyFont="1" applyBorder="1" applyAlignment="1">
      <alignment horizontal="right" vertical="center" wrapText="1"/>
    </xf>
    <xf numFmtId="0" fontId="1" fillId="0" borderId="46" xfId="0" applyFont="1" applyBorder="1" applyAlignment="1">
      <alignment horizontal="right" vertical="center" wrapText="1"/>
    </xf>
    <xf numFmtId="0" fontId="44" fillId="0" borderId="39" xfId="0" applyFont="1" applyBorder="1" applyAlignment="1">
      <alignment horizontal="justify"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wrapText="1"/>
    </xf>
    <xf numFmtId="3" fontId="1" fillId="0" borderId="35" xfId="0" applyNumberFormat="1" applyFont="1" applyBorder="1" applyAlignment="1">
      <alignment horizontal="right" vertical="center" wrapText="1"/>
    </xf>
    <xf numFmtId="0" fontId="1" fillId="0" borderId="35" xfId="0" applyFont="1" applyBorder="1" applyAlignment="1">
      <alignment horizontal="right" vertical="center" wrapText="1"/>
    </xf>
    <xf numFmtId="0" fontId="42" fillId="16" borderId="38" xfId="0" applyFont="1" applyFill="1" applyBorder="1" applyAlignment="1">
      <alignment vertical="center" wrapText="1"/>
    </xf>
    <xf numFmtId="0" fontId="42" fillId="16" borderId="46" xfId="0" applyFont="1" applyFill="1" applyBorder="1" applyAlignment="1">
      <alignment horizontal="center" vertical="center" wrapText="1"/>
    </xf>
    <xf numFmtId="3" fontId="42" fillId="16" borderId="46" xfId="0" applyNumberFormat="1" applyFont="1" applyFill="1" applyBorder="1" applyAlignment="1">
      <alignment horizontal="right" vertical="center" wrapText="1"/>
    </xf>
    <xf numFmtId="0" fontId="42" fillId="16" borderId="46" xfId="0" applyFont="1" applyFill="1" applyBorder="1" applyAlignment="1">
      <alignment horizontal="right" vertical="center" wrapText="1"/>
    </xf>
    <xf numFmtId="0" fontId="42" fillId="16" borderId="39" xfId="0" applyFont="1" applyFill="1" applyBorder="1" applyAlignment="1">
      <alignment horizontal="justify" vertical="center" wrapText="1"/>
    </xf>
    <xf numFmtId="0" fontId="42" fillId="16" borderId="35" xfId="0" applyFont="1" applyFill="1" applyBorder="1" applyAlignment="1">
      <alignment horizontal="center" vertical="center" wrapText="1"/>
    </xf>
    <xf numFmtId="3" fontId="42" fillId="16" borderId="35" xfId="0" applyNumberFormat="1" applyFont="1" applyFill="1" applyBorder="1" applyAlignment="1">
      <alignment horizontal="right" vertical="center" wrapText="1"/>
    </xf>
    <xf numFmtId="0" fontId="42" fillId="16" borderId="35" xfId="0" applyFont="1" applyFill="1" applyBorder="1" applyAlignment="1">
      <alignment horizontal="right" vertical="center" wrapText="1"/>
    </xf>
    <xf numFmtId="0" fontId="41" fillId="15" borderId="40" xfId="0" applyFont="1" applyFill="1" applyBorder="1" applyAlignment="1">
      <alignment vertical="center"/>
    </xf>
    <xf numFmtId="0" fontId="41" fillId="15" borderId="37" xfId="0" applyFont="1" applyFill="1" applyBorder="1" applyAlignment="1">
      <alignment horizontal="center" vertical="center" wrapText="1"/>
    </xf>
    <xf numFmtId="3" fontId="41" fillId="15" borderId="37" xfId="0" applyNumberFormat="1" applyFont="1" applyFill="1" applyBorder="1" applyAlignment="1">
      <alignment horizontal="right" vertical="center" wrapText="1"/>
    </xf>
    <xf numFmtId="0" fontId="41" fillId="15" borderId="37" xfId="0" applyFont="1" applyFill="1" applyBorder="1" applyAlignment="1">
      <alignment horizontal="right" vertical="center" wrapText="1"/>
    </xf>
    <xf numFmtId="0" fontId="41" fillId="15" borderId="37" xfId="0" applyFont="1" applyFill="1" applyBorder="1" applyAlignment="1">
      <alignment vertical="center" wrapText="1"/>
    </xf>
    <xf numFmtId="0" fontId="41" fillId="15" borderId="47" xfId="0" applyFont="1" applyFill="1" applyBorder="1" applyAlignment="1">
      <alignment horizontal="center" vertical="center" wrapText="1"/>
    </xf>
    <xf numFmtId="0" fontId="41" fillId="15" borderId="48" xfId="0" applyFont="1" applyFill="1" applyBorder="1" applyAlignment="1">
      <alignment horizontal="center" vertical="center"/>
    </xf>
    <xf numFmtId="0" fontId="42" fillId="16" borderId="36" xfId="0" applyFont="1" applyFill="1" applyBorder="1" applyAlignment="1">
      <alignment horizontal="justify" vertical="center"/>
    </xf>
    <xf numFmtId="0" fontId="1" fillId="0" borderId="36" xfId="0" applyFont="1" applyBorder="1" applyAlignment="1">
      <alignment horizontal="justify" vertical="center"/>
    </xf>
    <xf numFmtId="0" fontId="42" fillId="16" borderId="37" xfId="0" applyFont="1" applyFill="1" applyBorder="1" applyAlignment="1">
      <alignment horizontal="right" vertical="center" wrapText="1"/>
    </xf>
    <xf numFmtId="0" fontId="42" fillId="16" borderId="37" xfId="0" applyFont="1" applyFill="1" applyBorder="1" applyAlignment="1">
      <alignment horizontal="justify" vertical="center"/>
    </xf>
    <xf numFmtId="3" fontId="1" fillId="0" borderId="49" xfId="0" applyNumberFormat="1" applyFont="1" applyBorder="1" applyAlignment="1">
      <alignment horizontal="right" vertical="center" wrapText="1"/>
    </xf>
    <xf numFmtId="0" fontId="1" fillId="0" borderId="49" xfId="0" applyFont="1" applyBorder="1" applyAlignment="1">
      <alignment horizontal="right" vertical="center" wrapText="1"/>
    </xf>
    <xf numFmtId="0" fontId="1" fillId="0" borderId="39" xfId="0" applyFont="1" applyBorder="1" applyAlignment="1">
      <alignment horizontal="justify" vertical="center"/>
    </xf>
    <xf numFmtId="0" fontId="41" fillId="15" borderId="50" xfId="0" applyFont="1" applyFill="1" applyBorder="1" applyAlignment="1">
      <alignment horizontal="center" vertical="center" wrapText="1"/>
    </xf>
    <xf numFmtId="0" fontId="41" fillId="15" borderId="51" xfId="0" applyFont="1" applyFill="1" applyBorder="1" applyAlignment="1">
      <alignment horizontal="center" vertical="center"/>
    </xf>
    <xf numFmtId="0" fontId="44" fillId="0" borderId="39" xfId="0" applyFont="1" applyBorder="1" applyAlignment="1">
      <alignment horizontal="justify" vertical="center"/>
    </xf>
    <xf numFmtId="3" fontId="1" fillId="0" borderId="52" xfId="0" applyNumberFormat="1" applyFont="1" applyBorder="1" applyAlignment="1">
      <alignment horizontal="right" vertical="center" wrapText="1"/>
    </xf>
    <xf numFmtId="3" fontId="1" fillId="0" borderId="54" xfId="0" applyNumberFormat="1" applyFont="1" applyBorder="1" applyAlignment="1">
      <alignment horizontal="right" vertical="center" wrapText="1"/>
    </xf>
    <xf numFmtId="0" fontId="1" fillId="0" borderId="54" xfId="0" applyFont="1" applyBorder="1" applyAlignment="1">
      <alignment horizontal="right" vertical="center" wrapText="1"/>
    </xf>
    <xf numFmtId="0" fontId="1" fillId="0" borderId="41" xfId="0" applyFont="1" applyBorder="1" applyAlignment="1">
      <alignment horizontal="justify" vertical="center"/>
    </xf>
    <xf numFmtId="3" fontId="1" fillId="0" borderId="53" xfId="0" applyNumberFormat="1" applyFont="1" applyBorder="1" applyAlignment="1">
      <alignment horizontal="right" vertical="center" wrapText="1"/>
    </xf>
    <xf numFmtId="3" fontId="1" fillId="0" borderId="40" xfId="0" applyNumberFormat="1" applyFont="1" applyBorder="1" applyAlignment="1">
      <alignment horizontal="right" vertical="center" wrapText="1"/>
    </xf>
    <xf numFmtId="0" fontId="1" fillId="0" borderId="40" xfId="0" applyFont="1" applyBorder="1" applyAlignment="1">
      <alignment horizontal="right" vertical="center" wrapText="1"/>
    </xf>
    <xf numFmtId="0" fontId="1" fillId="0" borderId="37" xfId="0" applyFont="1" applyBorder="1" applyAlignment="1">
      <alignment horizontal="justify" vertical="center"/>
    </xf>
    <xf numFmtId="3" fontId="1" fillId="0" borderId="55" xfId="0" applyNumberFormat="1" applyFont="1" applyBorder="1" applyAlignment="1">
      <alignment horizontal="right" vertical="center" wrapText="1"/>
    </xf>
    <xf numFmtId="3" fontId="1" fillId="0" borderId="56" xfId="0" applyNumberFormat="1" applyFont="1" applyBorder="1" applyAlignment="1">
      <alignment horizontal="right" vertical="center" wrapText="1"/>
    </xf>
    <xf numFmtId="0" fontId="1" fillId="0" borderId="56" xfId="0" applyFont="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42" fillId="16" borderId="39" xfId="0" applyFont="1" applyFill="1" applyBorder="1" applyAlignment="1">
      <alignment horizontal="justify" vertical="center"/>
    </xf>
    <xf numFmtId="0" fontId="41" fillId="15" borderId="40" xfId="0" applyFont="1" applyFill="1" applyBorder="1" applyAlignment="1">
      <alignment vertical="center" wrapText="1"/>
    </xf>
    <xf numFmtId="0" fontId="41" fillId="15" borderId="37" xfId="0" applyFont="1" applyFill="1" applyBorder="1" applyAlignment="1">
      <alignment horizontal="justify" vertical="center"/>
    </xf>
    <xf numFmtId="0" fontId="1" fillId="0" borderId="0" xfId="0" applyFont="1"/>
    <xf numFmtId="0" fontId="46" fillId="0" borderId="0" xfId="0" applyFont="1" applyAlignment="1">
      <alignment vertical="center"/>
    </xf>
    <xf numFmtId="0" fontId="1" fillId="15" borderId="58" xfId="0" applyFont="1" applyFill="1" applyBorder="1" applyAlignment="1">
      <alignment horizontal="center" vertical="center" wrapText="1"/>
    </xf>
    <xf numFmtId="0" fontId="47" fillId="0" borderId="0" xfId="0" applyFont="1"/>
    <xf numFmtId="0" fontId="1" fillId="0" borderId="0" xfId="0" applyFont="1" applyAlignment="1">
      <alignment vertical="center" wrapText="1"/>
    </xf>
    <xf numFmtId="0" fontId="43" fillId="16" borderId="36" xfId="0" applyFont="1" applyFill="1" applyBorder="1" applyAlignment="1">
      <alignment horizontal="center" vertical="center"/>
    </xf>
    <xf numFmtId="0" fontId="44" fillId="0" borderId="36" xfId="0" applyFont="1" applyBorder="1" applyAlignment="1">
      <alignment horizontal="center" vertical="center" wrapText="1"/>
    </xf>
    <xf numFmtId="3" fontId="44" fillId="0" borderId="36" xfId="0" applyNumberFormat="1" applyFont="1" applyBorder="1" applyAlignment="1">
      <alignment horizontal="right" vertical="center" wrapText="1"/>
    </xf>
    <xf numFmtId="0" fontId="48" fillId="0" borderId="36" xfId="0" applyFont="1" applyBorder="1" applyAlignment="1">
      <alignment horizontal="center" vertical="center"/>
    </xf>
    <xf numFmtId="0" fontId="44" fillId="0" borderId="36" xfId="0" applyFont="1" applyBorder="1" applyAlignment="1">
      <alignment horizontal="right" vertical="center" wrapText="1"/>
    </xf>
    <xf numFmtId="0" fontId="48" fillId="0" borderId="36" xfId="0" applyFont="1" applyBorder="1" applyAlignment="1">
      <alignment horizontal="justify" vertical="center"/>
    </xf>
    <xf numFmtId="0" fontId="44" fillId="0" borderId="46" xfId="0" applyFont="1" applyBorder="1" applyAlignment="1">
      <alignment horizontal="center" vertical="center" wrapText="1"/>
    </xf>
    <xf numFmtId="3" fontId="44" fillId="0" borderId="46" xfId="0" applyNumberFormat="1" applyFont="1" applyBorder="1" applyAlignment="1">
      <alignment horizontal="right" vertical="center" wrapText="1"/>
    </xf>
    <xf numFmtId="0" fontId="44" fillId="0" borderId="35" xfId="0" applyFont="1" applyBorder="1" applyAlignment="1">
      <alignment horizontal="center" vertical="center" wrapText="1"/>
    </xf>
    <xf numFmtId="3" fontId="44" fillId="0" borderId="35" xfId="0" applyNumberFormat="1" applyFont="1" applyBorder="1" applyAlignment="1">
      <alignment horizontal="right" vertical="center" wrapText="1"/>
    </xf>
    <xf numFmtId="0" fontId="44" fillId="17" borderId="36" xfId="0" applyFont="1" applyFill="1" applyBorder="1" applyAlignment="1">
      <alignment horizontal="justify" vertical="center"/>
    </xf>
    <xf numFmtId="0" fontId="49" fillId="15" borderId="37" xfId="0" applyFont="1" applyFill="1" applyBorder="1" applyAlignment="1">
      <alignment horizontal="center" vertical="center"/>
    </xf>
    <xf numFmtId="0" fontId="41" fillId="15" borderId="57" xfId="0" applyFont="1" applyFill="1" applyBorder="1" applyAlignment="1">
      <alignment vertical="center" wrapText="1"/>
    </xf>
    <xf numFmtId="0" fontId="41" fillId="15" borderId="58" xfId="0" applyFont="1" applyFill="1" applyBorder="1" applyAlignment="1">
      <alignment horizontal="center" vertical="center" wrapText="1"/>
    </xf>
    <xf numFmtId="0" fontId="44" fillId="0" borderId="46" xfId="0" applyFont="1" applyBorder="1" applyAlignment="1">
      <alignment horizontal="right" vertical="center" wrapText="1"/>
    </xf>
    <xf numFmtId="0" fontId="44" fillId="17" borderId="39" xfId="0" applyFont="1" applyFill="1" applyBorder="1" applyAlignment="1">
      <alignment horizontal="justify" vertical="center"/>
    </xf>
    <xf numFmtId="0" fontId="44" fillId="0" borderId="35" xfId="0" applyFont="1" applyBorder="1" applyAlignment="1">
      <alignment horizontal="right" vertical="center" wrapText="1"/>
    </xf>
    <xf numFmtId="0" fontId="49" fillId="15" borderId="37" xfId="0" applyFont="1" applyFill="1" applyBorder="1" applyAlignment="1">
      <alignment horizontal="center" vertical="center" wrapText="1"/>
    </xf>
    <xf numFmtId="3" fontId="41" fillId="15" borderId="37" xfId="0" applyNumberFormat="1" applyFont="1" applyFill="1" applyBorder="1" applyAlignment="1">
      <alignment horizontal="center" vertical="center" wrapText="1"/>
    </xf>
    <xf numFmtId="0" fontId="41" fillId="0" borderId="0" xfId="0" applyFont="1" applyFill="1" applyBorder="1" applyAlignment="1">
      <alignment vertical="center"/>
    </xf>
    <xf numFmtId="0" fontId="41" fillId="0" borderId="0" xfId="0" applyFont="1" applyFill="1" applyBorder="1" applyAlignment="1">
      <alignment horizontal="center" vertical="center" wrapText="1"/>
    </xf>
    <xf numFmtId="3" fontId="41" fillId="0" borderId="0" xfId="0" applyNumberFormat="1" applyFont="1" applyFill="1" applyBorder="1" applyAlignment="1">
      <alignment horizontal="right" vertical="center" wrapText="1"/>
    </xf>
    <xf numFmtId="0" fontId="41" fillId="0" borderId="0" xfId="0" applyFont="1" applyFill="1" applyBorder="1" applyAlignment="1">
      <alignment horizontal="right" vertical="center" wrapText="1"/>
    </xf>
    <xf numFmtId="0" fontId="41" fillId="0" borderId="0" xfId="0" applyFont="1" applyFill="1" applyBorder="1" applyAlignment="1">
      <alignment vertical="center" wrapText="1"/>
    </xf>
    <xf numFmtId="0" fontId="39" fillId="0" borderId="0" xfId="0" applyFont="1" applyAlignment="1">
      <alignment horizontal="justify" vertical="center"/>
    </xf>
    <xf numFmtId="0" fontId="38" fillId="0" borderId="60" xfId="0" applyFont="1" applyBorder="1" applyAlignment="1">
      <alignment vertical="center" wrapText="1"/>
    </xf>
    <xf numFmtId="0" fontId="38" fillId="0" borderId="61" xfId="0" applyFont="1" applyBorder="1" applyAlignment="1">
      <alignment vertical="center" wrapText="1"/>
    </xf>
    <xf numFmtId="0" fontId="0" fillId="0" borderId="0" xfId="0" applyAlignment="1">
      <alignment horizontal="center"/>
    </xf>
    <xf numFmtId="0" fontId="46" fillId="0" borderId="0" xfId="0" applyFont="1" applyAlignment="1">
      <alignment vertical="center"/>
    </xf>
    <xf numFmtId="0" fontId="46" fillId="0" borderId="0" xfId="0" applyFont="1" applyAlignment="1">
      <alignment horizontal="left" vertical="center"/>
    </xf>
    <xf numFmtId="3" fontId="42" fillId="16" borderId="36" xfId="0" applyNumberFormat="1" applyFont="1" applyFill="1" applyBorder="1" applyAlignment="1">
      <alignment horizontal="right" vertical="center"/>
    </xf>
    <xf numFmtId="0" fontId="42" fillId="16" borderId="36" xfId="0" applyFont="1" applyFill="1" applyBorder="1" applyAlignment="1">
      <alignment horizontal="right" vertical="center"/>
    </xf>
    <xf numFmtId="0" fontId="42" fillId="16" borderId="36" xfId="0" applyFont="1" applyFill="1" applyBorder="1" applyAlignment="1">
      <alignment vertical="center"/>
    </xf>
    <xf numFmtId="0" fontId="44" fillId="17" borderId="35" xfId="0" applyFont="1" applyFill="1" applyBorder="1" applyAlignment="1">
      <alignment vertical="center" wrapText="1"/>
    </xf>
    <xf numFmtId="0" fontId="44" fillId="17" borderId="36" xfId="0" applyFont="1" applyFill="1" applyBorder="1" applyAlignment="1">
      <alignment horizontal="center" vertical="center" wrapText="1"/>
    </xf>
    <xf numFmtId="3" fontId="44" fillId="17" borderId="36" xfId="0" applyNumberFormat="1" applyFont="1" applyFill="1" applyBorder="1" applyAlignment="1">
      <alignment horizontal="right" vertical="center"/>
    </xf>
    <xf numFmtId="0" fontId="44" fillId="17" borderId="36" xfId="0" applyFont="1" applyFill="1" applyBorder="1" applyAlignment="1">
      <alignment horizontal="right" vertical="center"/>
    </xf>
    <xf numFmtId="0" fontId="44" fillId="17" borderId="46" xfId="0" applyFont="1" applyFill="1" applyBorder="1" applyAlignment="1">
      <alignment vertical="center" wrapText="1"/>
    </xf>
    <xf numFmtId="0" fontId="44" fillId="17" borderId="46" xfId="0" applyFont="1" applyFill="1" applyBorder="1" applyAlignment="1">
      <alignment horizontal="center" vertical="center" wrapText="1"/>
    </xf>
    <xf numFmtId="3" fontId="1" fillId="0" borderId="46" xfId="0" applyNumberFormat="1" applyFont="1" applyBorder="1" applyAlignment="1">
      <alignment horizontal="right" vertical="center"/>
    </xf>
    <xf numFmtId="0" fontId="1" fillId="0" borderId="46" xfId="0" applyFont="1" applyBorder="1" applyAlignment="1">
      <alignment horizontal="right" vertical="center"/>
    </xf>
    <xf numFmtId="0" fontId="1" fillId="0" borderId="39" xfId="0" applyFont="1" applyBorder="1" applyAlignment="1">
      <alignment horizontal="justify" vertical="center" wrapText="1"/>
    </xf>
    <xf numFmtId="0" fontId="44" fillId="17" borderId="35" xfId="0" applyFont="1" applyFill="1" applyBorder="1" applyAlignment="1">
      <alignment vertical="center" wrapText="1"/>
    </xf>
    <xf numFmtId="0" fontId="44" fillId="17" borderId="35" xfId="0" applyFont="1" applyFill="1" applyBorder="1" applyAlignment="1">
      <alignment horizontal="center" vertical="center" wrapText="1"/>
    </xf>
    <xf numFmtId="3" fontId="1" fillId="0" borderId="35" xfId="0" applyNumberFormat="1" applyFont="1" applyBorder="1" applyAlignment="1">
      <alignment horizontal="right" vertical="center"/>
    </xf>
    <xf numFmtId="0" fontId="1" fillId="0" borderId="35" xfId="0" applyFont="1" applyBorder="1" applyAlignment="1">
      <alignment horizontal="right" vertical="center"/>
    </xf>
    <xf numFmtId="0" fontId="1" fillId="0" borderId="36" xfId="0" applyFont="1" applyBorder="1" applyAlignment="1">
      <alignment horizontal="justify" vertical="center" wrapText="1"/>
    </xf>
    <xf numFmtId="0" fontId="42" fillId="16" borderId="35" xfId="0" applyFont="1" applyFill="1" applyBorder="1" applyAlignment="1">
      <alignment vertical="center"/>
    </xf>
    <xf numFmtId="0" fontId="44" fillId="17" borderId="46" xfId="0" applyFont="1" applyFill="1" applyBorder="1" applyAlignment="1">
      <alignment vertical="center"/>
    </xf>
    <xf numFmtId="0" fontId="44" fillId="17" borderId="46" xfId="0" applyFont="1" applyFill="1" applyBorder="1" applyAlignment="1">
      <alignment horizontal="center" vertical="center"/>
    </xf>
    <xf numFmtId="0" fontId="44" fillId="17" borderId="35" xfId="0" applyFont="1" applyFill="1" applyBorder="1" applyAlignment="1">
      <alignment vertical="center"/>
    </xf>
    <xf numFmtId="0" fontId="44" fillId="17" borderId="35" xfId="0" applyFont="1" applyFill="1" applyBorder="1" applyAlignment="1">
      <alignment horizontal="center" vertical="center"/>
    </xf>
    <xf numFmtId="0" fontId="41" fillId="0" borderId="0" xfId="0" applyFont="1" applyAlignment="1">
      <alignment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0" fontId="44" fillId="17" borderId="35" xfId="0" applyFont="1" applyFill="1" applyBorder="1" applyAlignment="1">
      <alignment vertical="center"/>
    </xf>
    <xf numFmtId="3" fontId="1" fillId="0" borderId="36" xfId="0" applyNumberFormat="1" applyFont="1" applyBorder="1" applyAlignment="1">
      <alignment horizontal="right" vertical="center"/>
    </xf>
    <xf numFmtId="0" fontId="1" fillId="0" borderId="36" xfId="0" applyFont="1" applyBorder="1" applyAlignment="1">
      <alignment horizontal="right" vertical="center"/>
    </xf>
    <xf numFmtId="0" fontId="44" fillId="17" borderId="36" xfId="0" applyFont="1" applyFill="1" applyBorder="1" applyAlignment="1">
      <alignment horizontal="center" vertical="center"/>
    </xf>
    <xf numFmtId="0" fontId="44" fillId="17" borderId="39" xfId="0" applyFont="1" applyFill="1" applyBorder="1" applyAlignment="1">
      <alignment horizontal="center" vertical="center" wrapText="1"/>
    </xf>
    <xf numFmtId="0" fontId="44" fillId="17" borderId="38" xfId="0" applyFont="1" applyFill="1" applyBorder="1" applyAlignment="1">
      <alignment vertical="center" wrapText="1"/>
    </xf>
    <xf numFmtId="0" fontId="44" fillId="17" borderId="38" xfId="0" applyFont="1" applyFill="1" applyBorder="1" applyAlignment="1">
      <alignment horizontal="center" vertical="center"/>
    </xf>
    <xf numFmtId="3" fontId="1" fillId="0" borderId="38" xfId="0" applyNumberFormat="1" applyFont="1" applyBorder="1" applyAlignment="1">
      <alignment horizontal="right" vertical="center"/>
    </xf>
    <xf numFmtId="0" fontId="1" fillId="0" borderId="38" xfId="0" applyFont="1" applyBorder="1" applyAlignment="1">
      <alignment horizontal="right" vertical="center"/>
    </xf>
    <xf numFmtId="0" fontId="44" fillId="17" borderId="0" xfId="0" applyFont="1" applyFill="1" applyAlignment="1">
      <alignment vertical="center" wrapText="1"/>
    </xf>
    <xf numFmtId="0" fontId="44" fillId="17" borderId="0" xfId="0" applyFont="1" applyFill="1" applyAlignment="1">
      <alignment horizontal="center" vertical="center"/>
    </xf>
    <xf numFmtId="0" fontId="44" fillId="17" borderId="0" xfId="0" applyFont="1" applyFill="1" applyAlignment="1">
      <alignment horizontal="center" vertical="center" wrapText="1"/>
    </xf>
    <xf numFmtId="0" fontId="44" fillId="17" borderId="0" xfId="0" applyFont="1" applyFill="1" applyAlignment="1">
      <alignment horizontal="right" vertical="center"/>
    </xf>
    <xf numFmtId="0" fontId="50" fillId="0" borderId="0" xfId="0" applyFont="1" applyAlignment="1">
      <alignment vertical="center" wrapText="1"/>
    </xf>
    <xf numFmtId="0" fontId="42" fillId="16" borderId="46" xfId="0" applyFont="1" applyFill="1" applyBorder="1" applyAlignment="1">
      <alignment vertical="center"/>
    </xf>
    <xf numFmtId="0" fontId="42" fillId="16" borderId="46" xfId="0" applyFont="1" applyFill="1" applyBorder="1" applyAlignment="1">
      <alignment horizontal="center" vertical="center"/>
    </xf>
    <xf numFmtId="0" fontId="42" fillId="16" borderId="46" xfId="0" applyFont="1" applyFill="1" applyBorder="1" applyAlignment="1">
      <alignment horizontal="right" vertical="center"/>
    </xf>
    <xf numFmtId="0" fontId="42" fillId="16" borderId="35" xfId="0" applyFont="1" applyFill="1" applyBorder="1" applyAlignment="1">
      <alignment vertical="center"/>
    </xf>
    <xf numFmtId="0" fontId="42" fillId="16" borderId="35" xfId="0" applyFont="1" applyFill="1" applyBorder="1" applyAlignment="1">
      <alignment horizontal="center" vertical="center"/>
    </xf>
    <xf numFmtId="0" fontId="42" fillId="16" borderId="35" xfId="0" applyFont="1" applyFill="1" applyBorder="1" applyAlignment="1">
      <alignment horizontal="right" vertical="center"/>
    </xf>
    <xf numFmtId="3" fontId="42" fillId="16" borderId="46" xfId="0" applyNumberFormat="1" applyFont="1" applyFill="1" applyBorder="1" applyAlignment="1">
      <alignment horizontal="right" vertical="center"/>
    </xf>
    <xf numFmtId="3" fontId="42" fillId="16" borderId="35" xfId="0" applyNumberFormat="1" applyFont="1" applyFill="1" applyBorder="1" applyAlignment="1">
      <alignment horizontal="right" vertical="center"/>
    </xf>
    <xf numFmtId="0" fontId="42" fillId="16" borderId="36" xfId="0" applyFont="1" applyFill="1" applyBorder="1" applyAlignment="1">
      <alignment vertical="center" wrapText="1"/>
    </xf>
    <xf numFmtId="0" fontId="41" fillId="15" borderId="63" xfId="0" applyFont="1" applyFill="1" applyBorder="1" applyAlignment="1">
      <alignment horizontal="center" vertical="center"/>
    </xf>
    <xf numFmtId="0" fontId="42" fillId="16" borderId="66" xfId="0" applyFont="1" applyFill="1" applyBorder="1" applyAlignment="1">
      <alignment horizontal="center" vertical="center"/>
    </xf>
    <xf numFmtId="0" fontId="42" fillId="16" borderId="66" xfId="0" applyFont="1" applyFill="1" applyBorder="1" applyAlignment="1">
      <alignment horizontal="right" vertical="center"/>
    </xf>
    <xf numFmtId="0" fontId="42" fillId="16" borderId="66" xfId="0" applyFont="1" applyFill="1" applyBorder="1" applyAlignment="1">
      <alignment vertical="center"/>
    </xf>
    <xf numFmtId="0" fontId="42" fillId="16" borderId="67" xfId="0" applyFont="1" applyFill="1" applyBorder="1" applyAlignment="1">
      <alignment horizontal="center" vertical="center"/>
    </xf>
    <xf numFmtId="0" fontId="42" fillId="16" borderId="67" xfId="0" applyFont="1" applyFill="1" applyBorder="1" applyAlignment="1">
      <alignment horizontal="right" vertical="center"/>
    </xf>
    <xf numFmtId="0" fontId="42" fillId="16" borderId="67" xfId="0" applyFont="1" applyFill="1" applyBorder="1" applyAlignment="1">
      <alignment vertical="center"/>
    </xf>
    <xf numFmtId="3" fontId="42" fillId="16" borderId="66" xfId="0" applyNumberFormat="1" applyFont="1" applyFill="1" applyBorder="1" applyAlignment="1">
      <alignment horizontal="right" vertical="center"/>
    </xf>
    <xf numFmtId="3" fontId="42" fillId="16" borderId="46" xfId="0" applyNumberFormat="1" applyFont="1" applyFill="1" applyBorder="1" applyAlignment="1">
      <alignment horizontal="right" vertical="center"/>
    </xf>
    <xf numFmtId="3" fontId="42" fillId="16" borderId="67" xfId="0" applyNumberFormat="1" applyFont="1" applyFill="1" applyBorder="1" applyAlignment="1">
      <alignment horizontal="right" vertical="center"/>
    </xf>
    <xf numFmtId="3" fontId="42" fillId="16" borderId="35" xfId="0" applyNumberFormat="1" applyFont="1" applyFill="1" applyBorder="1" applyAlignment="1">
      <alignment horizontal="right" vertical="center"/>
    </xf>
    <xf numFmtId="0" fontId="42" fillId="16" borderId="65" xfId="0" applyFont="1" applyFill="1" applyBorder="1" applyAlignment="1">
      <alignment vertical="center"/>
    </xf>
    <xf numFmtId="0" fontId="44" fillId="17" borderId="66" xfId="0" applyFont="1" applyFill="1" applyBorder="1" applyAlignment="1">
      <alignment horizontal="center" vertical="center"/>
    </xf>
    <xf numFmtId="0" fontId="44" fillId="17" borderId="67" xfId="0" applyFon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0" borderId="0" xfId="0" applyBorder="1"/>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61" xfId="0" applyFont="1" applyBorder="1" applyAlignment="1">
      <alignment horizontal="center" vertical="center"/>
    </xf>
    <xf numFmtId="0" fontId="1" fillId="0" borderId="38" xfId="0" applyFont="1" applyBorder="1" applyAlignment="1">
      <alignment vertical="center"/>
    </xf>
    <xf numFmtId="0" fontId="1" fillId="0" borderId="74" xfId="0" applyFont="1" applyBorder="1" applyAlignment="1">
      <alignment vertical="center" wrapText="1"/>
    </xf>
    <xf numFmtId="0" fontId="42" fillId="16" borderId="72" xfId="0" applyFont="1" applyFill="1" applyBorder="1" applyAlignment="1">
      <alignment horizontal="justify" vertical="center" wrapText="1"/>
    </xf>
    <xf numFmtId="0" fontId="42" fillId="16" borderId="73" xfId="0" applyFont="1" applyFill="1" applyBorder="1" applyAlignment="1">
      <alignment horizontal="justify" vertical="center" wrapText="1"/>
    </xf>
    <xf numFmtId="0" fontId="42" fillId="16" borderId="71" xfId="0" applyFont="1" applyFill="1" applyBorder="1" applyAlignment="1">
      <alignment vertical="center" wrapText="1"/>
    </xf>
    <xf numFmtId="0" fontId="42" fillId="16" borderId="71" xfId="0" applyFont="1" applyFill="1" applyBorder="1" applyAlignment="1">
      <alignment vertical="center"/>
    </xf>
    <xf numFmtId="0" fontId="1" fillId="15" borderId="34" xfId="0" applyFont="1" applyFill="1" applyBorder="1" applyAlignment="1">
      <alignment vertical="center" wrapText="1"/>
    </xf>
    <xf numFmtId="0" fontId="41" fillId="15" borderId="0" xfId="0" applyFont="1" applyFill="1" applyAlignment="1">
      <alignment vertical="center" wrapText="1"/>
    </xf>
    <xf numFmtId="0" fontId="41" fillId="15" borderId="34" xfId="0" applyFont="1" applyFill="1" applyBorder="1" applyAlignment="1">
      <alignment vertical="center" wrapText="1"/>
    </xf>
    <xf numFmtId="0" fontId="41" fillId="15" borderId="62" xfId="0" applyFont="1" applyFill="1" applyBorder="1" applyAlignment="1">
      <alignment vertical="center" wrapText="1"/>
    </xf>
    <xf numFmtId="0" fontId="41" fillId="15" borderId="33" xfId="0" applyFont="1" applyFill="1" applyBorder="1" applyAlignment="1">
      <alignment vertical="center" wrapText="1"/>
    </xf>
    <xf numFmtId="0" fontId="44" fillId="17" borderId="65" xfId="0" applyFont="1" applyFill="1" applyBorder="1" applyAlignment="1">
      <alignment horizontal="center" vertical="center" wrapText="1"/>
    </xf>
    <xf numFmtId="0" fontId="44" fillId="0" borderId="71" xfId="0" applyFont="1" applyBorder="1" applyAlignment="1">
      <alignment vertical="center"/>
    </xf>
    <xf numFmtId="0" fontId="44" fillId="17" borderId="66" xfId="0" applyFont="1" applyFill="1" applyBorder="1" applyAlignment="1">
      <alignment horizontal="center" vertical="center" wrapText="1"/>
    </xf>
    <xf numFmtId="0" fontId="44" fillId="17" borderId="61" xfId="0" applyFont="1" applyFill="1" applyBorder="1" applyAlignment="1">
      <alignment horizontal="center" vertical="center" wrapText="1"/>
    </xf>
    <xf numFmtId="0" fontId="44" fillId="17" borderId="38" xfId="0" applyFont="1" applyFill="1" applyBorder="1" applyAlignment="1">
      <alignment horizontal="center" vertical="center" wrapText="1"/>
    </xf>
    <xf numFmtId="0" fontId="44" fillId="17" borderId="67" xfId="0" applyFont="1" applyFill="1" applyBorder="1" applyAlignment="1">
      <alignment horizontal="center" vertical="center" wrapText="1"/>
    </xf>
    <xf numFmtId="0" fontId="42" fillId="16" borderId="72" xfId="0" applyFont="1" applyFill="1" applyBorder="1" applyAlignment="1">
      <alignment vertical="center" wrapText="1"/>
    </xf>
    <xf numFmtId="0" fontId="42" fillId="16" borderId="75" xfId="0" applyFont="1" applyFill="1" applyBorder="1" applyAlignment="1">
      <alignment vertical="center" wrapText="1"/>
    </xf>
    <xf numFmtId="0" fontId="1" fillId="0" borderId="76" xfId="0" applyFont="1" applyBorder="1" applyAlignment="1">
      <alignment vertical="center" wrapText="1"/>
    </xf>
    <xf numFmtId="0" fontId="41" fillId="15" borderId="69" xfId="0" applyFont="1" applyFill="1" applyBorder="1" applyAlignment="1">
      <alignment vertical="center" wrapText="1"/>
    </xf>
    <xf numFmtId="0" fontId="41" fillId="15" borderId="77" xfId="0" applyFont="1" applyFill="1" applyBorder="1" applyAlignment="1">
      <alignment horizontal="center" vertical="center"/>
    </xf>
    <xf numFmtId="0" fontId="41" fillId="15" borderId="78" xfId="0" applyFont="1" applyFill="1" applyBorder="1" applyAlignment="1">
      <alignment horizontal="center" vertical="center"/>
    </xf>
    <xf numFmtId="0" fontId="1" fillId="17" borderId="0" xfId="0" applyFont="1" applyFill="1" applyAlignment="1">
      <alignment vertical="center" wrapText="1"/>
    </xf>
    <xf numFmtId="0" fontId="1" fillId="17" borderId="69" xfId="0" applyFont="1" applyFill="1" applyBorder="1" applyAlignment="1">
      <alignment horizontal="center" vertical="center"/>
    </xf>
    <xf numFmtId="0" fontId="1" fillId="17" borderId="0" xfId="0" applyFont="1" applyFill="1" applyAlignment="1">
      <alignment horizontal="center" vertical="center" wrapText="1"/>
    </xf>
    <xf numFmtId="0" fontId="1" fillId="0" borderId="69" xfId="0" applyFont="1" applyBorder="1" applyAlignment="1">
      <alignment horizontal="right" vertical="center"/>
    </xf>
    <xf numFmtId="0" fontId="1" fillId="0" borderId="0" xfId="0" applyFont="1" applyAlignment="1">
      <alignment horizontal="right" vertical="center"/>
    </xf>
    <xf numFmtId="0" fontId="40" fillId="0" borderId="0" xfId="0" applyFont="1" applyBorder="1" applyAlignment="1">
      <alignment vertical="center"/>
    </xf>
    <xf numFmtId="0" fontId="1" fillId="15" borderId="80" xfId="0" applyFont="1" applyFill="1" applyBorder="1" applyAlignment="1">
      <alignment horizontal="center" vertical="center" wrapText="1"/>
    </xf>
    <xf numFmtId="0" fontId="1" fillId="15" borderId="83" xfId="0" applyFont="1" applyFill="1" applyBorder="1" applyAlignment="1">
      <alignment vertical="center" wrapText="1"/>
    </xf>
    <xf numFmtId="0" fontId="46" fillId="0" borderId="59" xfId="0" applyFont="1" applyBorder="1" applyAlignment="1">
      <alignment vertical="center"/>
    </xf>
    <xf numFmtId="0" fontId="41" fillId="15" borderId="79" xfId="0" applyFont="1" applyFill="1" applyBorder="1" applyAlignment="1">
      <alignment vertical="center" wrapText="1"/>
    </xf>
    <xf numFmtId="0" fontId="41" fillId="15" borderId="80" xfId="0" applyFont="1" applyFill="1" applyBorder="1" applyAlignment="1">
      <alignment horizontal="center" vertical="center" wrapText="1"/>
    </xf>
    <xf numFmtId="0" fontId="41" fillId="15" borderId="81" xfId="0" applyFont="1" applyFill="1" applyBorder="1" applyAlignment="1">
      <alignment vertical="center" wrapText="1"/>
    </xf>
    <xf numFmtId="0" fontId="41" fillId="15" borderId="80" xfId="0" applyFont="1" applyFill="1" applyBorder="1" applyAlignment="1">
      <alignment vertical="center" wrapText="1"/>
    </xf>
    <xf numFmtId="0" fontId="41" fillId="15" borderId="82" xfId="0" applyFont="1" applyFill="1" applyBorder="1" applyAlignment="1">
      <alignment horizontal="center" vertical="center"/>
    </xf>
    <xf numFmtId="0" fontId="41" fillId="15" borderId="83" xfId="0" applyFont="1" applyFill="1" applyBorder="1" applyAlignment="1">
      <alignment vertical="center" wrapText="1"/>
    </xf>
    <xf numFmtId="0" fontId="41" fillId="15" borderId="84" xfId="0" applyFont="1" applyFill="1" applyBorder="1" applyAlignment="1">
      <alignment horizontal="center" vertical="center"/>
    </xf>
    <xf numFmtId="0" fontId="41" fillId="15" borderId="86" xfId="0" applyFont="1" applyFill="1" applyBorder="1" applyAlignment="1">
      <alignment horizontal="center" vertical="center"/>
    </xf>
    <xf numFmtId="0" fontId="42" fillId="16" borderId="72" xfId="0" applyFont="1" applyFill="1" applyBorder="1" applyAlignment="1">
      <alignment horizontal="center" vertical="center"/>
    </xf>
    <xf numFmtId="3" fontId="42" fillId="16" borderId="69" xfId="0" applyNumberFormat="1" applyFont="1" applyFill="1" applyBorder="1" applyAlignment="1">
      <alignment vertical="center"/>
    </xf>
    <xf numFmtId="3" fontId="42" fillId="16" borderId="91" xfId="0" applyNumberFormat="1" applyFont="1" applyFill="1" applyBorder="1" applyAlignment="1">
      <alignment vertical="center"/>
    </xf>
    <xf numFmtId="3" fontId="42" fillId="16" borderId="71" xfId="0" applyNumberFormat="1" applyFont="1" applyFill="1" applyBorder="1" applyAlignment="1">
      <alignment vertical="center"/>
    </xf>
    <xf numFmtId="0" fontId="42" fillId="16" borderId="88" xfId="0" applyFont="1" applyFill="1" applyBorder="1" applyAlignment="1">
      <alignment horizontal="justify" vertical="center"/>
    </xf>
    <xf numFmtId="0" fontId="42" fillId="16" borderId="71" xfId="0" applyFont="1" applyFill="1" applyBorder="1" applyAlignment="1">
      <alignment horizontal="center" vertical="center"/>
    </xf>
    <xf numFmtId="3" fontId="42" fillId="16" borderId="89" xfId="0" applyNumberFormat="1" applyFont="1" applyFill="1" applyBorder="1" applyAlignment="1">
      <alignment vertical="center"/>
    </xf>
    <xf numFmtId="0" fontId="42" fillId="16" borderId="90" xfId="0" applyFont="1" applyFill="1" applyBorder="1" applyAlignment="1">
      <alignment horizontal="justify" vertical="center"/>
    </xf>
    <xf numFmtId="0" fontId="42" fillId="16" borderId="74" xfId="0" applyFont="1" applyFill="1" applyBorder="1" applyAlignment="1">
      <alignment horizontal="center" vertical="center"/>
    </xf>
    <xf numFmtId="0" fontId="42" fillId="16" borderId="90" xfId="0" applyFont="1" applyFill="1" applyBorder="1" applyAlignment="1">
      <alignment vertical="center"/>
    </xf>
    <xf numFmtId="0" fontId="42" fillId="16" borderId="73" xfId="0" applyFont="1" applyFill="1" applyBorder="1" applyAlignment="1">
      <alignment horizontal="center" vertical="center"/>
    </xf>
    <xf numFmtId="0" fontId="49" fillId="0" borderId="0" xfId="0" applyFont="1" applyAlignment="1">
      <alignment vertical="center"/>
    </xf>
    <xf numFmtId="0" fontId="45" fillId="0" borderId="59" xfId="0" applyFont="1" applyBorder="1" applyAlignment="1">
      <alignment vertical="center"/>
    </xf>
    <xf numFmtId="0" fontId="46" fillId="0" borderId="0" xfId="0" applyFont="1" applyBorder="1" applyAlignment="1">
      <alignment vertical="center"/>
    </xf>
    <xf numFmtId="0" fontId="41" fillId="15" borderId="85" xfId="0" applyFont="1" applyFill="1" applyBorder="1" applyAlignment="1">
      <alignment vertical="center" wrapText="1"/>
    </xf>
    <xf numFmtId="0" fontId="42" fillId="16" borderId="93" xfId="0" applyFont="1" applyFill="1" applyBorder="1" applyAlignment="1">
      <alignment vertical="center" wrapText="1"/>
    </xf>
    <xf numFmtId="0" fontId="42" fillId="16" borderId="96" xfId="0" applyFont="1" applyFill="1" applyBorder="1" applyAlignment="1">
      <alignment horizontal="center" vertical="center"/>
    </xf>
    <xf numFmtId="3" fontId="42" fillId="16" borderId="97" xfId="0" applyNumberFormat="1" applyFont="1" applyFill="1" applyBorder="1" applyAlignment="1">
      <alignment vertical="center"/>
    </xf>
    <xf numFmtId="0" fontId="42" fillId="16" borderId="87" xfId="0" applyFont="1" applyFill="1" applyBorder="1" applyAlignment="1">
      <alignment horizontal="justify" vertical="center"/>
    </xf>
    <xf numFmtId="0" fontId="42" fillId="16" borderId="92" xfId="0" applyFont="1" applyFill="1" applyBorder="1" applyAlignment="1">
      <alignment vertical="center" wrapText="1"/>
    </xf>
    <xf numFmtId="0" fontId="42" fillId="16" borderId="93" xfId="0" applyFont="1" applyFill="1" applyBorder="1" applyAlignment="1">
      <alignment vertical="center" wrapText="1"/>
    </xf>
    <xf numFmtId="0" fontId="42" fillId="16" borderId="94" xfId="0" applyFont="1" applyFill="1" applyBorder="1" applyAlignment="1">
      <alignment horizontal="center" vertical="center"/>
    </xf>
    <xf numFmtId="0" fontId="42" fillId="16" borderId="95" xfId="0" applyFont="1" applyFill="1" applyBorder="1" applyAlignment="1">
      <alignment horizontal="center" vertical="center" wrapText="1"/>
    </xf>
    <xf numFmtId="0" fontId="1" fillId="0" borderId="0" xfId="0" applyFont="1" applyAlignment="1">
      <alignment horizontal="center"/>
    </xf>
    <xf numFmtId="0" fontId="1" fillId="17" borderId="36" xfId="0" applyFont="1" applyFill="1" applyBorder="1" applyAlignment="1">
      <alignment horizontal="center" vertical="center" wrapText="1"/>
    </xf>
    <xf numFmtId="0" fontId="1" fillId="16" borderId="36" xfId="0" applyFont="1" applyFill="1" applyBorder="1" applyAlignment="1">
      <alignment horizontal="center" vertical="center" wrapText="1"/>
    </xf>
    <xf numFmtId="0" fontId="41" fillId="15" borderId="63" xfId="0" applyFont="1" applyFill="1" applyBorder="1" applyAlignment="1">
      <alignment horizontal="center" vertical="center" wrapText="1"/>
    </xf>
    <xf numFmtId="0" fontId="1" fillId="15" borderId="63" xfId="0" applyFont="1" applyFill="1" applyBorder="1" applyAlignment="1">
      <alignment horizontal="center" vertical="center" wrapText="1"/>
    </xf>
    <xf numFmtId="0" fontId="41" fillId="15" borderId="64" xfId="0" applyFont="1" applyFill="1" applyBorder="1" applyAlignment="1">
      <alignment horizontal="center" vertical="center" wrapText="1"/>
    </xf>
    <xf numFmtId="0" fontId="42" fillId="16" borderId="65" xfId="0" applyFont="1" applyFill="1" applyBorder="1" applyAlignment="1">
      <alignment horizontal="center" vertical="center"/>
    </xf>
    <xf numFmtId="0" fontId="41" fillId="15" borderId="68" xfId="0" applyFont="1" applyFill="1" applyBorder="1" applyAlignment="1">
      <alignment horizontal="center" vertical="center" wrapText="1"/>
    </xf>
    <xf numFmtId="0" fontId="40" fillId="0" borderId="0" xfId="0" applyFont="1" applyBorder="1" applyAlignment="1">
      <alignment horizontal="center" vertical="center"/>
    </xf>
    <xf numFmtId="0" fontId="41" fillId="15" borderId="77" xfId="0" applyFont="1" applyFill="1" applyBorder="1" applyAlignment="1">
      <alignment horizontal="center" vertical="center" wrapText="1"/>
    </xf>
    <xf numFmtId="0" fontId="45" fillId="0" borderId="59" xfId="0" applyFont="1" applyBorder="1" applyAlignment="1">
      <alignment horizontal="center" vertical="center"/>
    </xf>
    <xf numFmtId="3" fontId="42" fillId="16" borderId="98" xfId="0" applyNumberFormat="1" applyFont="1" applyFill="1" applyBorder="1" applyAlignment="1">
      <alignment vertical="center"/>
    </xf>
    <xf numFmtId="0" fontId="42" fillId="16" borderId="71" xfId="0" applyFont="1" applyFill="1" applyBorder="1" applyAlignment="1">
      <alignment horizontal="center" vertical="center" wrapText="1"/>
    </xf>
    <xf numFmtId="170" fontId="42" fillId="16" borderId="46" xfId="0" applyNumberFormat="1" applyFont="1" applyFill="1" applyBorder="1" applyAlignment="1">
      <alignment horizontal="right" vertical="center" wrapText="1"/>
    </xf>
    <xf numFmtId="170" fontId="42" fillId="16" borderId="95" xfId="0" applyNumberFormat="1" applyFont="1" applyFill="1" applyBorder="1" applyAlignment="1">
      <alignment horizontal="right" vertical="center" wrapText="1"/>
    </xf>
    <xf numFmtId="3" fontId="42" fillId="16" borderId="95"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101" xfId="0" applyFont="1" applyBorder="1" applyAlignment="1">
      <alignment horizontal="center" vertical="center"/>
    </xf>
    <xf numFmtId="0" fontId="44" fillId="17" borderId="70" xfId="0" applyFont="1" applyFill="1" applyBorder="1" applyAlignment="1">
      <alignment vertical="center"/>
    </xf>
    <xf numFmtId="3" fontId="44" fillId="17" borderId="71" xfId="0" applyNumberFormat="1" applyFont="1" applyFill="1" applyBorder="1" applyAlignment="1">
      <alignment horizontal="right" vertical="center"/>
    </xf>
    <xf numFmtId="0" fontId="42" fillId="16" borderId="70" xfId="0" applyFont="1" applyFill="1" applyBorder="1" applyAlignment="1">
      <alignment vertical="center"/>
    </xf>
    <xf numFmtId="3" fontId="42" fillId="16" borderId="71" xfId="0" applyNumberFormat="1" applyFont="1" applyFill="1" applyBorder="1" applyAlignment="1">
      <alignment horizontal="right" vertical="center"/>
    </xf>
    <xf numFmtId="3" fontId="42" fillId="16" borderId="70" xfId="0" applyNumberFormat="1" applyFont="1" applyFill="1" applyBorder="1" applyAlignment="1">
      <alignment horizontal="right" vertical="center"/>
    </xf>
    <xf numFmtId="3" fontId="44" fillId="17" borderId="70" xfId="0" applyNumberFormat="1" applyFont="1" applyFill="1" applyBorder="1" applyAlignment="1">
      <alignment horizontal="right" vertical="center"/>
    </xf>
    <xf numFmtId="0" fontId="44" fillId="17" borderId="71" xfId="0" applyFont="1" applyFill="1" applyBorder="1" applyAlignment="1">
      <alignment horizontal="center" vertical="center" wrapText="1"/>
    </xf>
    <xf numFmtId="0" fontId="0" fillId="0" borderId="0" xfId="0"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N5" sqref="N5"/>
    </sheetView>
  </sheetViews>
  <sheetFormatPr defaultRowHeight="12.75" x14ac:dyDescent="0.2"/>
  <cols>
    <col min="9" max="9" width="13.42578125"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t="s">
        <v>446</v>
      </c>
      <c r="F4" s="153"/>
      <c r="G4" s="63" t="s">
        <v>0</v>
      </c>
      <c r="H4" s="152" t="s">
        <v>447</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323</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448</v>
      </c>
      <c r="D10" s="138"/>
      <c r="E10" s="53"/>
      <c r="F10" s="160" t="s">
        <v>324</v>
      </c>
      <c r="G10" s="161"/>
      <c r="H10" s="119" t="s">
        <v>449</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450</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451</v>
      </c>
      <c r="D14" s="138"/>
      <c r="E14" s="142"/>
      <c r="F14" s="127"/>
      <c r="G14" s="67" t="s">
        <v>325</v>
      </c>
      <c r="H14" s="119" t="s">
        <v>452</v>
      </c>
      <c r="I14" s="120"/>
      <c r="J14" s="64"/>
    </row>
    <row r="15" spans="1:10" ht="14.45" customHeight="1" x14ac:dyDescent="0.2">
      <c r="A15" s="53"/>
      <c r="B15" s="54"/>
      <c r="C15" s="51"/>
      <c r="D15" s="51"/>
      <c r="E15" s="107"/>
      <c r="F15" s="107"/>
      <c r="G15" s="107"/>
      <c r="H15" s="107"/>
      <c r="I15" s="51"/>
      <c r="J15" s="23"/>
    </row>
    <row r="16" spans="1:10" ht="13.15" customHeight="1" x14ac:dyDescent="0.2">
      <c r="A16" s="109" t="s">
        <v>326</v>
      </c>
      <c r="B16" s="136"/>
      <c r="C16" s="137" t="s">
        <v>453</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454</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51280</v>
      </c>
      <c r="D20" s="120"/>
      <c r="E20" s="107"/>
      <c r="F20" s="107"/>
      <c r="G20" s="111" t="s">
        <v>455</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456</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457</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458</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519</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328</v>
      </c>
      <c r="D30" s="121" t="s">
        <v>327</v>
      </c>
      <c r="E30" s="122"/>
      <c r="F30" s="122"/>
      <c r="G30" s="122"/>
      <c r="H30" s="73" t="s">
        <v>328</v>
      </c>
      <c r="I30" s="74" t="s">
        <v>329</v>
      </c>
      <c r="J30" s="75"/>
    </row>
    <row r="31" spans="1:10" x14ac:dyDescent="0.2">
      <c r="A31" s="125"/>
      <c r="B31" s="126"/>
      <c r="C31" s="25"/>
      <c r="D31" s="63"/>
      <c r="E31" s="127"/>
      <c r="F31" s="127"/>
      <c r="G31" s="127"/>
      <c r="H31" s="127"/>
      <c r="I31" s="128"/>
      <c r="J31" s="129"/>
    </row>
    <row r="32" spans="1:10" x14ac:dyDescent="0.2">
      <c r="A32" s="125" t="s">
        <v>320</v>
      </c>
      <c r="B32" s="126"/>
      <c r="C32" s="36" t="s">
        <v>332</v>
      </c>
      <c r="D32" s="121" t="s">
        <v>330</v>
      </c>
      <c r="E32" s="122"/>
      <c r="F32" s="122"/>
      <c r="G32" s="122"/>
      <c r="H32" s="76" t="s">
        <v>331</v>
      </c>
      <c r="I32" s="77" t="s">
        <v>332</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c r="B36" s="115"/>
      <c r="C36" s="115"/>
      <c r="D36" s="115"/>
      <c r="E36" s="114"/>
      <c r="F36" s="115"/>
      <c r="G36" s="115"/>
      <c r="H36" s="115"/>
      <c r="I36" s="116"/>
      <c r="J36" s="52"/>
    </row>
    <row r="37" spans="1:10" ht="14.25" x14ac:dyDescent="0.2">
      <c r="A37" s="21"/>
      <c r="B37" s="51"/>
      <c r="C37" s="66"/>
      <c r="D37" s="124"/>
      <c r="E37" s="124"/>
      <c r="F37" s="124"/>
      <c r="G37" s="124"/>
      <c r="H37" s="124"/>
      <c r="I37" s="124"/>
      <c r="J37" s="23"/>
    </row>
    <row r="38" spans="1:10" x14ac:dyDescent="0.2">
      <c r="A38" s="114"/>
      <c r="B38" s="115"/>
      <c r="C38" s="115"/>
      <c r="D38" s="116"/>
      <c r="E38" s="114"/>
      <c r="F38" s="115"/>
      <c r="G38" s="115"/>
      <c r="H38" s="115"/>
      <c r="I38" s="116"/>
      <c r="J38" s="36"/>
    </row>
    <row r="39" spans="1:10" ht="14.25" x14ac:dyDescent="0.2">
      <c r="A39" s="21"/>
      <c r="B39" s="51"/>
      <c r="C39" s="66"/>
      <c r="D39" s="65"/>
      <c r="E39" s="124"/>
      <c r="F39" s="124"/>
      <c r="G39" s="124"/>
      <c r="H39" s="124"/>
      <c r="I39" s="54"/>
      <c r="J39" s="23"/>
    </row>
    <row r="40" spans="1:10" x14ac:dyDescent="0.2">
      <c r="A40" s="114"/>
      <c r="B40" s="115"/>
      <c r="C40" s="115"/>
      <c r="D40" s="116"/>
      <c r="E40" s="114"/>
      <c r="F40" s="115"/>
      <c r="G40" s="115"/>
      <c r="H40" s="115"/>
      <c r="I40" s="116"/>
      <c r="J40" s="36"/>
    </row>
    <row r="41" spans="1:10" ht="14.25" x14ac:dyDescent="0.2">
      <c r="A41" s="21"/>
      <c r="B41" s="83"/>
      <c r="C41" s="82"/>
      <c r="D41" s="84"/>
      <c r="E41" s="84"/>
      <c r="F41" s="84"/>
      <c r="G41" s="84"/>
      <c r="H41" s="84"/>
      <c r="I41" s="85"/>
      <c r="J41" s="23"/>
    </row>
    <row r="42" spans="1:10" x14ac:dyDescent="0.2">
      <c r="A42" s="114"/>
      <c r="B42" s="115"/>
      <c r="C42" s="115"/>
      <c r="D42" s="116"/>
      <c r="E42" s="114"/>
      <c r="F42" s="115"/>
      <c r="G42" s="115"/>
      <c r="H42" s="115"/>
      <c r="I42" s="116"/>
      <c r="J42" s="36"/>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333</v>
      </c>
    </row>
    <row r="48" spans="1:10" ht="14.25" x14ac:dyDescent="0.2">
      <c r="A48" s="27"/>
      <c r="B48" s="66"/>
      <c r="C48" s="66"/>
      <c r="D48" s="51"/>
      <c r="E48" s="107"/>
      <c r="F48" s="107"/>
      <c r="G48" s="106"/>
      <c r="H48" s="106"/>
      <c r="I48" s="51"/>
      <c r="J48" s="79" t="s">
        <v>334</v>
      </c>
    </row>
    <row r="49" spans="1:10" ht="14.45" customHeight="1" x14ac:dyDescent="0.2">
      <c r="A49" s="109" t="s">
        <v>313</v>
      </c>
      <c r="B49" s="110"/>
      <c r="C49" s="119" t="s">
        <v>334</v>
      </c>
      <c r="D49" s="120"/>
      <c r="E49" s="117" t="s">
        <v>335</v>
      </c>
      <c r="F49" s="118"/>
      <c r="G49" s="111"/>
      <c r="H49" s="112"/>
      <c r="I49" s="112"/>
      <c r="J49" s="113"/>
    </row>
    <row r="50" spans="1:10" ht="14.25" x14ac:dyDescent="0.2">
      <c r="A50" s="27"/>
      <c r="B50" s="66"/>
      <c r="C50" s="106"/>
      <c r="D50" s="106"/>
      <c r="E50" s="107"/>
      <c r="F50" s="107"/>
      <c r="G50" s="108" t="s">
        <v>336</v>
      </c>
      <c r="H50" s="108"/>
      <c r="I50" s="108"/>
      <c r="J50" s="28"/>
    </row>
    <row r="51" spans="1:10" ht="13.9" customHeight="1" x14ac:dyDescent="0.2">
      <c r="A51" s="109" t="s">
        <v>314</v>
      </c>
      <c r="B51" s="110"/>
      <c r="C51" s="111" t="s">
        <v>459</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460</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461</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337</v>
      </c>
      <c r="B57" s="110"/>
      <c r="C57" s="162" t="s">
        <v>465</v>
      </c>
      <c r="D57" s="163"/>
      <c r="E57" s="163"/>
      <c r="F57" s="163"/>
      <c r="G57" s="163"/>
      <c r="H57" s="163"/>
      <c r="I57" s="163"/>
      <c r="J57" s="164"/>
    </row>
    <row r="58" spans="1:10" ht="14.45" customHeight="1" x14ac:dyDescent="0.2">
      <c r="A58" s="21"/>
      <c r="B58" s="51"/>
      <c r="C58" s="108" t="s">
        <v>338</v>
      </c>
      <c r="D58" s="108"/>
      <c r="E58" s="108"/>
      <c r="F58" s="108"/>
      <c r="G58" s="51"/>
      <c r="H58" s="51"/>
      <c r="I58" s="51"/>
      <c r="J58" s="23"/>
    </row>
    <row r="59" spans="1:10" ht="14.25" x14ac:dyDescent="0.2">
      <c r="A59" s="109" t="s">
        <v>339</v>
      </c>
      <c r="B59" s="110"/>
      <c r="C59" s="162" t="s">
        <v>466</v>
      </c>
      <c r="D59" s="163"/>
      <c r="E59" s="163"/>
      <c r="F59" s="163"/>
      <c r="G59" s="163"/>
      <c r="H59" s="163"/>
      <c r="I59" s="163"/>
      <c r="J59" s="164"/>
    </row>
    <row r="60" spans="1:10" ht="14.45" customHeight="1" x14ac:dyDescent="0.2">
      <c r="A60" s="29"/>
      <c r="B60" s="30"/>
      <c r="C60" s="165" t="s">
        <v>340</v>
      </c>
      <c r="D60" s="165"/>
      <c r="E60" s="165"/>
      <c r="F60" s="165"/>
      <c r="G60" s="16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22" sqref="H2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444</v>
      </c>
      <c r="B2" s="177"/>
      <c r="C2" s="177"/>
      <c r="D2" s="177"/>
      <c r="E2" s="177"/>
      <c r="F2" s="177"/>
      <c r="G2" s="177"/>
      <c r="H2" s="177"/>
      <c r="I2" s="177"/>
    </row>
    <row r="3" spans="1:9" x14ac:dyDescent="0.2">
      <c r="A3" s="178" t="s">
        <v>279</v>
      </c>
      <c r="B3" s="179"/>
      <c r="C3" s="179"/>
      <c r="D3" s="179"/>
      <c r="E3" s="179"/>
      <c r="F3" s="179"/>
      <c r="G3" s="179"/>
      <c r="H3" s="179"/>
      <c r="I3" s="179"/>
    </row>
    <row r="4" spans="1:9" x14ac:dyDescent="0.2">
      <c r="A4" s="180" t="s">
        <v>445</v>
      </c>
      <c r="B4" s="181"/>
      <c r="C4" s="181"/>
      <c r="D4" s="181"/>
      <c r="E4" s="181"/>
      <c r="F4" s="181"/>
      <c r="G4" s="181"/>
      <c r="H4" s="181"/>
      <c r="I4" s="182"/>
    </row>
    <row r="5" spans="1:9" ht="34.5" thickBot="1" x14ac:dyDescent="0.25">
      <c r="A5" s="186" t="s">
        <v>2</v>
      </c>
      <c r="B5" s="187"/>
      <c r="C5" s="187"/>
      <c r="D5" s="187"/>
      <c r="E5" s="187"/>
      <c r="F5" s="188"/>
      <c r="G5" s="14" t="s">
        <v>104</v>
      </c>
      <c r="H5" s="33" t="s">
        <v>292</v>
      </c>
      <c r="I5" s="34" t="s">
        <v>297</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87">
        <v>0</v>
      </c>
      <c r="I8" s="87">
        <v>0</v>
      </c>
    </row>
    <row r="9" spans="1:9" ht="12.75" customHeight="1" x14ac:dyDescent="0.2">
      <c r="A9" s="172" t="s">
        <v>5</v>
      </c>
      <c r="B9" s="172"/>
      <c r="C9" s="172"/>
      <c r="D9" s="172"/>
      <c r="E9" s="172"/>
      <c r="F9" s="172"/>
      <c r="G9" s="88">
        <v>2</v>
      </c>
      <c r="H9" s="89">
        <f>H10+H17+H27+H38+H43</f>
        <v>1300660714</v>
      </c>
      <c r="I9" s="89">
        <f>I10+I17+I27+I38+I43</f>
        <v>1599669492</v>
      </c>
    </row>
    <row r="10" spans="1:9" ht="12.75" customHeight="1" x14ac:dyDescent="0.2">
      <c r="A10" s="171" t="s">
        <v>6</v>
      </c>
      <c r="B10" s="171"/>
      <c r="C10" s="171"/>
      <c r="D10" s="171"/>
      <c r="E10" s="171"/>
      <c r="F10" s="171"/>
      <c r="G10" s="88">
        <v>3</v>
      </c>
      <c r="H10" s="89">
        <f>H11+H12+H13+H14+H15+H16</f>
        <v>3703191</v>
      </c>
      <c r="I10" s="89">
        <f>I11+I12+I13+I14+I15+I16</f>
        <v>4482850</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1579442</v>
      </c>
      <c r="I12" s="87">
        <v>3539286</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2123749</v>
      </c>
      <c r="I15" s="87">
        <v>943564</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1221252078</v>
      </c>
      <c r="I17" s="89">
        <f>I18+I19+I20+I21+I22+I23+I24+I25+I26</f>
        <v>1513671451</v>
      </c>
    </row>
    <row r="18" spans="1:9" ht="12.75" customHeight="1" x14ac:dyDescent="0.2">
      <c r="A18" s="170" t="s">
        <v>14</v>
      </c>
      <c r="B18" s="170"/>
      <c r="C18" s="170"/>
      <c r="D18" s="170"/>
      <c r="E18" s="170"/>
      <c r="F18" s="170"/>
      <c r="G18" s="86">
        <v>11</v>
      </c>
      <c r="H18" s="87">
        <v>277606184</v>
      </c>
      <c r="I18" s="87">
        <v>606128317</v>
      </c>
    </row>
    <row r="19" spans="1:9" ht="12.75" customHeight="1" x14ac:dyDescent="0.2">
      <c r="A19" s="170" t="s">
        <v>15</v>
      </c>
      <c r="B19" s="170"/>
      <c r="C19" s="170"/>
      <c r="D19" s="170"/>
      <c r="E19" s="170"/>
      <c r="F19" s="170"/>
      <c r="G19" s="86">
        <v>12</v>
      </c>
      <c r="H19" s="87">
        <v>763130671</v>
      </c>
      <c r="I19" s="87">
        <v>780405966</v>
      </c>
    </row>
    <row r="20" spans="1:9" ht="12.75" customHeight="1" x14ac:dyDescent="0.2">
      <c r="A20" s="170" t="s">
        <v>16</v>
      </c>
      <c r="B20" s="170"/>
      <c r="C20" s="170"/>
      <c r="D20" s="170"/>
      <c r="E20" s="170"/>
      <c r="F20" s="170"/>
      <c r="G20" s="86">
        <v>13</v>
      </c>
      <c r="H20" s="87">
        <v>71109371</v>
      </c>
      <c r="I20" s="87">
        <v>72444624</v>
      </c>
    </row>
    <row r="21" spans="1:9" ht="12.75" customHeight="1" x14ac:dyDescent="0.2">
      <c r="A21" s="170" t="s">
        <v>17</v>
      </c>
      <c r="B21" s="170"/>
      <c r="C21" s="170"/>
      <c r="D21" s="170"/>
      <c r="E21" s="170"/>
      <c r="F21" s="170"/>
      <c r="G21" s="86">
        <v>14</v>
      </c>
      <c r="H21" s="87">
        <v>27931234</v>
      </c>
      <c r="I21" s="87">
        <v>29933957</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828088</v>
      </c>
      <c r="I23" s="87">
        <v>0</v>
      </c>
    </row>
    <row r="24" spans="1:9" ht="12.75" customHeight="1" x14ac:dyDescent="0.2">
      <c r="A24" s="170" t="s">
        <v>20</v>
      </c>
      <c r="B24" s="170"/>
      <c r="C24" s="170"/>
      <c r="D24" s="170"/>
      <c r="E24" s="170"/>
      <c r="F24" s="170"/>
      <c r="G24" s="86">
        <v>17</v>
      </c>
      <c r="H24" s="87">
        <v>75474355</v>
      </c>
      <c r="I24" s="87">
        <v>20482418</v>
      </c>
    </row>
    <row r="25" spans="1:9" ht="12.75" customHeight="1" x14ac:dyDescent="0.2">
      <c r="A25" s="170" t="s">
        <v>21</v>
      </c>
      <c r="B25" s="170"/>
      <c r="C25" s="170"/>
      <c r="D25" s="170"/>
      <c r="E25" s="170"/>
      <c r="F25" s="170"/>
      <c r="G25" s="86">
        <v>18</v>
      </c>
      <c r="H25" s="87">
        <v>5172175</v>
      </c>
      <c r="I25" s="87">
        <v>4276169</v>
      </c>
    </row>
    <row r="26" spans="1:9" ht="12.75" customHeight="1" x14ac:dyDescent="0.2">
      <c r="A26" s="170" t="s">
        <v>22</v>
      </c>
      <c r="B26" s="170"/>
      <c r="C26" s="170"/>
      <c r="D26" s="170"/>
      <c r="E26" s="170"/>
      <c r="F26" s="170"/>
      <c r="G26" s="86">
        <v>19</v>
      </c>
      <c r="H26" s="87">
        <v>0</v>
      </c>
      <c r="I26" s="87">
        <v>0</v>
      </c>
    </row>
    <row r="27" spans="1:9" ht="12.75" customHeight="1" x14ac:dyDescent="0.2">
      <c r="A27" s="171" t="s">
        <v>23</v>
      </c>
      <c r="B27" s="171"/>
      <c r="C27" s="171"/>
      <c r="D27" s="171"/>
      <c r="E27" s="171"/>
      <c r="F27" s="171"/>
      <c r="G27" s="88">
        <v>20</v>
      </c>
      <c r="H27" s="89">
        <f>SUM(H28:H37)</f>
        <v>3127890</v>
      </c>
      <c r="I27" s="89">
        <f>SUM(I28:I37)</f>
        <v>3127890</v>
      </c>
    </row>
    <row r="28" spans="1:9" ht="12.75" customHeight="1" x14ac:dyDescent="0.2">
      <c r="A28" s="170" t="s">
        <v>24</v>
      </c>
      <c r="B28" s="170"/>
      <c r="C28" s="170"/>
      <c r="D28" s="170"/>
      <c r="E28" s="170"/>
      <c r="F28" s="170"/>
      <c r="G28" s="86">
        <v>21</v>
      </c>
      <c r="H28" s="87">
        <v>3096200</v>
      </c>
      <c r="I28" s="87">
        <v>3096200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30000</v>
      </c>
      <c r="I31" s="87">
        <v>30000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1690</v>
      </c>
      <c r="I34" s="87">
        <v>1690</v>
      </c>
    </row>
    <row r="35" spans="1:9" ht="12.75" customHeight="1" x14ac:dyDescent="0.2">
      <c r="A35" s="170" t="s">
        <v>31</v>
      </c>
      <c r="B35" s="170"/>
      <c r="C35" s="170"/>
      <c r="D35" s="170"/>
      <c r="E35" s="170"/>
      <c r="F35" s="170"/>
      <c r="G35" s="86">
        <v>28</v>
      </c>
      <c r="H35" s="87">
        <v>0</v>
      </c>
      <c r="I35" s="87">
        <v>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1" t="s">
        <v>34</v>
      </c>
      <c r="B38" s="171"/>
      <c r="C38" s="171"/>
      <c r="D38" s="171"/>
      <c r="E38" s="171"/>
      <c r="F38" s="171"/>
      <c r="G38" s="88">
        <v>31</v>
      </c>
      <c r="H38" s="89">
        <f>H39+H40+H41+H42</f>
        <v>0</v>
      </c>
      <c r="I38" s="89">
        <f>I39+I40+I41+I42</f>
        <v>88152</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88152</v>
      </c>
    </row>
    <row r="43" spans="1:9" ht="12.75" customHeight="1" x14ac:dyDescent="0.2">
      <c r="A43" s="173" t="s">
        <v>39</v>
      </c>
      <c r="B43" s="173"/>
      <c r="C43" s="173"/>
      <c r="D43" s="173"/>
      <c r="E43" s="173"/>
      <c r="F43" s="173"/>
      <c r="G43" s="86">
        <v>36</v>
      </c>
      <c r="H43" s="87">
        <v>72577555</v>
      </c>
      <c r="I43" s="87">
        <v>78299149</v>
      </c>
    </row>
    <row r="44" spans="1:9" ht="12.75" customHeight="1" x14ac:dyDescent="0.2">
      <c r="A44" s="172" t="s">
        <v>40</v>
      </c>
      <c r="B44" s="172"/>
      <c r="C44" s="172"/>
      <c r="D44" s="172"/>
      <c r="E44" s="172"/>
      <c r="F44" s="172"/>
      <c r="G44" s="88">
        <v>37</v>
      </c>
      <c r="H44" s="89">
        <f>H45+H53+H60+H70</f>
        <v>145175416</v>
      </c>
      <c r="I44" s="89">
        <f>I45+I53+I60+I70</f>
        <v>578678329</v>
      </c>
    </row>
    <row r="45" spans="1:9" ht="12.75" customHeight="1" x14ac:dyDescent="0.2">
      <c r="A45" s="171" t="s">
        <v>41</v>
      </c>
      <c r="B45" s="171"/>
      <c r="C45" s="171"/>
      <c r="D45" s="171"/>
      <c r="E45" s="171"/>
      <c r="F45" s="171"/>
      <c r="G45" s="88">
        <v>38</v>
      </c>
      <c r="H45" s="89">
        <f>SUM(H46:H52)</f>
        <v>2643006</v>
      </c>
      <c r="I45" s="89">
        <f>SUM(I46:I52)</f>
        <v>2535185</v>
      </c>
    </row>
    <row r="46" spans="1:9" ht="12.75" customHeight="1" x14ac:dyDescent="0.2">
      <c r="A46" s="170" t="s">
        <v>42</v>
      </c>
      <c r="B46" s="170"/>
      <c r="C46" s="170"/>
      <c r="D46" s="170"/>
      <c r="E46" s="170"/>
      <c r="F46" s="170"/>
      <c r="G46" s="86">
        <v>39</v>
      </c>
      <c r="H46" s="87">
        <v>2576635</v>
      </c>
      <c r="I46" s="87">
        <v>2374651</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34384</v>
      </c>
      <c r="I49" s="87">
        <v>131990</v>
      </c>
    </row>
    <row r="50" spans="1:9" ht="12.75" customHeight="1" x14ac:dyDescent="0.2">
      <c r="A50" s="170" t="s">
        <v>46</v>
      </c>
      <c r="B50" s="170"/>
      <c r="C50" s="170"/>
      <c r="D50" s="170"/>
      <c r="E50" s="170"/>
      <c r="F50" s="170"/>
      <c r="G50" s="86">
        <v>43</v>
      </c>
      <c r="H50" s="87">
        <v>31987</v>
      </c>
      <c r="I50" s="87">
        <v>28544</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1" t="s">
        <v>49</v>
      </c>
      <c r="B53" s="171"/>
      <c r="C53" s="171"/>
      <c r="D53" s="171"/>
      <c r="E53" s="171"/>
      <c r="F53" s="171"/>
      <c r="G53" s="88">
        <v>46</v>
      </c>
      <c r="H53" s="89">
        <f>SUM(H54:H59)</f>
        <v>3898847</v>
      </c>
      <c r="I53" s="89">
        <f>SUM(I54:I59)</f>
        <v>7631842</v>
      </c>
    </row>
    <row r="54" spans="1:9" ht="12.75" customHeight="1" x14ac:dyDescent="0.2">
      <c r="A54" s="170" t="s">
        <v>50</v>
      </c>
      <c r="B54" s="170"/>
      <c r="C54" s="170"/>
      <c r="D54" s="170"/>
      <c r="E54" s="170"/>
      <c r="F54" s="170"/>
      <c r="G54" s="86">
        <v>47</v>
      </c>
      <c r="H54" s="87">
        <v>31611</v>
      </c>
      <c r="I54" s="87">
        <v>44967</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581425</v>
      </c>
      <c r="I56" s="87">
        <v>1112783</v>
      </c>
    </row>
    <row r="57" spans="1:9" ht="12.75" customHeight="1" x14ac:dyDescent="0.2">
      <c r="A57" s="170" t="s">
        <v>53</v>
      </c>
      <c r="B57" s="170"/>
      <c r="C57" s="170"/>
      <c r="D57" s="170"/>
      <c r="E57" s="170"/>
      <c r="F57" s="170"/>
      <c r="G57" s="86">
        <v>50</v>
      </c>
      <c r="H57" s="87">
        <v>12555</v>
      </c>
      <c r="I57" s="87">
        <v>112867</v>
      </c>
    </row>
    <row r="58" spans="1:9" ht="12.75" customHeight="1" x14ac:dyDescent="0.2">
      <c r="A58" s="170" t="s">
        <v>54</v>
      </c>
      <c r="B58" s="170"/>
      <c r="C58" s="170"/>
      <c r="D58" s="170"/>
      <c r="E58" s="170"/>
      <c r="F58" s="170"/>
      <c r="G58" s="86">
        <v>51</v>
      </c>
      <c r="H58" s="87">
        <v>2571767</v>
      </c>
      <c r="I58" s="87">
        <v>6041826</v>
      </c>
    </row>
    <row r="59" spans="1:9" ht="12.75" customHeight="1" x14ac:dyDescent="0.2">
      <c r="A59" s="170" t="s">
        <v>55</v>
      </c>
      <c r="B59" s="170"/>
      <c r="C59" s="170"/>
      <c r="D59" s="170"/>
      <c r="E59" s="170"/>
      <c r="F59" s="170"/>
      <c r="G59" s="86">
        <v>52</v>
      </c>
      <c r="H59" s="87">
        <v>701489</v>
      </c>
      <c r="I59" s="87">
        <v>319399</v>
      </c>
    </row>
    <row r="60" spans="1:9" ht="12.75" customHeight="1" x14ac:dyDescent="0.2">
      <c r="A60" s="171" t="s">
        <v>56</v>
      </c>
      <c r="B60" s="171"/>
      <c r="C60" s="171"/>
      <c r="D60" s="171"/>
      <c r="E60" s="171"/>
      <c r="F60" s="171"/>
      <c r="G60" s="88">
        <v>53</v>
      </c>
      <c r="H60" s="89">
        <f>SUM(H61:H69)</f>
        <v>0</v>
      </c>
      <c r="I60" s="89">
        <f>SUM(I61:I69)</f>
        <v>37585870</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0</v>
      </c>
      <c r="I68" s="87">
        <v>37585870</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138633563</v>
      </c>
      <c r="I70" s="87">
        <v>530925432</v>
      </c>
    </row>
    <row r="71" spans="1:9" ht="12.75" customHeight="1" x14ac:dyDescent="0.2">
      <c r="A71" s="191" t="s">
        <v>60</v>
      </c>
      <c r="B71" s="191"/>
      <c r="C71" s="191"/>
      <c r="D71" s="191"/>
      <c r="E71" s="191"/>
      <c r="F71" s="191"/>
      <c r="G71" s="86">
        <v>64</v>
      </c>
      <c r="H71" s="87">
        <v>8600977</v>
      </c>
      <c r="I71" s="87">
        <v>2478857</v>
      </c>
    </row>
    <row r="72" spans="1:9" ht="12.75" customHeight="1" x14ac:dyDescent="0.2">
      <c r="A72" s="172" t="s">
        <v>61</v>
      </c>
      <c r="B72" s="172"/>
      <c r="C72" s="172"/>
      <c r="D72" s="172"/>
      <c r="E72" s="172"/>
      <c r="F72" s="172"/>
      <c r="G72" s="88">
        <v>65</v>
      </c>
      <c r="H72" s="89">
        <f>H8+H9+H44+H71</f>
        <v>1454437107</v>
      </c>
      <c r="I72" s="89">
        <f>I8+I9+I44+I71</f>
        <v>2180826678</v>
      </c>
    </row>
    <row r="73" spans="1:9" ht="12.75" customHeight="1" x14ac:dyDescent="0.2">
      <c r="A73" s="191" t="s">
        <v>62</v>
      </c>
      <c r="B73" s="191"/>
      <c r="C73" s="191"/>
      <c r="D73" s="191"/>
      <c r="E73" s="191"/>
      <c r="F73" s="191"/>
      <c r="G73" s="86">
        <v>66</v>
      </c>
      <c r="H73" s="87">
        <v>0</v>
      </c>
      <c r="I73" s="87">
        <v>0</v>
      </c>
    </row>
    <row r="74" spans="1:9" x14ac:dyDescent="0.2">
      <c r="A74" s="193" t="s">
        <v>63</v>
      </c>
      <c r="B74" s="194"/>
      <c r="C74" s="194"/>
      <c r="D74" s="194"/>
      <c r="E74" s="194"/>
      <c r="F74" s="194"/>
      <c r="G74" s="194"/>
      <c r="H74" s="194"/>
      <c r="I74" s="194"/>
    </row>
    <row r="75" spans="1:9" ht="12.75" customHeight="1" x14ac:dyDescent="0.2">
      <c r="A75" s="172" t="s">
        <v>349</v>
      </c>
      <c r="B75" s="172"/>
      <c r="C75" s="172"/>
      <c r="D75" s="172"/>
      <c r="E75" s="172"/>
      <c r="F75" s="172"/>
      <c r="G75" s="88">
        <v>67</v>
      </c>
      <c r="H75" s="89">
        <f>H76+H77+H78+H84+H85+H91+H94+H97</f>
        <v>1101477186</v>
      </c>
      <c r="I75" s="89">
        <f>I76+I77+I78+I84+I85+I91+I94+I97</f>
        <v>1806908994</v>
      </c>
    </row>
    <row r="76" spans="1:9" ht="12.75" customHeight="1" x14ac:dyDescent="0.2">
      <c r="A76" s="173" t="s">
        <v>64</v>
      </c>
      <c r="B76" s="173"/>
      <c r="C76" s="173"/>
      <c r="D76" s="173"/>
      <c r="E76" s="173"/>
      <c r="F76" s="173"/>
      <c r="G76" s="86">
        <v>68</v>
      </c>
      <c r="H76" s="90">
        <v>826668557</v>
      </c>
      <c r="I76" s="90">
        <v>1516434188</v>
      </c>
    </row>
    <row r="77" spans="1:9" ht="12.75" customHeight="1" x14ac:dyDescent="0.2">
      <c r="A77" s="173" t="s">
        <v>65</v>
      </c>
      <c r="B77" s="173"/>
      <c r="C77" s="173"/>
      <c r="D77" s="173"/>
      <c r="E77" s="173"/>
      <c r="F77" s="173"/>
      <c r="G77" s="86">
        <v>69</v>
      </c>
      <c r="H77" s="90">
        <v>153851432</v>
      </c>
      <c r="I77" s="90">
        <v>153851432</v>
      </c>
    </row>
    <row r="78" spans="1:9" ht="12.75" customHeight="1" x14ac:dyDescent="0.2">
      <c r="A78" s="171" t="s">
        <v>66</v>
      </c>
      <c r="B78" s="171"/>
      <c r="C78" s="171"/>
      <c r="D78" s="171"/>
      <c r="E78" s="171"/>
      <c r="F78" s="171"/>
      <c r="G78" s="88">
        <v>70</v>
      </c>
      <c r="H78" s="89">
        <f>SUM(H79:H83)</f>
        <v>29869560</v>
      </c>
      <c r="I78" s="89">
        <f>SUM(I79:I83)</f>
        <v>29869560</v>
      </c>
    </row>
    <row r="79" spans="1:9" ht="12.75" customHeight="1" x14ac:dyDescent="0.2">
      <c r="A79" s="170" t="s">
        <v>67</v>
      </c>
      <c r="B79" s="170"/>
      <c r="C79" s="170"/>
      <c r="D79" s="170"/>
      <c r="E79" s="170"/>
      <c r="F79" s="170"/>
      <c r="G79" s="86">
        <v>71</v>
      </c>
      <c r="H79" s="90">
        <v>29910161</v>
      </c>
      <c r="I79" s="90">
        <v>29910161</v>
      </c>
    </row>
    <row r="80" spans="1:9" ht="12.75" customHeight="1" x14ac:dyDescent="0.2">
      <c r="A80" s="170" t="s">
        <v>68</v>
      </c>
      <c r="B80" s="170"/>
      <c r="C80" s="170"/>
      <c r="D80" s="170"/>
      <c r="E80" s="170"/>
      <c r="F80" s="170"/>
      <c r="G80" s="86">
        <v>72</v>
      </c>
      <c r="H80" s="90">
        <v>0</v>
      </c>
      <c r="I80" s="90">
        <v>0</v>
      </c>
    </row>
    <row r="81" spans="1:9" ht="12.75" customHeight="1" x14ac:dyDescent="0.2">
      <c r="A81" s="170" t="s">
        <v>69</v>
      </c>
      <c r="B81" s="170"/>
      <c r="C81" s="170"/>
      <c r="D81" s="170"/>
      <c r="E81" s="170"/>
      <c r="F81" s="170"/>
      <c r="G81" s="86">
        <v>73</v>
      </c>
      <c r="H81" s="90">
        <v>-40601</v>
      </c>
      <c r="I81" s="90">
        <v>-40601</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0</v>
      </c>
      <c r="I83" s="90">
        <v>0</v>
      </c>
    </row>
    <row r="84" spans="1:9" ht="12.75" customHeight="1" x14ac:dyDescent="0.2">
      <c r="A84" s="173" t="s">
        <v>72</v>
      </c>
      <c r="B84" s="173"/>
      <c r="C84" s="173"/>
      <c r="D84" s="173"/>
      <c r="E84" s="173"/>
      <c r="F84" s="173"/>
      <c r="G84" s="86">
        <v>76</v>
      </c>
      <c r="H84" s="90">
        <v>0</v>
      </c>
      <c r="I84" s="90">
        <v>0</v>
      </c>
    </row>
    <row r="85" spans="1:9" ht="12.75" customHeight="1" x14ac:dyDescent="0.2">
      <c r="A85" s="192" t="s">
        <v>443</v>
      </c>
      <c r="B85" s="192"/>
      <c r="C85" s="192"/>
      <c r="D85" s="192"/>
      <c r="E85" s="192"/>
      <c r="F85" s="192"/>
      <c r="G85" s="88">
        <v>77</v>
      </c>
      <c r="H85" s="89">
        <f>H86+H87+H88+H89+H90</f>
        <v>0</v>
      </c>
      <c r="I85" s="89">
        <f>I86+I87+I88+I89+I90</f>
        <v>0</v>
      </c>
    </row>
    <row r="86" spans="1:9" ht="25.5" customHeight="1" x14ac:dyDescent="0.2">
      <c r="A86" s="170" t="s">
        <v>442</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341</v>
      </c>
      <c r="B89" s="170"/>
      <c r="C89" s="170"/>
      <c r="D89" s="170"/>
      <c r="E89" s="170"/>
      <c r="F89" s="170"/>
      <c r="G89" s="86">
        <v>81</v>
      </c>
      <c r="H89" s="87">
        <v>0</v>
      </c>
      <c r="I89" s="87">
        <v>0</v>
      </c>
    </row>
    <row r="90" spans="1:9" ht="24" customHeight="1" x14ac:dyDescent="0.2">
      <c r="A90" s="170" t="s">
        <v>342</v>
      </c>
      <c r="B90" s="170"/>
      <c r="C90" s="170"/>
      <c r="D90" s="170"/>
      <c r="E90" s="170"/>
      <c r="F90" s="170"/>
      <c r="G90" s="86">
        <v>82</v>
      </c>
      <c r="H90" s="87">
        <v>0</v>
      </c>
      <c r="I90" s="87">
        <v>0</v>
      </c>
    </row>
    <row r="91" spans="1:9" ht="12.75" customHeight="1" x14ac:dyDescent="0.2">
      <c r="A91" s="171" t="s">
        <v>343</v>
      </c>
      <c r="B91" s="171"/>
      <c r="C91" s="171"/>
      <c r="D91" s="171"/>
      <c r="E91" s="171"/>
      <c r="F91" s="171"/>
      <c r="G91" s="88">
        <v>83</v>
      </c>
      <c r="H91" s="89">
        <f>H92-H93</f>
        <v>128893786</v>
      </c>
      <c r="I91" s="89">
        <f>I92-I93</f>
        <v>91087637</v>
      </c>
    </row>
    <row r="92" spans="1:9" ht="12.75" customHeight="1" x14ac:dyDescent="0.2">
      <c r="A92" s="170" t="s">
        <v>75</v>
      </c>
      <c r="B92" s="170"/>
      <c r="C92" s="170"/>
      <c r="D92" s="170"/>
      <c r="E92" s="170"/>
      <c r="F92" s="170"/>
      <c r="G92" s="86">
        <v>84</v>
      </c>
      <c r="H92" s="90">
        <v>128893786</v>
      </c>
      <c r="I92" s="90">
        <v>91087637</v>
      </c>
    </row>
    <row r="93" spans="1:9" ht="12.75" customHeight="1" x14ac:dyDescent="0.2">
      <c r="A93" s="170" t="s">
        <v>76</v>
      </c>
      <c r="B93" s="170"/>
      <c r="C93" s="170"/>
      <c r="D93" s="170"/>
      <c r="E93" s="170"/>
      <c r="F93" s="170"/>
      <c r="G93" s="86">
        <v>85</v>
      </c>
      <c r="H93" s="90">
        <v>0</v>
      </c>
      <c r="I93" s="90">
        <v>0</v>
      </c>
    </row>
    <row r="94" spans="1:9" ht="12.75" customHeight="1" x14ac:dyDescent="0.2">
      <c r="A94" s="171" t="s">
        <v>344</v>
      </c>
      <c r="B94" s="171"/>
      <c r="C94" s="171"/>
      <c r="D94" s="171"/>
      <c r="E94" s="171"/>
      <c r="F94" s="171"/>
      <c r="G94" s="88">
        <v>86</v>
      </c>
      <c r="H94" s="89">
        <f>H95-H96</f>
        <v>-37806149</v>
      </c>
      <c r="I94" s="89">
        <f>I95-I96</f>
        <v>15666177</v>
      </c>
    </row>
    <row r="95" spans="1:9" ht="12.75" customHeight="1" x14ac:dyDescent="0.2">
      <c r="A95" s="170" t="s">
        <v>77</v>
      </c>
      <c r="B95" s="170"/>
      <c r="C95" s="170"/>
      <c r="D95" s="170"/>
      <c r="E95" s="170"/>
      <c r="F95" s="170"/>
      <c r="G95" s="86">
        <v>87</v>
      </c>
      <c r="H95" s="90">
        <v>0</v>
      </c>
      <c r="I95" s="90">
        <v>15666177</v>
      </c>
    </row>
    <row r="96" spans="1:9" ht="12.75" customHeight="1" x14ac:dyDescent="0.2">
      <c r="A96" s="170" t="s">
        <v>78</v>
      </c>
      <c r="B96" s="170"/>
      <c r="C96" s="170"/>
      <c r="D96" s="170"/>
      <c r="E96" s="170"/>
      <c r="F96" s="170"/>
      <c r="G96" s="86">
        <v>88</v>
      </c>
      <c r="H96" s="90">
        <v>37806149</v>
      </c>
      <c r="I96" s="90">
        <v>0</v>
      </c>
    </row>
    <row r="97" spans="1:9" ht="12.75" customHeight="1" x14ac:dyDescent="0.2">
      <c r="A97" s="173" t="s">
        <v>79</v>
      </c>
      <c r="B97" s="173"/>
      <c r="C97" s="173"/>
      <c r="D97" s="173"/>
      <c r="E97" s="173"/>
      <c r="F97" s="173"/>
      <c r="G97" s="86">
        <v>89</v>
      </c>
      <c r="H97" s="90">
        <v>0</v>
      </c>
      <c r="I97" s="90">
        <v>0</v>
      </c>
    </row>
    <row r="98" spans="1:9" ht="12.75" customHeight="1" x14ac:dyDescent="0.2">
      <c r="A98" s="172" t="s">
        <v>345</v>
      </c>
      <c r="B98" s="172"/>
      <c r="C98" s="172"/>
      <c r="D98" s="172"/>
      <c r="E98" s="172"/>
      <c r="F98" s="172"/>
      <c r="G98" s="88">
        <v>90</v>
      </c>
      <c r="H98" s="89">
        <f>SUM(H99:H104)</f>
        <v>27904726</v>
      </c>
      <c r="I98" s="89">
        <f>SUM(I99:I104)</f>
        <v>31602389</v>
      </c>
    </row>
    <row r="99" spans="1:9" ht="12.75" customHeight="1" x14ac:dyDescent="0.2">
      <c r="A99" s="170" t="s">
        <v>80</v>
      </c>
      <c r="B99" s="170"/>
      <c r="C99" s="170"/>
      <c r="D99" s="170"/>
      <c r="E99" s="170"/>
      <c r="F99" s="170"/>
      <c r="G99" s="86">
        <v>91</v>
      </c>
      <c r="H99" s="90">
        <v>4909449</v>
      </c>
      <c r="I99" s="90">
        <v>4864549</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21041178</v>
      </c>
      <c r="I101" s="90">
        <v>21273820</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1954099</v>
      </c>
      <c r="I104" s="87">
        <v>5464020</v>
      </c>
    </row>
    <row r="105" spans="1:9" ht="12.75" customHeight="1" x14ac:dyDescent="0.2">
      <c r="A105" s="172" t="s">
        <v>346</v>
      </c>
      <c r="B105" s="172"/>
      <c r="C105" s="172"/>
      <c r="D105" s="172"/>
      <c r="E105" s="172"/>
      <c r="F105" s="172"/>
      <c r="G105" s="88">
        <v>97</v>
      </c>
      <c r="H105" s="89">
        <f>SUM(H106:H116)</f>
        <v>255469755</v>
      </c>
      <c r="I105" s="89">
        <f>SUM(I106:I116)</f>
        <v>248096974</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241847653</v>
      </c>
      <c r="I111" s="90">
        <v>236239333</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98920</v>
      </c>
      <c r="I113" s="91">
        <v>45615</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539739</v>
      </c>
      <c r="I115" s="87">
        <v>430256</v>
      </c>
    </row>
    <row r="116" spans="1:9" ht="12.75" customHeight="1" x14ac:dyDescent="0.2">
      <c r="A116" s="170" t="s">
        <v>96</v>
      </c>
      <c r="B116" s="170"/>
      <c r="C116" s="170"/>
      <c r="D116" s="170"/>
      <c r="E116" s="170"/>
      <c r="F116" s="170"/>
      <c r="G116" s="86">
        <v>108</v>
      </c>
      <c r="H116" s="87">
        <v>12983443</v>
      </c>
      <c r="I116" s="87">
        <v>11381770</v>
      </c>
    </row>
    <row r="117" spans="1:9" ht="12.75" customHeight="1" x14ac:dyDescent="0.2">
      <c r="A117" s="172" t="s">
        <v>347</v>
      </c>
      <c r="B117" s="172"/>
      <c r="C117" s="172"/>
      <c r="D117" s="172"/>
      <c r="E117" s="172"/>
      <c r="F117" s="172"/>
      <c r="G117" s="88">
        <v>109</v>
      </c>
      <c r="H117" s="89">
        <f>SUM(H118:H131)</f>
        <v>60631777</v>
      </c>
      <c r="I117" s="89">
        <f>SUM(I118:I131)</f>
        <v>86569309</v>
      </c>
    </row>
    <row r="118" spans="1:9" ht="12.75" customHeight="1" x14ac:dyDescent="0.2">
      <c r="A118" s="170" t="s">
        <v>86</v>
      </c>
      <c r="B118" s="170"/>
      <c r="C118" s="170"/>
      <c r="D118" s="170"/>
      <c r="E118" s="170"/>
      <c r="F118" s="170"/>
      <c r="G118" s="86">
        <v>110</v>
      </c>
      <c r="H118" s="90">
        <v>81514</v>
      </c>
      <c r="I118" s="90">
        <v>19622948</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5304000</v>
      </c>
      <c r="I122" s="90">
        <v>0</v>
      </c>
    </row>
    <row r="123" spans="1:9" ht="12.75" customHeight="1" x14ac:dyDescent="0.2">
      <c r="A123" s="170" t="s">
        <v>91</v>
      </c>
      <c r="B123" s="170"/>
      <c r="C123" s="170"/>
      <c r="D123" s="170"/>
      <c r="E123" s="170"/>
      <c r="F123" s="170"/>
      <c r="G123" s="86">
        <v>115</v>
      </c>
      <c r="H123" s="90">
        <v>32116043</v>
      </c>
      <c r="I123" s="90">
        <v>40144291</v>
      </c>
    </row>
    <row r="124" spans="1:9" ht="12.75" customHeight="1" x14ac:dyDescent="0.2">
      <c r="A124" s="170" t="s">
        <v>92</v>
      </c>
      <c r="B124" s="170"/>
      <c r="C124" s="170"/>
      <c r="D124" s="170"/>
      <c r="E124" s="170"/>
      <c r="F124" s="170"/>
      <c r="G124" s="86">
        <v>116</v>
      </c>
      <c r="H124" s="90">
        <v>7834748</v>
      </c>
      <c r="I124" s="90">
        <v>4278067</v>
      </c>
    </row>
    <row r="125" spans="1:9" ht="12.75" customHeight="1" x14ac:dyDescent="0.2">
      <c r="A125" s="170" t="s">
        <v>93</v>
      </c>
      <c r="B125" s="170"/>
      <c r="C125" s="170"/>
      <c r="D125" s="170"/>
      <c r="E125" s="170"/>
      <c r="F125" s="170"/>
      <c r="G125" s="86">
        <v>117</v>
      </c>
      <c r="H125" s="90">
        <v>10862824</v>
      </c>
      <c r="I125" s="90">
        <v>16284390</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3110762</v>
      </c>
      <c r="I127" s="90">
        <v>3818368</v>
      </c>
    </row>
    <row r="128" spans="1:9" x14ac:dyDescent="0.2">
      <c r="A128" s="170" t="s">
        <v>98</v>
      </c>
      <c r="B128" s="170"/>
      <c r="C128" s="170"/>
      <c r="D128" s="170"/>
      <c r="E128" s="170"/>
      <c r="F128" s="170"/>
      <c r="G128" s="86">
        <v>120</v>
      </c>
      <c r="H128" s="90">
        <v>765230</v>
      </c>
      <c r="I128" s="90">
        <v>1763892</v>
      </c>
    </row>
    <row r="129" spans="1:9" x14ac:dyDescent="0.2">
      <c r="A129" s="170" t="s">
        <v>99</v>
      </c>
      <c r="B129" s="170"/>
      <c r="C129" s="170"/>
      <c r="D129" s="170"/>
      <c r="E129" s="170"/>
      <c r="F129" s="170"/>
      <c r="G129" s="86">
        <v>121</v>
      </c>
      <c r="H129" s="90">
        <v>379676</v>
      </c>
      <c r="I129" s="90">
        <v>379676</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176980</v>
      </c>
      <c r="I131" s="87">
        <v>277677</v>
      </c>
    </row>
    <row r="132" spans="1:9" ht="22.15" customHeight="1" x14ac:dyDescent="0.2">
      <c r="A132" s="191" t="s">
        <v>102</v>
      </c>
      <c r="B132" s="191"/>
      <c r="C132" s="191"/>
      <c r="D132" s="191"/>
      <c r="E132" s="191"/>
      <c r="F132" s="191"/>
      <c r="G132" s="86">
        <v>124</v>
      </c>
      <c r="H132" s="87">
        <v>8953663</v>
      </c>
      <c r="I132" s="87">
        <v>7649012</v>
      </c>
    </row>
    <row r="133" spans="1:9" x14ac:dyDescent="0.2">
      <c r="A133" s="172" t="s">
        <v>348</v>
      </c>
      <c r="B133" s="172"/>
      <c r="C133" s="172"/>
      <c r="D133" s="172"/>
      <c r="E133" s="172"/>
      <c r="F133" s="172"/>
      <c r="G133" s="88">
        <v>125</v>
      </c>
      <c r="H133" s="89">
        <f>H75+H98+H105+H117+H132</f>
        <v>1454437107</v>
      </c>
      <c r="I133" s="89">
        <f>I75+I98+I105+I117+I132</f>
        <v>2180826678</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3" zoomScaleNormal="100" zoomScaleSheetLayoutView="110" workbookViewId="0">
      <selection sqref="A1:I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105</v>
      </c>
      <c r="B1" s="175"/>
      <c r="C1" s="175"/>
      <c r="D1" s="175"/>
      <c r="E1" s="175"/>
      <c r="F1" s="175"/>
      <c r="G1" s="175"/>
      <c r="H1" s="175"/>
      <c r="I1" s="175"/>
    </row>
    <row r="2" spans="1:9" x14ac:dyDescent="0.2">
      <c r="A2" s="201" t="s">
        <v>462</v>
      </c>
      <c r="B2" s="177"/>
      <c r="C2" s="177"/>
      <c r="D2" s="177"/>
      <c r="E2" s="177"/>
      <c r="F2" s="177"/>
      <c r="G2" s="177"/>
      <c r="H2" s="177"/>
      <c r="I2" s="177"/>
    </row>
    <row r="3" spans="1:9" x14ac:dyDescent="0.2">
      <c r="A3" s="210" t="s">
        <v>279</v>
      </c>
      <c r="B3" s="211"/>
      <c r="C3" s="211"/>
      <c r="D3" s="211"/>
      <c r="E3" s="211"/>
      <c r="F3" s="211"/>
      <c r="G3" s="211"/>
      <c r="H3" s="211"/>
      <c r="I3" s="211"/>
    </row>
    <row r="4" spans="1:9" x14ac:dyDescent="0.2">
      <c r="A4" s="200" t="s">
        <v>445</v>
      </c>
      <c r="B4" s="181"/>
      <c r="C4" s="181"/>
      <c r="D4" s="181"/>
      <c r="E4" s="181"/>
      <c r="F4" s="181"/>
      <c r="G4" s="181"/>
      <c r="H4" s="181"/>
      <c r="I4" s="182"/>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2" t="s">
        <v>364</v>
      </c>
      <c r="B7" s="172"/>
      <c r="C7" s="172"/>
      <c r="D7" s="172"/>
      <c r="E7" s="172"/>
      <c r="F7" s="172"/>
      <c r="G7" s="88">
        <v>1</v>
      </c>
      <c r="H7" s="89">
        <f>SUM(H8:H12)</f>
        <v>93896524</v>
      </c>
      <c r="I7" s="89">
        <f>SUM(I8:I12)</f>
        <v>279431657</v>
      </c>
    </row>
    <row r="8" spans="1:9" x14ac:dyDescent="0.2">
      <c r="A8" s="170" t="s">
        <v>118</v>
      </c>
      <c r="B8" s="170"/>
      <c r="C8" s="170"/>
      <c r="D8" s="170"/>
      <c r="E8" s="170"/>
      <c r="F8" s="170"/>
      <c r="G8" s="86">
        <v>2</v>
      </c>
      <c r="H8" s="87">
        <v>387382</v>
      </c>
      <c r="I8" s="87">
        <v>1323401</v>
      </c>
    </row>
    <row r="9" spans="1:9" x14ac:dyDescent="0.2">
      <c r="A9" s="170" t="s">
        <v>119</v>
      </c>
      <c r="B9" s="170"/>
      <c r="C9" s="170"/>
      <c r="D9" s="170"/>
      <c r="E9" s="170"/>
      <c r="F9" s="170"/>
      <c r="G9" s="86">
        <v>3</v>
      </c>
      <c r="H9" s="87">
        <v>87566572</v>
      </c>
      <c r="I9" s="87">
        <v>273022180</v>
      </c>
    </row>
    <row r="10" spans="1:9" x14ac:dyDescent="0.2">
      <c r="A10" s="170" t="s">
        <v>120</v>
      </c>
      <c r="B10" s="170"/>
      <c r="C10" s="170"/>
      <c r="D10" s="170"/>
      <c r="E10" s="170"/>
      <c r="F10" s="170"/>
      <c r="G10" s="86">
        <v>4</v>
      </c>
      <c r="H10" s="87">
        <v>21131</v>
      </c>
      <c r="I10" s="87">
        <v>13498</v>
      </c>
    </row>
    <row r="11" spans="1:9" x14ac:dyDescent="0.2">
      <c r="A11" s="170" t="s">
        <v>121</v>
      </c>
      <c r="B11" s="170"/>
      <c r="C11" s="170"/>
      <c r="D11" s="170"/>
      <c r="E11" s="170"/>
      <c r="F11" s="170"/>
      <c r="G11" s="86">
        <v>5</v>
      </c>
      <c r="H11" s="87">
        <v>297604</v>
      </c>
      <c r="I11" s="87">
        <v>115227</v>
      </c>
    </row>
    <row r="12" spans="1:9" x14ac:dyDescent="0.2">
      <c r="A12" s="170" t="s">
        <v>122</v>
      </c>
      <c r="B12" s="170"/>
      <c r="C12" s="170"/>
      <c r="D12" s="170"/>
      <c r="E12" s="170"/>
      <c r="F12" s="170"/>
      <c r="G12" s="86">
        <v>6</v>
      </c>
      <c r="H12" s="87">
        <v>5623835</v>
      </c>
      <c r="I12" s="87">
        <v>4957351</v>
      </c>
    </row>
    <row r="13" spans="1:9" ht="16.5" customHeight="1" x14ac:dyDescent="0.2">
      <c r="A13" s="172" t="s">
        <v>365</v>
      </c>
      <c r="B13" s="172"/>
      <c r="C13" s="172"/>
      <c r="D13" s="172"/>
      <c r="E13" s="172"/>
      <c r="F13" s="172"/>
      <c r="G13" s="88">
        <v>7</v>
      </c>
      <c r="H13" s="89">
        <f>H14+H15+H19+H23+H24+H25+H28+H35</f>
        <v>157943234</v>
      </c>
      <c r="I13" s="89">
        <f>I14+I15+I19+I23+I24+I25+I28+I35</f>
        <v>266672842</v>
      </c>
    </row>
    <row r="14" spans="1:9" x14ac:dyDescent="0.2">
      <c r="A14" s="170" t="s">
        <v>107</v>
      </c>
      <c r="B14" s="170"/>
      <c r="C14" s="170"/>
      <c r="D14" s="170"/>
      <c r="E14" s="170"/>
      <c r="F14" s="170"/>
      <c r="G14" s="86">
        <v>8</v>
      </c>
      <c r="H14" s="87">
        <v>0</v>
      </c>
      <c r="I14" s="87">
        <v>0</v>
      </c>
    </row>
    <row r="15" spans="1:9" x14ac:dyDescent="0.2">
      <c r="A15" s="209" t="s">
        <v>436</v>
      </c>
      <c r="B15" s="209"/>
      <c r="C15" s="209"/>
      <c r="D15" s="209"/>
      <c r="E15" s="209"/>
      <c r="F15" s="209"/>
      <c r="G15" s="88">
        <v>9</v>
      </c>
      <c r="H15" s="89">
        <f>SUM(H16:H18)</f>
        <v>27822607</v>
      </c>
      <c r="I15" s="89">
        <f>SUM(I16:I18)</f>
        <v>75556714</v>
      </c>
    </row>
    <row r="16" spans="1:9" x14ac:dyDescent="0.2">
      <c r="A16" s="203" t="s">
        <v>123</v>
      </c>
      <c r="B16" s="203"/>
      <c r="C16" s="203"/>
      <c r="D16" s="203"/>
      <c r="E16" s="203"/>
      <c r="F16" s="203"/>
      <c r="G16" s="86">
        <v>10</v>
      </c>
      <c r="H16" s="87">
        <v>16329014</v>
      </c>
      <c r="I16" s="87">
        <v>40723847</v>
      </c>
    </row>
    <row r="17" spans="1:9" x14ac:dyDescent="0.2">
      <c r="A17" s="203" t="s">
        <v>124</v>
      </c>
      <c r="B17" s="203"/>
      <c r="C17" s="203"/>
      <c r="D17" s="203"/>
      <c r="E17" s="203"/>
      <c r="F17" s="203"/>
      <c r="G17" s="86">
        <v>11</v>
      </c>
      <c r="H17" s="87">
        <v>68437</v>
      </c>
      <c r="I17" s="87">
        <v>210311</v>
      </c>
    </row>
    <row r="18" spans="1:9" x14ac:dyDescent="0.2">
      <c r="A18" s="203" t="s">
        <v>125</v>
      </c>
      <c r="B18" s="203"/>
      <c r="C18" s="203"/>
      <c r="D18" s="203"/>
      <c r="E18" s="203"/>
      <c r="F18" s="203"/>
      <c r="G18" s="86">
        <v>12</v>
      </c>
      <c r="H18" s="87">
        <v>11425156</v>
      </c>
      <c r="I18" s="87">
        <v>34622556</v>
      </c>
    </row>
    <row r="19" spans="1:9" x14ac:dyDescent="0.2">
      <c r="A19" s="209" t="s">
        <v>437</v>
      </c>
      <c r="B19" s="209"/>
      <c r="C19" s="209"/>
      <c r="D19" s="209"/>
      <c r="E19" s="209"/>
      <c r="F19" s="209"/>
      <c r="G19" s="88">
        <v>13</v>
      </c>
      <c r="H19" s="89">
        <f>SUM(H20:H22)</f>
        <v>23713321</v>
      </c>
      <c r="I19" s="89">
        <f>SUM(I20:I22)</f>
        <v>50992755</v>
      </c>
    </row>
    <row r="20" spans="1:9" x14ac:dyDescent="0.2">
      <c r="A20" s="203" t="s">
        <v>108</v>
      </c>
      <c r="B20" s="203"/>
      <c r="C20" s="203"/>
      <c r="D20" s="203"/>
      <c r="E20" s="203"/>
      <c r="F20" s="203"/>
      <c r="G20" s="86">
        <v>14</v>
      </c>
      <c r="H20" s="87">
        <v>15792366</v>
      </c>
      <c r="I20" s="87">
        <v>32114289</v>
      </c>
    </row>
    <row r="21" spans="1:9" x14ac:dyDescent="0.2">
      <c r="A21" s="203" t="s">
        <v>109</v>
      </c>
      <c r="B21" s="203"/>
      <c r="C21" s="203"/>
      <c r="D21" s="203"/>
      <c r="E21" s="203"/>
      <c r="F21" s="203"/>
      <c r="G21" s="86">
        <v>15</v>
      </c>
      <c r="H21" s="87">
        <v>5324336</v>
      </c>
      <c r="I21" s="87">
        <v>11939028</v>
      </c>
    </row>
    <row r="22" spans="1:9" x14ac:dyDescent="0.2">
      <c r="A22" s="203" t="s">
        <v>110</v>
      </c>
      <c r="B22" s="203"/>
      <c r="C22" s="203"/>
      <c r="D22" s="203"/>
      <c r="E22" s="203"/>
      <c r="F22" s="203"/>
      <c r="G22" s="86">
        <v>16</v>
      </c>
      <c r="H22" s="87">
        <v>2596619</v>
      </c>
      <c r="I22" s="87">
        <v>6939438</v>
      </c>
    </row>
    <row r="23" spans="1:9" x14ac:dyDescent="0.2">
      <c r="A23" s="170" t="s">
        <v>111</v>
      </c>
      <c r="B23" s="170"/>
      <c r="C23" s="170"/>
      <c r="D23" s="170"/>
      <c r="E23" s="170"/>
      <c r="F23" s="170"/>
      <c r="G23" s="86">
        <v>17</v>
      </c>
      <c r="H23" s="87">
        <v>87170455</v>
      </c>
      <c r="I23" s="87">
        <v>94800052</v>
      </c>
    </row>
    <row r="24" spans="1:9" x14ac:dyDescent="0.2">
      <c r="A24" s="170" t="s">
        <v>112</v>
      </c>
      <c r="B24" s="170"/>
      <c r="C24" s="170"/>
      <c r="D24" s="170"/>
      <c r="E24" s="170"/>
      <c r="F24" s="170"/>
      <c r="G24" s="86">
        <v>18</v>
      </c>
      <c r="H24" s="87">
        <v>14540804</v>
      </c>
      <c r="I24" s="87">
        <v>38246571</v>
      </c>
    </row>
    <row r="25" spans="1:9" x14ac:dyDescent="0.2">
      <c r="A25" s="209" t="s">
        <v>438</v>
      </c>
      <c r="B25" s="209"/>
      <c r="C25" s="209"/>
      <c r="D25" s="209"/>
      <c r="E25" s="209"/>
      <c r="F25" s="209"/>
      <c r="G25" s="88">
        <v>19</v>
      </c>
      <c r="H25" s="89">
        <f>H26+H27</f>
        <v>115437</v>
      </c>
      <c r="I25" s="89">
        <f>I26+I27</f>
        <v>23630</v>
      </c>
    </row>
    <row r="26" spans="1:9" x14ac:dyDescent="0.2">
      <c r="A26" s="203" t="s">
        <v>126</v>
      </c>
      <c r="B26" s="203"/>
      <c r="C26" s="203"/>
      <c r="D26" s="203"/>
      <c r="E26" s="203"/>
      <c r="F26" s="203"/>
      <c r="G26" s="86">
        <v>20</v>
      </c>
      <c r="H26" s="87">
        <v>0</v>
      </c>
      <c r="I26" s="87">
        <v>0</v>
      </c>
    </row>
    <row r="27" spans="1:9" x14ac:dyDescent="0.2">
      <c r="A27" s="203" t="s">
        <v>127</v>
      </c>
      <c r="B27" s="203"/>
      <c r="C27" s="203"/>
      <c r="D27" s="203"/>
      <c r="E27" s="203"/>
      <c r="F27" s="203"/>
      <c r="G27" s="86">
        <v>21</v>
      </c>
      <c r="H27" s="87">
        <v>115437</v>
      </c>
      <c r="I27" s="87">
        <v>23630</v>
      </c>
    </row>
    <row r="28" spans="1:9" x14ac:dyDescent="0.2">
      <c r="A28" s="209" t="s">
        <v>439</v>
      </c>
      <c r="B28" s="209"/>
      <c r="C28" s="209"/>
      <c r="D28" s="209"/>
      <c r="E28" s="209"/>
      <c r="F28" s="209"/>
      <c r="G28" s="88">
        <v>22</v>
      </c>
      <c r="H28" s="89">
        <f>SUM(H29:H34)</f>
        <v>3147789</v>
      </c>
      <c r="I28" s="89">
        <f>SUM(I29:I34)</f>
        <v>3703810</v>
      </c>
    </row>
    <row r="29" spans="1:9" x14ac:dyDescent="0.2">
      <c r="A29" s="203" t="s">
        <v>128</v>
      </c>
      <c r="B29" s="203"/>
      <c r="C29" s="203"/>
      <c r="D29" s="203"/>
      <c r="E29" s="203"/>
      <c r="F29" s="203"/>
      <c r="G29" s="86">
        <v>23</v>
      </c>
      <c r="H29" s="87">
        <v>2881028</v>
      </c>
      <c r="I29" s="87">
        <v>111345</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266761</v>
      </c>
      <c r="I31" s="87">
        <v>256649</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0</v>
      </c>
      <c r="I34" s="87">
        <v>3335816</v>
      </c>
    </row>
    <row r="35" spans="1:9" x14ac:dyDescent="0.2">
      <c r="A35" s="170" t="s">
        <v>113</v>
      </c>
      <c r="B35" s="170"/>
      <c r="C35" s="170"/>
      <c r="D35" s="170"/>
      <c r="E35" s="170"/>
      <c r="F35" s="170"/>
      <c r="G35" s="86">
        <v>29</v>
      </c>
      <c r="H35" s="87">
        <v>1432821</v>
      </c>
      <c r="I35" s="87">
        <v>3349310</v>
      </c>
    </row>
    <row r="36" spans="1:9" x14ac:dyDescent="0.2">
      <c r="A36" s="172" t="s">
        <v>366</v>
      </c>
      <c r="B36" s="172"/>
      <c r="C36" s="172"/>
      <c r="D36" s="172"/>
      <c r="E36" s="172"/>
      <c r="F36" s="172"/>
      <c r="G36" s="88">
        <v>30</v>
      </c>
      <c r="H36" s="89">
        <f>SUM(H37:H46)</f>
        <v>516355</v>
      </c>
      <c r="I36" s="89">
        <f>SUM(I37:I46)</f>
        <v>980880</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5336</v>
      </c>
      <c r="I43" s="87">
        <v>15312</v>
      </c>
    </row>
    <row r="44" spans="1:9" x14ac:dyDescent="0.2">
      <c r="A44" s="170" t="s">
        <v>141</v>
      </c>
      <c r="B44" s="170"/>
      <c r="C44" s="170"/>
      <c r="D44" s="170"/>
      <c r="E44" s="170"/>
      <c r="F44" s="170"/>
      <c r="G44" s="86">
        <v>38</v>
      </c>
      <c r="H44" s="87">
        <v>263007</v>
      </c>
      <c r="I44" s="87">
        <v>891022</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248012</v>
      </c>
      <c r="I46" s="87">
        <v>74546</v>
      </c>
    </row>
    <row r="47" spans="1:9" x14ac:dyDescent="0.2">
      <c r="A47" s="172" t="s">
        <v>367</v>
      </c>
      <c r="B47" s="172"/>
      <c r="C47" s="172"/>
      <c r="D47" s="172"/>
      <c r="E47" s="172"/>
      <c r="F47" s="172"/>
      <c r="G47" s="88">
        <v>41</v>
      </c>
      <c r="H47" s="89">
        <f>SUM(H48:H54)</f>
        <v>8994037</v>
      </c>
      <c r="I47" s="89">
        <f>SUM(I48:I54)</f>
        <v>5396785</v>
      </c>
    </row>
    <row r="48" spans="1:9" ht="23.45" customHeight="1" x14ac:dyDescent="0.2">
      <c r="A48" s="170" t="s">
        <v>144</v>
      </c>
      <c r="B48" s="170"/>
      <c r="C48" s="170"/>
      <c r="D48" s="170"/>
      <c r="E48" s="170"/>
      <c r="F48" s="170"/>
      <c r="G48" s="86">
        <v>42</v>
      </c>
      <c r="H48" s="87">
        <v>0</v>
      </c>
      <c r="I48" s="87">
        <v>0</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5350656</v>
      </c>
      <c r="I50" s="87">
        <v>5286572</v>
      </c>
    </row>
    <row r="51" spans="1:9" x14ac:dyDescent="0.2">
      <c r="A51" s="195" t="s">
        <v>147</v>
      </c>
      <c r="B51" s="195"/>
      <c r="C51" s="195"/>
      <c r="D51" s="195"/>
      <c r="E51" s="195"/>
      <c r="F51" s="195"/>
      <c r="G51" s="86">
        <v>45</v>
      </c>
      <c r="H51" s="87">
        <v>3508902</v>
      </c>
      <c r="I51" s="87">
        <v>0</v>
      </c>
    </row>
    <row r="52" spans="1:9" x14ac:dyDescent="0.2">
      <c r="A52" s="195" t="s">
        <v>148</v>
      </c>
      <c r="B52" s="195"/>
      <c r="C52" s="195"/>
      <c r="D52" s="195"/>
      <c r="E52" s="195"/>
      <c r="F52" s="195"/>
      <c r="G52" s="86">
        <v>46</v>
      </c>
      <c r="H52" s="87">
        <v>0</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134479</v>
      </c>
      <c r="I54" s="87">
        <v>110213</v>
      </c>
    </row>
    <row r="55" spans="1:9" ht="30.6" customHeight="1" x14ac:dyDescent="0.2">
      <c r="A55" s="191" t="s">
        <v>151</v>
      </c>
      <c r="B55" s="191"/>
      <c r="C55" s="191"/>
      <c r="D55" s="191"/>
      <c r="E55" s="191"/>
      <c r="F55" s="191"/>
      <c r="G55" s="86">
        <v>49</v>
      </c>
      <c r="H55" s="87">
        <v>0</v>
      </c>
      <c r="I55" s="87">
        <v>0</v>
      </c>
    </row>
    <row r="56" spans="1:9" x14ac:dyDescent="0.2">
      <c r="A56" s="191" t="s">
        <v>152</v>
      </c>
      <c r="B56" s="191"/>
      <c r="C56" s="191"/>
      <c r="D56" s="191"/>
      <c r="E56" s="191"/>
      <c r="F56" s="191"/>
      <c r="G56" s="86">
        <v>50</v>
      </c>
      <c r="H56" s="87">
        <v>0</v>
      </c>
      <c r="I56" s="87">
        <v>0</v>
      </c>
    </row>
    <row r="57" spans="1:9" ht="28.9" customHeight="1" x14ac:dyDescent="0.2">
      <c r="A57" s="191" t="s">
        <v>153</v>
      </c>
      <c r="B57" s="191"/>
      <c r="C57" s="191"/>
      <c r="D57" s="191"/>
      <c r="E57" s="191"/>
      <c r="F57" s="191"/>
      <c r="G57" s="86">
        <v>51</v>
      </c>
      <c r="H57" s="87">
        <v>0</v>
      </c>
      <c r="I57" s="87">
        <v>0</v>
      </c>
    </row>
    <row r="58" spans="1:9" x14ac:dyDescent="0.2">
      <c r="A58" s="191" t="s">
        <v>154</v>
      </c>
      <c r="B58" s="191"/>
      <c r="C58" s="191"/>
      <c r="D58" s="191"/>
      <c r="E58" s="191"/>
      <c r="F58" s="191"/>
      <c r="G58" s="86">
        <v>52</v>
      </c>
      <c r="H58" s="87">
        <v>0</v>
      </c>
      <c r="I58" s="87">
        <v>0</v>
      </c>
    </row>
    <row r="59" spans="1:9" x14ac:dyDescent="0.2">
      <c r="A59" s="172" t="s">
        <v>368</v>
      </c>
      <c r="B59" s="172"/>
      <c r="C59" s="172"/>
      <c r="D59" s="172"/>
      <c r="E59" s="172"/>
      <c r="F59" s="172"/>
      <c r="G59" s="88">
        <v>53</v>
      </c>
      <c r="H59" s="89">
        <f>H7+H36+H55+H56</f>
        <v>94412879</v>
      </c>
      <c r="I59" s="89">
        <f>I7+I36+I55+I56</f>
        <v>280412537</v>
      </c>
    </row>
    <row r="60" spans="1:9" x14ac:dyDescent="0.2">
      <c r="A60" s="172" t="s">
        <v>369</v>
      </c>
      <c r="B60" s="172"/>
      <c r="C60" s="172"/>
      <c r="D60" s="172"/>
      <c r="E60" s="172"/>
      <c r="F60" s="172"/>
      <c r="G60" s="88">
        <v>54</v>
      </c>
      <c r="H60" s="89">
        <f>H13+H47+H57+H58</f>
        <v>166937271</v>
      </c>
      <c r="I60" s="89">
        <f>I13+I47+I57+I58</f>
        <v>272069627</v>
      </c>
    </row>
    <row r="61" spans="1:9" x14ac:dyDescent="0.2">
      <c r="A61" s="172" t="s">
        <v>371</v>
      </c>
      <c r="B61" s="172"/>
      <c r="C61" s="172"/>
      <c r="D61" s="172"/>
      <c r="E61" s="172"/>
      <c r="F61" s="172"/>
      <c r="G61" s="88">
        <v>55</v>
      </c>
      <c r="H61" s="89">
        <f>H59-H60</f>
        <v>-72524392</v>
      </c>
      <c r="I61" s="89">
        <f>I59-I60</f>
        <v>8342910</v>
      </c>
    </row>
    <row r="62" spans="1:9" x14ac:dyDescent="0.2">
      <c r="A62" s="204" t="s">
        <v>372</v>
      </c>
      <c r="B62" s="204"/>
      <c r="C62" s="204"/>
      <c r="D62" s="204"/>
      <c r="E62" s="204"/>
      <c r="F62" s="204"/>
      <c r="G62" s="88">
        <v>56</v>
      </c>
      <c r="H62" s="89">
        <f>+IF((H59-H60)&gt;0,(H59-H60),0)</f>
        <v>0</v>
      </c>
      <c r="I62" s="89">
        <f>+IF((I59-I60)&gt;0,(I59-I60),0)</f>
        <v>8342910</v>
      </c>
    </row>
    <row r="63" spans="1:9" x14ac:dyDescent="0.2">
      <c r="A63" s="204" t="s">
        <v>373</v>
      </c>
      <c r="B63" s="204"/>
      <c r="C63" s="204"/>
      <c r="D63" s="204"/>
      <c r="E63" s="204"/>
      <c r="F63" s="204"/>
      <c r="G63" s="88">
        <v>57</v>
      </c>
      <c r="H63" s="89">
        <f>+IF((H59-H60)&lt;0,(H59-H60),0)</f>
        <v>-72524392</v>
      </c>
      <c r="I63" s="89">
        <f>+IF((I59-I60)&lt;0,(I59-I60),0)</f>
        <v>0</v>
      </c>
    </row>
    <row r="64" spans="1:9" x14ac:dyDescent="0.2">
      <c r="A64" s="191" t="s">
        <v>114</v>
      </c>
      <c r="B64" s="191"/>
      <c r="C64" s="191"/>
      <c r="D64" s="191"/>
      <c r="E64" s="191"/>
      <c r="F64" s="191"/>
      <c r="G64" s="86">
        <v>58</v>
      </c>
      <c r="H64" s="87">
        <v>-34718243</v>
      </c>
      <c r="I64" s="87">
        <v>-7323267</v>
      </c>
    </row>
    <row r="65" spans="1:9" x14ac:dyDescent="0.2">
      <c r="A65" s="172" t="s">
        <v>374</v>
      </c>
      <c r="B65" s="172"/>
      <c r="C65" s="172"/>
      <c r="D65" s="172"/>
      <c r="E65" s="172"/>
      <c r="F65" s="172"/>
      <c r="G65" s="88">
        <v>59</v>
      </c>
      <c r="H65" s="89">
        <f>H61-H64</f>
        <v>-37806149</v>
      </c>
      <c r="I65" s="89">
        <f>I61-I64</f>
        <v>15666177</v>
      </c>
    </row>
    <row r="66" spans="1:9" x14ac:dyDescent="0.2">
      <c r="A66" s="204" t="s">
        <v>375</v>
      </c>
      <c r="B66" s="204"/>
      <c r="C66" s="204"/>
      <c r="D66" s="204"/>
      <c r="E66" s="204"/>
      <c r="F66" s="204"/>
      <c r="G66" s="88">
        <v>60</v>
      </c>
      <c r="H66" s="89">
        <f>+IF((H61-H64)&gt;0,(H61-H64),0)</f>
        <v>0</v>
      </c>
      <c r="I66" s="89">
        <f>+IF((I61-I64)&gt;0,(I61-I64),0)</f>
        <v>15666177</v>
      </c>
    </row>
    <row r="67" spans="1:9" x14ac:dyDescent="0.2">
      <c r="A67" s="204" t="s">
        <v>376</v>
      </c>
      <c r="B67" s="204"/>
      <c r="C67" s="204"/>
      <c r="D67" s="204"/>
      <c r="E67" s="204"/>
      <c r="F67" s="204"/>
      <c r="G67" s="88">
        <v>61</v>
      </c>
      <c r="H67" s="89">
        <f>+IF((H61-H64)&lt;0,(H61-H64),0)</f>
        <v>-37806149</v>
      </c>
      <c r="I67" s="89">
        <f>+IF((I61-I64)&lt;0,(I61-I64),0)</f>
        <v>0</v>
      </c>
    </row>
    <row r="68" spans="1:9" x14ac:dyDescent="0.2">
      <c r="A68" s="193" t="s">
        <v>155</v>
      </c>
      <c r="B68" s="193"/>
      <c r="C68" s="193"/>
      <c r="D68" s="193"/>
      <c r="E68" s="193"/>
      <c r="F68" s="193"/>
      <c r="G68" s="205"/>
      <c r="H68" s="205"/>
      <c r="I68" s="205"/>
    </row>
    <row r="69" spans="1:9" ht="25.9" customHeight="1" x14ac:dyDescent="0.2">
      <c r="A69" s="172" t="s">
        <v>377</v>
      </c>
      <c r="B69" s="172"/>
      <c r="C69" s="172"/>
      <c r="D69" s="172"/>
      <c r="E69" s="172"/>
      <c r="F69" s="172"/>
      <c r="G69" s="88">
        <v>62</v>
      </c>
      <c r="H69" s="89">
        <f>H70-H71</f>
        <v>0</v>
      </c>
      <c r="I69" s="89">
        <f>I70-I71</f>
        <v>0</v>
      </c>
    </row>
    <row r="70" spans="1:9" x14ac:dyDescent="0.2">
      <c r="A70" s="195" t="s">
        <v>156</v>
      </c>
      <c r="B70" s="195"/>
      <c r="C70" s="195"/>
      <c r="D70" s="195"/>
      <c r="E70" s="195"/>
      <c r="F70" s="195"/>
      <c r="G70" s="86">
        <v>63</v>
      </c>
      <c r="H70" s="87">
        <v>0</v>
      </c>
      <c r="I70" s="87">
        <v>0</v>
      </c>
    </row>
    <row r="71" spans="1:9" x14ac:dyDescent="0.2">
      <c r="A71" s="195" t="s">
        <v>157</v>
      </c>
      <c r="B71" s="195"/>
      <c r="C71" s="195"/>
      <c r="D71" s="195"/>
      <c r="E71" s="195"/>
      <c r="F71" s="195"/>
      <c r="G71" s="86">
        <v>64</v>
      </c>
      <c r="H71" s="87">
        <v>0</v>
      </c>
      <c r="I71" s="87">
        <v>0</v>
      </c>
    </row>
    <row r="72" spans="1:9" x14ac:dyDescent="0.2">
      <c r="A72" s="191" t="s">
        <v>158</v>
      </c>
      <c r="B72" s="191"/>
      <c r="C72" s="191"/>
      <c r="D72" s="191"/>
      <c r="E72" s="191"/>
      <c r="F72" s="191"/>
      <c r="G72" s="86">
        <v>65</v>
      </c>
      <c r="H72" s="87">
        <v>0</v>
      </c>
      <c r="I72" s="87">
        <v>0</v>
      </c>
    </row>
    <row r="73" spans="1:9" x14ac:dyDescent="0.2">
      <c r="A73" s="204" t="s">
        <v>378</v>
      </c>
      <c r="B73" s="204"/>
      <c r="C73" s="204"/>
      <c r="D73" s="204"/>
      <c r="E73" s="204"/>
      <c r="F73" s="204"/>
      <c r="G73" s="88">
        <v>66</v>
      </c>
      <c r="H73" s="95">
        <v>0</v>
      </c>
      <c r="I73" s="95">
        <v>0</v>
      </c>
    </row>
    <row r="74" spans="1:9" x14ac:dyDescent="0.2">
      <c r="A74" s="204" t="s">
        <v>379</v>
      </c>
      <c r="B74" s="204"/>
      <c r="C74" s="204"/>
      <c r="D74" s="204"/>
      <c r="E74" s="204"/>
      <c r="F74" s="204"/>
      <c r="G74" s="88">
        <v>67</v>
      </c>
      <c r="H74" s="95">
        <v>0</v>
      </c>
      <c r="I74" s="95">
        <v>0</v>
      </c>
    </row>
    <row r="75" spans="1:9" x14ac:dyDescent="0.2">
      <c r="A75" s="193" t="s">
        <v>159</v>
      </c>
      <c r="B75" s="193"/>
      <c r="C75" s="193"/>
      <c r="D75" s="193"/>
      <c r="E75" s="193"/>
      <c r="F75" s="193"/>
      <c r="G75" s="205"/>
      <c r="H75" s="205"/>
      <c r="I75" s="205"/>
    </row>
    <row r="76" spans="1:9" x14ac:dyDescent="0.2">
      <c r="A76" s="172" t="s">
        <v>380</v>
      </c>
      <c r="B76" s="172"/>
      <c r="C76" s="172"/>
      <c r="D76" s="172"/>
      <c r="E76" s="172"/>
      <c r="F76" s="172"/>
      <c r="G76" s="88">
        <v>68</v>
      </c>
      <c r="H76" s="95">
        <v>0</v>
      </c>
      <c r="I76" s="95">
        <v>0</v>
      </c>
    </row>
    <row r="77" spans="1:9" x14ac:dyDescent="0.2">
      <c r="A77" s="216" t="s">
        <v>381</v>
      </c>
      <c r="B77" s="216"/>
      <c r="C77" s="216"/>
      <c r="D77" s="216"/>
      <c r="E77" s="216"/>
      <c r="F77" s="216"/>
      <c r="G77" s="96">
        <v>69</v>
      </c>
      <c r="H77" s="97">
        <v>0</v>
      </c>
      <c r="I77" s="97">
        <v>0</v>
      </c>
    </row>
    <row r="78" spans="1:9" x14ac:dyDescent="0.2">
      <c r="A78" s="216" t="s">
        <v>382</v>
      </c>
      <c r="B78" s="216"/>
      <c r="C78" s="216"/>
      <c r="D78" s="216"/>
      <c r="E78" s="216"/>
      <c r="F78" s="216"/>
      <c r="G78" s="96">
        <v>70</v>
      </c>
      <c r="H78" s="97">
        <v>0</v>
      </c>
      <c r="I78" s="97">
        <v>0</v>
      </c>
    </row>
    <row r="79" spans="1:9" x14ac:dyDescent="0.2">
      <c r="A79" s="172" t="s">
        <v>383</v>
      </c>
      <c r="B79" s="172"/>
      <c r="C79" s="172"/>
      <c r="D79" s="172"/>
      <c r="E79" s="172"/>
      <c r="F79" s="172"/>
      <c r="G79" s="88">
        <v>71</v>
      </c>
      <c r="H79" s="95">
        <v>0</v>
      </c>
      <c r="I79" s="95">
        <v>0</v>
      </c>
    </row>
    <row r="80" spans="1:9" x14ac:dyDescent="0.2">
      <c r="A80" s="172" t="s">
        <v>384</v>
      </c>
      <c r="B80" s="172"/>
      <c r="C80" s="172"/>
      <c r="D80" s="172"/>
      <c r="E80" s="172"/>
      <c r="F80" s="172"/>
      <c r="G80" s="88">
        <v>72</v>
      </c>
      <c r="H80" s="95">
        <v>0</v>
      </c>
      <c r="I80" s="95">
        <v>0</v>
      </c>
    </row>
    <row r="81" spans="1:9" x14ac:dyDescent="0.2">
      <c r="A81" s="204" t="s">
        <v>385</v>
      </c>
      <c r="B81" s="204"/>
      <c r="C81" s="204"/>
      <c r="D81" s="204"/>
      <c r="E81" s="204"/>
      <c r="F81" s="204"/>
      <c r="G81" s="88">
        <v>73</v>
      </c>
      <c r="H81" s="95">
        <v>0</v>
      </c>
      <c r="I81" s="95">
        <v>0</v>
      </c>
    </row>
    <row r="82" spans="1:9" x14ac:dyDescent="0.2">
      <c r="A82" s="204" t="s">
        <v>386</v>
      </c>
      <c r="B82" s="204"/>
      <c r="C82" s="204"/>
      <c r="D82" s="204"/>
      <c r="E82" s="204"/>
      <c r="F82" s="204"/>
      <c r="G82" s="88">
        <v>74</v>
      </c>
      <c r="H82" s="95">
        <v>0</v>
      </c>
      <c r="I82" s="95">
        <v>0</v>
      </c>
    </row>
    <row r="83" spans="1:9" x14ac:dyDescent="0.2">
      <c r="A83" s="193" t="s">
        <v>115</v>
      </c>
      <c r="B83" s="193"/>
      <c r="C83" s="193"/>
      <c r="D83" s="193"/>
      <c r="E83" s="193"/>
      <c r="F83" s="193"/>
      <c r="G83" s="205"/>
      <c r="H83" s="205"/>
      <c r="I83" s="205"/>
    </row>
    <row r="84" spans="1:9" x14ac:dyDescent="0.2">
      <c r="A84" s="206" t="s">
        <v>387</v>
      </c>
      <c r="B84" s="206"/>
      <c r="C84" s="206"/>
      <c r="D84" s="206"/>
      <c r="E84" s="206"/>
      <c r="F84" s="206"/>
      <c r="G84" s="88">
        <v>75</v>
      </c>
      <c r="H84" s="98">
        <f>H85+H86</f>
        <v>0</v>
      </c>
      <c r="I84" s="98">
        <f>I85+I86</f>
        <v>0</v>
      </c>
    </row>
    <row r="85" spans="1:9" x14ac:dyDescent="0.2">
      <c r="A85" s="207" t="s">
        <v>160</v>
      </c>
      <c r="B85" s="207"/>
      <c r="C85" s="207"/>
      <c r="D85" s="207"/>
      <c r="E85" s="207"/>
      <c r="F85" s="207"/>
      <c r="G85" s="86">
        <v>76</v>
      </c>
      <c r="H85" s="99">
        <v>0</v>
      </c>
      <c r="I85" s="99">
        <v>0</v>
      </c>
    </row>
    <row r="86" spans="1:9" x14ac:dyDescent="0.2">
      <c r="A86" s="207" t="s">
        <v>161</v>
      </c>
      <c r="B86" s="207"/>
      <c r="C86" s="207"/>
      <c r="D86" s="207"/>
      <c r="E86" s="207"/>
      <c r="F86" s="207"/>
      <c r="G86" s="86">
        <v>77</v>
      </c>
      <c r="H86" s="99">
        <v>0</v>
      </c>
      <c r="I86" s="99">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9">
        <v>-37806149</v>
      </c>
      <c r="I88" s="99">
        <v>15666177</v>
      </c>
    </row>
    <row r="89" spans="1:9" ht="29.25" customHeight="1" x14ac:dyDescent="0.2">
      <c r="A89" s="212" t="s">
        <v>432</v>
      </c>
      <c r="B89" s="212"/>
      <c r="C89" s="212"/>
      <c r="D89" s="212"/>
      <c r="E89" s="212"/>
      <c r="F89" s="212"/>
      <c r="G89" s="88">
        <v>79</v>
      </c>
      <c r="H89" s="98">
        <f>H90+H97</f>
        <v>0</v>
      </c>
      <c r="I89" s="98">
        <f>I90+I97</f>
        <v>0</v>
      </c>
    </row>
    <row r="90" spans="1:9" ht="24.6" customHeight="1" x14ac:dyDescent="0.2">
      <c r="A90" s="208" t="s">
        <v>440</v>
      </c>
      <c r="B90" s="208"/>
      <c r="C90" s="208"/>
      <c r="D90" s="208"/>
      <c r="E90" s="208"/>
      <c r="F90" s="208"/>
      <c r="G90" s="88">
        <v>80</v>
      </c>
      <c r="H90" s="98">
        <f>SUM(H91:H95)</f>
        <v>0</v>
      </c>
      <c r="I90" s="98">
        <f>SUM(I91:I95)</f>
        <v>0</v>
      </c>
    </row>
    <row r="91" spans="1:9" ht="24.6" customHeight="1" x14ac:dyDescent="0.2">
      <c r="A91" s="195" t="s">
        <v>350</v>
      </c>
      <c r="B91" s="195"/>
      <c r="C91" s="195"/>
      <c r="D91" s="195"/>
      <c r="E91" s="195"/>
      <c r="F91" s="195"/>
      <c r="G91" s="88">
        <v>81</v>
      </c>
      <c r="H91" s="99">
        <v>0</v>
      </c>
      <c r="I91" s="99">
        <v>0</v>
      </c>
    </row>
    <row r="92" spans="1:9" ht="39" customHeight="1" x14ac:dyDescent="0.2">
      <c r="A92" s="195" t="s">
        <v>351</v>
      </c>
      <c r="B92" s="195"/>
      <c r="C92" s="195"/>
      <c r="D92" s="195"/>
      <c r="E92" s="195"/>
      <c r="F92" s="195"/>
      <c r="G92" s="88">
        <v>82</v>
      </c>
      <c r="H92" s="99">
        <v>0</v>
      </c>
      <c r="I92" s="99">
        <v>0</v>
      </c>
    </row>
    <row r="93" spans="1:9" ht="44.25" customHeight="1" x14ac:dyDescent="0.2">
      <c r="A93" s="195" t="s">
        <v>352</v>
      </c>
      <c r="B93" s="195"/>
      <c r="C93" s="195"/>
      <c r="D93" s="195"/>
      <c r="E93" s="195"/>
      <c r="F93" s="195"/>
      <c r="G93" s="88">
        <v>83</v>
      </c>
      <c r="H93" s="99">
        <v>0</v>
      </c>
      <c r="I93" s="99">
        <v>0</v>
      </c>
    </row>
    <row r="94" spans="1:9" ht="16.5" customHeight="1" x14ac:dyDescent="0.2">
      <c r="A94" s="195" t="s">
        <v>353</v>
      </c>
      <c r="B94" s="195"/>
      <c r="C94" s="195"/>
      <c r="D94" s="195"/>
      <c r="E94" s="195"/>
      <c r="F94" s="195"/>
      <c r="G94" s="88">
        <v>84</v>
      </c>
      <c r="H94" s="99">
        <v>0</v>
      </c>
      <c r="I94" s="99">
        <v>0</v>
      </c>
    </row>
    <row r="95" spans="1:9" ht="13.5" customHeight="1" x14ac:dyDescent="0.2">
      <c r="A95" s="195" t="s">
        <v>354</v>
      </c>
      <c r="B95" s="195"/>
      <c r="C95" s="195"/>
      <c r="D95" s="195"/>
      <c r="E95" s="195"/>
      <c r="F95" s="195"/>
      <c r="G95" s="88">
        <v>85</v>
      </c>
      <c r="H95" s="99">
        <v>0</v>
      </c>
      <c r="I95" s="99">
        <v>0</v>
      </c>
    </row>
    <row r="96" spans="1:9" ht="24.6" customHeight="1" x14ac:dyDescent="0.2">
      <c r="A96" s="195" t="s">
        <v>355</v>
      </c>
      <c r="B96" s="195"/>
      <c r="C96" s="195"/>
      <c r="D96" s="195"/>
      <c r="E96" s="195"/>
      <c r="F96" s="195"/>
      <c r="G96" s="88">
        <v>86</v>
      </c>
      <c r="H96" s="99">
        <v>0</v>
      </c>
      <c r="I96" s="99">
        <v>0</v>
      </c>
    </row>
    <row r="97" spans="1:9" ht="24.6" customHeight="1" x14ac:dyDescent="0.2">
      <c r="A97" s="208" t="s">
        <v>433</v>
      </c>
      <c r="B97" s="208"/>
      <c r="C97" s="208"/>
      <c r="D97" s="208"/>
      <c r="E97" s="208"/>
      <c r="F97" s="208"/>
      <c r="G97" s="88">
        <v>87</v>
      </c>
      <c r="H97" s="98">
        <f>SUM(H98:H105)</f>
        <v>0</v>
      </c>
      <c r="I97" s="98">
        <f>SUM(I98:I105)</f>
        <v>0</v>
      </c>
    </row>
    <row r="98" spans="1:9" x14ac:dyDescent="0.2">
      <c r="A98" s="195" t="s">
        <v>163</v>
      </c>
      <c r="B98" s="195"/>
      <c r="C98" s="195"/>
      <c r="D98" s="195"/>
      <c r="E98" s="195"/>
      <c r="F98" s="195"/>
      <c r="G98" s="86">
        <v>88</v>
      </c>
      <c r="H98" s="99">
        <v>0</v>
      </c>
      <c r="I98" s="99">
        <v>0</v>
      </c>
    </row>
    <row r="99" spans="1:9" ht="35.25" customHeight="1" x14ac:dyDescent="0.2">
      <c r="A99" s="195" t="s">
        <v>356</v>
      </c>
      <c r="B99" s="195"/>
      <c r="C99" s="195"/>
      <c r="D99" s="195"/>
      <c r="E99" s="195"/>
      <c r="F99" s="195"/>
      <c r="G99" s="86">
        <v>89</v>
      </c>
      <c r="H99" s="99">
        <v>0</v>
      </c>
      <c r="I99" s="99">
        <v>0</v>
      </c>
    </row>
    <row r="100" spans="1:9" x14ac:dyDescent="0.2">
      <c r="A100" s="195" t="s">
        <v>357</v>
      </c>
      <c r="B100" s="195"/>
      <c r="C100" s="195"/>
      <c r="D100" s="195"/>
      <c r="E100" s="195"/>
      <c r="F100" s="195"/>
      <c r="G100" s="86">
        <v>90</v>
      </c>
      <c r="H100" s="99">
        <v>0</v>
      </c>
      <c r="I100" s="99">
        <v>0</v>
      </c>
    </row>
    <row r="101" spans="1:9" ht="33.75" customHeight="1" x14ac:dyDescent="0.2">
      <c r="A101" s="195" t="s">
        <v>358</v>
      </c>
      <c r="B101" s="195"/>
      <c r="C101" s="195"/>
      <c r="D101" s="195"/>
      <c r="E101" s="195"/>
      <c r="F101" s="195"/>
      <c r="G101" s="86">
        <v>91</v>
      </c>
      <c r="H101" s="99">
        <v>0</v>
      </c>
      <c r="I101" s="99">
        <v>0</v>
      </c>
    </row>
    <row r="102" spans="1:9" ht="29.25" customHeight="1" x14ac:dyDescent="0.2">
      <c r="A102" s="195" t="s">
        <v>359</v>
      </c>
      <c r="B102" s="195"/>
      <c r="C102" s="195"/>
      <c r="D102" s="195"/>
      <c r="E102" s="195"/>
      <c r="F102" s="195"/>
      <c r="G102" s="86">
        <v>92</v>
      </c>
      <c r="H102" s="99">
        <v>0</v>
      </c>
      <c r="I102" s="99">
        <v>0</v>
      </c>
    </row>
    <row r="103" spans="1:9" x14ac:dyDescent="0.2">
      <c r="A103" s="195" t="s">
        <v>360</v>
      </c>
      <c r="B103" s="195"/>
      <c r="C103" s="195"/>
      <c r="D103" s="195"/>
      <c r="E103" s="195"/>
      <c r="F103" s="195"/>
      <c r="G103" s="86">
        <v>93</v>
      </c>
      <c r="H103" s="99">
        <v>0</v>
      </c>
      <c r="I103" s="99">
        <v>0</v>
      </c>
    </row>
    <row r="104" spans="1:9" ht="24.75" customHeight="1" x14ac:dyDescent="0.2">
      <c r="A104" s="195" t="s">
        <v>361</v>
      </c>
      <c r="B104" s="195"/>
      <c r="C104" s="195"/>
      <c r="D104" s="195"/>
      <c r="E104" s="195"/>
      <c r="F104" s="195"/>
      <c r="G104" s="86">
        <v>94</v>
      </c>
      <c r="H104" s="99">
        <v>0</v>
      </c>
      <c r="I104" s="99">
        <v>0</v>
      </c>
    </row>
    <row r="105" spans="1:9" ht="15.75" customHeight="1" x14ac:dyDescent="0.2">
      <c r="A105" s="195" t="s">
        <v>362</v>
      </c>
      <c r="B105" s="195"/>
      <c r="C105" s="195"/>
      <c r="D105" s="195"/>
      <c r="E105" s="195"/>
      <c r="F105" s="195"/>
      <c r="G105" s="86">
        <v>95</v>
      </c>
      <c r="H105" s="99">
        <v>0</v>
      </c>
      <c r="I105" s="99">
        <v>0</v>
      </c>
    </row>
    <row r="106" spans="1:9" ht="24.75" customHeight="1" x14ac:dyDescent="0.2">
      <c r="A106" s="195" t="s">
        <v>363</v>
      </c>
      <c r="B106" s="195"/>
      <c r="C106" s="195"/>
      <c r="D106" s="195"/>
      <c r="E106" s="195"/>
      <c r="F106" s="195"/>
      <c r="G106" s="86">
        <v>96</v>
      </c>
      <c r="H106" s="99">
        <v>0</v>
      </c>
      <c r="I106" s="99">
        <v>0</v>
      </c>
    </row>
    <row r="107" spans="1:9" ht="27.6" customHeight="1" x14ac:dyDescent="0.2">
      <c r="A107" s="212" t="s">
        <v>435</v>
      </c>
      <c r="B107" s="212"/>
      <c r="C107" s="212"/>
      <c r="D107" s="212"/>
      <c r="E107" s="212"/>
      <c r="F107" s="212"/>
      <c r="G107" s="88">
        <v>97</v>
      </c>
      <c r="H107" s="98">
        <f>H90+H97-H106-H96</f>
        <v>0</v>
      </c>
      <c r="I107" s="98">
        <f>I90+I97-I106-I96</f>
        <v>0</v>
      </c>
    </row>
    <row r="108" spans="1:9" x14ac:dyDescent="0.2">
      <c r="A108" s="212" t="s">
        <v>370</v>
      </c>
      <c r="B108" s="212"/>
      <c r="C108" s="212"/>
      <c r="D108" s="212"/>
      <c r="E108" s="212"/>
      <c r="F108" s="212"/>
      <c r="G108" s="88">
        <v>98</v>
      </c>
      <c r="H108" s="98">
        <f>H88+H107</f>
        <v>-37806149</v>
      </c>
      <c r="I108" s="98">
        <f>I88+I107</f>
        <v>15666177</v>
      </c>
    </row>
    <row r="109" spans="1:9" x14ac:dyDescent="0.2">
      <c r="A109" s="193" t="s">
        <v>164</v>
      </c>
      <c r="B109" s="193"/>
      <c r="C109" s="193"/>
      <c r="D109" s="193"/>
      <c r="E109" s="193"/>
      <c r="F109" s="193"/>
      <c r="G109" s="205"/>
      <c r="H109" s="205"/>
      <c r="I109" s="205"/>
    </row>
    <row r="110" spans="1:9" ht="24.75" customHeight="1" x14ac:dyDescent="0.2">
      <c r="A110" s="206" t="s">
        <v>434</v>
      </c>
      <c r="B110" s="206"/>
      <c r="C110" s="206"/>
      <c r="D110" s="206"/>
      <c r="E110" s="206"/>
      <c r="F110" s="206"/>
      <c r="G110" s="88">
        <v>99</v>
      </c>
      <c r="H110" s="98">
        <f>H111+H112</f>
        <v>0</v>
      </c>
      <c r="I110" s="98">
        <f>I111+I112</f>
        <v>0</v>
      </c>
    </row>
    <row r="111" spans="1:9" x14ac:dyDescent="0.2">
      <c r="A111" s="207" t="s">
        <v>116</v>
      </c>
      <c r="B111" s="207"/>
      <c r="C111" s="207"/>
      <c r="D111" s="207"/>
      <c r="E111" s="207"/>
      <c r="F111" s="207"/>
      <c r="G111" s="86">
        <v>100</v>
      </c>
      <c r="H111" s="99">
        <v>0</v>
      </c>
      <c r="I111" s="99">
        <v>0</v>
      </c>
    </row>
    <row r="112" spans="1:9" x14ac:dyDescent="0.2">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59" sqref="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464</v>
      </c>
      <c r="B2" s="177"/>
      <c r="C2" s="177"/>
      <c r="D2" s="177"/>
      <c r="E2" s="177"/>
      <c r="F2" s="177"/>
      <c r="G2" s="177"/>
      <c r="H2" s="177"/>
      <c r="I2" s="177"/>
    </row>
    <row r="3" spans="1:9" x14ac:dyDescent="0.2">
      <c r="A3" s="220" t="s">
        <v>279</v>
      </c>
      <c r="B3" s="221"/>
      <c r="C3" s="221"/>
      <c r="D3" s="221"/>
      <c r="E3" s="221"/>
      <c r="F3" s="221"/>
      <c r="G3" s="221"/>
      <c r="H3" s="221"/>
      <c r="I3" s="221"/>
    </row>
    <row r="4" spans="1:9" x14ac:dyDescent="0.2">
      <c r="A4" s="218" t="s">
        <v>445</v>
      </c>
      <c r="B4" s="181"/>
      <c r="C4" s="181"/>
      <c r="D4" s="181"/>
      <c r="E4" s="181"/>
      <c r="F4" s="181"/>
      <c r="G4" s="181"/>
      <c r="H4" s="181"/>
      <c r="I4" s="182"/>
    </row>
    <row r="5" spans="1:9" ht="22.5" x14ac:dyDescent="0.2">
      <c r="A5" s="196" t="s">
        <v>2</v>
      </c>
      <c r="B5" s="197"/>
      <c r="C5" s="197"/>
      <c r="D5" s="197"/>
      <c r="E5" s="197"/>
      <c r="F5" s="197"/>
      <c r="G5" s="100"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1">
        <v>-72524392</v>
      </c>
      <c r="I8" s="101">
        <v>8342910</v>
      </c>
    </row>
    <row r="9" spans="1:9" ht="12.75" customHeight="1" x14ac:dyDescent="0.2">
      <c r="A9" s="204" t="s">
        <v>171</v>
      </c>
      <c r="B9" s="204"/>
      <c r="C9" s="204"/>
      <c r="D9" s="204"/>
      <c r="E9" s="204"/>
      <c r="F9" s="204"/>
      <c r="G9" s="88">
        <v>2</v>
      </c>
      <c r="H9" s="102">
        <f>H10+H11+H12+H13+H14+H15+H16+H17</f>
        <v>92886220</v>
      </c>
      <c r="I9" s="102">
        <f>I10+I11+I12+I13+I14+I15+I16+I17</f>
        <v>111607301</v>
      </c>
    </row>
    <row r="10" spans="1:9" ht="12.75" customHeight="1" x14ac:dyDescent="0.2">
      <c r="A10" s="219" t="s">
        <v>172</v>
      </c>
      <c r="B10" s="219"/>
      <c r="C10" s="219"/>
      <c r="D10" s="219"/>
      <c r="E10" s="219"/>
      <c r="F10" s="219"/>
      <c r="G10" s="96">
        <v>3</v>
      </c>
      <c r="H10" s="101">
        <v>87170456</v>
      </c>
      <c r="I10" s="101">
        <v>94800052</v>
      </c>
    </row>
    <row r="11" spans="1:9" ht="31.15" customHeight="1" x14ac:dyDescent="0.2">
      <c r="A11" s="219" t="s">
        <v>298</v>
      </c>
      <c r="B11" s="219"/>
      <c r="C11" s="219"/>
      <c r="D11" s="219"/>
      <c r="E11" s="219"/>
      <c r="F11" s="219"/>
      <c r="G11" s="96">
        <v>4</v>
      </c>
      <c r="H11" s="101">
        <v>950955</v>
      </c>
      <c r="I11" s="101">
        <v>1729595</v>
      </c>
    </row>
    <row r="12" spans="1:9" ht="28.15" customHeight="1" x14ac:dyDescent="0.2">
      <c r="A12" s="219" t="s">
        <v>299</v>
      </c>
      <c r="B12" s="219"/>
      <c r="C12" s="219"/>
      <c r="D12" s="219"/>
      <c r="E12" s="219"/>
      <c r="F12" s="219"/>
      <c r="G12" s="96">
        <v>5</v>
      </c>
      <c r="H12" s="101">
        <v>115437</v>
      </c>
      <c r="I12" s="101">
        <v>23630</v>
      </c>
    </row>
    <row r="13" spans="1:9" ht="12.75" customHeight="1" x14ac:dyDescent="0.2">
      <c r="A13" s="219" t="s">
        <v>173</v>
      </c>
      <c r="B13" s="219"/>
      <c r="C13" s="219"/>
      <c r="D13" s="219"/>
      <c r="E13" s="219"/>
      <c r="F13" s="219"/>
      <c r="G13" s="96">
        <v>6</v>
      </c>
      <c r="H13" s="101">
        <v>-5336</v>
      </c>
      <c r="I13" s="101">
        <v>-15228</v>
      </c>
    </row>
    <row r="14" spans="1:9" ht="12.75" customHeight="1" x14ac:dyDescent="0.2">
      <c r="A14" s="219" t="s">
        <v>174</v>
      </c>
      <c r="B14" s="219"/>
      <c r="C14" s="219"/>
      <c r="D14" s="219"/>
      <c r="E14" s="219"/>
      <c r="F14" s="219"/>
      <c r="G14" s="96">
        <v>7</v>
      </c>
      <c r="H14" s="101">
        <v>5341979</v>
      </c>
      <c r="I14" s="101">
        <v>5285637</v>
      </c>
    </row>
    <row r="15" spans="1:9" ht="12.75" customHeight="1" x14ac:dyDescent="0.2">
      <c r="A15" s="219" t="s">
        <v>175</v>
      </c>
      <c r="B15" s="219"/>
      <c r="C15" s="219"/>
      <c r="D15" s="219"/>
      <c r="E15" s="219"/>
      <c r="F15" s="219"/>
      <c r="G15" s="96">
        <v>8</v>
      </c>
      <c r="H15" s="101">
        <v>991353</v>
      </c>
      <c r="I15" s="101">
        <v>2304123</v>
      </c>
    </row>
    <row r="16" spans="1:9" ht="12.75" customHeight="1" x14ac:dyDescent="0.2">
      <c r="A16" s="219" t="s">
        <v>176</v>
      </c>
      <c r="B16" s="219"/>
      <c r="C16" s="219"/>
      <c r="D16" s="219"/>
      <c r="E16" s="219"/>
      <c r="F16" s="219"/>
      <c r="G16" s="96">
        <v>9</v>
      </c>
      <c r="H16" s="101">
        <v>3490442</v>
      </c>
      <c r="I16" s="101">
        <v>-451398</v>
      </c>
    </row>
    <row r="17" spans="1:9" ht="27.6" customHeight="1" x14ac:dyDescent="0.2">
      <c r="A17" s="219" t="s">
        <v>177</v>
      </c>
      <c r="B17" s="219"/>
      <c r="C17" s="219"/>
      <c r="D17" s="219"/>
      <c r="E17" s="219"/>
      <c r="F17" s="219"/>
      <c r="G17" s="96">
        <v>10</v>
      </c>
      <c r="H17" s="101">
        <v>-5169066</v>
      </c>
      <c r="I17" s="101">
        <v>7930890</v>
      </c>
    </row>
    <row r="18" spans="1:9" ht="29.45" customHeight="1" x14ac:dyDescent="0.2">
      <c r="A18" s="212" t="s">
        <v>301</v>
      </c>
      <c r="B18" s="212"/>
      <c r="C18" s="212"/>
      <c r="D18" s="212"/>
      <c r="E18" s="212"/>
      <c r="F18" s="212"/>
      <c r="G18" s="88">
        <v>11</v>
      </c>
      <c r="H18" s="102">
        <f>H8+H9</f>
        <v>20361828</v>
      </c>
      <c r="I18" s="102">
        <f>I8+I9</f>
        <v>119950211</v>
      </c>
    </row>
    <row r="19" spans="1:9" ht="12.75" customHeight="1" x14ac:dyDescent="0.2">
      <c r="A19" s="204" t="s">
        <v>178</v>
      </c>
      <c r="B19" s="204"/>
      <c r="C19" s="204"/>
      <c r="D19" s="204"/>
      <c r="E19" s="204"/>
      <c r="F19" s="204"/>
      <c r="G19" s="88">
        <v>12</v>
      </c>
      <c r="H19" s="102">
        <f>H20+H21+H22+H23</f>
        <v>-24667743</v>
      </c>
      <c r="I19" s="102">
        <f>I20+I21+I22+I23</f>
        <v>12396495</v>
      </c>
    </row>
    <row r="20" spans="1:9" ht="12.75" customHeight="1" x14ac:dyDescent="0.2">
      <c r="A20" s="219" t="s">
        <v>179</v>
      </c>
      <c r="B20" s="219"/>
      <c r="C20" s="219"/>
      <c r="D20" s="219"/>
      <c r="E20" s="219"/>
      <c r="F20" s="219"/>
      <c r="G20" s="96">
        <v>13</v>
      </c>
      <c r="H20" s="101">
        <v>-23455095</v>
      </c>
      <c r="I20" s="101">
        <v>15226867</v>
      </c>
    </row>
    <row r="21" spans="1:9" ht="12.75" customHeight="1" x14ac:dyDescent="0.2">
      <c r="A21" s="219" t="s">
        <v>180</v>
      </c>
      <c r="B21" s="219"/>
      <c r="C21" s="219"/>
      <c r="D21" s="219"/>
      <c r="E21" s="219"/>
      <c r="F21" s="219"/>
      <c r="G21" s="96">
        <v>14</v>
      </c>
      <c r="H21" s="101">
        <v>-892946</v>
      </c>
      <c r="I21" s="101">
        <v>-2722552</v>
      </c>
    </row>
    <row r="22" spans="1:9" ht="12.75" customHeight="1" x14ac:dyDescent="0.2">
      <c r="A22" s="219" t="s">
        <v>181</v>
      </c>
      <c r="B22" s="219"/>
      <c r="C22" s="219"/>
      <c r="D22" s="219"/>
      <c r="E22" s="219"/>
      <c r="F22" s="219"/>
      <c r="G22" s="96">
        <v>15</v>
      </c>
      <c r="H22" s="101">
        <v>-319702</v>
      </c>
      <c r="I22" s="101">
        <v>-107820</v>
      </c>
    </row>
    <row r="23" spans="1:9" ht="12.75" customHeight="1" x14ac:dyDescent="0.2">
      <c r="A23" s="219" t="s">
        <v>182</v>
      </c>
      <c r="B23" s="219"/>
      <c r="C23" s="219"/>
      <c r="D23" s="219"/>
      <c r="E23" s="219"/>
      <c r="F23" s="219"/>
      <c r="G23" s="96">
        <v>16</v>
      </c>
      <c r="H23" s="101">
        <v>0</v>
      </c>
      <c r="I23" s="101">
        <v>0</v>
      </c>
    </row>
    <row r="24" spans="1:9" ht="12.75" customHeight="1" x14ac:dyDescent="0.2">
      <c r="A24" s="212" t="s">
        <v>183</v>
      </c>
      <c r="B24" s="212"/>
      <c r="C24" s="212"/>
      <c r="D24" s="212"/>
      <c r="E24" s="212"/>
      <c r="F24" s="212"/>
      <c r="G24" s="88">
        <v>17</v>
      </c>
      <c r="H24" s="102">
        <f>H18+H19</f>
        <v>-4305915</v>
      </c>
      <c r="I24" s="102">
        <f>I18+I19</f>
        <v>132346706</v>
      </c>
    </row>
    <row r="25" spans="1:9" ht="12.75" customHeight="1" x14ac:dyDescent="0.2">
      <c r="A25" s="195" t="s">
        <v>184</v>
      </c>
      <c r="B25" s="195"/>
      <c r="C25" s="195"/>
      <c r="D25" s="195"/>
      <c r="E25" s="195"/>
      <c r="F25" s="195"/>
      <c r="G25" s="96">
        <v>18</v>
      </c>
      <c r="H25" s="101">
        <v>-5242338</v>
      </c>
      <c r="I25" s="101">
        <v>-5922865</v>
      </c>
    </row>
    <row r="26" spans="1:9" ht="12.75" customHeight="1" x14ac:dyDescent="0.2">
      <c r="A26" s="195" t="s">
        <v>185</v>
      </c>
      <c r="B26" s="195"/>
      <c r="C26" s="195"/>
      <c r="D26" s="195"/>
      <c r="E26" s="195"/>
      <c r="F26" s="195"/>
      <c r="G26" s="96">
        <v>19</v>
      </c>
      <c r="H26" s="101">
        <v>3541992</v>
      </c>
      <c r="I26" s="101">
        <v>713232</v>
      </c>
    </row>
    <row r="27" spans="1:9" ht="28.9" customHeight="1" x14ac:dyDescent="0.2">
      <c r="A27" s="206" t="s">
        <v>186</v>
      </c>
      <c r="B27" s="206"/>
      <c r="C27" s="206"/>
      <c r="D27" s="206"/>
      <c r="E27" s="206"/>
      <c r="F27" s="206"/>
      <c r="G27" s="88">
        <v>20</v>
      </c>
      <c r="H27" s="102">
        <f>H24+H25+H26</f>
        <v>-6006261</v>
      </c>
      <c r="I27" s="102">
        <f>I24+I25+I26</f>
        <v>127137073</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9">
        <v>38572</v>
      </c>
      <c r="I29" s="99">
        <v>144771</v>
      </c>
    </row>
    <row r="30" spans="1:9" ht="12.75" customHeight="1" x14ac:dyDescent="0.2">
      <c r="A30" s="195" t="s">
        <v>189</v>
      </c>
      <c r="B30" s="195"/>
      <c r="C30" s="195"/>
      <c r="D30" s="195"/>
      <c r="E30" s="195"/>
      <c r="F30" s="195"/>
      <c r="G30" s="96">
        <v>22</v>
      </c>
      <c r="H30" s="99">
        <v>0</v>
      </c>
      <c r="I30" s="99">
        <v>0</v>
      </c>
    </row>
    <row r="31" spans="1:9" ht="12.75" customHeight="1" x14ac:dyDescent="0.2">
      <c r="A31" s="195" t="s">
        <v>190</v>
      </c>
      <c r="B31" s="195"/>
      <c r="C31" s="195"/>
      <c r="D31" s="195"/>
      <c r="E31" s="195"/>
      <c r="F31" s="195"/>
      <c r="G31" s="96">
        <v>23</v>
      </c>
      <c r="H31" s="99">
        <v>5336</v>
      </c>
      <c r="I31" s="99">
        <v>15228</v>
      </c>
    </row>
    <row r="32" spans="1:9" ht="12.75" customHeight="1" x14ac:dyDescent="0.2">
      <c r="A32" s="195" t="s">
        <v>191</v>
      </c>
      <c r="B32" s="195"/>
      <c r="C32" s="195"/>
      <c r="D32" s="195"/>
      <c r="E32" s="195"/>
      <c r="F32" s="195"/>
      <c r="G32" s="96">
        <v>24</v>
      </c>
      <c r="H32" s="99">
        <v>0</v>
      </c>
      <c r="I32" s="99">
        <v>0</v>
      </c>
    </row>
    <row r="33" spans="1:9" ht="12.75" customHeight="1" x14ac:dyDescent="0.2">
      <c r="A33" s="195" t="s">
        <v>192</v>
      </c>
      <c r="B33" s="195"/>
      <c r="C33" s="195"/>
      <c r="D33" s="195"/>
      <c r="E33" s="195"/>
      <c r="F33" s="195"/>
      <c r="G33" s="96">
        <v>25</v>
      </c>
      <c r="H33" s="99">
        <v>135000</v>
      </c>
      <c r="I33" s="99">
        <v>0</v>
      </c>
    </row>
    <row r="34" spans="1:9" ht="12.75" customHeight="1" x14ac:dyDescent="0.2">
      <c r="A34" s="195" t="s">
        <v>193</v>
      </c>
      <c r="B34" s="195"/>
      <c r="C34" s="195"/>
      <c r="D34" s="195"/>
      <c r="E34" s="195"/>
      <c r="F34" s="195"/>
      <c r="G34" s="96">
        <v>26</v>
      </c>
      <c r="H34" s="99">
        <v>0</v>
      </c>
      <c r="I34" s="99">
        <v>0</v>
      </c>
    </row>
    <row r="35" spans="1:9" ht="27.6" customHeight="1" x14ac:dyDescent="0.2">
      <c r="A35" s="212" t="s">
        <v>194</v>
      </c>
      <c r="B35" s="212"/>
      <c r="C35" s="212"/>
      <c r="D35" s="212"/>
      <c r="E35" s="212"/>
      <c r="F35" s="212"/>
      <c r="G35" s="88">
        <v>27</v>
      </c>
      <c r="H35" s="98">
        <f>H29+H30+H31+H32+H33+H34</f>
        <v>178908</v>
      </c>
      <c r="I35" s="98">
        <f>I29+I30+I31+I32+I33+I34</f>
        <v>159999</v>
      </c>
    </row>
    <row r="36" spans="1:9" ht="26.45" customHeight="1" x14ac:dyDescent="0.2">
      <c r="A36" s="195" t="s">
        <v>195</v>
      </c>
      <c r="B36" s="195"/>
      <c r="C36" s="195"/>
      <c r="D36" s="195"/>
      <c r="E36" s="195"/>
      <c r="F36" s="195"/>
      <c r="G36" s="96">
        <v>28</v>
      </c>
      <c r="H36" s="99">
        <v>-159385011</v>
      </c>
      <c r="I36" s="99">
        <v>-32042591</v>
      </c>
    </row>
    <row r="37" spans="1:9" ht="12.75" customHeight="1" x14ac:dyDescent="0.2">
      <c r="A37" s="195" t="s">
        <v>196</v>
      </c>
      <c r="B37" s="195"/>
      <c r="C37" s="195"/>
      <c r="D37" s="195"/>
      <c r="E37" s="195"/>
      <c r="F37" s="195"/>
      <c r="G37" s="96">
        <v>29</v>
      </c>
      <c r="H37" s="99">
        <v>0</v>
      </c>
      <c r="I37" s="99">
        <v>0</v>
      </c>
    </row>
    <row r="38" spans="1:9" ht="12.75" customHeight="1" x14ac:dyDescent="0.2">
      <c r="A38" s="195" t="s">
        <v>197</v>
      </c>
      <c r="B38" s="195"/>
      <c r="C38" s="195"/>
      <c r="D38" s="195"/>
      <c r="E38" s="195"/>
      <c r="F38" s="195"/>
      <c r="G38" s="96">
        <v>30</v>
      </c>
      <c r="H38" s="99">
        <v>0</v>
      </c>
      <c r="I38" s="99">
        <v>-37585870</v>
      </c>
    </row>
    <row r="39" spans="1:9" ht="12.75" customHeight="1" x14ac:dyDescent="0.2">
      <c r="A39" s="195" t="s">
        <v>198</v>
      </c>
      <c r="B39" s="195"/>
      <c r="C39" s="195"/>
      <c r="D39" s="195"/>
      <c r="E39" s="195"/>
      <c r="F39" s="195"/>
      <c r="G39" s="96">
        <v>31</v>
      </c>
      <c r="H39" s="99">
        <v>0</v>
      </c>
      <c r="I39" s="99">
        <v>0</v>
      </c>
    </row>
    <row r="40" spans="1:9" ht="12.75" customHeight="1" x14ac:dyDescent="0.2">
      <c r="A40" s="195" t="s">
        <v>199</v>
      </c>
      <c r="B40" s="195"/>
      <c r="C40" s="195"/>
      <c r="D40" s="195"/>
      <c r="E40" s="195"/>
      <c r="F40" s="195"/>
      <c r="G40" s="96">
        <v>32</v>
      </c>
      <c r="H40" s="99">
        <v>0</v>
      </c>
      <c r="I40" s="99">
        <v>0</v>
      </c>
    </row>
    <row r="41" spans="1:9" ht="22.9" customHeight="1" x14ac:dyDescent="0.2">
      <c r="A41" s="212" t="s">
        <v>200</v>
      </c>
      <c r="B41" s="212"/>
      <c r="C41" s="212"/>
      <c r="D41" s="212"/>
      <c r="E41" s="212"/>
      <c r="F41" s="212"/>
      <c r="G41" s="88">
        <v>33</v>
      </c>
      <c r="H41" s="98">
        <f>H36+H37+H38+H39+H40</f>
        <v>-159385011</v>
      </c>
      <c r="I41" s="98">
        <f>I36+I37+I38+I39+I40</f>
        <v>-69628461</v>
      </c>
    </row>
    <row r="42" spans="1:9" ht="30.6" customHeight="1" x14ac:dyDescent="0.2">
      <c r="A42" s="206" t="s">
        <v>201</v>
      </c>
      <c r="B42" s="206"/>
      <c r="C42" s="206"/>
      <c r="D42" s="206"/>
      <c r="E42" s="206"/>
      <c r="F42" s="206"/>
      <c r="G42" s="88">
        <v>34</v>
      </c>
      <c r="H42" s="98">
        <f>H35+H41</f>
        <v>-159206103</v>
      </c>
      <c r="I42" s="98">
        <f>I35+I41</f>
        <v>-69468462</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9">
        <v>0</v>
      </c>
      <c r="I44" s="99">
        <v>336920925</v>
      </c>
    </row>
    <row r="45" spans="1:9" ht="27.6" customHeight="1" x14ac:dyDescent="0.2">
      <c r="A45" s="195" t="s">
        <v>204</v>
      </c>
      <c r="B45" s="195"/>
      <c r="C45" s="195"/>
      <c r="D45" s="195"/>
      <c r="E45" s="195"/>
      <c r="F45" s="195"/>
      <c r="G45" s="96">
        <v>36</v>
      </c>
      <c r="H45" s="99">
        <v>0</v>
      </c>
      <c r="I45" s="99">
        <v>0</v>
      </c>
    </row>
    <row r="46" spans="1:9" ht="12.75" customHeight="1" x14ac:dyDescent="0.2">
      <c r="A46" s="195" t="s">
        <v>205</v>
      </c>
      <c r="B46" s="195"/>
      <c r="C46" s="195"/>
      <c r="D46" s="195"/>
      <c r="E46" s="195"/>
      <c r="F46" s="195"/>
      <c r="G46" s="96">
        <v>37</v>
      </c>
      <c r="H46" s="99">
        <v>6882279</v>
      </c>
      <c r="I46" s="99">
        <v>35000000</v>
      </c>
    </row>
    <row r="47" spans="1:9" ht="12.75" customHeight="1" x14ac:dyDescent="0.2">
      <c r="A47" s="195" t="s">
        <v>206</v>
      </c>
      <c r="B47" s="195"/>
      <c r="C47" s="195"/>
      <c r="D47" s="195"/>
      <c r="E47" s="195"/>
      <c r="F47" s="195"/>
      <c r="G47" s="96">
        <v>38</v>
      </c>
      <c r="H47" s="99">
        <v>0</v>
      </c>
      <c r="I47" s="99">
        <v>0</v>
      </c>
    </row>
    <row r="48" spans="1:9" ht="25.9" customHeight="1" x14ac:dyDescent="0.2">
      <c r="A48" s="212" t="s">
        <v>207</v>
      </c>
      <c r="B48" s="212"/>
      <c r="C48" s="212"/>
      <c r="D48" s="212"/>
      <c r="E48" s="212"/>
      <c r="F48" s="212"/>
      <c r="G48" s="88">
        <v>39</v>
      </c>
      <c r="H48" s="98">
        <f>H44+H45+H46+H47</f>
        <v>6882279</v>
      </c>
      <c r="I48" s="98">
        <f>I44+I45+I46+I47</f>
        <v>371920925</v>
      </c>
    </row>
    <row r="49" spans="1:9" ht="24.6" customHeight="1" x14ac:dyDescent="0.2">
      <c r="A49" s="195" t="s">
        <v>300</v>
      </c>
      <c r="B49" s="195"/>
      <c r="C49" s="195"/>
      <c r="D49" s="195"/>
      <c r="E49" s="195"/>
      <c r="F49" s="195"/>
      <c r="G49" s="96">
        <v>40</v>
      </c>
      <c r="H49" s="99">
        <v>-103000</v>
      </c>
      <c r="I49" s="99">
        <v>-37263663</v>
      </c>
    </row>
    <row r="50" spans="1:9" ht="12.75" customHeight="1" x14ac:dyDescent="0.2">
      <c r="A50" s="195" t="s">
        <v>208</v>
      </c>
      <c r="B50" s="195"/>
      <c r="C50" s="195"/>
      <c r="D50" s="195"/>
      <c r="E50" s="195"/>
      <c r="F50" s="195"/>
      <c r="G50" s="96">
        <v>41</v>
      </c>
      <c r="H50" s="99">
        <v>0</v>
      </c>
      <c r="I50" s="99">
        <v>0</v>
      </c>
    </row>
    <row r="51" spans="1:9" ht="12.75" customHeight="1" x14ac:dyDescent="0.2">
      <c r="A51" s="195" t="s">
        <v>209</v>
      </c>
      <c r="B51" s="195"/>
      <c r="C51" s="195"/>
      <c r="D51" s="195"/>
      <c r="E51" s="195"/>
      <c r="F51" s="195"/>
      <c r="G51" s="96">
        <v>42</v>
      </c>
      <c r="H51" s="99">
        <v>-47459</v>
      </c>
      <c r="I51" s="99">
        <v>-34004</v>
      </c>
    </row>
    <row r="52" spans="1:9" ht="26.45" customHeight="1" x14ac:dyDescent="0.2">
      <c r="A52" s="195" t="s">
        <v>210</v>
      </c>
      <c r="B52" s="195"/>
      <c r="C52" s="195"/>
      <c r="D52" s="195"/>
      <c r="E52" s="195"/>
      <c r="F52" s="195"/>
      <c r="G52" s="96">
        <v>43</v>
      </c>
      <c r="H52" s="99">
        <v>0</v>
      </c>
      <c r="I52" s="99">
        <v>0</v>
      </c>
    </row>
    <row r="53" spans="1:9" ht="12.75" customHeight="1" x14ac:dyDescent="0.2">
      <c r="A53" s="195" t="s">
        <v>211</v>
      </c>
      <c r="B53" s="195"/>
      <c r="C53" s="195"/>
      <c r="D53" s="195"/>
      <c r="E53" s="195"/>
      <c r="F53" s="195"/>
      <c r="G53" s="96">
        <v>44</v>
      </c>
      <c r="H53" s="99">
        <v>0</v>
      </c>
      <c r="I53" s="99">
        <v>0</v>
      </c>
    </row>
    <row r="54" spans="1:9" ht="27.6" customHeight="1" x14ac:dyDescent="0.2">
      <c r="A54" s="212" t="s">
        <v>212</v>
      </c>
      <c r="B54" s="212"/>
      <c r="C54" s="212"/>
      <c r="D54" s="212"/>
      <c r="E54" s="212"/>
      <c r="F54" s="212"/>
      <c r="G54" s="88">
        <v>45</v>
      </c>
      <c r="H54" s="98">
        <f>H49+H50+H51+H52+H53</f>
        <v>-150459</v>
      </c>
      <c r="I54" s="98">
        <f>I49+I50+I51+I52+I53</f>
        <v>-37297667</v>
      </c>
    </row>
    <row r="55" spans="1:9" ht="27.6" customHeight="1" x14ac:dyDescent="0.2">
      <c r="A55" s="206" t="s">
        <v>213</v>
      </c>
      <c r="B55" s="206"/>
      <c r="C55" s="206"/>
      <c r="D55" s="206"/>
      <c r="E55" s="206"/>
      <c r="F55" s="206"/>
      <c r="G55" s="88">
        <v>46</v>
      </c>
      <c r="H55" s="98">
        <f>H48+H54</f>
        <v>6731820</v>
      </c>
      <c r="I55" s="98">
        <f>I48+I54</f>
        <v>334623258</v>
      </c>
    </row>
    <row r="56" spans="1:9" x14ac:dyDescent="0.2">
      <c r="A56" s="170" t="s">
        <v>214</v>
      </c>
      <c r="B56" s="170"/>
      <c r="C56" s="170"/>
      <c r="D56" s="170"/>
      <c r="E56" s="170"/>
      <c r="F56" s="170"/>
      <c r="G56" s="96">
        <v>47</v>
      </c>
      <c r="H56" s="99">
        <v>0</v>
      </c>
      <c r="I56" s="99">
        <v>0</v>
      </c>
    </row>
    <row r="57" spans="1:9" ht="27" customHeight="1" x14ac:dyDescent="0.2">
      <c r="A57" s="206" t="s">
        <v>215</v>
      </c>
      <c r="B57" s="206"/>
      <c r="C57" s="206"/>
      <c r="D57" s="206"/>
      <c r="E57" s="206"/>
      <c r="F57" s="206"/>
      <c r="G57" s="88">
        <v>48</v>
      </c>
      <c r="H57" s="98">
        <f>H27+H42+H55+H56</f>
        <v>-158480544</v>
      </c>
      <c r="I57" s="98">
        <f>I27+I42+I55+I56</f>
        <v>392291869</v>
      </c>
    </row>
    <row r="58" spans="1:9" ht="15.6" customHeight="1" x14ac:dyDescent="0.2">
      <c r="A58" s="224" t="s">
        <v>216</v>
      </c>
      <c r="B58" s="224"/>
      <c r="C58" s="224"/>
      <c r="D58" s="224"/>
      <c r="E58" s="224"/>
      <c r="F58" s="224"/>
      <c r="G58" s="96">
        <v>49</v>
      </c>
      <c r="H58" s="99">
        <v>297114107</v>
      </c>
      <c r="I58" s="99">
        <v>138633563</v>
      </c>
    </row>
    <row r="59" spans="1:9" ht="28.9" customHeight="1" x14ac:dyDescent="0.2">
      <c r="A59" s="206" t="s">
        <v>217</v>
      </c>
      <c r="B59" s="206"/>
      <c r="C59" s="206"/>
      <c r="D59" s="206"/>
      <c r="E59" s="206"/>
      <c r="F59" s="206"/>
      <c r="G59" s="88">
        <v>50</v>
      </c>
      <c r="H59" s="98">
        <f>H57+H58</f>
        <v>138633563</v>
      </c>
      <c r="I59" s="98">
        <f>I57+I58</f>
        <v>530925432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0" zoomScale="110" zoomScaleNormal="100" workbookViewId="0">
      <selection activeCell="H54" sqref="H54"/>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462</v>
      </c>
      <c r="B2" s="177"/>
      <c r="C2" s="177"/>
      <c r="D2" s="177"/>
      <c r="E2" s="177"/>
      <c r="F2" s="177"/>
      <c r="G2" s="177"/>
      <c r="H2" s="177"/>
      <c r="I2" s="177"/>
    </row>
    <row r="3" spans="1:9" x14ac:dyDescent="0.2">
      <c r="A3" s="220" t="s">
        <v>279</v>
      </c>
      <c r="B3" s="226"/>
      <c r="C3" s="226"/>
      <c r="D3" s="226"/>
      <c r="E3" s="226"/>
      <c r="F3" s="226"/>
      <c r="G3" s="226"/>
      <c r="H3" s="226"/>
      <c r="I3" s="226"/>
    </row>
    <row r="4" spans="1:9" x14ac:dyDescent="0.2">
      <c r="A4" s="218" t="s">
        <v>463</v>
      </c>
      <c r="B4" s="181"/>
      <c r="C4" s="181"/>
      <c r="D4" s="181"/>
      <c r="E4" s="181"/>
      <c r="F4" s="181"/>
      <c r="G4" s="181"/>
      <c r="H4" s="181"/>
      <c r="I4" s="182"/>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9">
        <v>0</v>
      </c>
      <c r="I8" s="99">
        <v>0</v>
      </c>
    </row>
    <row r="9" spans="1:9" x14ac:dyDescent="0.2">
      <c r="A9" s="195" t="s">
        <v>220</v>
      </c>
      <c r="B9" s="195"/>
      <c r="C9" s="195"/>
      <c r="D9" s="195"/>
      <c r="E9" s="195"/>
      <c r="F9" s="195"/>
      <c r="G9" s="86">
        <v>2</v>
      </c>
      <c r="H9" s="99">
        <v>0</v>
      </c>
      <c r="I9" s="99">
        <v>0</v>
      </c>
    </row>
    <row r="10" spans="1:9" x14ac:dyDescent="0.2">
      <c r="A10" s="195" t="s">
        <v>221</v>
      </c>
      <c r="B10" s="195"/>
      <c r="C10" s="195"/>
      <c r="D10" s="195"/>
      <c r="E10" s="195"/>
      <c r="F10" s="195"/>
      <c r="G10" s="86">
        <v>3</v>
      </c>
      <c r="H10" s="99">
        <v>0</v>
      </c>
      <c r="I10" s="99">
        <v>0</v>
      </c>
    </row>
    <row r="11" spans="1:9" x14ac:dyDescent="0.2">
      <c r="A11" s="195" t="s">
        <v>222</v>
      </c>
      <c r="B11" s="195"/>
      <c r="C11" s="195"/>
      <c r="D11" s="195"/>
      <c r="E11" s="195"/>
      <c r="F11" s="195"/>
      <c r="G11" s="86">
        <v>4</v>
      </c>
      <c r="H11" s="99">
        <v>0</v>
      </c>
      <c r="I11" s="99">
        <v>0</v>
      </c>
    </row>
    <row r="12" spans="1:9" x14ac:dyDescent="0.2">
      <c r="A12" s="195" t="s">
        <v>388</v>
      </c>
      <c r="B12" s="195"/>
      <c r="C12" s="195"/>
      <c r="D12" s="195"/>
      <c r="E12" s="195"/>
      <c r="F12" s="195"/>
      <c r="G12" s="86">
        <v>5</v>
      </c>
      <c r="H12" s="99">
        <v>0</v>
      </c>
      <c r="I12" s="99">
        <v>0</v>
      </c>
    </row>
    <row r="13" spans="1:9" ht="24" customHeight="1" x14ac:dyDescent="0.2">
      <c r="A13" s="208" t="s">
        <v>396</v>
      </c>
      <c r="B13" s="208"/>
      <c r="C13" s="208"/>
      <c r="D13" s="208"/>
      <c r="E13" s="208"/>
      <c r="F13" s="208"/>
      <c r="G13" s="88">
        <v>6</v>
      </c>
      <c r="H13" s="103">
        <f>SUM(H8:H12)</f>
        <v>0</v>
      </c>
      <c r="I13" s="103">
        <f>SUM(I8:I12)</f>
        <v>0</v>
      </c>
    </row>
    <row r="14" spans="1:9" x14ac:dyDescent="0.2">
      <c r="A14" s="195" t="s">
        <v>389</v>
      </c>
      <c r="B14" s="195"/>
      <c r="C14" s="195"/>
      <c r="D14" s="195"/>
      <c r="E14" s="195"/>
      <c r="F14" s="195"/>
      <c r="G14" s="86">
        <v>7</v>
      </c>
      <c r="H14" s="99">
        <v>0</v>
      </c>
      <c r="I14" s="99">
        <v>0</v>
      </c>
    </row>
    <row r="15" spans="1:9" x14ac:dyDescent="0.2">
      <c r="A15" s="195" t="s">
        <v>390</v>
      </c>
      <c r="B15" s="195"/>
      <c r="C15" s="195"/>
      <c r="D15" s="195"/>
      <c r="E15" s="195"/>
      <c r="F15" s="195"/>
      <c r="G15" s="86">
        <v>8</v>
      </c>
      <c r="H15" s="99">
        <v>0</v>
      </c>
      <c r="I15" s="99">
        <v>0</v>
      </c>
    </row>
    <row r="16" spans="1:9" x14ac:dyDescent="0.2">
      <c r="A16" s="195" t="s">
        <v>391</v>
      </c>
      <c r="B16" s="195"/>
      <c r="C16" s="195"/>
      <c r="D16" s="195"/>
      <c r="E16" s="195"/>
      <c r="F16" s="195"/>
      <c r="G16" s="86">
        <v>9</v>
      </c>
      <c r="H16" s="99">
        <v>0</v>
      </c>
      <c r="I16" s="99">
        <v>0</v>
      </c>
    </row>
    <row r="17" spans="1:9" x14ac:dyDescent="0.2">
      <c r="A17" s="195" t="s">
        <v>392</v>
      </c>
      <c r="B17" s="195"/>
      <c r="C17" s="195"/>
      <c r="D17" s="195"/>
      <c r="E17" s="195"/>
      <c r="F17" s="195"/>
      <c r="G17" s="86">
        <v>10</v>
      </c>
      <c r="H17" s="99">
        <v>0</v>
      </c>
      <c r="I17" s="99">
        <v>0</v>
      </c>
    </row>
    <row r="18" spans="1:9" x14ac:dyDescent="0.2">
      <c r="A18" s="195" t="s">
        <v>393</v>
      </c>
      <c r="B18" s="195"/>
      <c r="C18" s="195"/>
      <c r="D18" s="195"/>
      <c r="E18" s="195"/>
      <c r="F18" s="195"/>
      <c r="G18" s="86">
        <v>11</v>
      </c>
      <c r="H18" s="99">
        <v>0</v>
      </c>
      <c r="I18" s="99">
        <v>0</v>
      </c>
    </row>
    <row r="19" spans="1:9" x14ac:dyDescent="0.2">
      <c r="A19" s="195" t="s">
        <v>394</v>
      </c>
      <c r="B19" s="195"/>
      <c r="C19" s="195"/>
      <c r="D19" s="195"/>
      <c r="E19" s="195"/>
      <c r="F19" s="195"/>
      <c r="G19" s="86">
        <v>12</v>
      </c>
      <c r="H19" s="99">
        <v>0</v>
      </c>
      <c r="I19" s="99">
        <v>0</v>
      </c>
    </row>
    <row r="20" spans="1:9" ht="26.25" customHeight="1" x14ac:dyDescent="0.2">
      <c r="A20" s="208" t="s">
        <v>397</v>
      </c>
      <c r="B20" s="208"/>
      <c r="C20" s="208"/>
      <c r="D20" s="208"/>
      <c r="E20" s="208"/>
      <c r="F20" s="208"/>
      <c r="G20" s="88">
        <v>13</v>
      </c>
      <c r="H20" s="103">
        <f>SUM(H14:H19)</f>
        <v>0</v>
      </c>
      <c r="I20" s="103">
        <f>SUM(I14:I19)</f>
        <v>0</v>
      </c>
    </row>
    <row r="21" spans="1:9" ht="25.9" customHeight="1" x14ac:dyDescent="0.2">
      <c r="A21" s="206" t="s">
        <v>398</v>
      </c>
      <c r="B21" s="206"/>
      <c r="C21" s="206"/>
      <c r="D21" s="206"/>
      <c r="E21" s="206"/>
      <c r="F21" s="206"/>
      <c r="G21" s="88">
        <v>14</v>
      </c>
      <c r="H21" s="98">
        <f>H13+H20</f>
        <v>0</v>
      </c>
      <c r="I21" s="98">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9">
        <v>0</v>
      </c>
      <c r="I23" s="99">
        <v>0</v>
      </c>
    </row>
    <row r="24" spans="1:9" x14ac:dyDescent="0.2">
      <c r="A24" s="195" t="s">
        <v>224</v>
      </c>
      <c r="B24" s="195"/>
      <c r="C24" s="195"/>
      <c r="D24" s="195"/>
      <c r="E24" s="195"/>
      <c r="F24" s="195"/>
      <c r="G24" s="86">
        <v>16</v>
      </c>
      <c r="H24" s="99">
        <v>0</v>
      </c>
      <c r="I24" s="99">
        <v>0</v>
      </c>
    </row>
    <row r="25" spans="1:9" x14ac:dyDescent="0.2">
      <c r="A25" s="195" t="s">
        <v>225</v>
      </c>
      <c r="B25" s="195"/>
      <c r="C25" s="195"/>
      <c r="D25" s="195"/>
      <c r="E25" s="195"/>
      <c r="F25" s="195"/>
      <c r="G25" s="86">
        <v>17</v>
      </c>
      <c r="H25" s="99">
        <v>0</v>
      </c>
      <c r="I25" s="99">
        <v>0</v>
      </c>
    </row>
    <row r="26" spans="1:9" x14ac:dyDescent="0.2">
      <c r="A26" s="195" t="s">
        <v>226</v>
      </c>
      <c r="B26" s="195"/>
      <c r="C26" s="195"/>
      <c r="D26" s="195"/>
      <c r="E26" s="195"/>
      <c r="F26" s="195"/>
      <c r="G26" s="86">
        <v>18</v>
      </c>
      <c r="H26" s="99">
        <v>0</v>
      </c>
      <c r="I26" s="99">
        <v>0</v>
      </c>
    </row>
    <row r="27" spans="1:9" x14ac:dyDescent="0.2">
      <c r="A27" s="195" t="s">
        <v>227</v>
      </c>
      <c r="B27" s="195"/>
      <c r="C27" s="195"/>
      <c r="D27" s="195"/>
      <c r="E27" s="195"/>
      <c r="F27" s="195"/>
      <c r="G27" s="86">
        <v>19</v>
      </c>
      <c r="H27" s="99">
        <v>0</v>
      </c>
      <c r="I27" s="99">
        <v>0</v>
      </c>
    </row>
    <row r="28" spans="1:9" x14ac:dyDescent="0.2">
      <c r="A28" s="195" t="s">
        <v>228</v>
      </c>
      <c r="B28" s="195"/>
      <c r="C28" s="195"/>
      <c r="D28" s="195"/>
      <c r="E28" s="195"/>
      <c r="F28" s="195"/>
      <c r="G28" s="86">
        <v>20</v>
      </c>
      <c r="H28" s="99">
        <v>0</v>
      </c>
      <c r="I28" s="99">
        <v>0</v>
      </c>
    </row>
    <row r="29" spans="1:9" ht="25.15" customHeight="1" x14ac:dyDescent="0.2">
      <c r="A29" s="212" t="s">
        <v>428</v>
      </c>
      <c r="B29" s="212"/>
      <c r="C29" s="212"/>
      <c r="D29" s="212"/>
      <c r="E29" s="212"/>
      <c r="F29" s="212"/>
      <c r="G29" s="88">
        <v>21</v>
      </c>
      <c r="H29" s="98">
        <f>SUM(H23:H28)</f>
        <v>0</v>
      </c>
      <c r="I29" s="98">
        <f>SUM(I23:I28)</f>
        <v>0</v>
      </c>
    </row>
    <row r="30" spans="1:9" ht="21" customHeight="1" x14ac:dyDescent="0.2">
      <c r="A30" s="195" t="s">
        <v>229</v>
      </c>
      <c r="B30" s="195"/>
      <c r="C30" s="195"/>
      <c r="D30" s="195"/>
      <c r="E30" s="195"/>
      <c r="F30" s="195"/>
      <c r="G30" s="86">
        <v>22</v>
      </c>
      <c r="H30" s="99">
        <v>0</v>
      </c>
      <c r="I30" s="99">
        <v>0</v>
      </c>
    </row>
    <row r="31" spans="1:9" x14ac:dyDescent="0.2">
      <c r="A31" s="195" t="s">
        <v>230</v>
      </c>
      <c r="B31" s="195"/>
      <c r="C31" s="195"/>
      <c r="D31" s="195"/>
      <c r="E31" s="195"/>
      <c r="F31" s="195"/>
      <c r="G31" s="86">
        <v>23</v>
      </c>
      <c r="H31" s="99">
        <v>0</v>
      </c>
      <c r="I31" s="99">
        <v>0</v>
      </c>
    </row>
    <row r="32" spans="1:9" x14ac:dyDescent="0.2">
      <c r="A32" s="195" t="s">
        <v>395</v>
      </c>
      <c r="B32" s="195"/>
      <c r="C32" s="195"/>
      <c r="D32" s="195"/>
      <c r="E32" s="195"/>
      <c r="F32" s="195"/>
      <c r="G32" s="86">
        <v>24</v>
      </c>
      <c r="H32" s="99">
        <v>0</v>
      </c>
      <c r="I32" s="99">
        <v>0</v>
      </c>
    </row>
    <row r="33" spans="1:9" x14ac:dyDescent="0.2">
      <c r="A33" s="195" t="s">
        <v>231</v>
      </c>
      <c r="B33" s="195"/>
      <c r="C33" s="195"/>
      <c r="D33" s="195"/>
      <c r="E33" s="195"/>
      <c r="F33" s="195"/>
      <c r="G33" s="86">
        <v>25</v>
      </c>
      <c r="H33" s="99">
        <v>0</v>
      </c>
      <c r="I33" s="99">
        <v>0</v>
      </c>
    </row>
    <row r="34" spans="1:9" x14ac:dyDescent="0.2">
      <c r="A34" s="195" t="s">
        <v>232</v>
      </c>
      <c r="B34" s="195"/>
      <c r="C34" s="195"/>
      <c r="D34" s="195"/>
      <c r="E34" s="195"/>
      <c r="F34" s="195"/>
      <c r="G34" s="86">
        <v>26</v>
      </c>
      <c r="H34" s="99">
        <v>0</v>
      </c>
      <c r="I34" s="99">
        <v>0</v>
      </c>
    </row>
    <row r="35" spans="1:9" ht="28.9" customHeight="1" x14ac:dyDescent="0.2">
      <c r="A35" s="212" t="s">
        <v>429</v>
      </c>
      <c r="B35" s="212"/>
      <c r="C35" s="212"/>
      <c r="D35" s="212"/>
      <c r="E35" s="212"/>
      <c r="F35" s="212"/>
      <c r="G35" s="88">
        <v>27</v>
      </c>
      <c r="H35" s="98">
        <f>SUM(H30:H34)</f>
        <v>0</v>
      </c>
      <c r="I35" s="98">
        <f>SUM(I30:I34)</f>
        <v>0</v>
      </c>
    </row>
    <row r="36" spans="1:9" ht="26.45" customHeight="1" x14ac:dyDescent="0.2">
      <c r="A36" s="206" t="s">
        <v>399</v>
      </c>
      <c r="B36" s="206"/>
      <c r="C36" s="206"/>
      <c r="D36" s="206"/>
      <c r="E36" s="206"/>
      <c r="F36" s="206"/>
      <c r="G36" s="88">
        <v>28</v>
      </c>
      <c r="H36" s="98">
        <f>H29+H35</f>
        <v>0</v>
      </c>
      <c r="I36" s="98">
        <f>I29+I35</f>
        <v>0</v>
      </c>
    </row>
    <row r="37" spans="1:9" x14ac:dyDescent="0.2">
      <c r="A37" s="223"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212" t="s">
        <v>430</v>
      </c>
      <c r="B42" s="212"/>
      <c r="C42" s="212"/>
      <c r="D42" s="212"/>
      <c r="E42" s="212"/>
      <c r="F42" s="212"/>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212" t="s">
        <v>431</v>
      </c>
      <c r="B48" s="212"/>
      <c r="C48" s="212"/>
      <c r="D48" s="212"/>
      <c r="E48" s="212"/>
      <c r="F48" s="212"/>
      <c r="G48" s="88">
        <v>39</v>
      </c>
      <c r="H48" s="98">
        <f>H47+H46+H45+H44+H43</f>
        <v>0</v>
      </c>
      <c r="I48" s="98">
        <f>I47+I46+I45+I44+I43</f>
        <v>0</v>
      </c>
    </row>
    <row r="49" spans="1:9" ht="28.15" customHeight="1" x14ac:dyDescent="0.2">
      <c r="A49" s="206" t="s">
        <v>441</v>
      </c>
      <c r="B49" s="206"/>
      <c r="C49" s="206"/>
      <c r="D49" s="206"/>
      <c r="E49" s="206"/>
      <c r="F49" s="206"/>
      <c r="G49" s="88">
        <v>40</v>
      </c>
      <c r="H49" s="98">
        <f>H48+H42</f>
        <v>0</v>
      </c>
      <c r="I49" s="98">
        <f>I48+I42</f>
        <v>0</v>
      </c>
    </row>
    <row r="50" spans="1:9" x14ac:dyDescent="0.2">
      <c r="A50" s="195" t="s">
        <v>242</v>
      </c>
      <c r="B50" s="195"/>
      <c r="C50" s="195"/>
      <c r="D50" s="195"/>
      <c r="E50" s="195"/>
      <c r="F50" s="195"/>
      <c r="G50" s="86">
        <v>41</v>
      </c>
      <c r="H50" s="99">
        <v>0</v>
      </c>
      <c r="I50" s="99">
        <v>0</v>
      </c>
    </row>
    <row r="51" spans="1:9" ht="24.6" customHeight="1" x14ac:dyDescent="0.2">
      <c r="A51" s="206" t="s">
        <v>400</v>
      </c>
      <c r="B51" s="206"/>
      <c r="C51" s="206"/>
      <c r="D51" s="206"/>
      <c r="E51" s="206"/>
      <c r="F51" s="206"/>
      <c r="G51" s="88">
        <v>42</v>
      </c>
      <c r="H51" s="98">
        <f>H21+H36+H49+H50</f>
        <v>0</v>
      </c>
      <c r="I51" s="98">
        <f>I21+I36+I49+I50</f>
        <v>0</v>
      </c>
    </row>
    <row r="52" spans="1:9" x14ac:dyDescent="0.2">
      <c r="A52" s="224" t="s">
        <v>216</v>
      </c>
      <c r="B52" s="224"/>
      <c r="C52" s="224"/>
      <c r="D52" s="224"/>
      <c r="E52" s="224"/>
      <c r="F52" s="224"/>
      <c r="G52" s="86">
        <v>43</v>
      </c>
      <c r="H52" s="99">
        <v>0</v>
      </c>
      <c r="I52" s="99">
        <v>0</v>
      </c>
    </row>
    <row r="53" spans="1:9" ht="28.9" customHeight="1" x14ac:dyDescent="0.2">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Y5" sqref="Y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44197</v>
      </c>
      <c r="F2" s="6" t="s">
        <v>0</v>
      </c>
      <c r="G2" s="5">
        <v>44561</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v>826668557</v>
      </c>
      <c r="I7" s="46">
        <v>153851432</v>
      </c>
      <c r="J7" s="46">
        <v>26953189</v>
      </c>
      <c r="K7" s="46">
        <v>0</v>
      </c>
      <c r="L7" s="46">
        <v>40601</v>
      </c>
      <c r="M7" s="46">
        <v>0</v>
      </c>
      <c r="N7" s="46">
        <v>0</v>
      </c>
      <c r="O7" s="46">
        <v>0</v>
      </c>
      <c r="P7" s="46">
        <v>0</v>
      </c>
      <c r="Q7" s="46">
        <v>0</v>
      </c>
      <c r="R7" s="46">
        <v>0</v>
      </c>
      <c r="S7" s="46">
        <v>0</v>
      </c>
      <c r="T7" s="46">
        <v>0</v>
      </c>
      <c r="U7" s="46">
        <v>72711310</v>
      </c>
      <c r="V7" s="46">
        <v>59139448</v>
      </c>
      <c r="W7" s="47">
        <f>H7+I7+J7+K7-L7+M7+N7+O7+P7+Q7+R7+U7+V7+S7+T7</f>
        <v>1139283335</v>
      </c>
      <c r="X7" s="46">
        <v>0</v>
      </c>
      <c r="Y7" s="47">
        <f>W7+X7</f>
        <v>1139283335</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1" t="s">
        <v>295</v>
      </c>
      <c r="B10" s="231"/>
      <c r="C10" s="231"/>
      <c r="D10" s="231"/>
      <c r="E10" s="231"/>
      <c r="F10" s="231"/>
      <c r="G10" s="9">
        <v>4</v>
      </c>
      <c r="H10" s="48">
        <f>H7+H8+H9</f>
        <v>826668557</v>
      </c>
      <c r="I10" s="48">
        <f t="shared" ref="I10:Y10" si="2">I7+I8+I9</f>
        <v>153851432</v>
      </c>
      <c r="J10" s="48">
        <f t="shared" si="2"/>
        <v>26953189</v>
      </c>
      <c r="K10" s="48">
        <f t="shared" si="2"/>
        <v>0</v>
      </c>
      <c r="L10" s="48">
        <f t="shared" si="2"/>
        <v>40601</v>
      </c>
      <c r="M10" s="48">
        <f t="shared" si="2"/>
        <v>0</v>
      </c>
      <c r="N10" s="48">
        <f t="shared" si="2"/>
        <v>0</v>
      </c>
      <c r="O10" s="48">
        <f t="shared" si="2"/>
        <v>0</v>
      </c>
      <c r="P10" s="48">
        <f t="shared" si="2"/>
        <v>0</v>
      </c>
      <c r="Q10" s="48">
        <f t="shared" si="2"/>
        <v>0</v>
      </c>
      <c r="R10" s="48">
        <f t="shared" si="2"/>
        <v>0</v>
      </c>
      <c r="S10" s="48">
        <f t="shared" si="2"/>
        <v>0</v>
      </c>
      <c r="T10" s="48">
        <f t="shared" si="2"/>
        <v>0</v>
      </c>
      <c r="U10" s="48">
        <f t="shared" si="2"/>
        <v>72711310</v>
      </c>
      <c r="V10" s="48">
        <f t="shared" si="2"/>
        <v>59139448</v>
      </c>
      <c r="W10" s="48">
        <f t="shared" si="0"/>
        <v>1139283335</v>
      </c>
      <c r="X10" s="48">
        <f t="shared" si="2"/>
        <v>0</v>
      </c>
      <c r="Y10" s="48">
        <f t="shared" si="2"/>
        <v>1139283335</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-37806149</v>
      </c>
      <c r="W11" s="47">
        <f t="shared" si="0"/>
        <v>-37806149</v>
      </c>
      <c r="X11" s="46">
        <v>0</v>
      </c>
      <c r="Y11" s="47">
        <f t="shared" ref="Y11:Y29" si="3">W11+X11</f>
        <v>-37806149</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409</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0" t="s">
        <v>414</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59139448</v>
      </c>
      <c r="V27" s="46">
        <v>-59139448</v>
      </c>
      <c r="W27" s="47">
        <f t="shared" si="0"/>
        <v>0</v>
      </c>
      <c r="X27" s="46">
        <v>0</v>
      </c>
      <c r="Y27" s="47">
        <f t="shared" si="3"/>
        <v>0</v>
      </c>
    </row>
    <row r="28" spans="1:25" x14ac:dyDescent="0.2">
      <c r="A28" s="230" t="s">
        <v>416</v>
      </c>
      <c r="B28" s="230"/>
      <c r="C28" s="230"/>
      <c r="D28" s="230"/>
      <c r="E28" s="230"/>
      <c r="F28" s="230"/>
      <c r="G28" s="8">
        <v>22</v>
      </c>
      <c r="H28" s="46">
        <v>0</v>
      </c>
      <c r="I28" s="46">
        <v>0</v>
      </c>
      <c r="J28" s="46">
        <v>2956972</v>
      </c>
      <c r="K28" s="46">
        <v>0</v>
      </c>
      <c r="L28" s="46">
        <v>0</v>
      </c>
      <c r="M28" s="46">
        <v>0</v>
      </c>
      <c r="N28" s="46">
        <v>0</v>
      </c>
      <c r="O28" s="46">
        <v>0</v>
      </c>
      <c r="P28" s="46">
        <v>0</v>
      </c>
      <c r="Q28" s="46">
        <v>0</v>
      </c>
      <c r="R28" s="46">
        <v>0</v>
      </c>
      <c r="S28" s="46">
        <v>0</v>
      </c>
      <c r="T28" s="46">
        <v>0</v>
      </c>
      <c r="U28" s="46">
        <v>-2956972</v>
      </c>
      <c r="V28" s="46">
        <v>0</v>
      </c>
      <c r="W28" s="47">
        <f t="shared" si="0"/>
        <v>0</v>
      </c>
      <c r="X28" s="46">
        <v>0</v>
      </c>
      <c r="Y28" s="47">
        <f t="shared" si="3"/>
        <v>0</v>
      </c>
    </row>
    <row r="29" spans="1:25" x14ac:dyDescent="0.2">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418</v>
      </c>
      <c r="B30" s="248"/>
      <c r="C30" s="248"/>
      <c r="D30" s="248"/>
      <c r="E30" s="248"/>
      <c r="F30" s="248"/>
      <c r="G30" s="10">
        <v>24</v>
      </c>
      <c r="H30" s="49">
        <f>SUM(H10:H29)</f>
        <v>826668557</v>
      </c>
      <c r="I30" s="49">
        <f t="shared" ref="I30:Y30" si="5">SUM(I10:I29)</f>
        <v>153851432</v>
      </c>
      <c r="J30" s="49">
        <f t="shared" si="5"/>
        <v>29910161</v>
      </c>
      <c r="K30" s="49">
        <f t="shared" si="5"/>
        <v>0</v>
      </c>
      <c r="L30" s="49">
        <f t="shared" si="5"/>
        <v>40601</v>
      </c>
      <c r="M30" s="49">
        <f t="shared" si="5"/>
        <v>0</v>
      </c>
      <c r="N30" s="49">
        <f t="shared" si="5"/>
        <v>0</v>
      </c>
      <c r="O30" s="49">
        <f t="shared" si="5"/>
        <v>0</v>
      </c>
      <c r="P30" s="49">
        <f t="shared" si="5"/>
        <v>0</v>
      </c>
      <c r="Q30" s="49">
        <f t="shared" si="5"/>
        <v>0</v>
      </c>
      <c r="R30" s="49">
        <f t="shared" si="5"/>
        <v>0</v>
      </c>
      <c r="S30" s="49">
        <f t="shared" si="5"/>
        <v>0</v>
      </c>
      <c r="T30" s="49">
        <f t="shared" si="5"/>
        <v>0</v>
      </c>
      <c r="U30" s="49">
        <f t="shared" si="5"/>
        <v>128893786</v>
      </c>
      <c r="V30" s="49">
        <f t="shared" si="5"/>
        <v>-37806149</v>
      </c>
      <c r="W30" s="49">
        <f t="shared" si="5"/>
        <v>1101477186</v>
      </c>
      <c r="X30" s="49">
        <f t="shared" si="5"/>
        <v>0</v>
      </c>
      <c r="Y30" s="49">
        <f t="shared" si="5"/>
        <v>1101477186</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-37806149</v>
      </c>
      <c r="W33" s="48">
        <f t="shared" si="7"/>
        <v>-37806149</v>
      </c>
      <c r="X33" s="48">
        <f t="shared" si="7"/>
        <v>0</v>
      </c>
      <c r="Y33" s="48">
        <f t="shared" si="7"/>
        <v>-37806149</v>
      </c>
    </row>
    <row r="34" spans="1:25" ht="30.75" customHeight="1" x14ac:dyDescent="0.2">
      <c r="A34" s="252" t="s">
        <v>420</v>
      </c>
      <c r="B34" s="252"/>
      <c r="C34" s="252"/>
      <c r="D34" s="252"/>
      <c r="E34" s="252"/>
      <c r="F34" s="252"/>
      <c r="G34" s="10">
        <v>27</v>
      </c>
      <c r="H34" s="49">
        <f>SUM(H21:H29)</f>
        <v>0</v>
      </c>
      <c r="I34" s="49">
        <f t="shared" ref="I34:Y34" si="8">SUM(I21:I29)</f>
        <v>0</v>
      </c>
      <c r="J34" s="49">
        <f t="shared" si="8"/>
        <v>2956972</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56182476</v>
      </c>
      <c r="V34" s="49">
        <f t="shared" si="8"/>
        <v>-59139448</v>
      </c>
      <c r="W34" s="49">
        <f t="shared" si="8"/>
        <v>0</v>
      </c>
      <c r="X34" s="49">
        <f t="shared" si="8"/>
        <v>0</v>
      </c>
      <c r="Y34" s="49">
        <f t="shared" si="8"/>
        <v>0</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v>826668557</v>
      </c>
      <c r="I36" s="46">
        <v>153851432</v>
      </c>
      <c r="J36" s="46">
        <v>29910161</v>
      </c>
      <c r="K36" s="46">
        <v>0</v>
      </c>
      <c r="L36" s="46">
        <v>40601</v>
      </c>
      <c r="M36" s="46">
        <v>0</v>
      </c>
      <c r="N36" s="46">
        <v>0</v>
      </c>
      <c r="O36" s="46">
        <v>0</v>
      </c>
      <c r="P36" s="46">
        <v>0</v>
      </c>
      <c r="Q36" s="46">
        <v>0</v>
      </c>
      <c r="R36" s="46">
        <v>0</v>
      </c>
      <c r="S36" s="46">
        <v>0</v>
      </c>
      <c r="T36" s="46">
        <v>0</v>
      </c>
      <c r="U36" s="46">
        <v>128893786</v>
      </c>
      <c r="V36" s="46">
        <v>-37806149</v>
      </c>
      <c r="W36" s="47">
        <f>H36+I36+J36+K36-L36+M36+N36+O36+P36+Q36+R36+U36+V36+S36+T36</f>
        <v>1101477186</v>
      </c>
      <c r="X36" s="46">
        <v>0</v>
      </c>
      <c r="Y36" s="47">
        <f t="shared" ref="Y36:Y38" si="9">W36+X36</f>
        <v>1101477186</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1" t="s">
        <v>421</v>
      </c>
      <c r="B39" s="231"/>
      <c r="C39" s="231"/>
      <c r="D39" s="231"/>
      <c r="E39" s="231"/>
      <c r="F39" s="231"/>
      <c r="G39" s="9">
        <v>31</v>
      </c>
      <c r="H39" s="48">
        <f>H36+H37+H38</f>
        <v>826668557</v>
      </c>
      <c r="I39" s="48">
        <f t="shared" ref="I39:Y39" si="11">I36+I37+I38</f>
        <v>153851432</v>
      </c>
      <c r="J39" s="48">
        <f t="shared" si="11"/>
        <v>29910161</v>
      </c>
      <c r="K39" s="48">
        <f t="shared" si="11"/>
        <v>0</v>
      </c>
      <c r="L39" s="48">
        <f t="shared" si="11"/>
        <v>40601</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128893786</v>
      </c>
      <c r="V39" s="48">
        <f t="shared" si="11"/>
        <v>-37806149</v>
      </c>
      <c r="W39" s="48">
        <f t="shared" si="11"/>
        <v>1101477186</v>
      </c>
      <c r="X39" s="48">
        <f t="shared" si="11"/>
        <v>0</v>
      </c>
      <c r="Y39" s="48">
        <f t="shared" si="11"/>
        <v>1101477186</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15666177</v>
      </c>
      <c r="W40" s="47">
        <f t="shared" si="10"/>
        <v>15666177</v>
      </c>
      <c r="X40" s="46">
        <v>0</v>
      </c>
      <c r="Y40" s="47">
        <f t="shared" ref="Y40:Y58" si="12">W40+X40</f>
        <v>15666177</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409</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0" t="s">
        <v>413</v>
      </c>
      <c r="B54" s="230"/>
      <c r="C54" s="230"/>
      <c r="D54" s="230"/>
      <c r="E54" s="230"/>
      <c r="F54" s="230"/>
      <c r="G54" s="8">
        <v>46</v>
      </c>
      <c r="H54" s="46">
        <v>689765631</v>
      </c>
      <c r="I54" s="46">
        <v>0</v>
      </c>
      <c r="J54" s="46">
        <v>0</v>
      </c>
      <c r="K54" s="46">
        <v>0</v>
      </c>
      <c r="L54" s="46">
        <v>0</v>
      </c>
      <c r="M54" s="46">
        <v>0</v>
      </c>
      <c r="N54" s="46">
        <v>0</v>
      </c>
      <c r="O54" s="46">
        <v>0</v>
      </c>
      <c r="P54" s="46">
        <v>0</v>
      </c>
      <c r="Q54" s="46">
        <v>0</v>
      </c>
      <c r="R54" s="46">
        <v>0</v>
      </c>
      <c r="S54" s="46">
        <v>0</v>
      </c>
      <c r="T54" s="46">
        <v>0</v>
      </c>
      <c r="U54" s="46">
        <v>0</v>
      </c>
      <c r="V54" s="46">
        <v>0</v>
      </c>
      <c r="W54" s="47">
        <f t="shared" si="10"/>
        <v>689765631</v>
      </c>
      <c r="X54" s="46">
        <v>0</v>
      </c>
      <c r="Y54" s="47">
        <f t="shared" si="12"/>
        <v>689765631</v>
      </c>
    </row>
    <row r="55" spans="1:25" x14ac:dyDescent="0.2">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0" t="s">
        <v>414</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-37806149</v>
      </c>
      <c r="V56" s="46">
        <v>37806149</v>
      </c>
      <c r="W56" s="47">
        <f t="shared" si="10"/>
        <v>0</v>
      </c>
      <c r="X56" s="46">
        <v>0</v>
      </c>
      <c r="Y56" s="47">
        <f t="shared" si="12"/>
        <v>0</v>
      </c>
    </row>
    <row r="57" spans="1:25" x14ac:dyDescent="0.2">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424</v>
      </c>
      <c r="B59" s="248"/>
      <c r="C59" s="248"/>
      <c r="D59" s="248"/>
      <c r="E59" s="248"/>
      <c r="F59" s="248"/>
      <c r="G59" s="10">
        <v>51</v>
      </c>
      <c r="H59" s="49">
        <f>SUM(H39:H58)</f>
        <v>1516434188</v>
      </c>
      <c r="I59" s="49">
        <f t="shared" ref="I59:Y59" si="13">SUM(I39:I58)</f>
        <v>153851432</v>
      </c>
      <c r="J59" s="49">
        <f t="shared" si="13"/>
        <v>29910161</v>
      </c>
      <c r="K59" s="49">
        <f t="shared" si="13"/>
        <v>0</v>
      </c>
      <c r="L59" s="49">
        <f t="shared" si="13"/>
        <v>40601</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91087637</v>
      </c>
      <c r="V59" s="49">
        <f t="shared" si="13"/>
        <v>15666177</v>
      </c>
      <c r="W59" s="49">
        <f t="shared" si="13"/>
        <v>1806908994</v>
      </c>
      <c r="X59" s="49">
        <f t="shared" si="13"/>
        <v>0</v>
      </c>
      <c r="Y59" s="49">
        <f t="shared" si="13"/>
        <v>1806908994</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15666177</v>
      </c>
      <c r="W62" s="48">
        <f t="shared" si="15"/>
        <v>15666177</v>
      </c>
      <c r="X62" s="48">
        <f t="shared" si="15"/>
        <v>0</v>
      </c>
      <c r="Y62" s="48">
        <f t="shared" si="15"/>
        <v>15666177</v>
      </c>
    </row>
    <row r="63" spans="1:25" ht="29.25" customHeight="1" x14ac:dyDescent="0.2">
      <c r="A63" s="252" t="s">
        <v>427</v>
      </c>
      <c r="B63" s="252"/>
      <c r="C63" s="252"/>
      <c r="D63" s="252"/>
      <c r="E63" s="252"/>
      <c r="F63" s="252"/>
      <c r="G63" s="10">
        <v>54</v>
      </c>
      <c r="H63" s="49">
        <f>SUM(H50:H58)</f>
        <v>689765631</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-37806149</v>
      </c>
      <c r="V63" s="49">
        <f t="shared" si="16"/>
        <v>37806149</v>
      </c>
      <c r="W63" s="49">
        <f t="shared" si="16"/>
        <v>689765631</v>
      </c>
      <c r="X63" s="49">
        <f t="shared" si="16"/>
        <v>0</v>
      </c>
      <c r="Y63" s="49">
        <f t="shared" si="16"/>
        <v>689765631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5"/>
  <sheetViews>
    <sheetView topLeftCell="A28" zoomScale="64" zoomScaleNormal="64" workbookViewId="0">
      <selection sqref="A1:G30"/>
    </sheetView>
  </sheetViews>
  <sheetFormatPr defaultRowHeight="12.75" x14ac:dyDescent="0.2"/>
  <cols>
    <col min="1" max="1" width="75.5703125" customWidth="1"/>
    <col min="2" max="2" width="13.7109375" bestFit="1" customWidth="1"/>
    <col min="3" max="3" width="27" bestFit="1" customWidth="1"/>
    <col min="4" max="4" width="11.28515625" bestFit="1" customWidth="1"/>
    <col min="5" max="5" width="21.28515625" bestFit="1" customWidth="1"/>
    <col min="6" max="6" width="8.85546875" bestFit="1" customWidth="1"/>
    <col min="7" max="7" width="182.85546875" customWidth="1"/>
    <col min="10" max="10" width="130.5703125" customWidth="1"/>
  </cols>
  <sheetData>
    <row r="1" spans="1:10" ht="12.75" customHeight="1" x14ac:dyDescent="0.2">
      <c r="A1" s="254" t="s">
        <v>467</v>
      </c>
      <c r="B1" s="254"/>
      <c r="C1" s="254"/>
      <c r="D1" s="254"/>
      <c r="E1" s="254"/>
      <c r="F1" s="254"/>
      <c r="G1" s="254"/>
      <c r="H1" s="258"/>
      <c r="I1" s="258"/>
      <c r="J1" s="258"/>
    </row>
    <row r="2" spans="1:10" x14ac:dyDescent="0.2">
      <c r="A2" s="254"/>
      <c r="B2" s="254"/>
      <c r="C2" s="254"/>
      <c r="D2" s="254"/>
      <c r="E2" s="254"/>
      <c r="F2" s="254"/>
      <c r="G2" s="254"/>
      <c r="H2" s="258"/>
      <c r="I2" s="258"/>
      <c r="J2" s="258"/>
    </row>
    <row r="3" spans="1:10" x14ac:dyDescent="0.2">
      <c r="A3" s="254"/>
      <c r="B3" s="254"/>
      <c r="C3" s="254"/>
      <c r="D3" s="254"/>
      <c r="E3" s="254"/>
      <c r="F3" s="254"/>
      <c r="G3" s="254"/>
      <c r="H3" s="258"/>
      <c r="I3" s="258"/>
      <c r="J3" s="258"/>
    </row>
    <row r="4" spans="1:10" x14ac:dyDescent="0.2">
      <c r="A4" s="254"/>
      <c r="B4" s="254"/>
      <c r="C4" s="254"/>
      <c r="D4" s="254"/>
      <c r="E4" s="254"/>
      <c r="F4" s="254"/>
      <c r="G4" s="254"/>
      <c r="H4" s="258"/>
      <c r="I4" s="258"/>
      <c r="J4" s="258"/>
    </row>
    <row r="5" spans="1:10" x14ac:dyDescent="0.2">
      <c r="A5" s="254"/>
      <c r="B5" s="254"/>
      <c r="C5" s="254"/>
      <c r="D5" s="254"/>
      <c r="E5" s="254"/>
      <c r="F5" s="254"/>
      <c r="G5" s="254"/>
      <c r="H5" s="258"/>
      <c r="I5" s="258"/>
      <c r="J5" s="258"/>
    </row>
    <row r="6" spans="1:10" x14ac:dyDescent="0.2">
      <c r="A6" s="254"/>
      <c r="B6" s="254"/>
      <c r="C6" s="254"/>
      <c r="D6" s="254"/>
      <c r="E6" s="254"/>
      <c r="F6" s="254"/>
      <c r="G6" s="254"/>
      <c r="H6" s="258"/>
      <c r="I6" s="258"/>
      <c r="J6" s="258"/>
    </row>
    <row r="7" spans="1:10" x14ac:dyDescent="0.2">
      <c r="A7" s="254"/>
      <c r="B7" s="254"/>
      <c r="C7" s="254"/>
      <c r="D7" s="254"/>
      <c r="E7" s="254"/>
      <c r="F7" s="254"/>
      <c r="G7" s="254"/>
      <c r="H7" s="258"/>
      <c r="I7" s="258"/>
      <c r="J7" s="258"/>
    </row>
    <row r="8" spans="1:10" x14ac:dyDescent="0.2">
      <c r="A8" s="254"/>
      <c r="B8" s="254"/>
      <c r="C8" s="254"/>
      <c r="D8" s="254"/>
      <c r="E8" s="254"/>
      <c r="F8" s="254"/>
      <c r="G8" s="254"/>
      <c r="H8" s="258"/>
      <c r="I8" s="258"/>
      <c r="J8" s="258"/>
    </row>
    <row r="9" spans="1:10" x14ac:dyDescent="0.2">
      <c r="A9" s="254"/>
      <c r="B9" s="254"/>
      <c r="C9" s="254"/>
      <c r="D9" s="254"/>
      <c r="E9" s="254"/>
      <c r="F9" s="254"/>
      <c r="G9" s="254"/>
      <c r="H9" s="258"/>
      <c r="I9" s="258"/>
      <c r="J9" s="258"/>
    </row>
    <row r="10" spans="1:10" x14ac:dyDescent="0.2">
      <c r="A10" s="254"/>
      <c r="B10" s="254"/>
      <c r="C10" s="254"/>
      <c r="D10" s="254"/>
      <c r="E10" s="254"/>
      <c r="F10" s="254"/>
      <c r="G10" s="254"/>
      <c r="H10" s="258"/>
      <c r="I10" s="258"/>
      <c r="J10" s="258"/>
    </row>
    <row r="11" spans="1:10" x14ac:dyDescent="0.2">
      <c r="A11" s="254"/>
      <c r="B11" s="254"/>
      <c r="C11" s="254"/>
      <c r="D11" s="254"/>
      <c r="E11" s="254"/>
      <c r="F11" s="254"/>
      <c r="G11" s="254"/>
      <c r="H11" s="258"/>
      <c r="I11" s="258"/>
      <c r="J11" s="258"/>
    </row>
    <row r="12" spans="1:10" x14ac:dyDescent="0.2">
      <c r="A12" s="254"/>
      <c r="B12" s="254"/>
      <c r="C12" s="254"/>
      <c r="D12" s="254"/>
      <c r="E12" s="254"/>
      <c r="F12" s="254"/>
      <c r="G12" s="254"/>
      <c r="H12" s="258"/>
      <c r="I12" s="258"/>
      <c r="J12" s="258"/>
    </row>
    <row r="13" spans="1:10" x14ac:dyDescent="0.2">
      <c r="A13" s="254"/>
      <c r="B13" s="254"/>
      <c r="C13" s="254"/>
      <c r="D13" s="254"/>
      <c r="E13" s="254"/>
      <c r="F13" s="254"/>
      <c r="G13" s="254"/>
      <c r="H13" s="258"/>
      <c r="I13" s="258"/>
      <c r="J13" s="258"/>
    </row>
    <row r="14" spans="1:10" x14ac:dyDescent="0.2">
      <c r="A14" s="254"/>
      <c r="B14" s="254"/>
      <c r="C14" s="254"/>
      <c r="D14" s="254"/>
      <c r="E14" s="254"/>
      <c r="F14" s="254"/>
      <c r="G14" s="254"/>
      <c r="H14" s="258"/>
      <c r="I14" s="258"/>
      <c r="J14" s="258"/>
    </row>
    <row r="15" spans="1:10" x14ac:dyDescent="0.2">
      <c r="A15" s="254"/>
      <c r="B15" s="254"/>
      <c r="C15" s="254"/>
      <c r="D15" s="254"/>
      <c r="E15" s="254"/>
      <c r="F15" s="254"/>
      <c r="G15" s="254"/>
      <c r="H15" s="258"/>
      <c r="I15" s="258"/>
      <c r="J15" s="258"/>
    </row>
    <row r="16" spans="1:10" x14ac:dyDescent="0.2">
      <c r="A16" s="254"/>
      <c r="B16" s="254"/>
      <c r="C16" s="254"/>
      <c r="D16" s="254"/>
      <c r="E16" s="254"/>
      <c r="F16" s="254"/>
      <c r="G16" s="254"/>
      <c r="H16" s="258"/>
      <c r="I16" s="258"/>
      <c r="J16" s="258"/>
    </row>
    <row r="17" spans="1:10" x14ac:dyDescent="0.2">
      <c r="A17" s="254"/>
      <c r="B17" s="254"/>
      <c r="C17" s="254"/>
      <c r="D17" s="254"/>
      <c r="E17" s="254"/>
      <c r="F17" s="254"/>
      <c r="G17" s="254"/>
      <c r="H17" s="258"/>
      <c r="I17" s="258"/>
      <c r="J17" s="258"/>
    </row>
    <row r="18" spans="1:10" x14ac:dyDescent="0.2">
      <c r="A18" s="254"/>
      <c r="B18" s="254"/>
      <c r="C18" s="254"/>
      <c r="D18" s="254"/>
      <c r="E18" s="254"/>
      <c r="F18" s="254"/>
      <c r="G18" s="254"/>
      <c r="H18" s="258"/>
      <c r="I18" s="258"/>
      <c r="J18" s="258"/>
    </row>
    <row r="19" spans="1:10" x14ac:dyDescent="0.2">
      <c r="A19" s="254"/>
      <c r="B19" s="254"/>
      <c r="C19" s="254"/>
      <c r="D19" s="254"/>
      <c r="E19" s="254"/>
      <c r="F19" s="254"/>
      <c r="G19" s="254"/>
      <c r="H19" s="258"/>
      <c r="I19" s="258"/>
      <c r="J19" s="258"/>
    </row>
    <row r="20" spans="1:10" x14ac:dyDescent="0.2">
      <c r="A20" s="254"/>
      <c r="B20" s="254"/>
      <c r="C20" s="254"/>
      <c r="D20" s="254"/>
      <c r="E20" s="254"/>
      <c r="F20" s="254"/>
      <c r="G20" s="254"/>
      <c r="H20" s="258"/>
      <c r="I20" s="258"/>
      <c r="J20" s="258"/>
    </row>
    <row r="21" spans="1:10" x14ac:dyDescent="0.2">
      <c r="A21" s="254"/>
      <c r="B21" s="254"/>
      <c r="C21" s="254"/>
      <c r="D21" s="254"/>
      <c r="E21" s="254"/>
      <c r="F21" s="254"/>
      <c r="G21" s="254"/>
      <c r="H21" s="258"/>
      <c r="I21" s="258"/>
      <c r="J21" s="258"/>
    </row>
    <row r="22" spans="1:10" x14ac:dyDescent="0.2">
      <c r="A22" s="254"/>
      <c r="B22" s="254"/>
      <c r="C22" s="254"/>
      <c r="D22" s="254"/>
      <c r="E22" s="254"/>
      <c r="F22" s="254"/>
      <c r="G22" s="254"/>
      <c r="H22" s="258"/>
      <c r="I22" s="258"/>
      <c r="J22" s="258"/>
    </row>
    <row r="23" spans="1:10" x14ac:dyDescent="0.2">
      <c r="A23" s="254"/>
      <c r="B23" s="254"/>
      <c r="C23" s="254"/>
      <c r="D23" s="254"/>
      <c r="E23" s="254"/>
      <c r="F23" s="254"/>
      <c r="G23" s="254"/>
      <c r="H23" s="258"/>
      <c r="I23" s="258"/>
      <c r="J23" s="258"/>
    </row>
    <row r="24" spans="1:10" x14ac:dyDescent="0.2">
      <c r="A24" s="254"/>
      <c r="B24" s="254"/>
      <c r="C24" s="254"/>
      <c r="D24" s="254"/>
      <c r="E24" s="254"/>
      <c r="F24" s="254"/>
      <c r="G24" s="254"/>
      <c r="H24" s="258"/>
      <c r="I24" s="258"/>
      <c r="J24" s="258"/>
    </row>
    <row r="25" spans="1:10" ht="102.75" customHeight="1" x14ac:dyDescent="0.2">
      <c r="A25" s="254"/>
      <c r="B25" s="254"/>
      <c r="C25" s="254"/>
      <c r="D25" s="254"/>
      <c r="E25" s="254"/>
      <c r="F25" s="254"/>
      <c r="G25" s="254"/>
      <c r="H25" s="258"/>
      <c r="I25" s="258"/>
      <c r="J25" s="258"/>
    </row>
    <row r="26" spans="1:10" ht="104.25" customHeight="1" x14ac:dyDescent="0.2">
      <c r="A26" s="254"/>
      <c r="B26" s="254"/>
      <c r="C26" s="254"/>
      <c r="D26" s="254"/>
      <c r="E26" s="254"/>
      <c r="F26" s="254"/>
      <c r="G26" s="254"/>
      <c r="H26" s="258"/>
      <c r="I26" s="258"/>
      <c r="J26" s="258"/>
    </row>
    <row r="27" spans="1:10" ht="75" customHeight="1" x14ac:dyDescent="0.2">
      <c r="A27" s="254"/>
      <c r="B27" s="254"/>
      <c r="C27" s="254"/>
      <c r="D27" s="254"/>
      <c r="E27" s="254"/>
      <c r="F27" s="254"/>
      <c r="G27" s="254"/>
      <c r="H27" s="258"/>
      <c r="I27" s="258"/>
      <c r="J27" s="258"/>
    </row>
    <row r="28" spans="1:10" ht="87.75" customHeight="1" x14ac:dyDescent="0.2">
      <c r="A28" s="254"/>
      <c r="B28" s="254"/>
      <c r="C28" s="254"/>
      <c r="D28" s="254"/>
      <c r="E28" s="254"/>
      <c r="F28" s="254"/>
      <c r="G28" s="254"/>
      <c r="H28" s="258"/>
      <c r="I28" s="258"/>
      <c r="J28" s="258"/>
    </row>
    <row r="29" spans="1:10" ht="85.5" customHeight="1" x14ac:dyDescent="0.2">
      <c r="A29" s="254"/>
      <c r="B29" s="254"/>
      <c r="C29" s="254"/>
      <c r="D29" s="254"/>
      <c r="E29" s="254"/>
      <c r="F29" s="254"/>
      <c r="G29" s="254"/>
      <c r="H29" s="258"/>
      <c r="I29" s="258"/>
      <c r="J29" s="258"/>
    </row>
    <row r="30" spans="1:10" ht="183" customHeight="1" x14ac:dyDescent="0.2">
      <c r="A30" s="254"/>
      <c r="B30" s="254"/>
      <c r="C30" s="254"/>
      <c r="D30" s="254"/>
      <c r="E30" s="254"/>
      <c r="F30" s="254"/>
      <c r="G30" s="254"/>
      <c r="H30" s="258"/>
      <c r="I30" s="258"/>
      <c r="J30" s="258"/>
    </row>
    <row r="31" spans="1:10" ht="12.75" customHeight="1" x14ac:dyDescent="0.2">
      <c r="A31" s="529" t="s">
        <v>468</v>
      </c>
      <c r="B31" s="529"/>
      <c r="C31" s="529"/>
      <c r="D31" s="529"/>
      <c r="E31" s="529"/>
      <c r="F31" s="529"/>
      <c r="G31" s="529"/>
      <c r="H31" s="259"/>
      <c r="I31" s="259"/>
      <c r="J31" s="259"/>
    </row>
    <row r="32" spans="1:10" x14ac:dyDescent="0.2">
      <c r="A32" s="529"/>
      <c r="B32" s="529"/>
      <c r="C32" s="529"/>
      <c r="D32" s="529"/>
      <c r="E32" s="529"/>
      <c r="F32" s="529"/>
      <c r="G32" s="529"/>
      <c r="H32" s="259"/>
      <c r="I32" s="259"/>
      <c r="J32" s="259"/>
    </row>
    <row r="36" spans="1:7" ht="15.75" x14ac:dyDescent="0.2">
      <c r="A36" s="338" t="s">
        <v>469</v>
      </c>
    </row>
    <row r="37" spans="1:7" ht="15.75" x14ac:dyDescent="0.2">
      <c r="A37" s="338" t="s">
        <v>470</v>
      </c>
      <c r="B37" s="257"/>
      <c r="C37" s="257"/>
      <c r="D37" s="257"/>
      <c r="E37" s="257"/>
      <c r="F37" s="257"/>
      <c r="G37" s="257"/>
    </row>
    <row r="38" spans="1:7" x14ac:dyDescent="0.2">
      <c r="A38" s="262" t="s">
        <v>471</v>
      </c>
      <c r="B38" s="263" t="s">
        <v>474</v>
      </c>
      <c r="C38" s="263" t="s">
        <v>476</v>
      </c>
      <c r="D38" s="260"/>
      <c r="E38" s="264" t="s">
        <v>476</v>
      </c>
      <c r="F38" s="264" t="s">
        <v>478</v>
      </c>
      <c r="G38" s="265" t="s">
        <v>479</v>
      </c>
    </row>
    <row r="39" spans="1:7" x14ac:dyDescent="0.2">
      <c r="A39" s="262" t="s">
        <v>472</v>
      </c>
      <c r="B39" s="260"/>
      <c r="C39" s="260"/>
      <c r="D39" s="263" t="s">
        <v>474</v>
      </c>
      <c r="E39" s="264"/>
      <c r="F39" s="264"/>
      <c r="G39" s="265"/>
    </row>
    <row r="40" spans="1:7" ht="13.5" thickBot="1" x14ac:dyDescent="0.25">
      <c r="A40" s="266" t="s">
        <v>473</v>
      </c>
      <c r="B40" s="267" t="s">
        <v>475</v>
      </c>
      <c r="C40" s="267" t="s">
        <v>477</v>
      </c>
      <c r="D40" s="261"/>
      <c r="E40" s="268"/>
      <c r="F40" s="268"/>
      <c r="G40" s="269"/>
    </row>
    <row r="41" spans="1:7" ht="13.5" thickBot="1" x14ac:dyDescent="0.25">
      <c r="A41" s="270" t="s">
        <v>555</v>
      </c>
      <c r="B41" s="271">
        <v>2</v>
      </c>
      <c r="C41" s="271" t="s">
        <v>480</v>
      </c>
      <c r="D41" s="272">
        <v>1599669</v>
      </c>
      <c r="E41" s="272">
        <v>1599669</v>
      </c>
      <c r="F41" s="273">
        <v>0</v>
      </c>
      <c r="G41" s="274"/>
    </row>
    <row r="42" spans="1:7" ht="13.5" thickBot="1" x14ac:dyDescent="0.25">
      <c r="A42" s="275" t="s">
        <v>481</v>
      </c>
      <c r="B42" s="276">
        <v>3</v>
      </c>
      <c r="C42" s="276">
        <v>15</v>
      </c>
      <c r="D42" s="277">
        <v>4483</v>
      </c>
      <c r="E42" s="277">
        <v>4483</v>
      </c>
      <c r="F42" s="278">
        <v>0</v>
      </c>
      <c r="G42" s="279"/>
    </row>
    <row r="43" spans="1:7" ht="26.25" thickBot="1" x14ac:dyDescent="0.25">
      <c r="A43" s="275" t="s">
        <v>482</v>
      </c>
      <c r="B43" s="276">
        <v>10</v>
      </c>
      <c r="C43" s="276" t="s">
        <v>483</v>
      </c>
      <c r="D43" s="277">
        <v>1513671</v>
      </c>
      <c r="E43" s="277">
        <v>1513671</v>
      </c>
      <c r="F43" s="278">
        <v>0</v>
      </c>
      <c r="G43" s="280" t="s">
        <v>484</v>
      </c>
    </row>
    <row r="44" spans="1:7" ht="26.25" thickBot="1" x14ac:dyDescent="0.25">
      <c r="A44" s="275" t="s">
        <v>485</v>
      </c>
      <c r="B44" s="276">
        <v>20</v>
      </c>
      <c r="C44" s="276" t="s">
        <v>486</v>
      </c>
      <c r="D44" s="277">
        <v>3128</v>
      </c>
      <c r="E44" s="277">
        <v>3128</v>
      </c>
      <c r="F44" s="278">
        <v>0</v>
      </c>
      <c r="G44" s="280" t="s">
        <v>487</v>
      </c>
    </row>
    <row r="45" spans="1:7" ht="26.25" thickBot="1" x14ac:dyDescent="0.25">
      <c r="A45" s="275" t="s">
        <v>488</v>
      </c>
      <c r="B45" s="276">
        <v>31</v>
      </c>
      <c r="C45" s="276"/>
      <c r="D45" s="278">
        <v>88</v>
      </c>
      <c r="E45" s="278">
        <v>88</v>
      </c>
      <c r="F45" s="278">
        <v>0</v>
      </c>
      <c r="G45" s="280" t="s">
        <v>489</v>
      </c>
    </row>
    <row r="46" spans="1:7" ht="13.5" thickBot="1" x14ac:dyDescent="0.25">
      <c r="A46" s="275" t="s">
        <v>490</v>
      </c>
      <c r="B46" s="276">
        <v>36</v>
      </c>
      <c r="C46" s="276">
        <v>22</v>
      </c>
      <c r="D46" s="277">
        <v>78299</v>
      </c>
      <c r="E46" s="277">
        <v>78299</v>
      </c>
      <c r="F46" s="278">
        <v>0</v>
      </c>
      <c r="G46" s="281"/>
    </row>
    <row r="47" spans="1:7" ht="26.25" thickBot="1" x14ac:dyDescent="0.25">
      <c r="A47" s="270" t="s">
        <v>556</v>
      </c>
      <c r="B47" s="271">
        <v>37</v>
      </c>
      <c r="C47" s="282" t="s">
        <v>491</v>
      </c>
      <c r="D47" s="283">
        <v>578678</v>
      </c>
      <c r="E47" s="283">
        <v>578678</v>
      </c>
      <c r="F47" s="273">
        <v>0</v>
      </c>
      <c r="G47" s="284" t="s">
        <v>492</v>
      </c>
    </row>
    <row r="48" spans="1:7" ht="13.5" thickBot="1" x14ac:dyDescent="0.25">
      <c r="A48" s="285" t="s">
        <v>493</v>
      </c>
      <c r="B48" s="276">
        <v>38</v>
      </c>
      <c r="C48" s="276">
        <v>20</v>
      </c>
      <c r="D48" s="277">
        <v>2535</v>
      </c>
      <c r="E48" s="277">
        <v>2535</v>
      </c>
      <c r="F48" s="278">
        <v>0</v>
      </c>
      <c r="G48" s="281"/>
    </row>
    <row r="49" spans="1:7" ht="38.25" x14ac:dyDescent="0.2">
      <c r="A49" s="286" t="s">
        <v>494</v>
      </c>
      <c r="B49" s="287">
        <v>46</v>
      </c>
      <c r="C49" s="287" t="s">
        <v>495</v>
      </c>
      <c r="D49" s="288">
        <v>7632</v>
      </c>
      <c r="E49" s="288">
        <v>7632</v>
      </c>
      <c r="F49" s="289">
        <v>0</v>
      </c>
      <c r="G49" s="290" t="s">
        <v>496</v>
      </c>
    </row>
    <row r="50" spans="1:7" ht="26.25" thickBot="1" x14ac:dyDescent="0.25">
      <c r="A50" s="291"/>
      <c r="B50" s="292"/>
      <c r="C50" s="292"/>
      <c r="D50" s="293"/>
      <c r="E50" s="293"/>
      <c r="F50" s="294"/>
      <c r="G50" s="280" t="s">
        <v>497</v>
      </c>
    </row>
    <row r="51" spans="1:7" ht="13.5" thickBot="1" x14ac:dyDescent="0.25">
      <c r="A51" s="285" t="s">
        <v>498</v>
      </c>
      <c r="B51" s="276">
        <v>53</v>
      </c>
      <c r="C51" s="276" t="s">
        <v>499</v>
      </c>
      <c r="D51" s="277">
        <v>37586</v>
      </c>
      <c r="E51" s="277">
        <v>37586</v>
      </c>
      <c r="F51" s="278">
        <v>0</v>
      </c>
      <c r="G51" s="280" t="s">
        <v>500</v>
      </c>
    </row>
    <row r="52" spans="1:7" ht="13.5" thickBot="1" x14ac:dyDescent="0.25">
      <c r="A52" s="285" t="s">
        <v>501</v>
      </c>
      <c r="B52" s="276">
        <v>63</v>
      </c>
      <c r="C52" s="276">
        <v>24</v>
      </c>
      <c r="D52" s="277">
        <v>530925</v>
      </c>
      <c r="E52" s="277">
        <v>530925</v>
      </c>
      <c r="F52" s="278">
        <v>0</v>
      </c>
      <c r="G52" s="280" t="s">
        <v>502</v>
      </c>
    </row>
    <row r="53" spans="1:7" ht="25.5" x14ac:dyDescent="0.2">
      <c r="A53" s="295" t="s">
        <v>503</v>
      </c>
      <c r="B53" s="296">
        <v>64</v>
      </c>
      <c r="C53" s="296" t="s">
        <v>495</v>
      </c>
      <c r="D53" s="297">
        <v>2479</v>
      </c>
      <c r="E53" s="297">
        <v>2479</v>
      </c>
      <c r="F53" s="298">
        <v>0</v>
      </c>
      <c r="G53" s="299" t="s">
        <v>505</v>
      </c>
    </row>
    <row r="54" spans="1:7" ht="26.25" thickBot="1" x14ac:dyDescent="0.25">
      <c r="A54" s="270" t="s">
        <v>504</v>
      </c>
      <c r="B54" s="300"/>
      <c r="C54" s="300"/>
      <c r="D54" s="301"/>
      <c r="E54" s="301"/>
      <c r="F54" s="302"/>
      <c r="G54" s="284" t="s">
        <v>506</v>
      </c>
    </row>
    <row r="55" spans="1:7" ht="13.5" thickBot="1" x14ac:dyDescent="0.25">
      <c r="A55" s="303" t="s">
        <v>507</v>
      </c>
      <c r="B55" s="304">
        <v>65</v>
      </c>
      <c r="C55" s="304"/>
      <c r="D55" s="305">
        <v>2180827</v>
      </c>
      <c r="E55" s="305">
        <v>2180827</v>
      </c>
      <c r="F55" s="306">
        <v>0</v>
      </c>
      <c r="G55" s="307"/>
    </row>
    <row r="56" spans="1:7" ht="13.5" thickBot="1" x14ac:dyDescent="0.25">
      <c r="A56" s="361"/>
      <c r="B56" s="362"/>
      <c r="C56" s="362"/>
      <c r="D56" s="363"/>
      <c r="E56" s="363"/>
      <c r="F56" s="364"/>
      <c r="G56" s="365"/>
    </row>
    <row r="57" spans="1:7" x14ac:dyDescent="0.2">
      <c r="A57" s="262" t="s">
        <v>471</v>
      </c>
      <c r="B57" s="263" t="s">
        <v>474</v>
      </c>
      <c r="C57" s="263" t="s">
        <v>476</v>
      </c>
      <c r="D57" s="260"/>
      <c r="E57" s="308" t="s">
        <v>476</v>
      </c>
      <c r="F57" s="308" t="s">
        <v>478</v>
      </c>
      <c r="G57" s="309" t="s">
        <v>479</v>
      </c>
    </row>
    <row r="58" spans="1:7" x14ac:dyDescent="0.2">
      <c r="A58" s="262" t="s">
        <v>472</v>
      </c>
      <c r="B58" s="260"/>
      <c r="C58" s="260"/>
      <c r="D58" s="263" t="s">
        <v>474</v>
      </c>
      <c r="E58" s="264"/>
      <c r="F58" s="264"/>
      <c r="G58" s="265"/>
    </row>
    <row r="59" spans="1:7" ht="13.5" thickBot="1" x14ac:dyDescent="0.25">
      <c r="A59" s="266" t="s">
        <v>473</v>
      </c>
      <c r="B59" s="267" t="s">
        <v>475</v>
      </c>
      <c r="C59" s="267" t="s">
        <v>477</v>
      </c>
      <c r="D59" s="261"/>
      <c r="E59" s="268"/>
      <c r="F59" s="268"/>
      <c r="G59" s="269"/>
    </row>
    <row r="60" spans="1:7" ht="13.5" thickBot="1" x14ac:dyDescent="0.25">
      <c r="A60" s="270" t="s">
        <v>508</v>
      </c>
      <c r="B60" s="271">
        <v>67</v>
      </c>
      <c r="C60" s="271" t="s">
        <v>509</v>
      </c>
      <c r="D60" s="283">
        <v>1806909</v>
      </c>
      <c r="E60" s="283">
        <v>1806909</v>
      </c>
      <c r="F60" s="273">
        <v>0</v>
      </c>
      <c r="G60" s="310" t="s">
        <v>510</v>
      </c>
    </row>
    <row r="61" spans="1:7" ht="39" thickBot="1" x14ac:dyDescent="0.25">
      <c r="A61" s="270" t="s">
        <v>511</v>
      </c>
      <c r="B61" s="271">
        <v>90</v>
      </c>
      <c r="C61" s="271">
        <v>29</v>
      </c>
      <c r="D61" s="283">
        <v>31602</v>
      </c>
      <c r="E61" s="283">
        <v>31602</v>
      </c>
      <c r="F61" s="273">
        <v>0</v>
      </c>
      <c r="G61" s="310" t="s">
        <v>512</v>
      </c>
    </row>
    <row r="62" spans="1:7" ht="26.25" thickBot="1" x14ac:dyDescent="0.25">
      <c r="A62" s="270" t="s">
        <v>513</v>
      </c>
      <c r="B62" s="271">
        <v>97</v>
      </c>
      <c r="C62" s="271" t="s">
        <v>514</v>
      </c>
      <c r="D62" s="283">
        <v>248097</v>
      </c>
      <c r="E62" s="283">
        <v>248097</v>
      </c>
      <c r="F62" s="273">
        <v>0</v>
      </c>
      <c r="G62" s="310" t="s">
        <v>515</v>
      </c>
    </row>
    <row r="63" spans="1:7" ht="26.25" thickBot="1" x14ac:dyDescent="0.25">
      <c r="A63" s="285" t="s">
        <v>516</v>
      </c>
      <c r="B63" s="276">
        <v>103</v>
      </c>
      <c r="C63" s="276" t="s">
        <v>517</v>
      </c>
      <c r="D63" s="277">
        <v>236239</v>
      </c>
      <c r="E63" s="277">
        <v>236239</v>
      </c>
      <c r="F63" s="278">
        <v>0</v>
      </c>
      <c r="G63" s="311" t="s">
        <v>518</v>
      </c>
    </row>
    <row r="64" spans="1:7" ht="13.5" thickBot="1" x14ac:dyDescent="0.25">
      <c r="A64" s="285" t="s">
        <v>519</v>
      </c>
      <c r="B64" s="276">
        <v>105</v>
      </c>
      <c r="C64" s="276"/>
      <c r="D64" s="278">
        <v>46</v>
      </c>
      <c r="E64" s="278">
        <v>46</v>
      </c>
      <c r="F64" s="278">
        <v>0</v>
      </c>
      <c r="G64" s="281" t="s">
        <v>520</v>
      </c>
    </row>
    <row r="65" spans="1:7" ht="26.25" thickBot="1" x14ac:dyDescent="0.25">
      <c r="A65" s="285" t="s">
        <v>521</v>
      </c>
      <c r="B65" s="276">
        <v>107</v>
      </c>
      <c r="C65" s="276" t="s">
        <v>522</v>
      </c>
      <c r="D65" s="278">
        <v>430</v>
      </c>
      <c r="E65" s="278">
        <v>430</v>
      </c>
      <c r="F65" s="278">
        <v>0</v>
      </c>
      <c r="G65" s="311" t="s">
        <v>523</v>
      </c>
    </row>
    <row r="66" spans="1:7" ht="13.5" thickBot="1" x14ac:dyDescent="0.25">
      <c r="A66" s="285" t="s">
        <v>524</v>
      </c>
      <c r="B66" s="276">
        <v>108</v>
      </c>
      <c r="C66" s="276">
        <v>23</v>
      </c>
      <c r="D66" s="277">
        <v>11382</v>
      </c>
      <c r="E66" s="277">
        <v>11382</v>
      </c>
      <c r="F66" s="278">
        <v>0</v>
      </c>
      <c r="G66" s="311"/>
    </row>
    <row r="67" spans="1:7" ht="26.25" thickBot="1" x14ac:dyDescent="0.25">
      <c r="A67" s="270" t="s">
        <v>525</v>
      </c>
      <c r="B67" s="271">
        <v>109</v>
      </c>
      <c r="C67" s="271" t="s">
        <v>526</v>
      </c>
      <c r="D67" s="272">
        <v>86569</v>
      </c>
      <c r="E67" s="272">
        <v>86569</v>
      </c>
      <c r="F67" s="312">
        <v>0</v>
      </c>
      <c r="G67" s="313" t="s">
        <v>557</v>
      </c>
    </row>
    <row r="68" spans="1:7" ht="25.5" x14ac:dyDescent="0.2">
      <c r="A68" s="286" t="s">
        <v>527</v>
      </c>
      <c r="B68" s="287">
        <v>110</v>
      </c>
      <c r="C68" s="287" t="s">
        <v>528</v>
      </c>
      <c r="D68" s="314">
        <v>19623</v>
      </c>
      <c r="E68" s="314">
        <v>19623</v>
      </c>
      <c r="F68" s="315">
        <v>0</v>
      </c>
      <c r="G68" s="316" t="s">
        <v>529</v>
      </c>
    </row>
    <row r="69" spans="1:7" ht="51.75" thickBot="1" x14ac:dyDescent="0.25">
      <c r="A69" s="291"/>
      <c r="B69" s="292"/>
      <c r="C69" s="292"/>
      <c r="D69" s="293"/>
      <c r="E69" s="293"/>
      <c r="F69" s="294"/>
      <c r="G69" s="311" t="s">
        <v>530</v>
      </c>
    </row>
    <row r="70" spans="1:7" ht="13.5" thickBot="1" x14ac:dyDescent="0.25">
      <c r="A70" s="285" t="s">
        <v>531</v>
      </c>
      <c r="B70" s="276">
        <v>114</v>
      </c>
      <c r="C70" s="276" t="s">
        <v>517</v>
      </c>
      <c r="D70" s="278">
        <v>0</v>
      </c>
      <c r="E70" s="278">
        <v>0</v>
      </c>
      <c r="F70" s="278">
        <v>0</v>
      </c>
      <c r="G70" s="311"/>
    </row>
    <row r="71" spans="1:7" ht="26.25" thickBot="1" x14ac:dyDescent="0.25">
      <c r="A71" s="285" t="s">
        <v>532</v>
      </c>
      <c r="B71" s="276">
        <v>115</v>
      </c>
      <c r="C71" s="276" t="s">
        <v>517</v>
      </c>
      <c r="D71" s="277">
        <v>40144</v>
      </c>
      <c r="E71" s="277">
        <v>40144</v>
      </c>
      <c r="F71" s="278">
        <v>0</v>
      </c>
      <c r="G71" s="311" t="s">
        <v>533</v>
      </c>
    </row>
    <row r="72" spans="1:7" ht="25.5" x14ac:dyDescent="0.2">
      <c r="A72" s="286" t="s">
        <v>534</v>
      </c>
      <c r="B72" s="287">
        <v>116</v>
      </c>
      <c r="C72" s="287" t="s">
        <v>535</v>
      </c>
      <c r="D72" s="288">
        <v>4278</v>
      </c>
      <c r="E72" s="288">
        <v>4278</v>
      </c>
      <c r="F72" s="289">
        <v>0</v>
      </c>
      <c r="G72" s="316" t="s">
        <v>536</v>
      </c>
    </row>
    <row r="73" spans="1:7" ht="51.75" thickBot="1" x14ac:dyDescent="0.25">
      <c r="A73" s="291"/>
      <c r="B73" s="292"/>
      <c r="C73" s="292"/>
      <c r="D73" s="293"/>
      <c r="E73" s="293"/>
      <c r="F73" s="294"/>
      <c r="G73" s="311" t="s">
        <v>530</v>
      </c>
    </row>
    <row r="74" spans="1:7" x14ac:dyDescent="0.2">
      <c r="A74" s="262" t="s">
        <v>471</v>
      </c>
      <c r="B74" s="263" t="s">
        <v>474</v>
      </c>
      <c r="C74" s="263" t="s">
        <v>476</v>
      </c>
      <c r="D74" s="260"/>
      <c r="E74" s="317" t="s">
        <v>476</v>
      </c>
      <c r="F74" s="317" t="s">
        <v>478</v>
      </c>
      <c r="G74" s="318" t="s">
        <v>479</v>
      </c>
    </row>
    <row r="75" spans="1:7" x14ac:dyDescent="0.2">
      <c r="A75" s="262" t="s">
        <v>472</v>
      </c>
      <c r="B75" s="260"/>
      <c r="C75" s="260"/>
      <c r="D75" s="263" t="s">
        <v>474</v>
      </c>
      <c r="E75" s="264"/>
      <c r="F75" s="264"/>
      <c r="G75" s="265"/>
    </row>
    <row r="76" spans="1:7" ht="13.5" thickBot="1" x14ac:dyDescent="0.25">
      <c r="A76" s="266" t="s">
        <v>473</v>
      </c>
      <c r="B76" s="267" t="s">
        <v>475</v>
      </c>
      <c r="C76" s="267" t="s">
        <v>477</v>
      </c>
      <c r="D76" s="261"/>
      <c r="E76" s="268"/>
      <c r="F76" s="268"/>
      <c r="G76" s="269"/>
    </row>
    <row r="77" spans="1:7" ht="25.5" x14ac:dyDescent="0.2">
      <c r="A77" s="286" t="s">
        <v>537</v>
      </c>
      <c r="B77" s="287">
        <v>117</v>
      </c>
      <c r="C77" s="287" t="s">
        <v>535</v>
      </c>
      <c r="D77" s="288">
        <v>16284</v>
      </c>
      <c r="E77" s="288">
        <v>16284</v>
      </c>
      <c r="F77" s="289">
        <v>0</v>
      </c>
      <c r="G77" s="319" t="s">
        <v>538</v>
      </c>
    </row>
    <row r="78" spans="1:7" ht="51.75" thickBot="1" x14ac:dyDescent="0.25">
      <c r="A78" s="291"/>
      <c r="B78" s="292"/>
      <c r="C78" s="292"/>
      <c r="D78" s="293"/>
      <c r="E78" s="293"/>
      <c r="F78" s="294"/>
      <c r="G78" s="281" t="s">
        <v>530</v>
      </c>
    </row>
    <row r="79" spans="1:7" ht="25.5" x14ac:dyDescent="0.2">
      <c r="A79" s="286" t="s">
        <v>539</v>
      </c>
      <c r="B79" s="287">
        <v>119</v>
      </c>
      <c r="C79" s="287" t="s">
        <v>535</v>
      </c>
      <c r="D79" s="320">
        <v>3818</v>
      </c>
      <c r="E79" s="321">
        <v>3818</v>
      </c>
      <c r="F79" s="322">
        <v>0</v>
      </c>
      <c r="G79" s="323" t="s">
        <v>540</v>
      </c>
    </row>
    <row r="80" spans="1:7" ht="51.75" thickBot="1" x14ac:dyDescent="0.25">
      <c r="A80" s="291"/>
      <c r="B80" s="292"/>
      <c r="C80" s="292"/>
      <c r="D80" s="324"/>
      <c r="E80" s="325"/>
      <c r="F80" s="326"/>
      <c r="G80" s="327" t="s">
        <v>541</v>
      </c>
    </row>
    <row r="81" spans="1:7" ht="25.5" x14ac:dyDescent="0.2">
      <c r="A81" s="286" t="s">
        <v>542</v>
      </c>
      <c r="B81" s="287">
        <v>120</v>
      </c>
      <c r="C81" s="287" t="s">
        <v>535</v>
      </c>
      <c r="D81" s="328">
        <v>1764</v>
      </c>
      <c r="E81" s="329">
        <v>1764</v>
      </c>
      <c r="F81" s="330">
        <v>0</v>
      </c>
      <c r="G81" s="323" t="s">
        <v>543</v>
      </c>
    </row>
    <row r="82" spans="1:7" ht="51.75" thickBot="1" x14ac:dyDescent="0.25">
      <c r="A82" s="291"/>
      <c r="B82" s="292"/>
      <c r="C82" s="292"/>
      <c r="D82" s="324"/>
      <c r="E82" s="325"/>
      <c r="F82" s="326"/>
      <c r="G82" s="327" t="s">
        <v>544</v>
      </c>
    </row>
    <row r="83" spans="1:7" ht="25.5" x14ac:dyDescent="0.2">
      <c r="A83" s="286" t="s">
        <v>545</v>
      </c>
      <c r="B83" s="287">
        <v>121</v>
      </c>
      <c r="C83" s="287" t="s">
        <v>535</v>
      </c>
      <c r="D83" s="315">
        <v>380</v>
      </c>
      <c r="E83" s="315">
        <v>380</v>
      </c>
      <c r="F83" s="315">
        <v>0</v>
      </c>
      <c r="G83" s="323" t="s">
        <v>546</v>
      </c>
    </row>
    <row r="84" spans="1:7" ht="51.75" thickBot="1" x14ac:dyDescent="0.25">
      <c r="A84" s="291"/>
      <c r="B84" s="292"/>
      <c r="C84" s="292"/>
      <c r="D84" s="294"/>
      <c r="E84" s="294"/>
      <c r="F84" s="294"/>
      <c r="G84" s="327" t="s">
        <v>541</v>
      </c>
    </row>
    <row r="85" spans="1:7" ht="25.5" x14ac:dyDescent="0.2">
      <c r="A85" s="286" t="s">
        <v>547</v>
      </c>
      <c r="B85" s="287">
        <v>123</v>
      </c>
      <c r="C85" s="287" t="s">
        <v>548</v>
      </c>
      <c r="D85" s="289">
        <v>278</v>
      </c>
      <c r="E85" s="289">
        <v>278</v>
      </c>
      <c r="F85" s="289">
        <v>0</v>
      </c>
      <c r="G85" s="323" t="s">
        <v>549</v>
      </c>
    </row>
    <row r="86" spans="1:7" ht="51.75" thickBot="1" x14ac:dyDescent="0.25">
      <c r="A86" s="291"/>
      <c r="B86" s="292"/>
      <c r="C86" s="292"/>
      <c r="D86" s="294"/>
      <c r="E86" s="294"/>
      <c r="F86" s="294"/>
      <c r="G86" s="327" t="s">
        <v>541</v>
      </c>
    </row>
    <row r="87" spans="1:7" x14ac:dyDescent="0.2">
      <c r="A87" s="331"/>
      <c r="B87" s="332"/>
      <c r="C87" s="332"/>
      <c r="D87" s="332"/>
      <c r="E87" s="332"/>
      <c r="F87" s="332"/>
      <c r="G87" s="333"/>
    </row>
    <row r="88" spans="1:7" x14ac:dyDescent="0.2">
      <c r="A88" s="262" t="s">
        <v>471</v>
      </c>
      <c r="B88" s="263" t="s">
        <v>474</v>
      </c>
      <c r="C88" s="263" t="s">
        <v>476</v>
      </c>
      <c r="D88" s="260"/>
      <c r="E88" s="264" t="s">
        <v>476</v>
      </c>
      <c r="F88" s="264" t="s">
        <v>478</v>
      </c>
      <c r="G88" s="265" t="s">
        <v>479</v>
      </c>
    </row>
    <row r="89" spans="1:7" x14ac:dyDescent="0.2">
      <c r="A89" s="262" t="s">
        <v>472</v>
      </c>
      <c r="B89" s="260"/>
      <c r="C89" s="260"/>
      <c r="D89" s="263" t="s">
        <v>474</v>
      </c>
      <c r="E89" s="264"/>
      <c r="F89" s="264"/>
      <c r="G89" s="265"/>
    </row>
    <row r="90" spans="1:7" ht="13.5" thickBot="1" x14ac:dyDescent="0.25">
      <c r="A90" s="266" t="s">
        <v>473</v>
      </c>
      <c r="B90" s="267" t="s">
        <v>475</v>
      </c>
      <c r="C90" s="267" t="s">
        <v>477</v>
      </c>
      <c r="D90" s="261"/>
      <c r="E90" s="268"/>
      <c r="F90" s="268"/>
      <c r="G90" s="269"/>
    </row>
    <row r="91" spans="1:7" ht="51" x14ac:dyDescent="0.2">
      <c r="A91" s="295" t="s">
        <v>550</v>
      </c>
      <c r="B91" s="296">
        <v>124</v>
      </c>
      <c r="C91" s="296" t="s">
        <v>552</v>
      </c>
      <c r="D91" s="297">
        <v>7649</v>
      </c>
      <c r="E91" s="297">
        <v>7649</v>
      </c>
      <c r="F91" s="298">
        <v>0</v>
      </c>
      <c r="G91" s="334" t="s">
        <v>553</v>
      </c>
    </row>
    <row r="92" spans="1:7" ht="51.75" thickBot="1" x14ac:dyDescent="0.25">
      <c r="A92" s="270" t="s">
        <v>551</v>
      </c>
      <c r="B92" s="300"/>
      <c r="C92" s="300"/>
      <c r="D92" s="301"/>
      <c r="E92" s="301"/>
      <c r="F92" s="302"/>
      <c r="G92" s="310" t="s">
        <v>530</v>
      </c>
    </row>
    <row r="93" spans="1:7" ht="13.5" thickBot="1" x14ac:dyDescent="0.25">
      <c r="A93" s="335" t="s">
        <v>554</v>
      </c>
      <c r="B93" s="304">
        <v>125</v>
      </c>
      <c r="C93" s="304"/>
      <c r="D93" s="305">
        <v>2180827</v>
      </c>
      <c r="E93" s="305">
        <v>2180827</v>
      </c>
      <c r="F93" s="306">
        <v>0</v>
      </c>
      <c r="G93" s="336"/>
    </row>
    <row r="97" spans="1:7" ht="15.75" x14ac:dyDescent="0.2">
      <c r="A97" s="338" t="s">
        <v>558</v>
      </c>
      <c r="B97" s="337"/>
      <c r="C97" s="337"/>
      <c r="D97" s="337"/>
      <c r="E97" s="337"/>
      <c r="F97" s="337"/>
      <c r="G97" s="337"/>
    </row>
    <row r="98" spans="1:7" ht="15.75" x14ac:dyDescent="0.2">
      <c r="A98" s="338" t="s">
        <v>470</v>
      </c>
      <c r="B98" s="341"/>
      <c r="C98" s="341"/>
      <c r="D98" s="341"/>
      <c r="E98" s="341"/>
      <c r="F98" s="341"/>
      <c r="G98" s="341"/>
    </row>
    <row r="99" spans="1:7" x14ac:dyDescent="0.2">
      <c r="A99" s="262" t="s">
        <v>471</v>
      </c>
      <c r="B99" s="263" t="s">
        <v>474</v>
      </c>
      <c r="C99" s="263" t="s">
        <v>476</v>
      </c>
      <c r="D99" s="260"/>
      <c r="E99" s="264" t="s">
        <v>476</v>
      </c>
      <c r="F99" s="264" t="s">
        <v>478</v>
      </c>
      <c r="G99" s="265" t="s">
        <v>479</v>
      </c>
    </row>
    <row r="100" spans="1:7" x14ac:dyDescent="0.2">
      <c r="A100" s="262" t="s">
        <v>559</v>
      </c>
      <c r="B100" s="260"/>
      <c r="C100" s="260"/>
      <c r="D100" s="263" t="s">
        <v>474</v>
      </c>
      <c r="E100" s="264"/>
      <c r="F100" s="264"/>
      <c r="G100" s="265"/>
    </row>
    <row r="101" spans="1:7" ht="13.5" thickBot="1" x14ac:dyDescent="0.25">
      <c r="A101" s="266" t="s">
        <v>473</v>
      </c>
      <c r="B101" s="267" t="s">
        <v>475</v>
      </c>
      <c r="C101" s="267" t="s">
        <v>477</v>
      </c>
      <c r="D101" s="261"/>
      <c r="E101" s="268"/>
      <c r="F101" s="268"/>
      <c r="G101" s="269"/>
    </row>
    <row r="102" spans="1:7" ht="13.5" thickBot="1" x14ac:dyDescent="0.25">
      <c r="A102" s="270" t="s">
        <v>555</v>
      </c>
      <c r="B102" s="271">
        <v>2</v>
      </c>
      <c r="C102" s="271" t="s">
        <v>480</v>
      </c>
      <c r="D102" s="283">
        <v>1300661</v>
      </c>
      <c r="E102" s="283">
        <v>1300661</v>
      </c>
      <c r="F102" s="271">
        <v>0</v>
      </c>
      <c r="G102" s="342"/>
    </row>
    <row r="103" spans="1:7" ht="13.5" thickBot="1" x14ac:dyDescent="0.25">
      <c r="A103" s="275" t="s">
        <v>481</v>
      </c>
      <c r="B103" s="343">
        <v>3</v>
      </c>
      <c r="C103" s="343">
        <v>15</v>
      </c>
      <c r="D103" s="344">
        <v>3703</v>
      </c>
      <c r="E103" s="344">
        <v>3703</v>
      </c>
      <c r="F103" s="343">
        <v>0</v>
      </c>
      <c r="G103" s="345"/>
    </row>
    <row r="104" spans="1:7" ht="26.25" thickBot="1" x14ac:dyDescent="0.25">
      <c r="A104" s="275" t="s">
        <v>482</v>
      </c>
      <c r="B104" s="343">
        <v>10</v>
      </c>
      <c r="C104" s="343" t="s">
        <v>483</v>
      </c>
      <c r="D104" s="344">
        <v>1221252</v>
      </c>
      <c r="E104" s="344">
        <v>1221252</v>
      </c>
      <c r="F104" s="343">
        <v>0</v>
      </c>
      <c r="G104" s="281" t="s">
        <v>560</v>
      </c>
    </row>
    <row r="105" spans="1:7" ht="26.25" thickBot="1" x14ac:dyDescent="0.25">
      <c r="A105" s="275" t="s">
        <v>485</v>
      </c>
      <c r="B105" s="343">
        <v>20</v>
      </c>
      <c r="C105" s="343" t="s">
        <v>486</v>
      </c>
      <c r="D105" s="344">
        <v>3128</v>
      </c>
      <c r="E105" s="344">
        <v>3128</v>
      </c>
      <c r="F105" s="343">
        <v>0</v>
      </c>
      <c r="G105" s="281" t="s">
        <v>561</v>
      </c>
    </row>
    <row r="106" spans="1:7" ht="13.5" thickBot="1" x14ac:dyDescent="0.25">
      <c r="A106" s="275" t="s">
        <v>488</v>
      </c>
      <c r="B106" s="343">
        <v>31</v>
      </c>
      <c r="C106" s="343"/>
      <c r="D106" s="346">
        <v>0</v>
      </c>
      <c r="E106" s="346">
        <v>0</v>
      </c>
      <c r="F106" s="343">
        <v>0</v>
      </c>
      <c r="G106" s="347"/>
    </row>
    <row r="107" spans="1:7" ht="13.5" thickBot="1" x14ac:dyDescent="0.25">
      <c r="A107" s="275" t="s">
        <v>490</v>
      </c>
      <c r="B107" s="343">
        <v>36</v>
      </c>
      <c r="C107" s="343">
        <v>22</v>
      </c>
      <c r="D107" s="344">
        <v>72578</v>
      </c>
      <c r="E107" s="344">
        <v>72578</v>
      </c>
      <c r="F107" s="343">
        <v>0</v>
      </c>
      <c r="G107" s="347"/>
    </row>
    <row r="108" spans="1:7" ht="26.25" thickBot="1" x14ac:dyDescent="0.25">
      <c r="A108" s="270" t="s">
        <v>556</v>
      </c>
      <c r="B108" s="271">
        <v>37</v>
      </c>
      <c r="C108" s="271" t="s">
        <v>491</v>
      </c>
      <c r="D108" s="283">
        <v>145175</v>
      </c>
      <c r="E108" s="283">
        <v>145175</v>
      </c>
      <c r="F108" s="271">
        <v>0</v>
      </c>
      <c r="G108" s="310" t="s">
        <v>562</v>
      </c>
    </row>
    <row r="109" spans="1:7" ht="13.5" thickBot="1" x14ac:dyDescent="0.25">
      <c r="A109" s="285" t="s">
        <v>493</v>
      </c>
      <c r="B109" s="343">
        <v>38</v>
      </c>
      <c r="C109" s="343">
        <v>20</v>
      </c>
      <c r="D109" s="344">
        <v>2643</v>
      </c>
      <c r="E109" s="344">
        <v>2643</v>
      </c>
      <c r="F109" s="343">
        <v>0</v>
      </c>
      <c r="G109" s="347"/>
    </row>
    <row r="110" spans="1:7" ht="38.25" x14ac:dyDescent="0.2">
      <c r="A110" s="286" t="s">
        <v>494</v>
      </c>
      <c r="B110" s="348">
        <v>46</v>
      </c>
      <c r="C110" s="348" t="s">
        <v>495</v>
      </c>
      <c r="D110" s="349">
        <v>3899</v>
      </c>
      <c r="E110" s="349">
        <v>3899</v>
      </c>
      <c r="F110" s="348">
        <v>0</v>
      </c>
      <c r="G110" s="319" t="s">
        <v>563</v>
      </c>
    </row>
    <row r="111" spans="1:7" ht="26.25" thickBot="1" x14ac:dyDescent="0.25">
      <c r="A111" s="291"/>
      <c r="B111" s="350"/>
      <c r="C111" s="350"/>
      <c r="D111" s="351"/>
      <c r="E111" s="351"/>
      <c r="F111" s="350"/>
      <c r="G111" s="281" t="s">
        <v>564</v>
      </c>
    </row>
    <row r="112" spans="1:7" ht="13.5" thickBot="1" x14ac:dyDescent="0.25">
      <c r="A112" s="285" t="s">
        <v>498</v>
      </c>
      <c r="B112" s="343">
        <v>53</v>
      </c>
      <c r="C112" s="343" t="s">
        <v>499</v>
      </c>
      <c r="D112" s="346">
        <v>0</v>
      </c>
      <c r="E112" s="346">
        <v>0</v>
      </c>
      <c r="F112" s="343">
        <v>0</v>
      </c>
      <c r="G112" s="347"/>
    </row>
    <row r="113" spans="1:7" ht="13.5" thickBot="1" x14ac:dyDescent="0.25">
      <c r="A113" s="285" t="s">
        <v>501</v>
      </c>
      <c r="B113" s="343">
        <v>63</v>
      </c>
      <c r="C113" s="343">
        <v>24</v>
      </c>
      <c r="D113" s="344">
        <v>138634</v>
      </c>
      <c r="E113" s="344">
        <v>138634</v>
      </c>
      <c r="F113" s="343">
        <v>0</v>
      </c>
      <c r="G113" s="352" t="s">
        <v>565</v>
      </c>
    </row>
    <row r="114" spans="1:7" ht="25.5" x14ac:dyDescent="0.2">
      <c r="A114" s="295" t="s">
        <v>503</v>
      </c>
      <c r="B114" s="296">
        <v>64</v>
      </c>
      <c r="C114" s="296" t="s">
        <v>495</v>
      </c>
      <c r="D114" s="297">
        <v>8601</v>
      </c>
      <c r="E114" s="297">
        <v>8601</v>
      </c>
      <c r="F114" s="296">
        <v>0</v>
      </c>
      <c r="G114" s="334" t="s">
        <v>566</v>
      </c>
    </row>
    <row r="115" spans="1:7" ht="26.25" thickBot="1" x14ac:dyDescent="0.25">
      <c r="A115" s="270" t="s">
        <v>504</v>
      </c>
      <c r="B115" s="300"/>
      <c r="C115" s="300"/>
      <c r="D115" s="301"/>
      <c r="E115" s="301"/>
      <c r="F115" s="300"/>
      <c r="G115" s="310" t="s">
        <v>564</v>
      </c>
    </row>
    <row r="116" spans="1:7" ht="13.5" thickBot="1" x14ac:dyDescent="0.25">
      <c r="A116" s="335" t="s">
        <v>507</v>
      </c>
      <c r="B116" s="304">
        <v>65</v>
      </c>
      <c r="C116" s="304"/>
      <c r="D116" s="305">
        <v>1454437</v>
      </c>
      <c r="E116" s="305">
        <v>1454437</v>
      </c>
      <c r="F116" s="304">
        <v>0</v>
      </c>
      <c r="G116" s="353"/>
    </row>
    <row r="117" spans="1:7" ht="13.5" thickBot="1" x14ac:dyDescent="0.25">
      <c r="A117" s="337"/>
      <c r="B117" s="503"/>
      <c r="C117" s="503"/>
      <c r="D117" s="337"/>
      <c r="E117" s="337"/>
      <c r="F117" s="337"/>
      <c r="G117" s="337"/>
    </row>
    <row r="118" spans="1:7" x14ac:dyDescent="0.2">
      <c r="A118" s="354" t="s">
        <v>471</v>
      </c>
      <c r="B118" s="355" t="s">
        <v>474</v>
      </c>
      <c r="C118" s="355" t="s">
        <v>476</v>
      </c>
      <c r="D118" s="339"/>
      <c r="E118" s="308" t="s">
        <v>476</v>
      </c>
      <c r="F118" s="308" t="s">
        <v>478</v>
      </c>
      <c r="G118" s="309" t="s">
        <v>479</v>
      </c>
    </row>
    <row r="119" spans="1:7" x14ac:dyDescent="0.2">
      <c r="A119" s="262" t="s">
        <v>559</v>
      </c>
      <c r="B119" s="260"/>
      <c r="C119" s="260"/>
      <c r="D119" s="263" t="s">
        <v>474</v>
      </c>
      <c r="E119" s="264"/>
      <c r="F119" s="264"/>
      <c r="G119" s="265"/>
    </row>
    <row r="120" spans="1:7" ht="13.5" thickBot="1" x14ac:dyDescent="0.25">
      <c r="A120" s="266" t="s">
        <v>473</v>
      </c>
      <c r="B120" s="267" t="s">
        <v>475</v>
      </c>
      <c r="C120" s="267" t="s">
        <v>477</v>
      </c>
      <c r="D120" s="261"/>
      <c r="E120" s="268"/>
      <c r="F120" s="268"/>
      <c r="G120" s="269"/>
    </row>
    <row r="121" spans="1:7" ht="13.5" thickBot="1" x14ac:dyDescent="0.25">
      <c r="A121" s="270" t="s">
        <v>508</v>
      </c>
      <c r="B121" s="271">
        <v>67</v>
      </c>
      <c r="C121" s="271" t="s">
        <v>509</v>
      </c>
      <c r="D121" s="283">
        <v>1101477</v>
      </c>
      <c r="E121" s="283">
        <v>1101477</v>
      </c>
      <c r="F121" s="271">
        <v>0</v>
      </c>
      <c r="G121" s="310" t="s">
        <v>567</v>
      </c>
    </row>
    <row r="122" spans="1:7" ht="39" thickBot="1" x14ac:dyDescent="0.25">
      <c r="A122" s="270" t="s">
        <v>511</v>
      </c>
      <c r="B122" s="271">
        <v>90</v>
      </c>
      <c r="C122" s="271">
        <v>29</v>
      </c>
      <c r="D122" s="283">
        <v>27905</v>
      </c>
      <c r="E122" s="283">
        <v>27905</v>
      </c>
      <c r="F122" s="271">
        <v>0</v>
      </c>
      <c r="G122" s="310" t="s">
        <v>568</v>
      </c>
    </row>
    <row r="123" spans="1:7" ht="39" thickBot="1" x14ac:dyDescent="0.25">
      <c r="A123" s="270" t="s">
        <v>513</v>
      </c>
      <c r="B123" s="271">
        <v>97</v>
      </c>
      <c r="C123" s="271" t="s">
        <v>514</v>
      </c>
      <c r="D123" s="283">
        <v>255470</v>
      </c>
      <c r="E123" s="283">
        <v>255470</v>
      </c>
      <c r="F123" s="271">
        <v>0</v>
      </c>
      <c r="G123" s="310" t="s">
        <v>569</v>
      </c>
    </row>
    <row r="124" spans="1:7" ht="26.25" thickBot="1" x14ac:dyDescent="0.25">
      <c r="A124" s="285" t="s">
        <v>516</v>
      </c>
      <c r="B124" s="343">
        <v>103</v>
      </c>
      <c r="C124" s="343" t="s">
        <v>517</v>
      </c>
      <c r="D124" s="344">
        <v>241848</v>
      </c>
      <c r="E124" s="344">
        <v>241848</v>
      </c>
      <c r="F124" s="343">
        <v>0</v>
      </c>
      <c r="G124" s="352" t="s">
        <v>570</v>
      </c>
    </row>
    <row r="125" spans="1:7" ht="13.5" thickBot="1" x14ac:dyDescent="0.25">
      <c r="A125" s="285" t="s">
        <v>519</v>
      </c>
      <c r="B125" s="343">
        <v>105</v>
      </c>
      <c r="C125" s="343"/>
      <c r="D125" s="346">
        <v>99</v>
      </c>
      <c r="E125" s="346">
        <v>99</v>
      </c>
      <c r="F125" s="343">
        <v>0</v>
      </c>
      <c r="G125" s="352" t="s">
        <v>571</v>
      </c>
    </row>
    <row r="126" spans="1:7" ht="26.25" thickBot="1" x14ac:dyDescent="0.25">
      <c r="A126" s="285" t="s">
        <v>521</v>
      </c>
      <c r="B126" s="343">
        <v>107</v>
      </c>
      <c r="C126" s="343" t="s">
        <v>522</v>
      </c>
      <c r="D126" s="346">
        <v>540</v>
      </c>
      <c r="E126" s="346">
        <v>540</v>
      </c>
      <c r="F126" s="343">
        <v>0</v>
      </c>
      <c r="G126" s="352" t="s">
        <v>572</v>
      </c>
    </row>
    <row r="127" spans="1:7" ht="13.5" thickBot="1" x14ac:dyDescent="0.25">
      <c r="A127" s="285" t="s">
        <v>524</v>
      </c>
      <c r="B127" s="343">
        <v>108</v>
      </c>
      <c r="C127" s="343">
        <v>23</v>
      </c>
      <c r="D127" s="344">
        <v>12983</v>
      </c>
      <c r="E127" s="344">
        <v>12983</v>
      </c>
      <c r="F127" s="343">
        <v>0</v>
      </c>
      <c r="G127" s="347"/>
    </row>
    <row r="128" spans="1:7" ht="26.25" thickBot="1" x14ac:dyDescent="0.25">
      <c r="A128" s="270" t="s">
        <v>586</v>
      </c>
      <c r="B128" s="271">
        <v>109</v>
      </c>
      <c r="C128" s="271" t="s">
        <v>573</v>
      </c>
      <c r="D128" s="283">
        <v>60632</v>
      </c>
      <c r="E128" s="283">
        <v>60632</v>
      </c>
      <c r="F128" s="271">
        <v>0</v>
      </c>
      <c r="G128" s="310" t="s">
        <v>574</v>
      </c>
    </row>
    <row r="129" spans="1:7" ht="25.5" x14ac:dyDescent="0.2">
      <c r="A129" s="286" t="s">
        <v>527</v>
      </c>
      <c r="B129" s="348">
        <v>110</v>
      </c>
      <c r="C129" s="348" t="s">
        <v>528</v>
      </c>
      <c r="D129" s="356">
        <v>82</v>
      </c>
      <c r="E129" s="356">
        <v>82</v>
      </c>
      <c r="F129" s="348">
        <v>0</v>
      </c>
      <c r="G129" s="357" t="s">
        <v>575</v>
      </c>
    </row>
    <row r="130" spans="1:7" ht="51.75" thickBot="1" x14ac:dyDescent="0.25">
      <c r="A130" s="291"/>
      <c r="B130" s="350"/>
      <c r="C130" s="350"/>
      <c r="D130" s="358"/>
      <c r="E130" s="358"/>
      <c r="F130" s="350"/>
      <c r="G130" s="352" t="s">
        <v>576</v>
      </c>
    </row>
    <row r="131" spans="1:7" ht="26.25" thickBot="1" x14ac:dyDescent="0.25">
      <c r="A131" s="285" t="s">
        <v>531</v>
      </c>
      <c r="B131" s="343">
        <v>114</v>
      </c>
      <c r="C131" s="343" t="s">
        <v>517</v>
      </c>
      <c r="D131" s="344">
        <v>5304</v>
      </c>
      <c r="E131" s="344">
        <v>5304</v>
      </c>
      <c r="F131" s="343">
        <v>0</v>
      </c>
      <c r="G131" s="352" t="s">
        <v>577</v>
      </c>
    </row>
    <row r="132" spans="1:7" ht="26.25" thickBot="1" x14ac:dyDescent="0.25">
      <c r="A132" s="285" t="s">
        <v>532</v>
      </c>
      <c r="B132" s="343">
        <v>115</v>
      </c>
      <c r="C132" s="343" t="s">
        <v>517</v>
      </c>
      <c r="D132" s="344">
        <v>32116</v>
      </c>
      <c r="E132" s="344">
        <v>32116</v>
      </c>
      <c r="F132" s="343">
        <v>0</v>
      </c>
      <c r="G132" s="352" t="s">
        <v>578</v>
      </c>
    </row>
    <row r="133" spans="1:7" ht="25.5" x14ac:dyDescent="0.2">
      <c r="A133" s="286" t="s">
        <v>534</v>
      </c>
      <c r="B133" s="348">
        <v>116</v>
      </c>
      <c r="C133" s="348" t="s">
        <v>535</v>
      </c>
      <c r="D133" s="349">
        <v>7835</v>
      </c>
      <c r="E133" s="349">
        <v>7835</v>
      </c>
      <c r="F133" s="348">
        <v>0</v>
      </c>
      <c r="G133" s="319" t="s">
        <v>579</v>
      </c>
    </row>
    <row r="134" spans="1:7" ht="51.75" thickBot="1" x14ac:dyDescent="0.25">
      <c r="A134" s="291"/>
      <c r="B134" s="350"/>
      <c r="C134" s="350"/>
      <c r="D134" s="351"/>
      <c r="E134" s="351"/>
      <c r="F134" s="350"/>
      <c r="G134" s="281" t="s">
        <v>576</v>
      </c>
    </row>
    <row r="135" spans="1:7" x14ac:dyDescent="0.2">
      <c r="A135" s="262" t="s">
        <v>471</v>
      </c>
      <c r="B135" s="263" t="s">
        <v>474</v>
      </c>
      <c r="C135" s="263" t="s">
        <v>476</v>
      </c>
      <c r="D135" s="260"/>
      <c r="E135" s="317" t="s">
        <v>476</v>
      </c>
      <c r="F135" s="317" t="s">
        <v>478</v>
      </c>
      <c r="G135" s="318" t="s">
        <v>479</v>
      </c>
    </row>
    <row r="136" spans="1:7" x14ac:dyDescent="0.2">
      <c r="A136" s="262" t="s">
        <v>559</v>
      </c>
      <c r="B136" s="260"/>
      <c r="C136" s="260"/>
      <c r="D136" s="263" t="s">
        <v>474</v>
      </c>
      <c r="E136" s="264"/>
      <c r="F136" s="264"/>
      <c r="G136" s="265"/>
    </row>
    <row r="137" spans="1:7" ht="13.5" thickBot="1" x14ac:dyDescent="0.25">
      <c r="A137" s="266" t="s">
        <v>473</v>
      </c>
      <c r="B137" s="267" t="s">
        <v>475</v>
      </c>
      <c r="C137" s="267" t="s">
        <v>477</v>
      </c>
      <c r="D137" s="261"/>
      <c r="E137" s="268"/>
      <c r="F137" s="268"/>
      <c r="G137" s="269"/>
    </row>
    <row r="138" spans="1:7" ht="25.5" x14ac:dyDescent="0.2">
      <c r="A138" s="286" t="s">
        <v>537</v>
      </c>
      <c r="B138" s="348">
        <v>117</v>
      </c>
      <c r="C138" s="348" t="s">
        <v>535</v>
      </c>
      <c r="D138" s="349">
        <v>10863</v>
      </c>
      <c r="E138" s="349">
        <v>10863</v>
      </c>
      <c r="F138" s="348">
        <v>0</v>
      </c>
      <c r="G138" s="319" t="s">
        <v>580</v>
      </c>
    </row>
    <row r="139" spans="1:7" ht="51.75" thickBot="1" x14ac:dyDescent="0.25">
      <c r="A139" s="291"/>
      <c r="B139" s="350"/>
      <c r="C139" s="350"/>
      <c r="D139" s="351"/>
      <c r="E139" s="351"/>
      <c r="F139" s="350"/>
      <c r="G139" s="281" t="s">
        <v>576</v>
      </c>
    </row>
    <row r="140" spans="1:7" ht="25.5" x14ac:dyDescent="0.2">
      <c r="A140" s="286" t="s">
        <v>539</v>
      </c>
      <c r="B140" s="348">
        <v>119</v>
      </c>
      <c r="C140" s="348" t="s">
        <v>535</v>
      </c>
      <c r="D140" s="349">
        <v>3111</v>
      </c>
      <c r="E140" s="349">
        <v>3111</v>
      </c>
      <c r="F140" s="348">
        <v>0</v>
      </c>
      <c r="G140" s="316" t="s">
        <v>581</v>
      </c>
    </row>
    <row r="141" spans="1:7" ht="51.75" thickBot="1" x14ac:dyDescent="0.25">
      <c r="A141" s="291"/>
      <c r="B141" s="350"/>
      <c r="C141" s="350"/>
      <c r="D141" s="351"/>
      <c r="E141" s="351"/>
      <c r="F141" s="350"/>
      <c r="G141" s="311" t="s">
        <v>576</v>
      </c>
    </row>
    <row r="142" spans="1:7" ht="25.5" x14ac:dyDescent="0.2">
      <c r="A142" s="286" t="s">
        <v>542</v>
      </c>
      <c r="B142" s="348">
        <v>120</v>
      </c>
      <c r="C142" s="348" t="s">
        <v>535</v>
      </c>
      <c r="D142" s="356">
        <v>765</v>
      </c>
      <c r="E142" s="356">
        <v>765</v>
      </c>
      <c r="F142" s="348">
        <v>0</v>
      </c>
      <c r="G142" s="316" t="s">
        <v>582</v>
      </c>
    </row>
    <row r="143" spans="1:7" ht="51.75" thickBot="1" x14ac:dyDescent="0.25">
      <c r="A143" s="291"/>
      <c r="B143" s="350"/>
      <c r="C143" s="350"/>
      <c r="D143" s="358"/>
      <c r="E143" s="358"/>
      <c r="F143" s="350"/>
      <c r="G143" s="311" t="s">
        <v>576</v>
      </c>
    </row>
    <row r="144" spans="1:7" ht="25.5" x14ac:dyDescent="0.2">
      <c r="A144" s="286" t="s">
        <v>545</v>
      </c>
      <c r="B144" s="348">
        <v>121</v>
      </c>
      <c r="C144" s="348" t="s">
        <v>535</v>
      </c>
      <c r="D144" s="356">
        <v>380</v>
      </c>
      <c r="E144" s="356">
        <v>380</v>
      </c>
      <c r="F144" s="348">
        <v>0</v>
      </c>
      <c r="G144" s="316" t="s">
        <v>583</v>
      </c>
    </row>
    <row r="145" spans="1:8" ht="51.75" thickBot="1" x14ac:dyDescent="0.25">
      <c r="A145" s="291"/>
      <c r="B145" s="350"/>
      <c r="C145" s="350"/>
      <c r="D145" s="358"/>
      <c r="E145" s="358"/>
      <c r="F145" s="350"/>
      <c r="G145" s="311" t="s">
        <v>576</v>
      </c>
    </row>
    <row r="146" spans="1:8" ht="25.5" x14ac:dyDescent="0.2">
      <c r="A146" s="286" t="s">
        <v>547</v>
      </c>
      <c r="B146" s="348">
        <v>123</v>
      </c>
      <c r="C146" s="348" t="s">
        <v>548</v>
      </c>
      <c r="D146" s="356">
        <v>177</v>
      </c>
      <c r="E146" s="356">
        <v>177</v>
      </c>
      <c r="F146" s="348">
        <v>0</v>
      </c>
      <c r="G146" s="316" t="s">
        <v>584</v>
      </c>
    </row>
    <row r="147" spans="1:8" ht="51.75" thickBot="1" x14ac:dyDescent="0.25">
      <c r="A147" s="291"/>
      <c r="B147" s="350"/>
      <c r="C147" s="350"/>
      <c r="D147" s="358"/>
      <c r="E147" s="358"/>
      <c r="F147" s="350"/>
      <c r="G147" s="311" t="s">
        <v>576</v>
      </c>
    </row>
    <row r="148" spans="1:8" x14ac:dyDescent="0.2">
      <c r="A148" s="262" t="s">
        <v>471</v>
      </c>
      <c r="B148" s="263" t="s">
        <v>474</v>
      </c>
      <c r="C148" s="263" t="s">
        <v>476</v>
      </c>
      <c r="D148" s="260"/>
      <c r="E148" s="317" t="s">
        <v>476</v>
      </c>
      <c r="F148" s="317" t="s">
        <v>478</v>
      </c>
      <c r="G148" s="318" t="s">
        <v>479</v>
      </c>
    </row>
    <row r="149" spans="1:8" x14ac:dyDescent="0.2">
      <c r="A149" s="262" t="s">
        <v>559</v>
      </c>
      <c r="B149" s="260"/>
      <c r="C149" s="260"/>
      <c r="D149" s="263" t="s">
        <v>474</v>
      </c>
      <c r="E149" s="264"/>
      <c r="F149" s="264"/>
      <c r="G149" s="265"/>
    </row>
    <row r="150" spans="1:8" ht="13.5" thickBot="1" x14ac:dyDescent="0.25">
      <c r="A150" s="266" t="s">
        <v>473</v>
      </c>
      <c r="B150" s="267" t="s">
        <v>475</v>
      </c>
      <c r="C150" s="267" t="s">
        <v>477</v>
      </c>
      <c r="D150" s="261"/>
      <c r="E150" s="268"/>
      <c r="F150" s="268"/>
      <c r="G150" s="269"/>
    </row>
    <row r="151" spans="1:8" ht="38.25" x14ac:dyDescent="0.2">
      <c r="A151" s="295" t="s">
        <v>550</v>
      </c>
      <c r="B151" s="296">
        <v>124</v>
      </c>
      <c r="C151" s="296" t="s">
        <v>552</v>
      </c>
      <c r="D151" s="297">
        <v>8954</v>
      </c>
      <c r="E151" s="297">
        <v>8954</v>
      </c>
      <c r="F151" s="296">
        <v>0</v>
      </c>
      <c r="G151" s="334" t="s">
        <v>585</v>
      </c>
    </row>
    <row r="152" spans="1:8" ht="51.75" thickBot="1" x14ac:dyDescent="0.25">
      <c r="A152" s="270" t="s">
        <v>551</v>
      </c>
      <c r="B152" s="300"/>
      <c r="C152" s="300"/>
      <c r="D152" s="301"/>
      <c r="E152" s="301"/>
      <c r="F152" s="300"/>
      <c r="G152" s="310" t="s">
        <v>576</v>
      </c>
    </row>
    <row r="153" spans="1:8" ht="13.5" thickBot="1" x14ac:dyDescent="0.25">
      <c r="A153" s="335" t="s">
        <v>554</v>
      </c>
      <c r="B153" s="304">
        <v>125</v>
      </c>
      <c r="C153" s="359"/>
      <c r="D153" s="360">
        <v>1454437</v>
      </c>
      <c r="E153" s="360">
        <v>1454437</v>
      </c>
      <c r="F153" s="304">
        <v>0</v>
      </c>
      <c r="G153" s="353"/>
    </row>
    <row r="158" spans="1:8" ht="15.75" x14ac:dyDescent="0.2">
      <c r="A158" s="371" t="s">
        <v>587</v>
      </c>
      <c r="B158" s="371"/>
      <c r="C158" s="371"/>
      <c r="D158" s="371"/>
      <c r="E158" s="371"/>
      <c r="F158" s="371"/>
      <c r="G158" s="371"/>
      <c r="H158" s="340"/>
    </row>
    <row r="159" spans="1:8" ht="15.75" x14ac:dyDescent="0.2">
      <c r="A159" s="370" t="s">
        <v>470</v>
      </c>
      <c r="B159" s="370"/>
      <c r="C159" s="370"/>
      <c r="D159" s="370"/>
      <c r="E159" s="370"/>
      <c r="F159" s="370"/>
      <c r="G159" s="370"/>
      <c r="H159" s="370"/>
    </row>
    <row r="160" spans="1:8" x14ac:dyDescent="0.2">
      <c r="A160" s="262" t="s">
        <v>588</v>
      </c>
      <c r="B160" s="263" t="s">
        <v>474</v>
      </c>
      <c r="C160" s="263" t="s">
        <v>476</v>
      </c>
      <c r="D160" s="260"/>
      <c r="E160" s="264" t="s">
        <v>476</v>
      </c>
      <c r="F160" s="264" t="s">
        <v>478</v>
      </c>
      <c r="G160" s="265" t="s">
        <v>479</v>
      </c>
      <c r="H160" s="367"/>
    </row>
    <row r="161" spans="1:8" x14ac:dyDescent="0.2">
      <c r="A161" s="262" t="s">
        <v>589</v>
      </c>
      <c r="B161" s="260"/>
      <c r="C161" s="260"/>
      <c r="D161" s="263" t="s">
        <v>474</v>
      </c>
      <c r="E161" s="264"/>
      <c r="F161" s="264"/>
      <c r="G161" s="265"/>
      <c r="H161" s="367"/>
    </row>
    <row r="162" spans="1:8" ht="13.5" thickBot="1" x14ac:dyDescent="0.25">
      <c r="A162" s="266" t="s">
        <v>473</v>
      </c>
      <c r="B162" s="267" t="s">
        <v>475</v>
      </c>
      <c r="C162" s="267" t="s">
        <v>477</v>
      </c>
      <c r="D162" s="261"/>
      <c r="E162" s="268"/>
      <c r="F162" s="268"/>
      <c r="G162" s="269"/>
      <c r="H162" s="367"/>
    </row>
    <row r="163" spans="1:8" ht="15.75" thickBot="1" x14ac:dyDescent="0.25">
      <c r="A163" s="270" t="s">
        <v>590</v>
      </c>
      <c r="B163" s="282">
        <v>1</v>
      </c>
      <c r="C163" s="271"/>
      <c r="D163" s="372">
        <v>279432</v>
      </c>
      <c r="E163" s="372">
        <v>279432</v>
      </c>
      <c r="F163" s="373">
        <v>0</v>
      </c>
      <c r="G163" s="374"/>
      <c r="H163" s="256"/>
    </row>
    <row r="164" spans="1:8" ht="36.75" customHeight="1" thickBot="1" x14ac:dyDescent="0.25">
      <c r="A164" s="375" t="s">
        <v>591</v>
      </c>
      <c r="B164" s="376" t="s">
        <v>592</v>
      </c>
      <c r="C164" s="376">
        <v>5</v>
      </c>
      <c r="D164" s="377">
        <v>274346</v>
      </c>
      <c r="E164" s="377">
        <v>274346</v>
      </c>
      <c r="F164" s="378">
        <v>0</v>
      </c>
      <c r="G164" s="279"/>
      <c r="H164" s="256"/>
    </row>
    <row r="165" spans="1:8" ht="51" x14ac:dyDescent="0.2">
      <c r="A165" s="379" t="s">
        <v>593</v>
      </c>
      <c r="B165" s="380" t="s">
        <v>594</v>
      </c>
      <c r="C165" s="380" t="s">
        <v>595</v>
      </c>
      <c r="D165" s="381">
        <v>5086</v>
      </c>
      <c r="E165" s="381">
        <v>5086</v>
      </c>
      <c r="F165" s="382">
        <v>0</v>
      </c>
      <c r="G165" s="383" t="s">
        <v>596</v>
      </c>
      <c r="H165" s="368"/>
    </row>
    <row r="166" spans="1:8" ht="39" thickBot="1" x14ac:dyDescent="0.25">
      <c r="A166" s="384"/>
      <c r="B166" s="385"/>
      <c r="C166" s="385"/>
      <c r="D166" s="386"/>
      <c r="E166" s="386"/>
      <c r="F166" s="387"/>
      <c r="G166" s="388" t="s">
        <v>597</v>
      </c>
      <c r="H166" s="368"/>
    </row>
    <row r="167" spans="1:8" ht="51.75" thickBot="1" x14ac:dyDescent="0.25">
      <c r="A167" s="389" t="s">
        <v>598</v>
      </c>
      <c r="B167" s="282">
        <v>7</v>
      </c>
      <c r="C167" s="271"/>
      <c r="D167" s="372">
        <v>266673</v>
      </c>
      <c r="E167" s="372">
        <v>266673</v>
      </c>
      <c r="F167" s="373">
        <v>0</v>
      </c>
      <c r="G167" s="284" t="s">
        <v>599</v>
      </c>
      <c r="H167" s="256"/>
    </row>
    <row r="168" spans="1:8" ht="63.75" x14ac:dyDescent="0.2">
      <c r="A168" s="390" t="s">
        <v>600</v>
      </c>
      <c r="B168" s="391">
        <v>9</v>
      </c>
      <c r="C168" s="380" t="s">
        <v>601</v>
      </c>
      <c r="D168" s="381">
        <v>75556</v>
      </c>
      <c r="E168" s="381">
        <v>75556</v>
      </c>
      <c r="F168" s="382">
        <v>0</v>
      </c>
      <c r="G168" s="383" t="s">
        <v>602</v>
      </c>
      <c r="H168" s="368"/>
    </row>
    <row r="169" spans="1:8" ht="26.25" thickBot="1" x14ac:dyDescent="0.25">
      <c r="A169" s="392"/>
      <c r="B169" s="393"/>
      <c r="C169" s="385"/>
      <c r="D169" s="386"/>
      <c r="E169" s="386"/>
      <c r="F169" s="387"/>
      <c r="G169" s="388" t="s">
        <v>603</v>
      </c>
      <c r="H169" s="368"/>
    </row>
    <row r="170" spans="1:8" ht="15" x14ac:dyDescent="0.2">
      <c r="A170" s="394"/>
      <c r="B170" s="395"/>
      <c r="C170" s="395"/>
      <c r="D170" s="395"/>
      <c r="E170" s="395"/>
      <c r="F170" s="395"/>
      <c r="G170" s="396"/>
      <c r="H170" s="256"/>
    </row>
    <row r="171" spans="1:8" x14ac:dyDescent="0.2">
      <c r="A171" s="262" t="s">
        <v>588</v>
      </c>
      <c r="B171" s="263" t="s">
        <v>474</v>
      </c>
      <c r="C171" s="263" t="s">
        <v>476</v>
      </c>
      <c r="D171" s="260"/>
      <c r="E171" s="264" t="s">
        <v>476</v>
      </c>
      <c r="F171" s="264" t="s">
        <v>478</v>
      </c>
      <c r="G171" s="265" t="s">
        <v>479</v>
      </c>
      <c r="H171" s="367"/>
    </row>
    <row r="172" spans="1:8" x14ac:dyDescent="0.2">
      <c r="A172" s="262" t="s">
        <v>589</v>
      </c>
      <c r="B172" s="260"/>
      <c r="C172" s="260"/>
      <c r="D172" s="263" t="s">
        <v>474</v>
      </c>
      <c r="E172" s="264"/>
      <c r="F172" s="264"/>
      <c r="G172" s="265"/>
      <c r="H172" s="367"/>
    </row>
    <row r="173" spans="1:8" ht="13.5" thickBot="1" x14ac:dyDescent="0.25">
      <c r="A173" s="266" t="s">
        <v>473</v>
      </c>
      <c r="B173" s="267" t="s">
        <v>475</v>
      </c>
      <c r="C173" s="267" t="s">
        <v>477</v>
      </c>
      <c r="D173" s="261"/>
      <c r="E173" s="268"/>
      <c r="F173" s="268"/>
      <c r="G173" s="269"/>
      <c r="H173" s="367"/>
    </row>
    <row r="174" spans="1:8" ht="26.25" thickBot="1" x14ac:dyDescent="0.25">
      <c r="A174" s="397" t="s">
        <v>604</v>
      </c>
      <c r="B174" s="376">
        <v>13</v>
      </c>
      <c r="C174" s="376" t="s">
        <v>605</v>
      </c>
      <c r="D174" s="398">
        <v>50993</v>
      </c>
      <c r="E174" s="398">
        <v>50993</v>
      </c>
      <c r="F174" s="399">
        <v>0</v>
      </c>
      <c r="G174" s="388" t="s">
        <v>606</v>
      </c>
      <c r="H174" s="256"/>
    </row>
    <row r="175" spans="1:8" ht="15.75" thickBot="1" x14ac:dyDescent="0.25">
      <c r="A175" s="375" t="s">
        <v>607</v>
      </c>
      <c r="B175" s="400">
        <v>17</v>
      </c>
      <c r="C175" s="376" t="s">
        <v>608</v>
      </c>
      <c r="D175" s="398">
        <v>94800</v>
      </c>
      <c r="E175" s="398">
        <v>94800</v>
      </c>
      <c r="F175" s="399">
        <v>0</v>
      </c>
      <c r="G175" s="388"/>
      <c r="H175" s="256"/>
    </row>
    <row r="176" spans="1:8" ht="51" x14ac:dyDescent="0.2">
      <c r="A176" s="379" t="s">
        <v>609</v>
      </c>
      <c r="B176" s="391">
        <v>18</v>
      </c>
      <c r="C176" s="401" t="s">
        <v>610</v>
      </c>
      <c r="D176" s="381">
        <v>38247</v>
      </c>
      <c r="E176" s="381">
        <v>38247</v>
      </c>
      <c r="F176" s="382">
        <v>0</v>
      </c>
      <c r="G176" s="383" t="s">
        <v>612</v>
      </c>
      <c r="H176" s="368"/>
    </row>
    <row r="177" spans="1:8" ht="38.25" x14ac:dyDescent="0.2">
      <c r="A177" s="402"/>
      <c r="B177" s="403"/>
      <c r="C177" s="401" t="s">
        <v>611</v>
      </c>
      <c r="D177" s="404"/>
      <c r="E177" s="404"/>
      <c r="F177" s="405"/>
      <c r="G177" s="383" t="s">
        <v>613</v>
      </c>
      <c r="H177" s="368"/>
    </row>
    <row r="178" spans="1:8" ht="26.25" thickBot="1" x14ac:dyDescent="0.25">
      <c r="A178" s="384"/>
      <c r="B178" s="393"/>
      <c r="C178" s="504"/>
      <c r="D178" s="386"/>
      <c r="E178" s="386"/>
      <c r="F178" s="387"/>
      <c r="G178" s="388" t="s">
        <v>614</v>
      </c>
      <c r="H178" s="368"/>
    </row>
    <row r="179" spans="1:8" ht="25.5" x14ac:dyDescent="0.2">
      <c r="A179" s="379" t="s">
        <v>615</v>
      </c>
      <c r="B179" s="391">
        <v>19</v>
      </c>
      <c r="C179" s="380" t="s">
        <v>616</v>
      </c>
      <c r="D179" s="382">
        <v>24</v>
      </c>
      <c r="E179" s="382">
        <v>24</v>
      </c>
      <c r="F179" s="382">
        <v>0</v>
      </c>
      <c r="G179" s="383" t="s">
        <v>617</v>
      </c>
      <c r="H179" s="368"/>
    </row>
    <row r="180" spans="1:8" ht="26.25" thickBot="1" x14ac:dyDescent="0.25">
      <c r="A180" s="384"/>
      <c r="B180" s="393"/>
      <c r="C180" s="385"/>
      <c r="D180" s="387"/>
      <c r="E180" s="387"/>
      <c r="F180" s="387"/>
      <c r="G180" s="388" t="s">
        <v>618</v>
      </c>
      <c r="H180" s="368"/>
    </row>
    <row r="181" spans="1:8" ht="25.5" x14ac:dyDescent="0.2">
      <c r="A181" s="379" t="s">
        <v>619</v>
      </c>
      <c r="B181" s="391">
        <v>22</v>
      </c>
      <c r="C181" s="401" t="s">
        <v>620</v>
      </c>
      <c r="D181" s="381">
        <v>3704</v>
      </c>
      <c r="E181" s="381">
        <v>3704</v>
      </c>
      <c r="F181" s="382">
        <v>0</v>
      </c>
      <c r="G181" s="383" t="s">
        <v>621</v>
      </c>
      <c r="H181" s="368"/>
    </row>
    <row r="182" spans="1:8" ht="25.5" x14ac:dyDescent="0.2">
      <c r="A182" s="402"/>
      <c r="B182" s="403"/>
      <c r="C182" s="401" t="s">
        <v>611</v>
      </c>
      <c r="D182" s="404"/>
      <c r="E182" s="404"/>
      <c r="F182" s="405"/>
      <c r="G182" s="383" t="s">
        <v>622</v>
      </c>
      <c r="H182" s="368"/>
    </row>
    <row r="183" spans="1:8" ht="26.25" thickBot="1" x14ac:dyDescent="0.25">
      <c r="A183" s="384"/>
      <c r="B183" s="393"/>
      <c r="C183" s="504"/>
      <c r="D183" s="386"/>
      <c r="E183" s="386"/>
      <c r="F183" s="387"/>
      <c r="G183" s="388" t="s">
        <v>614</v>
      </c>
      <c r="H183" s="368"/>
    </row>
    <row r="184" spans="1:8" ht="25.5" x14ac:dyDescent="0.2">
      <c r="A184" s="379" t="s">
        <v>623</v>
      </c>
      <c r="B184" s="391">
        <v>29</v>
      </c>
      <c r="C184" s="380" t="s">
        <v>624</v>
      </c>
      <c r="D184" s="381">
        <v>3349</v>
      </c>
      <c r="E184" s="381">
        <v>3349</v>
      </c>
      <c r="F184" s="382">
        <v>0</v>
      </c>
      <c r="G184" s="383" t="s">
        <v>625</v>
      </c>
      <c r="H184" s="368"/>
    </row>
    <row r="185" spans="1:8" ht="26.25" thickBot="1" x14ac:dyDescent="0.25">
      <c r="A185" s="384"/>
      <c r="B185" s="393"/>
      <c r="C185" s="385"/>
      <c r="D185" s="386"/>
      <c r="E185" s="386"/>
      <c r="F185" s="387"/>
      <c r="G185" s="388" t="s">
        <v>626</v>
      </c>
      <c r="H185" s="368"/>
    </row>
    <row r="186" spans="1:8" ht="15" x14ac:dyDescent="0.2">
      <c r="A186" s="406"/>
      <c r="B186" s="407"/>
      <c r="C186" s="408"/>
      <c r="D186" s="409"/>
      <c r="E186" s="409"/>
      <c r="F186" s="409"/>
      <c r="G186" s="410"/>
      <c r="H186" s="256"/>
    </row>
    <row r="187" spans="1:8" x14ac:dyDescent="0.2">
      <c r="A187" s="262" t="s">
        <v>588</v>
      </c>
      <c r="B187" s="263" t="s">
        <v>474</v>
      </c>
      <c r="C187" s="263" t="s">
        <v>476</v>
      </c>
      <c r="D187" s="260"/>
      <c r="E187" s="264" t="s">
        <v>476</v>
      </c>
      <c r="F187" s="264" t="s">
        <v>478</v>
      </c>
      <c r="G187" s="265" t="s">
        <v>479</v>
      </c>
      <c r="H187" s="367"/>
    </row>
    <row r="188" spans="1:8" x14ac:dyDescent="0.2">
      <c r="A188" s="262" t="s">
        <v>589</v>
      </c>
      <c r="B188" s="260"/>
      <c r="C188" s="260"/>
      <c r="D188" s="263" t="s">
        <v>474</v>
      </c>
      <c r="E188" s="264"/>
      <c r="F188" s="264"/>
      <c r="G188" s="265"/>
      <c r="H188" s="367"/>
    </row>
    <row r="189" spans="1:8" ht="13.5" thickBot="1" x14ac:dyDescent="0.25">
      <c r="A189" s="266" t="s">
        <v>473</v>
      </c>
      <c r="B189" s="267" t="s">
        <v>475</v>
      </c>
      <c r="C189" s="267" t="s">
        <v>477</v>
      </c>
      <c r="D189" s="261"/>
      <c r="E189" s="268"/>
      <c r="F189" s="268"/>
      <c r="G189" s="269"/>
      <c r="H189" s="367"/>
    </row>
    <row r="190" spans="1:8" ht="38.25" x14ac:dyDescent="0.2">
      <c r="A190" s="411" t="s">
        <v>627</v>
      </c>
      <c r="B190" s="412">
        <v>30</v>
      </c>
      <c r="C190" s="296" t="s">
        <v>628</v>
      </c>
      <c r="D190" s="413">
        <v>981</v>
      </c>
      <c r="E190" s="413">
        <v>981</v>
      </c>
      <c r="F190" s="413">
        <v>0</v>
      </c>
      <c r="G190" s="299" t="s">
        <v>629</v>
      </c>
      <c r="H190" s="368"/>
    </row>
    <row r="191" spans="1:8" ht="26.25" thickBot="1" x14ac:dyDescent="0.25">
      <c r="A191" s="414"/>
      <c r="B191" s="415"/>
      <c r="C191" s="300"/>
      <c r="D191" s="416"/>
      <c r="E191" s="416"/>
      <c r="F191" s="416"/>
      <c r="G191" s="284" t="s">
        <v>630</v>
      </c>
      <c r="H191" s="368"/>
    </row>
    <row r="192" spans="1:8" ht="25.5" x14ac:dyDescent="0.2">
      <c r="A192" s="411" t="s">
        <v>631</v>
      </c>
      <c r="B192" s="412">
        <v>41</v>
      </c>
      <c r="C192" s="296" t="s">
        <v>628</v>
      </c>
      <c r="D192" s="417">
        <v>5397</v>
      </c>
      <c r="E192" s="417">
        <v>5397</v>
      </c>
      <c r="F192" s="413">
        <v>0</v>
      </c>
      <c r="G192" s="299" t="s">
        <v>632</v>
      </c>
      <c r="H192" s="368"/>
    </row>
    <row r="193" spans="1:11" ht="26.25" thickBot="1" x14ac:dyDescent="0.25">
      <c r="A193" s="414"/>
      <c r="B193" s="415"/>
      <c r="C193" s="300"/>
      <c r="D193" s="418"/>
      <c r="E193" s="418"/>
      <c r="F193" s="416"/>
      <c r="G193" s="284" t="s">
        <v>630</v>
      </c>
      <c r="H193" s="368"/>
    </row>
    <row r="194" spans="1:11" ht="42.75" customHeight="1" thickBot="1" x14ac:dyDescent="0.25">
      <c r="A194" s="270" t="s">
        <v>633</v>
      </c>
      <c r="B194" s="282">
        <v>49</v>
      </c>
      <c r="C194" s="505"/>
      <c r="D194" s="373">
        <v>0</v>
      </c>
      <c r="E194" s="373">
        <v>0</v>
      </c>
      <c r="F194" s="373">
        <v>0</v>
      </c>
      <c r="G194" s="419"/>
      <c r="H194" s="256"/>
    </row>
    <row r="195" spans="1:11" ht="15.75" thickBot="1" x14ac:dyDescent="0.25">
      <c r="A195" s="389" t="s">
        <v>634</v>
      </c>
      <c r="B195" s="282">
        <v>53</v>
      </c>
      <c r="C195" s="271"/>
      <c r="D195" s="372">
        <v>280413</v>
      </c>
      <c r="E195" s="372">
        <v>280413</v>
      </c>
      <c r="F195" s="373">
        <v>0</v>
      </c>
      <c r="G195" s="374"/>
      <c r="H195" s="256"/>
    </row>
    <row r="196" spans="1:11" ht="15.75" thickBot="1" x14ac:dyDescent="0.25">
      <c r="A196" s="389" t="s">
        <v>635</v>
      </c>
      <c r="B196" s="282">
        <v>54</v>
      </c>
      <c r="C196" s="271"/>
      <c r="D196" s="372">
        <v>272070</v>
      </c>
      <c r="E196" s="372">
        <v>272070</v>
      </c>
      <c r="F196" s="373">
        <v>0</v>
      </c>
      <c r="G196" s="374"/>
      <c r="H196" s="256"/>
    </row>
    <row r="197" spans="1:11" ht="15.75" thickBot="1" x14ac:dyDescent="0.25">
      <c r="A197" s="270" t="s">
        <v>636</v>
      </c>
      <c r="B197" s="282">
        <v>55</v>
      </c>
      <c r="C197" s="271"/>
      <c r="D197" s="372">
        <v>8343</v>
      </c>
      <c r="E197" s="372">
        <v>8343</v>
      </c>
      <c r="F197" s="373">
        <v>0</v>
      </c>
      <c r="G197" s="374"/>
      <c r="H197" s="256"/>
    </row>
    <row r="198" spans="1:11" ht="15.75" thickBot="1" x14ac:dyDescent="0.25">
      <c r="A198" s="389" t="s">
        <v>637</v>
      </c>
      <c r="B198" s="282">
        <v>58</v>
      </c>
      <c r="C198" s="271"/>
      <c r="D198" s="372">
        <v>-7323</v>
      </c>
      <c r="E198" s="372">
        <v>-7323</v>
      </c>
      <c r="F198" s="373">
        <v>0</v>
      </c>
      <c r="G198" s="374"/>
      <c r="H198" s="256"/>
    </row>
    <row r="199" spans="1:11" ht="15.75" thickBot="1" x14ac:dyDescent="0.25">
      <c r="A199" s="389" t="s">
        <v>638</v>
      </c>
      <c r="B199" s="282">
        <v>59</v>
      </c>
      <c r="C199" s="271"/>
      <c r="D199" s="372">
        <v>15666</v>
      </c>
      <c r="E199" s="372">
        <v>15666</v>
      </c>
      <c r="F199" s="373">
        <v>0</v>
      </c>
      <c r="G199" s="374"/>
      <c r="H199" s="256"/>
    </row>
    <row r="203" spans="1:11" ht="15.75" x14ac:dyDescent="0.2">
      <c r="A203" s="371" t="s">
        <v>639</v>
      </c>
      <c r="B203" s="371"/>
      <c r="C203" s="371"/>
      <c r="D203" s="371"/>
      <c r="E203" s="371"/>
      <c r="F203" s="371"/>
      <c r="G203" s="371"/>
      <c r="H203" s="340"/>
      <c r="I203" s="340"/>
      <c r="J203" s="340"/>
    </row>
    <row r="204" spans="1:11" ht="15.75" x14ac:dyDescent="0.2">
      <c r="A204" s="371" t="s">
        <v>470</v>
      </c>
      <c r="B204" s="371"/>
      <c r="C204" s="371"/>
      <c r="D204" s="371"/>
      <c r="E204" s="371"/>
      <c r="F204" s="371"/>
      <c r="G204" s="371"/>
      <c r="H204" s="371"/>
      <c r="I204" s="371"/>
      <c r="J204" s="371"/>
      <c r="K204" s="256"/>
    </row>
    <row r="205" spans="1:11" x14ac:dyDescent="0.2">
      <c r="A205" s="262" t="s">
        <v>588</v>
      </c>
      <c r="B205" s="263" t="s">
        <v>474</v>
      </c>
      <c r="C205" s="506" t="s">
        <v>476</v>
      </c>
      <c r="D205" s="447"/>
      <c r="E205" s="448"/>
      <c r="F205" s="264" t="s">
        <v>478</v>
      </c>
      <c r="G205" s="420" t="s">
        <v>479</v>
      </c>
    </row>
    <row r="206" spans="1:11" x14ac:dyDescent="0.2">
      <c r="A206" s="262" t="s">
        <v>640</v>
      </c>
      <c r="B206" s="260"/>
      <c r="C206" s="507"/>
      <c r="D206" s="263" t="s">
        <v>474</v>
      </c>
      <c r="E206" s="446" t="s">
        <v>476</v>
      </c>
      <c r="F206" s="264"/>
      <c r="G206" s="420"/>
    </row>
    <row r="207" spans="1:11" ht="13.5" thickBot="1" x14ac:dyDescent="0.25">
      <c r="A207" s="266" t="s">
        <v>473</v>
      </c>
      <c r="B207" s="267" t="s">
        <v>475</v>
      </c>
      <c r="C207" s="506" t="s">
        <v>477</v>
      </c>
      <c r="D207" s="449"/>
      <c r="E207" s="448"/>
      <c r="F207" s="268"/>
      <c r="G207" s="420"/>
    </row>
    <row r="208" spans="1:11" ht="13.5" thickBot="1" x14ac:dyDescent="0.25">
      <c r="A208" s="270" t="s">
        <v>590</v>
      </c>
      <c r="B208" s="509">
        <v>1</v>
      </c>
      <c r="C208" s="515"/>
      <c r="D208" s="526">
        <v>93897</v>
      </c>
      <c r="E208" s="525">
        <v>93897</v>
      </c>
      <c r="F208" s="524">
        <v>0</v>
      </c>
      <c r="G208" s="445"/>
    </row>
    <row r="209" spans="1:8" ht="39" customHeight="1" thickBot="1" x14ac:dyDescent="0.25">
      <c r="A209" s="375" t="s">
        <v>591</v>
      </c>
      <c r="B209" s="451" t="s">
        <v>592</v>
      </c>
      <c r="C209" s="528">
        <v>5</v>
      </c>
      <c r="D209" s="527">
        <v>87954</v>
      </c>
      <c r="E209" s="523">
        <v>87954</v>
      </c>
      <c r="F209" s="522">
        <v>0</v>
      </c>
      <c r="G209" s="452"/>
    </row>
    <row r="210" spans="1:8" ht="51" x14ac:dyDescent="0.2">
      <c r="A210" s="379" t="s">
        <v>593</v>
      </c>
      <c r="B210" s="453" t="s">
        <v>594</v>
      </c>
      <c r="C210" s="455" t="s">
        <v>641</v>
      </c>
      <c r="D210" s="381">
        <v>5943</v>
      </c>
      <c r="E210" s="404">
        <v>5943</v>
      </c>
      <c r="F210" s="519">
        <v>0</v>
      </c>
      <c r="G210" s="437" t="s">
        <v>642</v>
      </c>
    </row>
    <row r="211" spans="1:8" ht="25.5" x14ac:dyDescent="0.2">
      <c r="A211" s="402"/>
      <c r="B211" s="454"/>
      <c r="C211" s="455"/>
      <c r="D211" s="404"/>
      <c r="E211" s="404"/>
      <c r="F211" s="520"/>
      <c r="G211" s="441" t="s">
        <v>643</v>
      </c>
    </row>
    <row r="212" spans="1:8" ht="26.25" thickBot="1" x14ac:dyDescent="0.25">
      <c r="A212" s="384"/>
      <c r="B212" s="456"/>
      <c r="C212" s="385"/>
      <c r="D212" s="386"/>
      <c r="E212" s="386"/>
      <c r="F212" s="521"/>
      <c r="G212" s="438" t="s">
        <v>644</v>
      </c>
    </row>
    <row r="213" spans="1:8" ht="51" x14ac:dyDescent="0.2">
      <c r="A213" s="411" t="s">
        <v>598</v>
      </c>
      <c r="B213" s="421">
        <v>7</v>
      </c>
      <c r="C213" s="296"/>
      <c r="D213" s="427">
        <v>157943</v>
      </c>
      <c r="E213" s="417">
        <v>157943</v>
      </c>
      <c r="F213" s="423">
        <v>0</v>
      </c>
      <c r="G213" s="457" t="s">
        <v>645</v>
      </c>
    </row>
    <row r="214" spans="1:8" ht="39" thickBot="1" x14ac:dyDescent="0.25">
      <c r="A214" s="414"/>
      <c r="B214" s="424"/>
      <c r="C214" s="300"/>
      <c r="D214" s="429"/>
      <c r="E214" s="418"/>
      <c r="F214" s="426"/>
      <c r="G214" s="458" t="s">
        <v>646</v>
      </c>
    </row>
    <row r="215" spans="1:8" ht="63.75" x14ac:dyDescent="0.2">
      <c r="A215" s="390" t="s">
        <v>600</v>
      </c>
      <c r="B215" s="432">
        <v>9</v>
      </c>
      <c r="C215" s="380" t="s">
        <v>601</v>
      </c>
      <c r="D215" s="381">
        <v>27823</v>
      </c>
      <c r="E215" s="381">
        <v>27823</v>
      </c>
      <c r="F215" s="519">
        <v>0</v>
      </c>
      <c r="G215" s="459" t="s">
        <v>647</v>
      </c>
    </row>
    <row r="216" spans="1:8" ht="26.25" thickBot="1" x14ac:dyDescent="0.25">
      <c r="A216" s="392"/>
      <c r="B216" s="433"/>
      <c r="C216" s="385"/>
      <c r="D216" s="386"/>
      <c r="E216" s="386"/>
      <c r="F216" s="521"/>
      <c r="G216" s="438" t="s">
        <v>648</v>
      </c>
    </row>
    <row r="217" spans="1:8" x14ac:dyDescent="0.2">
      <c r="A217" s="262" t="s">
        <v>588</v>
      </c>
      <c r="B217" s="263" t="s">
        <v>474</v>
      </c>
      <c r="C217" s="510" t="s">
        <v>476</v>
      </c>
      <c r="D217" s="460"/>
      <c r="E217" s="317" t="s">
        <v>476</v>
      </c>
      <c r="F217" s="317" t="s">
        <v>478</v>
      </c>
      <c r="G217" s="461" t="s">
        <v>479</v>
      </c>
    </row>
    <row r="218" spans="1:8" x14ac:dyDescent="0.2">
      <c r="A218" s="262" t="s">
        <v>640</v>
      </c>
      <c r="B218" s="260"/>
      <c r="C218" s="507"/>
      <c r="D218" s="263" t="s">
        <v>474</v>
      </c>
      <c r="E218" s="264"/>
      <c r="F218" s="264"/>
      <c r="G218" s="420"/>
    </row>
    <row r="219" spans="1:8" ht="13.5" thickBot="1" x14ac:dyDescent="0.25">
      <c r="A219" s="266" t="s">
        <v>473</v>
      </c>
      <c r="B219" s="267" t="s">
        <v>475</v>
      </c>
      <c r="C219" s="508" t="s">
        <v>477</v>
      </c>
      <c r="D219" s="449"/>
      <c r="E219" s="268"/>
      <c r="F219" s="268"/>
      <c r="G219" s="462"/>
    </row>
    <row r="220" spans="1:8" ht="25.5" x14ac:dyDescent="0.2">
      <c r="A220" s="390" t="s">
        <v>604</v>
      </c>
      <c r="B220" s="380">
        <v>13</v>
      </c>
      <c r="C220" s="380" t="s">
        <v>605</v>
      </c>
      <c r="D220" s="381">
        <v>23713</v>
      </c>
      <c r="E220" s="381">
        <v>23713</v>
      </c>
      <c r="F220" s="434">
        <v>0</v>
      </c>
      <c r="G220" s="437" t="s">
        <v>649</v>
      </c>
      <c r="H220" s="436"/>
    </row>
    <row r="221" spans="1:8" ht="26.25" thickBot="1" x14ac:dyDescent="0.25">
      <c r="A221" s="392"/>
      <c r="B221" s="385"/>
      <c r="C221" s="385"/>
      <c r="D221" s="386"/>
      <c r="E221" s="386"/>
      <c r="F221" s="435"/>
      <c r="G221" s="438" t="s">
        <v>650</v>
      </c>
    </row>
    <row r="222" spans="1:8" ht="13.5" thickBot="1" x14ac:dyDescent="0.25">
      <c r="A222" s="375" t="s">
        <v>607</v>
      </c>
      <c r="B222" s="400">
        <v>17</v>
      </c>
      <c r="C222" s="376" t="s">
        <v>608</v>
      </c>
      <c r="D222" s="398">
        <v>87170</v>
      </c>
      <c r="E222" s="398">
        <v>87170</v>
      </c>
      <c r="F222" s="400">
        <v>0</v>
      </c>
      <c r="G222" s="440"/>
    </row>
    <row r="223" spans="1:8" ht="51" x14ac:dyDescent="0.2">
      <c r="A223" s="379" t="s">
        <v>609</v>
      </c>
      <c r="B223" s="391">
        <v>18</v>
      </c>
      <c r="C223" s="401" t="s">
        <v>610</v>
      </c>
      <c r="D223" s="381">
        <v>14541</v>
      </c>
      <c r="E223" s="381">
        <v>14541</v>
      </c>
      <c r="F223" s="434">
        <v>0</v>
      </c>
      <c r="G223" s="437" t="s">
        <v>651</v>
      </c>
    </row>
    <row r="224" spans="1:8" ht="38.25" x14ac:dyDescent="0.2">
      <c r="A224" s="402"/>
      <c r="B224" s="403"/>
      <c r="C224" s="401" t="s">
        <v>611</v>
      </c>
      <c r="D224" s="404"/>
      <c r="E224" s="404"/>
      <c r="F224" s="439"/>
      <c r="G224" s="441" t="s">
        <v>652</v>
      </c>
    </row>
    <row r="225" spans="1:7" ht="26.25" thickBot="1" x14ac:dyDescent="0.25">
      <c r="A225" s="384"/>
      <c r="B225" s="393"/>
      <c r="C225" s="504"/>
      <c r="D225" s="386"/>
      <c r="E225" s="386"/>
      <c r="F225" s="435"/>
      <c r="G225" s="438" t="s">
        <v>653</v>
      </c>
    </row>
    <row r="226" spans="1:7" ht="25.5" x14ac:dyDescent="0.2">
      <c r="A226" s="379" t="s">
        <v>615</v>
      </c>
      <c r="B226" s="391">
        <v>19</v>
      </c>
      <c r="C226" s="380" t="s">
        <v>616</v>
      </c>
      <c r="D226" s="382">
        <v>115</v>
      </c>
      <c r="E226" s="382">
        <v>115</v>
      </c>
      <c r="F226" s="434">
        <v>0</v>
      </c>
      <c r="G226" s="437" t="s">
        <v>654</v>
      </c>
    </row>
    <row r="227" spans="1:7" ht="26.25" thickBot="1" x14ac:dyDescent="0.25">
      <c r="A227" s="384"/>
      <c r="B227" s="393"/>
      <c r="C227" s="385"/>
      <c r="D227" s="387"/>
      <c r="E227" s="387"/>
      <c r="F227" s="435"/>
      <c r="G227" s="438" t="s">
        <v>663</v>
      </c>
    </row>
    <row r="228" spans="1:7" ht="25.5" x14ac:dyDescent="0.2">
      <c r="A228" s="379" t="s">
        <v>619</v>
      </c>
      <c r="B228" s="391">
        <v>22</v>
      </c>
      <c r="C228" s="401" t="s">
        <v>620</v>
      </c>
      <c r="D228" s="381">
        <v>3148</v>
      </c>
      <c r="E228" s="381">
        <v>3148</v>
      </c>
      <c r="F228" s="434">
        <v>0</v>
      </c>
      <c r="G228" s="437" t="s">
        <v>655</v>
      </c>
    </row>
    <row r="229" spans="1:7" ht="25.5" x14ac:dyDescent="0.2">
      <c r="A229" s="402"/>
      <c r="B229" s="403"/>
      <c r="C229" s="401" t="s">
        <v>611</v>
      </c>
      <c r="D229" s="404"/>
      <c r="E229" s="404"/>
      <c r="F229" s="439"/>
      <c r="G229" s="441" t="s">
        <v>656</v>
      </c>
    </row>
    <row r="230" spans="1:7" ht="26.25" thickBot="1" x14ac:dyDescent="0.25">
      <c r="A230" s="384"/>
      <c r="B230" s="393"/>
      <c r="C230" s="504"/>
      <c r="D230" s="386"/>
      <c r="E230" s="386"/>
      <c r="F230" s="435"/>
      <c r="G230" s="438" t="s">
        <v>657</v>
      </c>
    </row>
    <row r="231" spans="1:7" ht="25.5" x14ac:dyDescent="0.2">
      <c r="A231" s="379" t="s">
        <v>623</v>
      </c>
      <c r="B231" s="391">
        <v>29</v>
      </c>
      <c r="C231" s="380" t="s">
        <v>658</v>
      </c>
      <c r="D231" s="381">
        <v>1433</v>
      </c>
      <c r="E231" s="381">
        <v>1433</v>
      </c>
      <c r="F231" s="434">
        <v>0</v>
      </c>
      <c r="G231" s="437" t="s">
        <v>659</v>
      </c>
    </row>
    <row r="232" spans="1:7" ht="26.25" thickBot="1" x14ac:dyDescent="0.25">
      <c r="A232" s="384"/>
      <c r="B232" s="393"/>
      <c r="C232" s="385"/>
      <c r="D232" s="386"/>
      <c r="E232" s="386"/>
      <c r="F232" s="435"/>
      <c r="G232" s="438" t="s">
        <v>663</v>
      </c>
    </row>
    <row r="233" spans="1:7" x14ac:dyDescent="0.2">
      <c r="A233" s="463"/>
      <c r="B233" s="464"/>
      <c r="C233" s="464"/>
      <c r="D233" s="465"/>
      <c r="E233" s="466"/>
      <c r="F233" s="466"/>
      <c r="G233" s="467"/>
    </row>
    <row r="234" spans="1:7" x14ac:dyDescent="0.2">
      <c r="A234" s="262" t="s">
        <v>588</v>
      </c>
      <c r="B234" s="263" t="s">
        <v>474</v>
      </c>
      <c r="C234" s="506" t="s">
        <v>476</v>
      </c>
      <c r="D234" s="260"/>
      <c r="E234" s="264" t="s">
        <v>476</v>
      </c>
      <c r="F234" s="264" t="s">
        <v>478</v>
      </c>
      <c r="G234" s="420" t="s">
        <v>479</v>
      </c>
    </row>
    <row r="235" spans="1:7" x14ac:dyDescent="0.2">
      <c r="A235" s="262" t="s">
        <v>640</v>
      </c>
      <c r="B235" s="260"/>
      <c r="C235" s="507"/>
      <c r="D235" s="263" t="s">
        <v>474</v>
      </c>
      <c r="E235" s="264"/>
      <c r="F235" s="264"/>
      <c r="G235" s="420"/>
    </row>
    <row r="236" spans="1:7" ht="13.5" thickBot="1" x14ac:dyDescent="0.25">
      <c r="A236" s="266" t="s">
        <v>473</v>
      </c>
      <c r="B236" s="267" t="s">
        <v>475</v>
      </c>
      <c r="C236" s="508" t="s">
        <v>477</v>
      </c>
      <c r="D236" s="261"/>
      <c r="E236" s="268"/>
      <c r="F236" s="268"/>
      <c r="G236" s="420"/>
    </row>
    <row r="237" spans="1:7" ht="25.5" x14ac:dyDescent="0.2">
      <c r="A237" s="411" t="s">
        <v>627</v>
      </c>
      <c r="B237" s="421">
        <v>30</v>
      </c>
      <c r="C237" s="296" t="s">
        <v>628</v>
      </c>
      <c r="D237" s="422">
        <v>516</v>
      </c>
      <c r="E237" s="413">
        <v>516</v>
      </c>
      <c r="F237" s="423">
        <v>0</v>
      </c>
      <c r="G237" s="442" t="s">
        <v>660</v>
      </c>
    </row>
    <row r="238" spans="1:7" ht="26.25" thickBot="1" x14ac:dyDescent="0.25">
      <c r="A238" s="414"/>
      <c r="B238" s="424"/>
      <c r="C238" s="300"/>
      <c r="D238" s="425"/>
      <c r="E238" s="416"/>
      <c r="F238" s="426"/>
      <c r="G238" s="443" t="s">
        <v>661</v>
      </c>
    </row>
    <row r="239" spans="1:7" ht="25.5" x14ac:dyDescent="0.2">
      <c r="A239" s="411" t="s">
        <v>631</v>
      </c>
      <c r="B239" s="421">
        <v>41</v>
      </c>
      <c r="C239" s="296" t="s">
        <v>628</v>
      </c>
      <c r="D239" s="427">
        <v>8994</v>
      </c>
      <c r="E239" s="428">
        <v>8994</v>
      </c>
      <c r="F239" s="423">
        <v>0</v>
      </c>
      <c r="G239" s="442" t="s">
        <v>662</v>
      </c>
    </row>
    <row r="240" spans="1:7" ht="26.25" thickBot="1" x14ac:dyDescent="0.25">
      <c r="A240" s="414"/>
      <c r="B240" s="424"/>
      <c r="C240" s="300"/>
      <c r="D240" s="429"/>
      <c r="E240" s="430"/>
      <c r="F240" s="426"/>
      <c r="G240" s="443" t="s">
        <v>661</v>
      </c>
    </row>
    <row r="241" spans="1:7" ht="36" customHeight="1" thickBot="1" x14ac:dyDescent="0.25">
      <c r="A241" s="270" t="s">
        <v>633</v>
      </c>
      <c r="B241" s="282">
        <v>49</v>
      </c>
      <c r="C241" s="271"/>
      <c r="D241" s="373">
        <v>0</v>
      </c>
      <c r="E241" s="373">
        <v>0</v>
      </c>
      <c r="F241" s="431">
        <v>0</v>
      </c>
      <c r="G241" s="444"/>
    </row>
    <row r="242" spans="1:7" ht="13.5" thickBot="1" x14ac:dyDescent="0.25">
      <c r="A242" s="389" t="s">
        <v>634</v>
      </c>
      <c r="B242" s="282">
        <v>53</v>
      </c>
      <c r="C242" s="271"/>
      <c r="D242" s="372">
        <v>94413</v>
      </c>
      <c r="E242" s="372">
        <v>94413</v>
      </c>
      <c r="F242" s="431">
        <v>0</v>
      </c>
      <c r="G242" s="445"/>
    </row>
    <row r="243" spans="1:7" ht="13.5" thickBot="1" x14ac:dyDescent="0.25">
      <c r="A243" s="389" t="s">
        <v>635</v>
      </c>
      <c r="B243" s="282">
        <v>54</v>
      </c>
      <c r="C243" s="271"/>
      <c r="D243" s="372">
        <v>166937</v>
      </c>
      <c r="E243" s="372">
        <v>166937</v>
      </c>
      <c r="F243" s="431">
        <v>0</v>
      </c>
      <c r="G243" s="445"/>
    </row>
    <row r="244" spans="1:7" ht="13.5" thickBot="1" x14ac:dyDescent="0.25">
      <c r="A244" s="270" t="s">
        <v>636</v>
      </c>
      <c r="B244" s="282">
        <v>55</v>
      </c>
      <c r="C244" s="271"/>
      <c r="D244" s="372">
        <v>-72524</v>
      </c>
      <c r="E244" s="372">
        <v>-72524</v>
      </c>
      <c r="F244" s="431">
        <v>0</v>
      </c>
      <c r="G244" s="445"/>
    </row>
    <row r="245" spans="1:7" ht="13.5" thickBot="1" x14ac:dyDescent="0.25">
      <c r="A245" s="389" t="s">
        <v>637</v>
      </c>
      <c r="B245" s="282">
        <v>58</v>
      </c>
      <c r="C245" s="271"/>
      <c r="D245" s="372">
        <v>-34718</v>
      </c>
      <c r="E245" s="372">
        <v>-34718</v>
      </c>
      <c r="F245" s="431">
        <v>0</v>
      </c>
      <c r="G245" s="445"/>
    </row>
    <row r="246" spans="1:7" ht="13.5" thickBot="1" x14ac:dyDescent="0.25">
      <c r="A246" s="389" t="s">
        <v>638</v>
      </c>
      <c r="B246" s="282">
        <v>59</v>
      </c>
      <c r="C246" s="271"/>
      <c r="D246" s="372">
        <v>-37806</v>
      </c>
      <c r="E246" s="372">
        <v>-37806</v>
      </c>
      <c r="F246" s="431">
        <v>0</v>
      </c>
      <c r="G246" s="445"/>
    </row>
    <row r="247" spans="1:7" x14ac:dyDescent="0.2">
      <c r="B247" s="369"/>
      <c r="C247" s="369"/>
    </row>
    <row r="248" spans="1:7" x14ac:dyDescent="0.2">
      <c r="B248" s="369"/>
      <c r="C248" s="369"/>
    </row>
    <row r="249" spans="1:7" x14ac:dyDescent="0.2">
      <c r="B249" s="369"/>
      <c r="C249" s="369"/>
    </row>
    <row r="250" spans="1:7" x14ac:dyDescent="0.2">
      <c r="B250" s="369"/>
      <c r="C250" s="369"/>
    </row>
    <row r="251" spans="1:7" ht="15.75" x14ac:dyDescent="0.2">
      <c r="A251" s="338" t="s">
        <v>664</v>
      </c>
      <c r="B251" s="369"/>
      <c r="C251" s="369"/>
    </row>
    <row r="252" spans="1:7" ht="16.5" thickBot="1" x14ac:dyDescent="0.25">
      <c r="A252" s="493" t="s">
        <v>470</v>
      </c>
      <c r="B252" s="511"/>
      <c r="C252" s="511"/>
      <c r="D252" s="468"/>
      <c r="E252" s="468"/>
      <c r="F252" s="468"/>
      <c r="G252" s="468"/>
    </row>
    <row r="253" spans="1:7" x14ac:dyDescent="0.2">
      <c r="A253" s="472" t="s">
        <v>665</v>
      </c>
      <c r="B253" s="473" t="s">
        <v>474</v>
      </c>
      <c r="C253" s="512" t="s">
        <v>476</v>
      </c>
      <c r="D253" s="474"/>
      <c r="E253" s="475"/>
      <c r="F253" s="469"/>
      <c r="G253" s="476" t="s">
        <v>479</v>
      </c>
    </row>
    <row r="254" spans="1:7" x14ac:dyDescent="0.2">
      <c r="A254" s="477" t="s">
        <v>473</v>
      </c>
      <c r="B254" s="260"/>
      <c r="C254" s="507"/>
      <c r="D254" s="263" t="s">
        <v>474</v>
      </c>
      <c r="E254" s="446" t="s">
        <v>476</v>
      </c>
      <c r="F254" s="446" t="s">
        <v>478</v>
      </c>
      <c r="G254" s="478"/>
    </row>
    <row r="255" spans="1:7" ht="13.5" thickBot="1" x14ac:dyDescent="0.25">
      <c r="A255" s="470"/>
      <c r="B255" s="263" t="s">
        <v>475</v>
      </c>
      <c r="C255" s="506" t="s">
        <v>477</v>
      </c>
      <c r="D255" s="449"/>
      <c r="E255" s="448"/>
      <c r="F255" s="446"/>
      <c r="G255" s="479"/>
    </row>
    <row r="256" spans="1:7" ht="26.25" thickBot="1" x14ac:dyDescent="0.25">
      <c r="A256" s="444" t="s">
        <v>666</v>
      </c>
      <c r="B256" s="480">
        <v>20</v>
      </c>
      <c r="C256" s="485"/>
      <c r="D256" s="481">
        <v>127137</v>
      </c>
      <c r="E256" s="482">
        <v>127137</v>
      </c>
      <c r="F256" s="483">
        <v>0</v>
      </c>
      <c r="G256" s="484" t="s">
        <v>667</v>
      </c>
    </row>
    <row r="257" spans="1:10" ht="26.25" thickBot="1" x14ac:dyDescent="0.25">
      <c r="A257" s="444" t="s">
        <v>668</v>
      </c>
      <c r="B257" s="485">
        <v>34</v>
      </c>
      <c r="C257" s="485"/>
      <c r="D257" s="486">
        <v>-69468</v>
      </c>
      <c r="E257" s="486">
        <v>-69468</v>
      </c>
      <c r="F257" s="483">
        <v>0</v>
      </c>
      <c r="G257" s="487" t="s">
        <v>669</v>
      </c>
    </row>
    <row r="258" spans="1:10" ht="26.25" thickBot="1" x14ac:dyDescent="0.25">
      <c r="A258" s="444" t="s">
        <v>670</v>
      </c>
      <c r="B258" s="485">
        <v>46</v>
      </c>
      <c r="C258" s="485"/>
      <c r="D258" s="486">
        <v>334623</v>
      </c>
      <c r="E258" s="486">
        <v>334623</v>
      </c>
      <c r="F258" s="483">
        <v>0</v>
      </c>
      <c r="G258" s="487" t="s">
        <v>671</v>
      </c>
    </row>
    <row r="259" spans="1:10" ht="31.5" customHeight="1" thickBot="1" x14ac:dyDescent="0.25">
      <c r="A259" s="444" t="s">
        <v>672</v>
      </c>
      <c r="B259" s="488">
        <v>48</v>
      </c>
      <c r="C259" s="485"/>
      <c r="D259" s="486">
        <v>392292</v>
      </c>
      <c r="E259" s="486">
        <v>392292</v>
      </c>
      <c r="F259" s="483">
        <v>0</v>
      </c>
      <c r="G259" s="489"/>
    </row>
    <row r="260" spans="1:10" ht="13.5" thickBot="1" x14ac:dyDescent="0.25">
      <c r="A260" s="444" t="s">
        <v>216</v>
      </c>
      <c r="B260" s="485">
        <v>49</v>
      </c>
      <c r="C260" s="485"/>
      <c r="D260" s="486">
        <v>138634</v>
      </c>
      <c r="E260" s="486">
        <v>138634</v>
      </c>
      <c r="F260" s="483">
        <v>0</v>
      </c>
      <c r="G260" s="489"/>
    </row>
    <row r="261" spans="1:10" ht="13.5" thickBot="1" x14ac:dyDescent="0.25">
      <c r="A261" s="444" t="s">
        <v>673</v>
      </c>
      <c r="B261" s="490">
        <v>50</v>
      </c>
      <c r="C261" s="485"/>
      <c r="D261" s="486">
        <v>530926</v>
      </c>
      <c r="E261" s="486">
        <v>530926</v>
      </c>
      <c r="F261" s="483">
        <v>0</v>
      </c>
      <c r="G261" s="489"/>
    </row>
    <row r="262" spans="1:10" ht="15" x14ac:dyDescent="0.2">
      <c r="A262" s="331"/>
      <c r="B262" s="332"/>
      <c r="C262" s="332"/>
      <c r="D262" s="331"/>
      <c r="E262" s="331"/>
      <c r="F262" s="331"/>
      <c r="G262" s="331"/>
      <c r="H262" s="256"/>
      <c r="I262" s="256"/>
      <c r="J262" s="256"/>
    </row>
    <row r="263" spans="1:10" x14ac:dyDescent="0.2">
      <c r="A263" s="491"/>
      <c r="B263" s="503"/>
      <c r="C263" s="503"/>
      <c r="D263" s="337"/>
      <c r="E263" s="337"/>
      <c r="F263" s="337"/>
      <c r="G263" s="337"/>
    </row>
    <row r="264" spans="1:10" x14ac:dyDescent="0.2">
      <c r="A264" s="337"/>
      <c r="B264" s="503"/>
      <c r="C264" s="503"/>
      <c r="D264" s="337"/>
      <c r="E264" s="337"/>
      <c r="F264" s="337"/>
      <c r="G264" s="337"/>
    </row>
    <row r="265" spans="1:10" x14ac:dyDescent="0.2">
      <c r="A265" s="491"/>
      <c r="B265" s="503"/>
      <c r="C265" s="503"/>
      <c r="D265" s="337"/>
      <c r="E265" s="337"/>
      <c r="F265" s="337"/>
      <c r="G265" s="337"/>
    </row>
    <row r="266" spans="1:10" ht="15.75" x14ac:dyDescent="0.2">
      <c r="A266" s="338" t="s">
        <v>674</v>
      </c>
      <c r="B266" s="503"/>
      <c r="C266" s="503"/>
      <c r="D266" s="337"/>
      <c r="E266" s="337"/>
      <c r="F266" s="337"/>
      <c r="G266" s="337"/>
    </row>
    <row r="267" spans="1:10" ht="16.5" thickBot="1" x14ac:dyDescent="0.25">
      <c r="A267" s="471" t="s">
        <v>470</v>
      </c>
      <c r="B267" s="513"/>
      <c r="C267" s="513"/>
      <c r="D267" s="492"/>
      <c r="E267" s="492"/>
      <c r="F267" s="492"/>
      <c r="G267" s="492"/>
    </row>
    <row r="268" spans="1:10" x14ac:dyDescent="0.2">
      <c r="A268" s="472" t="s">
        <v>675</v>
      </c>
      <c r="B268" s="473" t="s">
        <v>474</v>
      </c>
      <c r="C268" s="512" t="s">
        <v>476</v>
      </c>
      <c r="D268" s="474"/>
      <c r="E268" s="475"/>
      <c r="F268" s="469"/>
      <c r="G268" s="476" t="s">
        <v>479</v>
      </c>
    </row>
    <row r="269" spans="1:10" x14ac:dyDescent="0.2">
      <c r="A269" s="477" t="s">
        <v>473</v>
      </c>
      <c r="B269" s="260"/>
      <c r="C269" s="507"/>
      <c r="D269" s="263" t="s">
        <v>474</v>
      </c>
      <c r="E269" s="446" t="s">
        <v>476</v>
      </c>
      <c r="F269" s="446" t="s">
        <v>478</v>
      </c>
      <c r="G269" s="478"/>
    </row>
    <row r="270" spans="1:10" ht="13.5" thickBot="1" x14ac:dyDescent="0.25">
      <c r="A270" s="470"/>
      <c r="B270" s="263" t="s">
        <v>475</v>
      </c>
      <c r="C270" s="506" t="s">
        <v>477</v>
      </c>
      <c r="D270" s="449"/>
      <c r="E270" s="448"/>
      <c r="F270" s="446"/>
      <c r="G270" s="479"/>
    </row>
    <row r="271" spans="1:10" ht="26.25" thickBot="1" x14ac:dyDescent="0.25">
      <c r="A271" s="444" t="s">
        <v>666</v>
      </c>
      <c r="B271" s="480">
        <v>20</v>
      </c>
      <c r="C271" s="485"/>
      <c r="D271" s="481">
        <v>-6006</v>
      </c>
      <c r="E271" s="482">
        <v>-6006</v>
      </c>
      <c r="F271" s="483">
        <v>0</v>
      </c>
      <c r="G271" s="484" t="s">
        <v>676</v>
      </c>
    </row>
    <row r="272" spans="1:10" ht="26.25" thickBot="1" x14ac:dyDescent="0.25">
      <c r="A272" s="444" t="s">
        <v>668</v>
      </c>
      <c r="B272" s="485">
        <v>34</v>
      </c>
      <c r="C272" s="485"/>
      <c r="D272" s="486">
        <v>-159206</v>
      </c>
      <c r="E272" s="486">
        <v>-159206</v>
      </c>
      <c r="F272" s="483">
        <v>0</v>
      </c>
      <c r="G272" s="487" t="s">
        <v>677</v>
      </c>
    </row>
    <row r="273" spans="1:10" ht="26.25" thickBot="1" x14ac:dyDescent="0.25">
      <c r="A273" s="444" t="s">
        <v>670</v>
      </c>
      <c r="B273" s="485">
        <v>46</v>
      </c>
      <c r="C273" s="485"/>
      <c r="D273" s="486">
        <v>6732</v>
      </c>
      <c r="E273" s="486">
        <v>6732</v>
      </c>
      <c r="F273" s="483">
        <v>0</v>
      </c>
      <c r="G273" s="487" t="s">
        <v>678</v>
      </c>
    </row>
    <row r="274" spans="1:10" ht="36" customHeight="1" thickBot="1" x14ac:dyDescent="0.25">
      <c r="A274" s="444" t="s">
        <v>672</v>
      </c>
      <c r="B274" s="488">
        <v>48</v>
      </c>
      <c r="C274" s="485"/>
      <c r="D274" s="486">
        <v>-158480</v>
      </c>
      <c r="E274" s="486">
        <v>-158480</v>
      </c>
      <c r="F274" s="483">
        <v>0</v>
      </c>
      <c r="G274" s="489"/>
    </row>
    <row r="275" spans="1:10" ht="13.5" thickBot="1" x14ac:dyDescent="0.25">
      <c r="A275" s="444" t="s">
        <v>216</v>
      </c>
      <c r="B275" s="485">
        <v>49</v>
      </c>
      <c r="C275" s="485"/>
      <c r="D275" s="486">
        <v>297114</v>
      </c>
      <c r="E275" s="486">
        <v>297114</v>
      </c>
      <c r="F275" s="483">
        <v>0</v>
      </c>
      <c r="G275" s="489"/>
    </row>
    <row r="276" spans="1:10" ht="13.5" thickBot="1" x14ac:dyDescent="0.25">
      <c r="A276" s="444" t="s">
        <v>673</v>
      </c>
      <c r="B276" s="490">
        <v>50</v>
      </c>
      <c r="C276" s="485"/>
      <c r="D276" s="486">
        <v>138634</v>
      </c>
      <c r="E276" s="486">
        <v>138634</v>
      </c>
      <c r="F276" s="483">
        <v>0</v>
      </c>
      <c r="G276" s="489"/>
    </row>
    <row r="280" spans="1:10" ht="15.75" x14ac:dyDescent="0.2">
      <c r="A280" s="371" t="s">
        <v>679</v>
      </c>
      <c r="B280" s="371"/>
      <c r="C280" s="371"/>
      <c r="D280" s="371"/>
      <c r="E280" s="371"/>
      <c r="F280" s="371"/>
      <c r="G280" s="371"/>
    </row>
    <row r="281" spans="1:10" ht="16.5" thickBot="1" x14ac:dyDescent="0.25">
      <c r="A281" s="493" t="s">
        <v>470</v>
      </c>
      <c r="B281" s="468"/>
      <c r="C281" s="468"/>
      <c r="D281" s="468"/>
      <c r="E281" s="468"/>
      <c r="F281" s="468"/>
      <c r="G281" s="468"/>
    </row>
    <row r="282" spans="1:10" x14ac:dyDescent="0.2">
      <c r="A282" s="472" t="s">
        <v>680</v>
      </c>
      <c r="B282" s="473" t="s">
        <v>474</v>
      </c>
      <c r="C282" s="512" t="s">
        <v>476</v>
      </c>
      <c r="D282" s="474"/>
      <c r="E282" s="475"/>
      <c r="F282" s="469"/>
      <c r="G282" s="476" t="s">
        <v>479</v>
      </c>
    </row>
    <row r="283" spans="1:10" x14ac:dyDescent="0.2">
      <c r="A283" s="477" t="s">
        <v>589</v>
      </c>
      <c r="B283" s="260"/>
      <c r="C283" s="507"/>
      <c r="D283" s="263" t="s">
        <v>474</v>
      </c>
      <c r="E283" s="446" t="s">
        <v>476</v>
      </c>
      <c r="F283" s="446" t="s">
        <v>478</v>
      </c>
      <c r="G283" s="478"/>
    </row>
    <row r="284" spans="1:10" ht="13.5" thickBot="1" x14ac:dyDescent="0.25">
      <c r="A284" s="494" t="s">
        <v>473</v>
      </c>
      <c r="B284" s="267" t="s">
        <v>475</v>
      </c>
      <c r="C284" s="506" t="s">
        <v>477</v>
      </c>
      <c r="D284" s="449"/>
      <c r="E284" s="448"/>
      <c r="F284" s="261"/>
      <c r="G284" s="479"/>
    </row>
    <row r="285" spans="1:10" ht="39" thickBot="1" x14ac:dyDescent="0.25">
      <c r="A285" s="495" t="s">
        <v>508</v>
      </c>
      <c r="B285" s="496">
        <v>67</v>
      </c>
      <c r="C285" s="515" t="s">
        <v>681</v>
      </c>
      <c r="D285" s="514">
        <v>1806909</v>
      </c>
      <c r="E285" s="483">
        <v>1806909</v>
      </c>
      <c r="F285" s="497">
        <v>0</v>
      </c>
      <c r="G285" s="498" t="s">
        <v>682</v>
      </c>
    </row>
    <row r="286" spans="1:10" ht="15" x14ac:dyDescent="0.2">
      <c r="A286" s="256"/>
      <c r="B286" s="256"/>
      <c r="C286" s="256"/>
      <c r="D286" s="256"/>
      <c r="E286" s="256"/>
      <c r="F286" s="256"/>
      <c r="G286" s="256"/>
      <c r="H286" s="256"/>
      <c r="I286" s="256"/>
      <c r="J286" s="256"/>
    </row>
    <row r="287" spans="1:10" ht="18.75" x14ac:dyDescent="0.2">
      <c r="A287" s="255"/>
    </row>
    <row r="288" spans="1:10" ht="18.75" x14ac:dyDescent="0.2">
      <c r="A288" s="366"/>
    </row>
    <row r="289" spans="1:7" ht="15.75" x14ac:dyDescent="0.2">
      <c r="A289" s="371" t="s">
        <v>683</v>
      </c>
      <c r="B289" s="371"/>
      <c r="C289" s="371"/>
      <c r="D289" s="371"/>
      <c r="E289" s="371"/>
      <c r="F289" s="371"/>
      <c r="G289" s="371"/>
    </row>
    <row r="290" spans="1:7" ht="16.5" thickBot="1" x14ac:dyDescent="0.25">
      <c r="A290" s="493" t="s">
        <v>470</v>
      </c>
      <c r="B290" s="468"/>
      <c r="C290" s="468"/>
      <c r="D290" s="468"/>
      <c r="E290" s="468"/>
      <c r="F290" s="468"/>
      <c r="G290" s="468"/>
    </row>
    <row r="291" spans="1:7" x14ac:dyDescent="0.2">
      <c r="A291" s="472" t="s">
        <v>680</v>
      </c>
      <c r="B291" s="473" t="s">
        <v>474</v>
      </c>
      <c r="C291" s="512" t="s">
        <v>476</v>
      </c>
      <c r="D291" s="474"/>
      <c r="E291" s="475"/>
      <c r="F291" s="469"/>
      <c r="G291" s="476" t="s">
        <v>479</v>
      </c>
    </row>
    <row r="292" spans="1:7" x14ac:dyDescent="0.2">
      <c r="A292" s="477" t="s">
        <v>640</v>
      </c>
      <c r="B292" s="260"/>
      <c r="C292" s="507"/>
      <c r="D292" s="263" t="s">
        <v>474</v>
      </c>
      <c r="E292" s="446" t="s">
        <v>476</v>
      </c>
      <c r="F292" s="446" t="s">
        <v>478</v>
      </c>
      <c r="G292" s="478"/>
    </row>
    <row r="293" spans="1:7" ht="13.5" thickBot="1" x14ac:dyDescent="0.25">
      <c r="A293" s="494" t="s">
        <v>473</v>
      </c>
      <c r="B293" s="267" t="s">
        <v>475</v>
      </c>
      <c r="C293" s="508" t="s">
        <v>477</v>
      </c>
      <c r="D293" s="449"/>
      <c r="E293" s="450"/>
      <c r="F293" s="261"/>
      <c r="G293" s="479"/>
    </row>
    <row r="294" spans="1:7" ht="38.25" x14ac:dyDescent="0.2">
      <c r="A294" s="499" t="s">
        <v>508</v>
      </c>
      <c r="B294" s="421">
        <v>67</v>
      </c>
      <c r="C294" s="296" t="s">
        <v>681</v>
      </c>
      <c r="D294" s="516">
        <v>1101477</v>
      </c>
      <c r="E294" s="516">
        <v>1101477</v>
      </c>
      <c r="F294" s="417">
        <v>0</v>
      </c>
      <c r="G294" s="484" t="s">
        <v>684</v>
      </c>
    </row>
    <row r="295" spans="1:7" ht="26.25" thickBot="1" x14ac:dyDescent="0.25">
      <c r="A295" s="500"/>
      <c r="B295" s="501"/>
      <c r="C295" s="502"/>
      <c r="D295" s="517"/>
      <c r="E295" s="517"/>
      <c r="F295" s="518"/>
      <c r="G295" s="498" t="s">
        <v>685</v>
      </c>
    </row>
  </sheetData>
  <mergeCells count="288">
    <mergeCell ref="A280:G280"/>
    <mergeCell ref="A289:G289"/>
    <mergeCell ref="B294:B295"/>
    <mergeCell ref="C294:C295"/>
    <mergeCell ref="E294:E295"/>
    <mergeCell ref="F294:F295"/>
    <mergeCell ref="A294:A295"/>
    <mergeCell ref="D294:D295"/>
    <mergeCell ref="G291:G293"/>
    <mergeCell ref="G282:G284"/>
    <mergeCell ref="G268:G270"/>
    <mergeCell ref="G253:G255"/>
    <mergeCell ref="D220:D221"/>
    <mergeCell ref="G217:G219"/>
    <mergeCell ref="D215:D216"/>
    <mergeCell ref="D210:D212"/>
    <mergeCell ref="F210:F212"/>
    <mergeCell ref="F215:F216"/>
    <mergeCell ref="F228:F230"/>
    <mergeCell ref="F231:F232"/>
    <mergeCell ref="B237:B238"/>
    <mergeCell ref="B239:B240"/>
    <mergeCell ref="D237:D238"/>
    <mergeCell ref="G234:G236"/>
    <mergeCell ref="B223:B225"/>
    <mergeCell ref="B226:B227"/>
    <mergeCell ref="D223:D225"/>
    <mergeCell ref="D226:D227"/>
    <mergeCell ref="F223:F225"/>
    <mergeCell ref="F226:F227"/>
    <mergeCell ref="B215:B216"/>
    <mergeCell ref="B220:B221"/>
    <mergeCell ref="F220:F221"/>
    <mergeCell ref="B210:B212"/>
    <mergeCell ref="B213:B214"/>
    <mergeCell ref="A239:A240"/>
    <mergeCell ref="C239:C240"/>
    <mergeCell ref="A237:A238"/>
    <mergeCell ref="C237:C238"/>
    <mergeCell ref="E237:E238"/>
    <mergeCell ref="E234:E236"/>
    <mergeCell ref="F234:F236"/>
    <mergeCell ref="B233:C233"/>
    <mergeCell ref="E233:F233"/>
    <mergeCell ref="A231:A232"/>
    <mergeCell ref="C231:C232"/>
    <mergeCell ref="E231:E232"/>
    <mergeCell ref="B228:B230"/>
    <mergeCell ref="B231:B232"/>
    <mergeCell ref="D228:D230"/>
    <mergeCell ref="D231:D232"/>
    <mergeCell ref="A228:A230"/>
    <mergeCell ref="E228:E230"/>
    <mergeCell ref="A226:A227"/>
    <mergeCell ref="C226:C227"/>
    <mergeCell ref="E226:E227"/>
    <mergeCell ref="A223:A225"/>
    <mergeCell ref="E223:E225"/>
    <mergeCell ref="A220:A221"/>
    <mergeCell ref="C220:C221"/>
    <mergeCell ref="E220:E221"/>
    <mergeCell ref="E217:E219"/>
    <mergeCell ref="F217:F219"/>
    <mergeCell ref="A215:A216"/>
    <mergeCell ref="C215:C216"/>
    <mergeCell ref="E215:E216"/>
    <mergeCell ref="A213:A214"/>
    <mergeCell ref="C213:C214"/>
    <mergeCell ref="E213:E214"/>
    <mergeCell ref="A210:A212"/>
    <mergeCell ref="C210:C212"/>
    <mergeCell ref="E210:E212"/>
    <mergeCell ref="G205:G207"/>
    <mergeCell ref="F205:F207"/>
    <mergeCell ref="A158:G158"/>
    <mergeCell ref="A204:J204"/>
    <mergeCell ref="A203:G203"/>
    <mergeCell ref="F190:F191"/>
    <mergeCell ref="H190:H191"/>
    <mergeCell ref="A192:A193"/>
    <mergeCell ref="B192:B193"/>
    <mergeCell ref="C192:C193"/>
    <mergeCell ref="D192:D193"/>
    <mergeCell ref="E192:E193"/>
    <mergeCell ref="F192:F193"/>
    <mergeCell ref="H192:H193"/>
    <mergeCell ref="A190:A191"/>
    <mergeCell ref="B190:B191"/>
    <mergeCell ref="C190:C191"/>
    <mergeCell ref="D190:D191"/>
    <mergeCell ref="E190:E191"/>
    <mergeCell ref="F184:F185"/>
    <mergeCell ref="H184:H185"/>
    <mergeCell ref="E187:E189"/>
    <mergeCell ref="F187:F189"/>
    <mergeCell ref="G187:G189"/>
    <mergeCell ref="H187:H189"/>
    <mergeCell ref="A184:A185"/>
    <mergeCell ref="B184:B185"/>
    <mergeCell ref="C184:C185"/>
    <mergeCell ref="D184:D185"/>
    <mergeCell ref="E184:E185"/>
    <mergeCell ref="F179:F180"/>
    <mergeCell ref="H179:H180"/>
    <mergeCell ref="A181:A183"/>
    <mergeCell ref="B181:B183"/>
    <mergeCell ref="D181:D183"/>
    <mergeCell ref="E181:E183"/>
    <mergeCell ref="F181:F183"/>
    <mergeCell ref="H181:H183"/>
    <mergeCell ref="A179:A180"/>
    <mergeCell ref="B179:B180"/>
    <mergeCell ref="C179:C180"/>
    <mergeCell ref="D179:D180"/>
    <mergeCell ref="E179:E180"/>
    <mergeCell ref="E171:E173"/>
    <mergeCell ref="F171:F173"/>
    <mergeCell ref="G171:G173"/>
    <mergeCell ref="H171:H173"/>
    <mergeCell ref="A176:A178"/>
    <mergeCell ref="B176:B178"/>
    <mergeCell ref="D176:D178"/>
    <mergeCell ref="E176:E178"/>
    <mergeCell ref="F176:F178"/>
    <mergeCell ref="H176:H178"/>
    <mergeCell ref="F165:F166"/>
    <mergeCell ref="H165:H166"/>
    <mergeCell ref="A168:A169"/>
    <mergeCell ref="B168:B169"/>
    <mergeCell ref="C168:C169"/>
    <mergeCell ref="D168:D169"/>
    <mergeCell ref="E168:E169"/>
    <mergeCell ref="F168:F169"/>
    <mergeCell ref="H168:H169"/>
    <mergeCell ref="A165:A166"/>
    <mergeCell ref="B165:B166"/>
    <mergeCell ref="C165:C166"/>
    <mergeCell ref="D165:D166"/>
    <mergeCell ref="E165:E166"/>
    <mergeCell ref="A159:H159"/>
    <mergeCell ref="E160:E162"/>
    <mergeCell ref="F160:F162"/>
    <mergeCell ref="G160:G162"/>
    <mergeCell ref="H160:H162"/>
    <mergeCell ref="E148:E150"/>
    <mergeCell ref="F148:F150"/>
    <mergeCell ref="G148:G150"/>
    <mergeCell ref="B151:B152"/>
    <mergeCell ref="C151:C152"/>
    <mergeCell ref="D151:D152"/>
    <mergeCell ref="E151:E152"/>
    <mergeCell ref="F151:F152"/>
    <mergeCell ref="F144:F145"/>
    <mergeCell ref="A146:A147"/>
    <mergeCell ref="B146:B147"/>
    <mergeCell ref="C146:C147"/>
    <mergeCell ref="D146:D147"/>
    <mergeCell ref="E146:E147"/>
    <mergeCell ref="F146:F147"/>
    <mergeCell ref="A144:A145"/>
    <mergeCell ref="B144:B145"/>
    <mergeCell ref="C144:C145"/>
    <mergeCell ref="D144:D145"/>
    <mergeCell ref="E144:E145"/>
    <mergeCell ref="F140:F141"/>
    <mergeCell ref="A142:A143"/>
    <mergeCell ref="B142:B143"/>
    <mergeCell ref="C142:C143"/>
    <mergeCell ref="D142:D143"/>
    <mergeCell ref="E142:E143"/>
    <mergeCell ref="F142:F143"/>
    <mergeCell ref="A140:A141"/>
    <mergeCell ref="B140:B141"/>
    <mergeCell ref="C140:C141"/>
    <mergeCell ref="D140:D141"/>
    <mergeCell ref="E140:E141"/>
    <mergeCell ref="F133:F134"/>
    <mergeCell ref="E135:E137"/>
    <mergeCell ref="F135:F137"/>
    <mergeCell ref="G135:G137"/>
    <mergeCell ref="A138:A139"/>
    <mergeCell ref="B138:B139"/>
    <mergeCell ref="C138:C139"/>
    <mergeCell ref="D138:D139"/>
    <mergeCell ref="E138:E139"/>
    <mergeCell ref="F138:F139"/>
    <mergeCell ref="A133:A134"/>
    <mergeCell ref="B133:B134"/>
    <mergeCell ref="C133:C134"/>
    <mergeCell ref="D133:D134"/>
    <mergeCell ref="E133:E134"/>
    <mergeCell ref="E118:E120"/>
    <mergeCell ref="F118:F120"/>
    <mergeCell ref="G118:G120"/>
    <mergeCell ref="A129:A130"/>
    <mergeCell ref="B129:B130"/>
    <mergeCell ref="C129:C130"/>
    <mergeCell ref="D129:D130"/>
    <mergeCell ref="E129:E130"/>
    <mergeCell ref="F129:F130"/>
    <mergeCell ref="B114:B115"/>
    <mergeCell ref="C114:C115"/>
    <mergeCell ref="D114:D115"/>
    <mergeCell ref="E114:E115"/>
    <mergeCell ref="F114:F115"/>
    <mergeCell ref="B98:G98"/>
    <mergeCell ref="E99:E101"/>
    <mergeCell ref="F99:F101"/>
    <mergeCell ref="G99:G101"/>
    <mergeCell ref="A110:A111"/>
    <mergeCell ref="B110:B111"/>
    <mergeCell ref="C110:C111"/>
    <mergeCell ref="D110:D111"/>
    <mergeCell ref="E110:E111"/>
    <mergeCell ref="F110:F111"/>
    <mergeCell ref="E88:E90"/>
    <mergeCell ref="F88:F90"/>
    <mergeCell ref="G88:G90"/>
    <mergeCell ref="B91:B92"/>
    <mergeCell ref="C91:C92"/>
    <mergeCell ref="D91:D92"/>
    <mergeCell ref="E91:E92"/>
    <mergeCell ref="F91:F92"/>
    <mergeCell ref="F83:F84"/>
    <mergeCell ref="A85:A86"/>
    <mergeCell ref="B85:B86"/>
    <mergeCell ref="C85:C86"/>
    <mergeCell ref="D85:D86"/>
    <mergeCell ref="E85:E86"/>
    <mergeCell ref="F85:F86"/>
    <mergeCell ref="A83:A84"/>
    <mergeCell ref="B83:B84"/>
    <mergeCell ref="C83:C84"/>
    <mergeCell ref="D83:D84"/>
    <mergeCell ref="E83:E84"/>
    <mergeCell ref="F79:F80"/>
    <mergeCell ref="A81:A82"/>
    <mergeCell ref="B81:B82"/>
    <mergeCell ref="C81:C82"/>
    <mergeCell ref="D81:D82"/>
    <mergeCell ref="E81:E82"/>
    <mergeCell ref="F81:F82"/>
    <mergeCell ref="A79:A80"/>
    <mergeCell ref="B79:B80"/>
    <mergeCell ref="C79:C80"/>
    <mergeCell ref="D79:D80"/>
    <mergeCell ref="E79:E80"/>
    <mergeCell ref="F72:F73"/>
    <mergeCell ref="E74:E76"/>
    <mergeCell ref="F74:F76"/>
    <mergeCell ref="G74:G76"/>
    <mergeCell ref="A77:A78"/>
    <mergeCell ref="B77:B78"/>
    <mergeCell ref="C77:C78"/>
    <mergeCell ref="D77:D78"/>
    <mergeCell ref="E77:E78"/>
    <mergeCell ref="F77:F78"/>
    <mergeCell ref="A72:A73"/>
    <mergeCell ref="B72:B73"/>
    <mergeCell ref="C72:C73"/>
    <mergeCell ref="D72:D73"/>
    <mergeCell ref="E72:E73"/>
    <mergeCell ref="E57:E59"/>
    <mergeCell ref="F57:F59"/>
    <mergeCell ref="G57:G59"/>
    <mergeCell ref="A68:A69"/>
    <mergeCell ref="B68:B69"/>
    <mergeCell ref="C68:C69"/>
    <mergeCell ref="D68:D69"/>
    <mergeCell ref="E68:E69"/>
    <mergeCell ref="F68:F69"/>
    <mergeCell ref="F49:F50"/>
    <mergeCell ref="B53:B54"/>
    <mergeCell ref="C53:C54"/>
    <mergeCell ref="D53:D54"/>
    <mergeCell ref="E53:E54"/>
    <mergeCell ref="F53:F54"/>
    <mergeCell ref="A49:A50"/>
    <mergeCell ref="B49:B50"/>
    <mergeCell ref="C49:C50"/>
    <mergeCell ref="D49:D50"/>
    <mergeCell ref="E49:E50"/>
    <mergeCell ref="B37:G37"/>
    <mergeCell ref="E38:E40"/>
    <mergeCell ref="F38:F40"/>
    <mergeCell ref="G38:G40"/>
    <mergeCell ref="A1:G30"/>
    <mergeCell ref="A31:G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2022-02-24T12:37:49Z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