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IRS Toić\RAZNO\H\Hoteli Haludovo\2020\ZSE\korporativni upravljanje\"/>
    </mc:Choice>
  </mc:AlternateContent>
  <xr:revisionPtr revIDLastSave="0" documentId="13_ncr:1_{609B07EA-0C95-4316-961D-0B740D354B0D}" xr6:coauthVersionLast="45" xr6:coauthVersionMax="45" xr10:uidLastSave="{00000000-0000-0000-0000-000000000000}"/>
  <bookViews>
    <workbookView xWindow="132" yWindow="0" windowWidth="15936" windowHeight="16584" tabRatio="783" firstSheet="13" activeTab="17"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2" l="1"/>
  <c r="K4" i="22"/>
  <c r="M4" i="22"/>
  <c r="E7" i="21"/>
  <c r="G7" i="21"/>
  <c r="I7" i="21"/>
  <c r="K7" i="21"/>
  <c r="M7" i="21"/>
  <c r="O7" i="21"/>
  <c r="Q7" i="21"/>
  <c r="S7" i="21"/>
  <c r="U7" i="21"/>
  <c r="Y7" i="21"/>
  <c r="AA7" i="21"/>
  <c r="AC7" i="21"/>
  <c r="AE7" i="21"/>
  <c r="AG7" i="21"/>
  <c r="AI7" i="21"/>
  <c r="AK7" i="21"/>
  <c r="AM7" i="21"/>
  <c r="AR7" i="21"/>
  <c r="E4" i="21"/>
  <c r="G4" i="21"/>
  <c r="I4" i="21"/>
  <c r="K4" i="21"/>
  <c r="M4" i="21"/>
  <c r="O4" i="21"/>
  <c r="Q4" i="21"/>
  <c r="S4" i="21"/>
  <c r="U4" i="21"/>
  <c r="Y4" i="21"/>
  <c r="AA4" i="21"/>
  <c r="AC4" i="21"/>
  <c r="AE4" i="21"/>
  <c r="AG4" i="21"/>
  <c r="AI4" i="21"/>
  <c r="AK4" i="21"/>
  <c r="AM4" i="21"/>
  <c r="AR4" i="21"/>
  <c r="E5" i="21"/>
  <c r="G5" i="21"/>
  <c r="I5" i="21"/>
  <c r="K5" i="21"/>
  <c r="M5" i="21"/>
  <c r="O5" i="21"/>
  <c r="Q5" i="21"/>
  <c r="S5" i="21"/>
  <c r="U5" i="21"/>
  <c r="Y5" i="21"/>
  <c r="AA5" i="21"/>
  <c r="AC5" i="21"/>
  <c r="AE5" i="21"/>
  <c r="AG5" i="21"/>
  <c r="AI5" i="21"/>
  <c r="AK5" i="21"/>
  <c r="AM5" i="21"/>
  <c r="AR5" i="21"/>
  <c r="E6" i="21"/>
  <c r="G6" i="21"/>
  <c r="I6" i="21"/>
  <c r="K6" i="21"/>
  <c r="M6" i="21"/>
  <c r="O6" i="21"/>
  <c r="Q6" i="21"/>
  <c r="S6" i="21"/>
  <c r="U6" i="21"/>
  <c r="Y6" i="21"/>
  <c r="AA6" i="21"/>
  <c r="AC6" i="21"/>
  <c r="AE6" i="21"/>
  <c r="AG6" i="21"/>
  <c r="AI6" i="21"/>
  <c r="AK6" i="21"/>
  <c r="AM6" i="21"/>
  <c r="AR6" i="21"/>
  <c r="E4" i="20" l="1"/>
  <c r="G4" i="20"/>
  <c r="I4" i="20"/>
  <c r="K4" i="20"/>
  <c r="M4" i="20"/>
  <c r="O4" i="20"/>
  <c r="Q4" i="20"/>
  <c r="U4" i="20"/>
  <c r="W4" i="20"/>
  <c r="Y4" i="20"/>
  <c r="AA4" i="20"/>
  <c r="AC4" i="20"/>
  <c r="AE4" i="20"/>
  <c r="AJ4" i="20"/>
  <c r="E8" i="21"/>
  <c r="G8" i="21"/>
  <c r="I8" i="21"/>
  <c r="K8" i="21"/>
  <c r="M8" i="21"/>
  <c r="O8" i="21"/>
  <c r="Q8" i="21"/>
  <c r="S8" i="21"/>
  <c r="U8" i="21"/>
  <c r="Y8" i="21"/>
  <c r="AA8" i="21"/>
  <c r="AC8" i="21"/>
  <c r="AE8" i="21"/>
  <c r="AG8" i="21"/>
  <c r="AI8" i="21"/>
  <c r="AK8" i="21"/>
  <c r="AM8" i="21"/>
  <c r="AR8" i="2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31" i="23"/>
  <c r="C27" i="23"/>
  <c r="C23" i="23"/>
  <c r="C21" i="23"/>
  <c r="C17" i="23"/>
  <c r="C13" i="23"/>
  <c r="C9" i="23"/>
  <c r="C8" i="23"/>
  <c r="C7" i="23"/>
  <c r="C6" i="23"/>
  <c r="C4" i="23"/>
  <c r="C2" i="23"/>
  <c r="C11" i="16"/>
  <c r="C10" i="16"/>
  <c r="C7" i="16"/>
  <c r="C6" i="16"/>
  <c r="C5" i="16"/>
  <c r="C2" i="16"/>
  <c r="C36" i="7"/>
  <c r="C33" i="7"/>
  <c r="C30" i="7"/>
  <c r="C29" i="7"/>
  <c r="C28" i="7"/>
  <c r="C24" i="7"/>
  <c r="C23" i="7"/>
  <c r="C22" i="7"/>
  <c r="C19" i="7"/>
  <c r="C18" i="7"/>
  <c r="C17" i="7"/>
  <c r="C13" i="7"/>
  <c r="C12" i="7"/>
  <c r="C11" i="7"/>
  <c r="C8" i="7"/>
  <c r="C7" i="7"/>
  <c r="C6" i="7"/>
  <c r="C2" i="7"/>
  <c r="C25" i="4" l="1"/>
  <c r="C23" i="4"/>
  <c r="C19" i="4"/>
  <c r="C3" i="4"/>
  <c r="C4" i="4"/>
  <c r="C29" i="4" l="1"/>
  <c r="C27" i="4"/>
  <c r="C22" i="4"/>
  <c r="C20" i="4"/>
  <c r="C17" i="4"/>
  <c r="C8" i="4"/>
  <c r="C2" i="4"/>
</calcChain>
</file>

<file path=xl/sharedStrings.xml><?xml version="1.0" encoding="utf-8"?>
<sst xmlns="http://schemas.openxmlformats.org/spreadsheetml/2006/main" count="1115" uniqueCount="702">
  <si>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</si>
  <si>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</si>
  <si>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</si>
  <si>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</si>
  <si>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</si>
  <si>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</si>
  <si>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</si>
  <si>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</si>
  <si>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</si>
  <si>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</si>
  <si>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</si>
  <si>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</si>
  <si>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</si>
  <si>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</si>
  <si>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</si>
  <si>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</si>
  <si>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</si>
  <si>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</si>
  <si>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</si>
  <si>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</si>
  <si>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</si>
  <si>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</si>
  <si>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</si>
  <si>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</si>
  <si>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</si>
  <si>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</si>
  <si>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</si>
  <si>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</si>
  <si>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</si>
  <si>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</si>
  <si>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</si>
  <si>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</si>
  <si>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</si>
  <si>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</si>
  <si>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</si>
  <si>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</si>
  <si>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</si>
  <si>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</si>
  <si>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</si>
  <si>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</si>
  <si>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</si>
  <si>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</si>
  <si>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</si>
  <si>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</si>
  <si>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</si>
  <si>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</si>
  <si>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</si>
  <si>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</si>
  <si>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</si>
  <si>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</si>
  <si>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</si>
  <si>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</si>
  <si>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</si>
  <si>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</si>
  <si>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</si>
  <si>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</si>
  <si>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</si>
  <si>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</si>
  <si>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</si>
  <si>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</si>
  <si>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</si>
  <si>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</si>
  <si>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</si>
  <si>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</si>
  <si>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</si>
  <si>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</si>
  <si>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</si>
  <si>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</si>
  <si>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</si>
  <si>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</si>
  <si>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</si>
  <si>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</si>
  <si>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</si>
  <si>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</si>
  <si>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</si>
  <si>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</si>
  <si>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</si>
  <si>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</si>
  <si>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</si>
  <si>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</si>
  <si>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</si>
  <si>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</si>
  <si>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</si>
  <si>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</si>
  <si>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</si>
  <si>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</si>
  <si>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</si>
  <si>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</si>
  <si>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</si>
  <si>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</si>
  <si>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</si>
  <si>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</si>
  <si>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</si>
  <si>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</si>
  <si>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</si>
  <si>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</si>
  <si>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</si>
  <si>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</si>
  <si>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</si>
  <si>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</si>
  <si>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</si>
  <si>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</si>
  <si>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</si>
  <si>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</si>
  <si>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</si>
  <si>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</si>
  <si>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</si>
  <si>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</si>
  <si>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</si>
  <si>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</si>
  <si>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</si>
  <si>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</si>
  <si>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</si>
  <si>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</si>
  <si>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</si>
  <si>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</si>
  <si>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</si>
  <si>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</si>
  <si>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</si>
  <si>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</si>
  <si>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</si>
  <si>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</si>
  <si>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</si>
  <si>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</si>
  <si>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</si>
  <si>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</si>
  <si>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</si>
  <si>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</si>
  <si>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</si>
  <si>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</si>
  <si>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</si>
  <si>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</si>
  <si>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</si>
  <si>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</si>
  <si>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</si>
  <si>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</si>
  <si>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</si>
  <si>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</si>
  <si>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</si>
  <si>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</si>
  <si>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</si>
  <si>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</si>
  <si>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</si>
  <si>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</si>
  <si>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</si>
  <si>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</si>
  <si>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</si>
  <si>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</si>
  <si>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</si>
  <si>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</si>
  <si>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</si>
  <si>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</si>
  <si>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</si>
  <si>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</si>
  <si>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</si>
  <si>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</si>
  <si>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</si>
  <si>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</si>
  <si>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</si>
  <si>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</si>
  <si>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</si>
  <si>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</si>
  <si>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</si>
  <si>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</si>
  <si>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</si>
  <si>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</si>
  <si>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</si>
  <si>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</si>
  <si>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</si>
  <si>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</si>
  <si>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</si>
  <si>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</si>
  <si>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</si>
  <si>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</si>
  <si>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</si>
  <si>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</si>
  <si>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</si>
  <si>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</si>
  <si>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</si>
  <si>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</si>
  <si>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</si>
  <si>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</si>
  <si>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</si>
  <si>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</si>
  <si>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</si>
  <si>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</si>
  <si>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</si>
  <si>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</si>
  <si>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</si>
  <si>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</si>
  <si>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</si>
  <si>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</si>
  <si>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</si>
  <si>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</si>
  <si>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</si>
  <si>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</si>
  <si>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</si>
  <si>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</si>
  <si>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</si>
  <si>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</si>
  <si>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</si>
  <si>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</si>
  <si>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</si>
  <si>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</si>
  <si>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</si>
  <si>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</si>
  <si>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</si>
  <si>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</si>
  <si>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</si>
  <si>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</si>
  <si>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</si>
  <si>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</si>
  <si>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</si>
  <si>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</si>
  <si>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</si>
  <si>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</si>
  <si>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</si>
  <si>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</si>
  <si>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</si>
  <si>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</si>
  <si>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</si>
  <si>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</si>
  <si>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</si>
  <si>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</si>
  <si>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</si>
  <si>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</si>
  <si>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</si>
  <si>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</si>
  <si>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</si>
  <si>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</si>
  <si>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</si>
  <si>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</si>
  <si>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</si>
  <si>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</si>
  <si>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</si>
  <si>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</si>
  <si>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</si>
  <si>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</si>
  <si>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</si>
  <si>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</si>
  <si>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</si>
  <si>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</si>
  <si>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</si>
  <si>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</si>
  <si>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</si>
  <si>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</si>
  <si>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</si>
  <si>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</si>
  <si>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</si>
  <si>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</si>
  <si>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</si>
  <si>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</si>
  <si>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</si>
  <si>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</si>
  <si>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</si>
  <si>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</si>
  <si>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</si>
  <si>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</si>
  <si>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</si>
  <si>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</si>
  <si>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</si>
  <si>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</si>
  <si>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</si>
  <si>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</si>
  <si>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</si>
  <si>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</si>
  <si>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</si>
  <si>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</si>
  <si>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</si>
  <si>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</si>
  <si>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</si>
  <si>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</si>
  <si>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</si>
  <si>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</si>
  <si>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</si>
  <si>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</si>
  <si>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</si>
  <si>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</si>
  <si>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</si>
  <si>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</si>
  <si>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</si>
  <si>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</si>
  <si>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</si>
  <si>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</si>
  <si>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</si>
  <si>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</si>
  <si>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</si>
  <si>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</si>
  <si>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</si>
  <si>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</si>
  <si>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</si>
  <si>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</si>
  <si>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</si>
  <si>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</si>
  <si>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</si>
  <si>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</si>
  <si>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</si>
  <si>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</si>
  <si>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</si>
  <si>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</si>
  <si>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</si>
  <si>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</si>
  <si>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</si>
  <si>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</si>
  <si>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</si>
  <si>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</si>
  <si>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</si>
  <si>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</si>
  <si>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</si>
  <si>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</si>
  <si>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</si>
  <si>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</si>
  <si>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</si>
  <si>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</si>
  <si>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</si>
  <si>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</si>
  <si>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</si>
  <si>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</si>
  <si>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</si>
  <si>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</si>
  <si>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</si>
  <si>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</si>
  <si>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</si>
  <si>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</si>
  <si>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</si>
  <si>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</si>
  <si>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</si>
  <si>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</si>
  <si>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</si>
  <si>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</si>
  <si>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</si>
  <si>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</si>
  <si>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</si>
  <si>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</si>
  <si>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</si>
  <si>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</si>
  <si>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</si>
  <si>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</si>
  <si>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</si>
  <si>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</si>
  <si>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</si>
  <si>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</si>
  <si>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</si>
  <si>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</si>
  <si>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</si>
  <si>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</si>
  <si>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</si>
  <si>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</si>
  <si>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</si>
  <si>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</si>
  <si>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</si>
  <si>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</si>
  <si>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</si>
  <si>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</si>
  <si>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</si>
  <si>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</si>
  <si>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</si>
  <si>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</si>
  <si>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</si>
  <si>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</si>
  <si>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</si>
  <si>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</si>
  <si>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</si>
  <si>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</si>
  <si>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</si>
  <si>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</si>
  <si>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</si>
  <si>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</si>
  <si>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</si>
  <si>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</si>
  <si>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</si>
  <si>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</si>
  <si>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</si>
  <si>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</si>
  <si>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</si>
  <si>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</si>
  <si>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</si>
  <si>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</si>
  <si>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</si>
  <si>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</si>
  <si>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</si>
  <si>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</si>
  <si>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</si>
  <si>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</si>
  <si>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</si>
  <si>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</si>
  <si>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</si>
  <si>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</si>
  <si>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</si>
  <si>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</si>
  <si>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</si>
  <si>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</si>
  <si>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</si>
  <si>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</si>
  <si>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</si>
  <si>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</si>
  <si>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</si>
  <si>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</si>
  <si>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</si>
  <si>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</si>
  <si>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</si>
  <si>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</si>
  <si>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</si>
  <si>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</si>
  <si>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</si>
  <si>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</si>
  <si>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</si>
  <si>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</si>
  <si>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</si>
  <si>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</si>
  <si>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</si>
  <si>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</si>
  <si>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</si>
  <si>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</si>
  <si>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</si>
  <si>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</si>
  <si>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</si>
  <si>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</si>
  <si>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</si>
  <si>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</si>
  <si>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</si>
  <si>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</si>
  <si>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</si>
  <si>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</si>
  <si>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</si>
  <si>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</si>
  <si>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</si>
  <si>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</si>
  <si>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</si>
  <si>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</si>
  <si>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</si>
  <si>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</si>
  <si>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</si>
  <si>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</si>
  <si>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</si>
  <si>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</si>
  <si>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</si>
  <si>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</si>
  <si>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</si>
  <si>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</si>
  <si>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</si>
  <si>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</si>
  <si>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</si>
  <si>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</si>
  <si>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</si>
  <si>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</si>
  <si>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</si>
  <si>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</si>
  <si>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</si>
  <si>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</si>
  <si>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</si>
  <si>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</si>
  <si>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</si>
  <si>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</si>
  <si>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</si>
  <si>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</si>
  <si>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</si>
  <si>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</si>
  <si>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</si>
  <si>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</si>
  <si>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</si>
  <si>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</si>
  <si>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</si>
  <si>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</si>
  <si>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</si>
  <si>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</si>
  <si>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</si>
  <si>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</si>
  <si>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</si>
  <si>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</si>
  <si>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</si>
  <si>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</si>
  <si>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</si>
  <si>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</si>
  <si>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</si>
  <si>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</si>
  <si>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</si>
  <si>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</si>
  <si>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</si>
  <si>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</si>
  <si>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</si>
  <si>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</si>
  <si>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</si>
  <si>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</si>
  <si>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</si>
  <si>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</si>
  <si>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</si>
  <si>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</si>
  <si>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</si>
  <si>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</si>
  <si>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</si>
  <si>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</si>
  <si>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</si>
  <si>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</si>
  <si>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</si>
  <si>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</si>
  <si>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</si>
  <si>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</si>
  <si>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</si>
  <si>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</si>
  <si>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</si>
  <si>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</si>
  <si>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</si>
  <si>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</si>
  <si>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</si>
  <si>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</si>
  <si>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</si>
  <si>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</si>
  <si>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</si>
  <si>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</si>
  <si>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</si>
  <si>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</si>
  <si>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</si>
  <si>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</si>
  <si>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</si>
  <si>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</si>
  <si>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</si>
  <si>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</si>
  <si>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</si>
  <si>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</si>
  <si>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</si>
  <si>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</si>
  <si>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</si>
  <si>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</si>
  <si>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</si>
  <si>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</si>
  <si>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</si>
  <si>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</si>
  <si>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</si>
  <si>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</si>
  <si>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</si>
  <si>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</si>
  <si>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</si>
  <si>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</si>
  <si>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</si>
  <si>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</si>
  <si>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</si>
  <si>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</si>
  <si>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</si>
  <si>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</si>
  <si>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</si>
  <si>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</si>
  <si>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</si>
  <si>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</si>
  <si>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</si>
  <si>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</si>
  <si>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</si>
  <si>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</si>
  <si>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</si>
  <si>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</si>
  <si>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</si>
  <si>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</si>
  <si>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</si>
  <si>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</si>
  <si>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</si>
  <si>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</si>
  <si>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</si>
  <si>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</si>
  <si>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</si>
  <si>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</si>
  <si>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</si>
  <si>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</si>
  <si>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</si>
  <si>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</si>
  <si>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</si>
  <si>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</si>
  <si>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</si>
  <si>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</si>
  <si>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</si>
  <si>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</si>
  <si>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</si>
  <si>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</si>
  <si>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</si>
  <si>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</si>
  <si>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</si>
  <si>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</si>
  <si>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</si>
  <si>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</si>
  <si>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</si>
  <si>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</si>
  <si>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</si>
  <si>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</si>
  <si>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</si>
  <si>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</si>
  <si>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</si>
  <si>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</si>
  <si>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</si>
  <si>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</si>
  <si>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</si>
  <si>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</si>
  <si>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</si>
  <si>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</si>
  <si>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</si>
  <si>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</si>
  <si>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</si>
  <si>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</si>
  <si>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</si>
  <si>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</si>
  <si>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</si>
  <si>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</si>
  <si>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</si>
  <si>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</si>
  <si>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</si>
  <si>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</si>
  <si>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</si>
  <si>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</si>
  <si>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</si>
  <si>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</si>
  <si>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</si>
  <si>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</si>
  <si>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</si>
  <si>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</si>
  <si>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</si>
  <si>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</si>
  <si>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</si>
  <si>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</si>
  <si>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</si>
  <si>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</si>
  <si>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</si>
  <si>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</si>
  <si>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</si>
  <si>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</si>
  <si>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</si>
  <si>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</si>
  <si>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</si>
  <si>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</si>
  <si>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</si>
  <si>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</si>
  <si>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</si>
  <si>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</si>
  <si>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</si>
  <si>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</si>
  <si>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</si>
  <si>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</si>
  <si>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</si>
  <si>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</si>
  <si>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</si>
  <si>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</si>
  <si>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</si>
  <si>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</si>
  <si>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</si>
  <si>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</si>
  <si>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</si>
  <si>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</si>
  <si>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</si>
  <si>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</si>
  <si>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</si>
  <si>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</si>
  <si>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</si>
  <si>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</si>
  <si>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</si>
  <si>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</si>
  <si>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</si>
  <si>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</si>
  <si>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</si>
  <si>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</si>
  <si>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</si>
  <si>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</si>
  <si>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</si>
  <si>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</si>
  <si>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</si>
  <si>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</si>
  <si>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</si>
  <si>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</si>
  <si>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</si>
  <si>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</si>
  <si>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</si>
  <si>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</si>
  <si>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</si>
  <si>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</si>
  <si>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</si>
  <si>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</si>
  <si>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</si>
  <si>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</si>
  <si>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</si>
  <si>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</si>
  <si>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DA</t>
  </si>
  <si>
    <t>NE</t>
  </si>
  <si>
    <t>Dualistički ustroj</t>
  </si>
  <si>
    <t>Armen Abrahamyan</t>
  </si>
  <si>
    <t>01750164800</t>
  </si>
  <si>
    <t>mag. oec.</t>
  </si>
  <si>
    <t>Muško</t>
  </si>
  <si>
    <t>iznad 56 godina</t>
  </si>
  <si>
    <t>Strano</t>
  </si>
  <si>
    <t>Rodbinska</t>
  </si>
  <si>
    <t>Natalia Abramyan</t>
  </si>
  <si>
    <t>31449672105</t>
  </si>
  <si>
    <t>Konstantin Stanislavchik</t>
  </si>
  <si>
    <t>66650167365</t>
  </si>
  <si>
    <t>96220979862</t>
  </si>
  <si>
    <t>59589673877</t>
  </si>
  <si>
    <t>68776407398</t>
  </si>
  <si>
    <t>Rafael Vartanov</t>
  </si>
  <si>
    <t>Ara Abramyan</t>
  </si>
  <si>
    <t>Alexey Lisanskiy</t>
  </si>
  <si>
    <t>ostalo</t>
  </si>
  <si>
    <t>Žensko</t>
  </si>
  <si>
    <t>od 36 do 45 godina</t>
  </si>
  <si>
    <t>od 46 - 55 godina</t>
  </si>
  <si>
    <t>Nije javno objavljeno</t>
  </si>
  <si>
    <t>Rizik likvidnosti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</si>
</sst>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4">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0" fontId="8" fillId="0" borderId="0" xfId="1" applyFont="1" applyFill="1" applyAlignment="1" applyProtection="1">
      <alignment vertical="center"/>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0" fontId="5" fillId="3" borderId="0" xfId="1" applyFont="1" applyFill="1" applyAlignment="1">
      <alignment horizontal="left"/>
    </xf>
    <xf numFmtId="0" fontId="8" fillId="0" borderId="0" xfId="1" applyFont="1" applyAlignment="1">
      <alignment horizontal="justify" vertical="top" wrapText="1"/>
    </xf>
    <xf numFmtId="14" fontId="0" fillId="0" borderId="0" xfId="0" applyNumberFormat="1" applyProtection="1">
      <protection locked="0"/>
    </xf>
  </cellXfs>
  <cellStyles count="3">
    <cellStyle name="Normal 2" xfId="2" xr:uid="{00000000-0005-0000-0000-000001000000}"/>
    <cellStyle name="Normal 3" xfId="1" xr:uid="{00000000-0005-0000-0000-000002000000}"/>
    <cellStyle name="Normalno" xfId="0" builtinId="0"/>
  </cellStyles>
  <dxfs count="236">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235" dataDxfId="234">
  <autoFilter ref="B3:AM4" xr:uid="{00000000-0009-0000-0100-000003000000}"/>
  <tableColumns count="38">
    <tableColumn id="1" xr3:uid="{00000000-0010-0000-2000-000001000000}" uniqueName="P1116039" name="P1116039">
      <xmlColumnPr mapId="1" xpath="/GIKU-UOP-DION/Uprava_1000450/P1116039" xmlDataType="string"/>
    </tableColumn>
    <tableColumn id="2" xr3:uid="{00000000-0010-0000-2000-000002000000}" uniqueName="P1116040" name="P1116040" dataDxfId="233">
      <xmlColumnPr mapId="1" xpath="/GIKU-UOP-DION/Uprava_1000450/P1116040" xmlDataType="string"/>
    </tableColumn>
    <tableColumn id="27" xr3:uid="{00000000-0010-0000-2000-00001B000000}" uniqueName="0" name="Titula" dataDxfId="232"/>
    <tableColumn id="3" xr3:uid="{00000000-0010-0000-2000-000003000000}" uniqueName="P1116041" name="P1116041" dataDxfId="231">
      <calculatedColumnFormula>IF(D4="univ. bacc. oec.",1,IF(D4="mag. oec.",2,IF(D4="univ. Spec. Oec.",3,IF(D4="mr.sc.",4,IF(D4="dr. sc.",5,IF(D4="ostalo",6,0))))))</calculatedColumnFormula>
      <xmlColumnPr mapId="1" xpath="/GIKU-UOP-DION/Uprava_1000450/P1116041" xmlDataType="short"/>
    </tableColumn>
    <tableColumn id="25" xr3:uid="{00000000-0010-0000-2000-000019000000}" uniqueName="0" name="Stručna sprema" dataDxfId="230"/>
    <tableColumn id="42" xr3:uid="{00000000-0010-0000-2000-00002A000000}" uniqueName="P1116098" name="P1116098" dataDxfId="229">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xr3:uid="{00000000-0010-0000-2000-00001C000000}" uniqueName="0" name="Spol" dataDxfId="228"/>
    <tableColumn id="4" xr3:uid="{00000000-0010-0000-2000-000004000000}" uniqueName="P1116042" name="P1116042" dataDxfId="227">
      <calculatedColumnFormula>IF(H4="Žensko",1,IF(H4="Muško",2,0))</calculatedColumnFormula>
      <xmlColumnPr mapId="1" xpath="/GIKU-UOP-DION/Uprava_1000450/P1116042" xmlDataType="short"/>
    </tableColumn>
    <tableColumn id="5" xr3:uid="{00000000-0010-0000-2000-000005000000}" uniqueName="0" name="Dob" dataDxfId="226"/>
    <tableColumn id="35" xr3:uid="{00000000-0010-0000-2000-000023000000}" uniqueName="P1116043" name="P1116043" dataDxfId="225">
      <calculatedColumnFormula>IF(J4="do 35 godina",1,IF(J4="od 36 do 45 godina",2,IF(J4="od 46 - 55 godina",3,IF(J4="iznad 56 godina",4,0))))</calculatedColumnFormula>
      <xmlColumnPr mapId="1" xpath="/GIKU-UOP-DION/Uprava_1000450/P1116043" xmlDataType="short"/>
    </tableColumn>
    <tableColumn id="6" xr3:uid="{00000000-0010-0000-2000-000006000000}" uniqueName="0" name="Državljanstvo" dataDxfId="224"/>
    <tableColumn id="36" xr3:uid="{00000000-0010-0000-2000-000024000000}" uniqueName="P1116044" name="P1116044" dataDxfId="223">
      <calculatedColumnFormula>IF(L4="Domaće",1,IF(L4="Strano",2,0))</calculatedColumnFormula>
      <xmlColumnPr mapId="1" xpath="/GIKU-UOP-DION/Uprava_1000450/P1116044" xmlDataType="short"/>
    </tableColumn>
    <tableColumn id="7" xr3:uid="{00000000-0010-0000-2000-000007000000}" uniqueName="0" name="Radni odnos" dataDxfId="222"/>
    <tableColumn id="37" xr3:uid="{00000000-0010-0000-2000-000025000000}" uniqueName="P1116045" name="P1116045" dataDxfId="221">
      <calculatedColumnFormula>IF(N4="DA",1,IF(N4="NE",2,0))</calculatedColumnFormula>
      <xmlColumnPr mapId="1" xpath="/GIKU-UOP-DION/Uprava_1000450/P1116045" xmlDataType="short"/>
    </tableColumn>
    <tableColumn id="8" xr3:uid="{00000000-0010-0000-2000-000008000000}" uniqueName="0" name="Dioničar" dataDxfId="220"/>
    <tableColumn id="39" xr3:uid="{00000000-0010-0000-2000-000027000000}" uniqueName="P1116046" name="P1116046" dataDxfId="219">
      <calculatedColumnFormula>IF(P4="DA",1,IF(P4="NE",2,0))</calculatedColumnFormula>
      <xmlColumnPr mapId="1" xpath="/GIKU-UOP-DION/Uprava_1000450/P1116046" xmlDataType="short"/>
    </tableColumn>
    <tableColumn id="9" xr3:uid="{00000000-0010-0000-2000-000009000000}" uniqueName="P1116047" name="P1116047" dataDxfId="218">
      <xmlColumnPr mapId="1" xpath="/GIKU-UOP-DION/Uprava_1000450/P1116047" xmlDataType="integer"/>
    </tableColumn>
    <tableColumn id="10" xr3:uid="{00000000-0010-0000-2000-00000A000000}" uniqueName="P1116048" name="P1116048" dataDxfId="217">
      <xmlColumnPr mapId="1" xpath="/GIKU-UOP-DION/Uprava_1000450/P1116048" xmlDataType="integer"/>
    </tableColumn>
    <tableColumn id="11" xr3:uid="{00000000-0010-0000-2000-00000B000000}" uniqueName="0" name="Povezanost - Uprava" dataDxfId="216"/>
    <tableColumn id="24" xr3:uid="{00000000-0010-0000-2000-000018000000}" uniqueName="P1116049" name="P1116049" dataDxfId="215">
      <calculatedColumnFormula>IF(T4="DA",1,IF(T4="NE",2,0))</calculatedColumnFormula>
      <xmlColumnPr mapId="1" xpath="/GIKU-UOP-DION/Uprava_1000450/P1116049" xmlDataType="short"/>
    </tableColumn>
    <tableColumn id="12" xr3:uid="{00000000-0010-0000-2000-00000C000000}" uniqueName="0" name="Vrsta povezanosti - Uprava" dataDxfId="214"/>
    <tableColumn id="26" xr3:uid="{00000000-0010-0000-2000-00001A000000}" uniqueName="P1116050" name="P1116050" dataDxfId="213">
      <calculatedColumnFormula>IF(V4="Poslovna",1,IF(V4="Rodbinska",2,IF(V4="Poslovna i rodbinska",3,IF(V4="Ostala",4,5))))</calculatedColumnFormula>
      <xmlColumnPr mapId="1" xpath="/GIKU-UOP-DION/Uprava_1000450/P1116050" xmlDataType="short"/>
    </tableColumn>
    <tableColumn id="13" xr3:uid="{00000000-0010-0000-2000-00000D000000}" uniqueName="0" name="Povezanost - NO" dataDxfId="212"/>
    <tableColumn id="29" xr3:uid="{00000000-0010-0000-2000-00001D000000}" uniqueName="P1116051" name="P1116051" dataDxfId="211">
      <calculatedColumnFormula>IF(X4="DA",1,IF(X4="NE",2,0))</calculatedColumnFormula>
      <xmlColumnPr mapId="1" xpath="/GIKU-UOP-DION/Uprava_1000450/P1116051" xmlDataType="short"/>
    </tableColumn>
    <tableColumn id="14" xr3:uid="{00000000-0010-0000-2000-00000E000000}" uniqueName="0" name="Vrsta povezanosti - NO" dataDxfId="210"/>
    <tableColumn id="30" xr3:uid="{00000000-0010-0000-2000-00001E000000}" uniqueName="P1116052" name="P1116052" dataDxfId="209">
      <calculatedColumnFormula>IF(Z4="Poslovna",1,IF(Z4="Rodbinska",2,IF(Z4="Poslovna i rodbinska",3,IF(Z4="Ostala",4,5))))</calculatedColumnFormula>
      <xmlColumnPr mapId="1" xpath="/GIKU-UOP-DION/Uprava_1000450/P1116052" xmlDataType="short"/>
    </tableColumn>
    <tableColumn id="15" xr3:uid="{00000000-0010-0000-2000-00000F000000}" uniqueName="0" name="Razrješnica" dataDxfId="208"/>
    <tableColumn id="31" xr3:uid="{00000000-0010-0000-2000-00001F000000}" uniqueName="P1116053" name="P1116053" dataDxfId="207">
      <calculatedColumnFormula>IF(AB4="DA",1,IF(AB4="NE",2,0))</calculatedColumnFormula>
      <xmlColumnPr mapId="1" xpath="/GIKU-UOP-DION/Uprava_1000450/P1116053" xmlDataType="short"/>
    </tableColumn>
    <tableColumn id="16" xr3:uid="{00000000-0010-0000-2000-000010000000}" uniqueName="0" name="Istovremeno član uprave" dataDxfId="206"/>
    <tableColumn id="32" xr3:uid="{00000000-0010-0000-2000-000020000000}" uniqueName="P1116054" name="P1116054" dataDxfId="205">
      <calculatedColumnFormula>IF(AD4="DA",1,IF(AD4="NE",2,0))</calculatedColumnFormula>
      <xmlColumnPr mapId="1" xpath="/GIKU-UOP-DION/Uprava_1000450/P1116054" xmlDataType="short"/>
    </tableColumn>
    <tableColumn id="17" xr3:uid="{00000000-0010-0000-2000-000011000000}" uniqueName="P1116055" name="P1116055" dataDxfId="204">
      <xmlColumnPr mapId="1" xpath="/GIKU-UOP-DION/Uprava_1000450/P1116055" xmlDataType="integer"/>
    </tableColumn>
    <tableColumn id="18" xr3:uid="{00000000-0010-0000-2000-000012000000}" uniqueName="P1116056" name="P1116056" dataDxfId="203">
      <xmlColumnPr mapId="1" xpath="/GIKU-UOP-DION/Uprava_1000450/P1116056" xmlDataType="integer"/>
    </tableColumn>
    <tableColumn id="19" xr3:uid="{00000000-0010-0000-2000-000013000000}" uniqueName="P1116057" name="P1116057" dataDxfId="202">
      <xmlColumnPr mapId="1" xpath="/GIKU-UOP-DION/Uprava_1000450/P1116057" xmlDataType="integer"/>
    </tableColumn>
    <tableColumn id="20" xr3:uid="{00000000-0010-0000-2000-000014000000}" uniqueName="0" name="Istovremeno član NO" dataDxfId="201"/>
    <tableColumn id="33" xr3:uid="{00000000-0010-0000-2000-000021000000}" uniqueName="P1116058" name="P1116058" dataDxfId="200">
      <calculatedColumnFormula>IF(AI4="DA",1,IF(AI4="NE",2,0))</calculatedColumnFormula>
      <xmlColumnPr mapId="1" xpath="/GIKU-UOP-DION/Uprava_1000450/P1116058" xmlDataType="short"/>
    </tableColumn>
    <tableColumn id="21" xr3:uid="{00000000-0010-0000-2000-000015000000}" uniqueName="P1116059" name="P1116059" dataDxfId="199">
      <xmlColumnPr mapId="1" xpath="/GIKU-UOP-DION/Uprava_1000450/P1116059" xmlDataType="integer"/>
    </tableColumn>
    <tableColumn id="22" xr3:uid="{00000000-0010-0000-2000-000016000000}" uniqueName="P1116060" name="P1116060" dataDxfId="198">
      <xmlColumnPr mapId="1" xpath="/GIKU-UOP-DION/Uprava_1000450/P1116060" xmlDataType="integer"/>
    </tableColumn>
    <tableColumn id="23" xr3:uid="{00000000-0010-0000-2000-000017000000}" uniqueName="P1116061" name="P1116061" dataDxfId="197">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96" dataDxfId="195" tableBorderDxfId="194">
  <autoFilter ref="B3:AU8" xr:uid="{00000000-0009-0000-0100-00002C000000}"/>
  <tableColumns count="46">
    <tableColumn id="1" xr3:uid="{00000000-0010-0000-2100-000001000000}" uniqueName="P1116062" name="P1116062" dataDxfId="193">
      <xmlColumnPr mapId="1" xpath="/GIKU-UOP-DION/NadzorniOdbor_1000451/P1116062" xmlDataType="string"/>
    </tableColumn>
    <tableColumn id="2" xr3:uid="{00000000-0010-0000-2100-000002000000}" uniqueName="P1116063" name="P1116063" dataDxfId="192">
      <xmlColumnPr mapId="1" xpath="/GIKU-UOP-DION/NadzorniOdbor_1000451/P1116063" xmlDataType="string"/>
    </tableColumn>
    <tableColumn id="3" xr3:uid="{00000000-0010-0000-2100-000003000000}" uniqueName="0" name="Titula" dataDxfId="191"/>
    <tableColumn id="28" xr3:uid="{00000000-0010-0000-2100-00001C000000}" uniqueName="P1116064" name="P1116064" dataDxfId="190">
      <calculatedColumnFormula>IF(D4="univ. bacc. oec.",1,IF(D4="mag. oec.",2,IF(D4="univ. Spec. Oec.",3,IF(D4="mr.sc.",4,IF(D4="dr. sc.",5,IF(D4="ostalo",6,0))))))</calculatedColumnFormula>
      <xmlColumnPr mapId="1" xpath="/GIKU-UOP-DION/NadzorniOdbor_1000451/P1116064" xmlDataType="short"/>
    </tableColumn>
    <tableColumn id="31" xr3:uid="{00000000-0010-0000-2100-00001F000000}" uniqueName="0" name="Stručna sprema" dataDxfId="189"/>
    <tableColumn id="30" xr3:uid="{00000000-0010-0000-2100-00001E000000}" uniqueName="P1116099" name="P1116099" dataDxfId="188">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xr3:uid="{00000000-0010-0000-2100-000004000000}" uniqueName="0" name="Spol" dataDxfId="187"/>
    <tableColumn id="29" xr3:uid="{00000000-0010-0000-2100-00001D000000}" uniqueName="P1116065" name="P1116065" dataDxfId="186">
      <calculatedColumnFormula>IF(H4="Žensko",1,IF(H4="Muško",2,0))</calculatedColumnFormula>
      <xmlColumnPr mapId="1" xpath="/GIKU-UOP-DION/NadzorniOdbor_1000451/P1116065" xmlDataType="short"/>
    </tableColumn>
    <tableColumn id="5" xr3:uid="{00000000-0010-0000-2100-000005000000}" uniqueName="0" name="Dob - NO" dataDxfId="185"/>
    <tableColumn id="32" xr3:uid="{00000000-0010-0000-2100-000020000000}" uniqueName="P1116066" name="P1116066" dataDxfId="184">
      <calculatedColumnFormula>IF(J4="do 35 godina",1,IF(J4="od 36 do 45 godina",2,IF(J4="od 46 - 55 godina",3,IF(J4="iznad 56 godina",4,0))))</calculatedColumnFormula>
      <xmlColumnPr mapId="1" xpath="/GIKU-UOP-DION/NadzorniOdbor_1000451/P1116066" xmlDataType="short"/>
    </tableColumn>
    <tableColumn id="6" xr3:uid="{00000000-0010-0000-2100-000006000000}" uniqueName="0" name="Državljanstvo - NO" dataDxfId="183"/>
    <tableColumn id="33" xr3:uid="{00000000-0010-0000-2100-000021000000}" uniqueName="P1116067" name="P1116067" dataDxfId="182">
      <calculatedColumnFormula>IF(L4="Domaće",1,IF(L4="Strano",2,0))</calculatedColumnFormula>
      <xmlColumnPr mapId="1" xpath="/GIKU-UOP-DION/NadzorniOdbor_1000451/P1116067" xmlDataType="short"/>
    </tableColumn>
    <tableColumn id="7" xr3:uid="{00000000-0010-0000-2100-000007000000}" uniqueName="0" name="Radni odnos" dataDxfId="181"/>
    <tableColumn id="34" xr3:uid="{00000000-0010-0000-2100-000022000000}" uniqueName="P1116068" name="P1116068" dataDxfId="180">
      <calculatedColumnFormula>IF(N4="DA",1,IF(N4="NE",2,0))</calculatedColumnFormula>
      <xmlColumnPr mapId="1" xpath="/GIKU-UOP-DION/NadzorniOdbor_1000451/P1116068" xmlDataType="short"/>
    </tableColumn>
    <tableColumn id="8" xr3:uid="{00000000-0010-0000-2100-000008000000}" uniqueName="0" name="Dioničar" dataDxfId="179"/>
    <tableColumn id="35" xr3:uid="{00000000-0010-0000-2100-000023000000}" uniqueName="P1116069" name="P1116069" dataDxfId="178">
      <calculatedColumnFormula>IF(P4="DA",1,IF(P4="NE",2,0))</calculatedColumnFormula>
      <xmlColumnPr mapId="1" xpath="/GIKU-UOP-DION/NadzorniOdbor_1000451/P1116069" xmlDataType="short"/>
    </tableColumn>
    <tableColumn id="9" xr3:uid="{00000000-0010-0000-2100-000009000000}" uniqueName="0" name="Nezavisni član NO" dataDxfId="177"/>
    <tableColumn id="36" xr3:uid="{00000000-0010-0000-2100-000024000000}" uniqueName="P1116070" name="P1116070" dataDxfId="176">
      <calculatedColumnFormula>IF(R4="DA",1,IF(R4="NE",2,0))</calculatedColumnFormula>
      <xmlColumnPr mapId="1" xpath="/GIKU-UOP-DION/NadzorniOdbor_1000451/P1116070" xmlDataType="short"/>
    </tableColumn>
    <tableColumn id="10" xr3:uid="{00000000-0010-0000-2100-00000A000000}" uniqueName="0" name="Predstavnik radnika" dataDxfId="175"/>
    <tableColumn id="37" xr3:uid="{00000000-0010-0000-2100-000025000000}" uniqueName="P1116071" name="P1116071" dataDxfId="174">
      <calculatedColumnFormula>IF(T4="DA",1,IF(T4="NE",2,0))</calculatedColumnFormula>
      <xmlColumnPr mapId="1" xpath="/GIKU-UOP-DION/NadzorniOdbor_1000451/P1116071" xmlDataType="short"/>
    </tableColumn>
    <tableColumn id="11" xr3:uid="{00000000-0010-0000-2100-00000B000000}" uniqueName="P1116072" name="P1116072" dataDxfId="173">
      <xmlColumnPr mapId="1" xpath="/GIKU-UOP-DION/NadzorniOdbor_1000451/P1116072" xmlDataType="integer"/>
    </tableColumn>
    <tableColumn id="12" xr3:uid="{00000000-0010-0000-2100-00000C000000}" uniqueName="P1116073" name="P1116073" dataDxfId="172">
      <xmlColumnPr mapId="1" xpath="/GIKU-UOP-DION/NadzorniOdbor_1000451/P1116073" xmlDataType="integer"/>
    </tableColumn>
    <tableColumn id="13" xr3:uid="{00000000-0010-0000-2100-00000D000000}" uniqueName="0" name="Povezanost - Uprava" dataDxfId="171"/>
    <tableColumn id="38" xr3:uid="{00000000-0010-0000-2100-000026000000}" uniqueName="P1116074" name="P1116074" dataDxfId="170">
      <calculatedColumnFormula>IF(X4="DA",1,IF(X4="NE",2,0))</calculatedColumnFormula>
      <xmlColumnPr mapId="1" xpath="/GIKU-UOP-DION/NadzorniOdbor_1000451/P1116074" xmlDataType="short"/>
    </tableColumn>
    <tableColumn id="14" xr3:uid="{00000000-0010-0000-2100-00000E000000}" uniqueName="0" name="Vrsta povezanosti - Uprava" dataDxfId="169"/>
    <tableColumn id="42" xr3:uid="{00000000-0010-0000-2100-00002A000000}" uniqueName="P1116075" name="P1116075" dataDxfId="168">
      <calculatedColumnFormula>IF(Z4="Poslovna",1,IF(Z4="Rodbinska",2,IF(Z4="Poslovna i rodbinska",3,IF(Z4="Ostala",4,5))))</calculatedColumnFormula>
      <xmlColumnPr mapId="1" xpath="/GIKU-UOP-DION/NadzorniOdbor_1000451/P1116075" xmlDataType="short"/>
    </tableColumn>
    <tableColumn id="15" xr3:uid="{00000000-0010-0000-2100-00000F000000}" uniqueName="0" name="Povezanost - NO" dataDxfId="167"/>
    <tableColumn id="43" xr3:uid="{00000000-0010-0000-2100-00002B000000}" uniqueName="P1116076" name="P1116076" dataDxfId="166">
      <calculatedColumnFormula>IF(AB4="DA",1,IF(AB4="NE",2,0))</calculatedColumnFormula>
      <xmlColumnPr mapId="1" xpath="/GIKU-UOP-DION/NadzorniOdbor_1000451/P1116076" xmlDataType="short"/>
    </tableColumn>
    <tableColumn id="16" xr3:uid="{00000000-0010-0000-2100-000010000000}" uniqueName="0" name="Vrsta povezanosti - NO" dataDxfId="165"/>
    <tableColumn id="44" xr3:uid="{00000000-0010-0000-2100-00002C000000}" uniqueName="P1116077" name="P1116077" dataDxfId="164">
      <calculatedColumnFormula>IF(AD4="Poslovna",1,IF(AD4="Rodbinska",2,IF(AD4="Poslovna i rodbinska",3,IF(AD4="Ostala",4,5))))</calculatedColumnFormula>
      <xmlColumnPr mapId="1" xpath="/GIKU-UOP-DION/NadzorniOdbor_1000451/P1116077" xmlDataType="short"/>
    </tableColumn>
    <tableColumn id="17" xr3:uid="{00000000-0010-0000-2100-000011000000}" uniqueName="0" name="Razrješnica" dataDxfId="163"/>
    <tableColumn id="45" xr3:uid="{00000000-0010-0000-2100-00002D000000}" uniqueName="P1116078" name="P1116078" dataDxfId="162">
      <calculatedColumnFormula>IF(AF4="DA",1,IF(AF4="NE",2,0))</calculatedColumnFormula>
      <xmlColumnPr mapId="1" xpath="/GIKU-UOP-DION/NadzorniOdbor_1000451/P1116078" xmlDataType="short"/>
    </tableColumn>
    <tableColumn id="18" xr3:uid="{00000000-0010-0000-2100-000012000000}" uniqueName="0" name="Član odbora" dataDxfId="161"/>
    <tableColumn id="46" xr3:uid="{00000000-0010-0000-2100-00002E000000}" uniqueName="P1116079" name="P1116079" dataDxfId="160">
      <calculatedColumnFormula>IF(AH4="DA",1,IF(AH4="NE",2,0))</calculatedColumnFormula>
      <xmlColumnPr mapId="1" xpath="/GIKU-UOP-DION/NadzorniOdbor_1000451/P1116079" xmlDataType="short"/>
    </tableColumn>
    <tableColumn id="19" xr3:uid="{00000000-0010-0000-2100-000013000000}" uniqueName="0" name="Naziv odbora" dataDxfId="159"/>
    <tableColumn id="47" xr3:uid="{00000000-0010-0000-2100-00002F000000}" uniqueName="P1116080" name="P1116080" dataDxfId="158">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xr3:uid="{00000000-0010-0000-2100-000014000000}" uniqueName="0" name="Istovremeno član NO" dataDxfId="157"/>
    <tableColumn id="48" xr3:uid="{00000000-0010-0000-2100-000030000000}" uniqueName="P1116081" name="P1116081" dataDxfId="156">
      <calculatedColumnFormula>IF(AL4="DA",1,IF(AL4="NE",2,0))</calculatedColumnFormula>
      <xmlColumnPr mapId="1" xpath="/GIKU-UOP-DION/NadzorniOdbor_1000451/P1116081" xmlDataType="short"/>
    </tableColumn>
    <tableColumn id="21" xr3:uid="{00000000-0010-0000-2100-000015000000}" uniqueName="P1116082" name="P1116082" dataDxfId="155">
      <xmlColumnPr mapId="1" xpath="/GIKU-UOP-DION/NadzorniOdbor_1000451/P1116082" xmlDataType="integer"/>
    </tableColumn>
    <tableColumn id="22" xr3:uid="{00000000-0010-0000-2100-000016000000}" uniqueName="P1116083" name="P1116083" dataDxfId="154">
      <xmlColumnPr mapId="1" xpath="/GIKU-UOP-DION/NadzorniOdbor_1000451/P1116083" xmlDataType="integer"/>
    </tableColumn>
    <tableColumn id="23" xr3:uid="{00000000-0010-0000-2100-000017000000}" uniqueName="P1116084" name="P1116084" dataDxfId="153">
      <xmlColumnPr mapId="1" xpath="/GIKU-UOP-DION/NadzorniOdbor_1000451/P1116084" xmlDataType="integer"/>
    </tableColumn>
    <tableColumn id="24" xr3:uid="{00000000-0010-0000-2100-000018000000}" uniqueName="0" name="Istovremeno član uprave" dataDxfId="152"/>
    <tableColumn id="49" xr3:uid="{00000000-0010-0000-2100-000031000000}" uniqueName="P1116085" name="P1116085" dataDxfId="151">
      <calculatedColumnFormula>IF(AQ4="DA",1,IF(AQ4="NE",2,0))</calculatedColumnFormula>
      <xmlColumnPr mapId="1" xpath="/GIKU-UOP-DION/NadzorniOdbor_1000451/P1116085" xmlDataType="short"/>
    </tableColumn>
    <tableColumn id="25" xr3:uid="{00000000-0010-0000-2100-000019000000}" uniqueName="P1116086" name="P1116086" dataDxfId="150">
      <xmlColumnPr mapId="1" xpath="/GIKU-UOP-DION/NadzorniOdbor_1000451/P1116086" xmlDataType="integer"/>
    </tableColumn>
    <tableColumn id="26" xr3:uid="{00000000-0010-0000-2100-00001A000000}" uniqueName="P1116087" name="P1116087" dataDxfId="149">
      <xmlColumnPr mapId="1" xpath="/GIKU-UOP-DION/NadzorniOdbor_1000451/P1116087" xmlDataType="integer"/>
    </tableColumn>
    <tableColumn id="27" xr3:uid="{00000000-0010-0000-2100-00001B000000}" uniqueName="P1116088" name="P1116088" dataDxfId="148">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9000000}" name="Table232" displayName="Table232" ref="B3:M4" tableType="xml" totalsRowShown="0" headerRowDxfId="147" dataDxfId="146">
  <autoFilter ref="B3:M4" xr:uid="{00000000-0009-0000-0100-0000E8000000}"/>
  <tableColumns count="12">
    <tableColumn id="1" xr3:uid="{00000000-0010-0000-D900-000001000000}" uniqueName="P1116089" name="P1116089" dataDxfId="145">
      <xmlColumnPr mapId="1" xpath="/GIKU-UOP-DION/GSPojedinacno_1000452/P1116089" xmlDataType="date"/>
    </tableColumn>
    <tableColumn id="2" xr3:uid="{00000000-0010-0000-D900-000002000000}" uniqueName="0" name="Predsjednik član" dataDxfId="144" dataCellStyle="Normal 3"/>
    <tableColumn id="10" xr3:uid="{00000000-0010-0000-D900-00000A000000}" uniqueName="P1116090" name="P1116090" dataDxfId="143">
      <calculatedColumnFormula>IF(C4="DA",1,IF(C4="NE",2,0))</calculatedColumnFormula>
      <xmlColumnPr mapId="1" xpath="/GIKU-UOP-DION/GSPojedinacno_1000452/P1116090" xmlDataType="short"/>
    </tableColumn>
    <tableColumn id="3" xr3:uid="{00000000-0010-0000-D900-000003000000}" uniqueName="P1116091" name="P1116091" dataDxfId="142">
      <xmlColumnPr mapId="1" xpath="/GIKU-UOP-DION/GSPojedinacno_1000452/P1116091" xmlDataType="decimal"/>
    </tableColumn>
    <tableColumn id="4" xr3:uid="{00000000-0010-0000-D900-000004000000}" uniqueName="P1116092" name="P1116092" dataDxfId="141">
      <xmlColumnPr mapId="1" xpath="/GIKU-UOP-DION/GSPojedinacno_1000452/P1116092" xmlDataType="decimal"/>
    </tableColumn>
    <tableColumn id="5" xr3:uid="{00000000-0010-0000-D900-000005000000}" uniqueName="P1116093" name="P1116093" dataDxfId="140">
      <xmlColumnPr mapId="1" xpath="/GIKU-UOP-DION/GSPojedinacno_1000452/P1116093" xmlDataType="decimal"/>
    </tableColumn>
    <tableColumn id="6" xr3:uid="{00000000-0010-0000-D900-000006000000}" uniqueName="P1116094" name="P1116094" dataDxfId="139">
      <xmlColumnPr mapId="1" xpath="/GIKU-UOP-DION/GSPojedinacno_1000452/P1116094" xmlDataType="decimal"/>
    </tableColumn>
    <tableColumn id="7" xr3:uid="{00000000-0010-0000-D900-000007000000}" uniqueName="P1116095" name="P1116095" dataDxfId="138">
      <xmlColumnPr mapId="1" xpath="/GIKU-UOP-DION/GSPojedinacno_1000452/P1116095" xmlDataType="integer"/>
    </tableColumn>
    <tableColumn id="8" xr3:uid="{00000000-0010-0000-D900-000008000000}" uniqueName="0" name="Protuprijedlozi" dataDxfId="137"/>
    <tableColumn id="11" xr3:uid="{00000000-0010-0000-D900-00000B000000}" uniqueName="P1116096" name="P1116096" dataDxfId="136">
      <calculatedColumnFormula>IF(J4="DA",1,IF(J4="NE",2,0))</calculatedColumnFormula>
      <xmlColumnPr mapId="1" xpath="/GIKU-UOP-DION/GSPojedinacno_1000452/P1116096" xmlDataType="short"/>
    </tableColumn>
    <tableColumn id="12" xr3:uid="{00000000-0010-0000-D900-00000C000000}" uniqueName="0" name="Status protuprijedloga" dataDxfId="135"/>
    <tableColumn id="9" xr3:uid="{00000000-0010-0000-D900-000009000000}" uniqueName="P1116097" name="P1116097" dataDxfId="134">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P-DION/Izvjesce/Godina" xmlDataType="integer"/>
    </xmlCellPr>
  </singleXmlCell>
  <singleXmlCell id="2" xr6:uid="{00000000-000C-0000-FFFF-FFFF01000000}" r="C3" connectionId="0">
    <xmlCellPr id="1" xr6:uid="{00000000-0010-0000-0100-000001000000}" uniqueName="sif_ust">
      <xmlPr mapId="1"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0" xr6:uid="{00000000-000C-0000-FFFF-FFFFE5000000}" r="C2" connectionId="0">
    <xmlCellPr id="1" xr6:uid="{00000000-0010-0000-E500-000001000000}" uniqueName="P1114362">
      <xmlPr mapId="1" xpath="/GIKU-UOP-DION/KontrolaIRizici_1000430/P1114362" xmlDataType="short"/>
    </xmlCellPr>
  </singleXmlCell>
  <singleXmlCell id="241" xr6:uid="{00000000-000C-0000-FFFF-FFFFE6000000}" r="B3" connectionId="0">
    <xmlCellPr id="1" xr6:uid="{00000000-0010-0000-E600-000001000000}" uniqueName="P1114363">
      <xmlPr mapId="1" xpath="/GIKU-UOP-DION/KontrolaIRizici_1000430/P1114363" xmlDataType="integer"/>
    </xmlCellPr>
  </singleXmlCell>
  <singleXmlCell id="242" xr6:uid="{00000000-000C-0000-FFFF-FFFFE7000000}" r="B4" connectionId="0">
    <xmlCellPr id="1" xr6:uid="{00000000-0010-0000-E700-000001000000}" uniqueName="P1114364">
      <xmlPr mapId="1" xpath="/GIKU-UOP-DION/KontrolaIRizici_1000430/P1114364" xmlDataType="integer"/>
    </xmlCellPr>
  </singleXmlCell>
  <singleXmlCell id="243" xr6:uid="{00000000-000C-0000-FFFF-FFFFE8000000}" r="B5" connectionId="0">
    <xmlCellPr id="1" xr6:uid="{00000000-0010-0000-E800-000001000000}" uniqueName="P1114365">
      <xmlPr mapId="1" xpath="/GIKU-UOP-DION/KontrolaIRizici_1000430/P1114365" xmlDataType="decimal"/>
    </xmlCellPr>
  </singleXmlCell>
  <singleXmlCell id="244" xr6:uid="{00000000-000C-0000-FFFF-FFFFE9000000}" r="C6" connectionId="0">
    <xmlCellPr id="1" xr6:uid="{00000000-0010-0000-E900-000001000000}" uniqueName="P1114366">
      <xmlPr mapId="1" xpath="/GIKU-UOP-DION/KontrolaIRizici_1000430/P1114366" xmlDataType="short"/>
    </xmlCellPr>
  </singleXmlCell>
  <singleXmlCell id="245" xr6:uid="{00000000-000C-0000-FFFF-FFFFEA000000}" r="B7" connectionId="0">
    <xmlCellPr id="1" xr6:uid="{00000000-0010-0000-EA00-000001000000}" uniqueName="P1114367">
      <xmlPr mapId="1" xpath="/GIKU-UOP-DION/KontrolaIRizici_1000430/P1114367" xmlDataType="decimal"/>
    </xmlCellPr>
  </singleXmlCell>
  <singleXmlCell id="246" xr6:uid="{00000000-000C-0000-FFFF-FFFFEB000000}" r="C8" connectionId="0">
    <xmlCellPr id="1" xr6:uid="{00000000-0010-0000-EB00-000001000000}" uniqueName="P1114368">
      <xmlPr mapId="1" xpath="/GIKU-UOP-DION/KontrolaIRizici_1000430/P1114368" xmlDataType="short"/>
    </xmlCellPr>
  </singleXmlCell>
  <singleXmlCell id="247" xr6:uid="{00000000-000C-0000-FFFF-FFFFEC000000}" r="C9" connectionId="0">
    <xmlCellPr id="1" xr6:uid="{00000000-0010-0000-EC00-000001000000}" uniqueName="P1114370">
      <xmlPr mapId="1" xpath="/GIKU-UOP-DION/KontrolaIRizici_1000430/P1114370" xmlDataType="short"/>
    </xmlCellPr>
  </singleXmlCell>
  <singleXmlCell id="248" xr6:uid="{00000000-000C-0000-FFFF-FFFFED000000}" r="B10" connectionId="0">
    <xmlCellPr id="1" xr6:uid="{00000000-0010-0000-ED00-000001000000}" uniqueName="P1114371">
      <xmlPr mapId="1" xpath="/GIKU-UOP-DION/KontrolaIRizici_1000430/P1114371" xmlDataType="integer"/>
    </xmlCellPr>
  </singleXmlCell>
  <singleXmlCell id="249" xr6:uid="{00000000-000C-0000-FFFF-FFFFEE000000}" r="C11" connectionId="0">
    <xmlCellPr id="1" xr6:uid="{00000000-0010-0000-EE00-000001000000}" uniqueName="P1114372">
      <xmlPr mapId="1" xpath="/GIKU-UOP-DION/KontrolaIRizici_1000430/P1114372" xmlDataType="short"/>
    </xmlCellPr>
  </singleXmlCell>
  <singleXmlCell id="250" xr6:uid="{00000000-000C-0000-FFFF-FFFFEF000000}" r="B12" connectionId="0">
    <xmlCellPr id="1" xr6:uid="{00000000-0010-0000-EF00-000001000000}" uniqueName="P1114373">
      <xmlPr mapId="1" xpath="/GIKU-UOP-DION/KontrolaIRizici_1000430/P1114373" xmlDataType="integer"/>
    </xmlCellPr>
  </singleXmlCell>
  <singleXmlCell id="251" xr6:uid="{00000000-000C-0000-FFFF-FFFFF0000000}" r="C13" connectionId="0">
    <xmlCellPr id="1" xr6:uid="{00000000-0010-0000-F000-000001000000}" uniqueName="P1114374">
      <xmlPr mapId="1" xpath="/GIKU-UOP-DION/KontrolaIRizici_1000430/P1114374" xmlDataType="short"/>
    </xmlCellPr>
  </singleXmlCell>
  <singleXmlCell id="252" xr6:uid="{00000000-000C-0000-FFFF-FFFFF1000000}" r="C14" connectionId="0">
    <xmlCellPr id="1" xr6:uid="{00000000-0010-0000-F100-000001000000}" uniqueName="P1114379">
      <xmlPr mapId="1" xpath="/GIKU-UOP-DION/KontrolaIRizici_1000430/P1114379" xmlDataType="short"/>
    </xmlCellPr>
  </singleXmlCell>
  <singleXmlCell id="253" xr6:uid="{00000000-000C-0000-FFFF-FFFFF2000000}" r="B15" connectionId="0">
    <xmlCellPr id="1" xr6:uid="{00000000-0010-0000-F200-000001000000}" uniqueName="P1114380">
      <xmlPr mapId="1" xpath="/GIKU-UOP-DION/KontrolaIRizici_1000430/P1114380" xmlDataType="integer"/>
    </xmlCellPr>
  </singleXmlCell>
  <singleXmlCell id="254" xr6:uid="{00000000-000C-0000-FFFF-FFFFF3000000}" r="B16" connectionId="0">
    <xmlCellPr id="1" xr6:uid="{00000000-0010-0000-F300-000001000000}" uniqueName="P1114381">
      <xmlPr mapId="1" xpath="/GIKU-UOP-DION/KontrolaIRizici_1000430/P1114381" xmlDataType="integer"/>
    </xmlCellPr>
  </singleXmlCell>
  <singleXmlCell id="255" xr6:uid="{00000000-000C-0000-FFFF-FFFFF4000000}" r="B17" connectionId="0">
    <xmlCellPr id="1" xr6:uid="{00000000-0010-0000-F400-000001000000}" uniqueName="P1114382">
      <xmlPr mapId="1" xpath="/GIKU-UOP-DION/KontrolaIRizici_1000430/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5000000}" r="C2" connectionId="0">
    <xmlCellPr id="1" xr6:uid="{00000000-0010-0000-F500-000001000000}" uniqueName="P1114355">
      <xmlPr mapId="1" xpath="/GIKU-UOP-DION/OdnosiSUlagateljima_1000431/P1114355" xmlDataType="short"/>
    </xmlCellPr>
  </singleXmlCell>
  <singleXmlCell id="257" xr6:uid="{00000000-000C-0000-FFFF-FFFFF6000000}" r="C3" connectionId="0">
    <xmlCellPr id="1" xr6:uid="{00000000-0010-0000-F600-000001000000}" uniqueName="P1114356">
      <xmlPr mapId="1" xpath="/GIKU-UOP-DION/OdnosiSUlagateljima_1000431/P1114356" xmlDataType="short"/>
    </xmlCellPr>
  </singleXmlCell>
  <singleXmlCell id="259" xr6:uid="{00000000-000C-0000-FFFF-FFFFF7000000}" r="C4" connectionId="0">
    <xmlCellPr id="1" xr6:uid="{00000000-0010-0000-F700-000001000000}" uniqueName="P1114358">
      <xmlPr mapId="1" xpath="/GIKU-UOP-DION/OdnosiSUlagateljima_1000431/P1114358" xmlDataType="short"/>
    </xmlCellPr>
  </singleXmlCell>
  <singleXmlCell id="260" xr6:uid="{00000000-000C-0000-FFFF-FFFFF8000000}" r="B5" connectionId="0">
    <xmlCellPr id="1" xr6:uid="{00000000-0010-0000-F800-000001000000}" uniqueName="P1114359">
      <xmlPr mapId="1" xpath="/GIKU-UOP-DION/OdnosiSUlagateljima_1000431/P1114359" xmlDataType="integer"/>
    </xmlCellPr>
  </singleXmlCell>
  <singleXmlCell id="261" xr6:uid="{00000000-000C-0000-FFFF-FFFFF9000000}" r="C6" connectionId="0">
    <xmlCellPr id="1" xr6:uid="{00000000-0010-0000-F900-000001000000}"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2" xr6:uid="{00000000-000C-0000-FFFF-FFFFFA000000}" r="C2" connectionId="0">
    <xmlCellPr id="1" xr6:uid="{00000000-0010-0000-FA00-000001000000}" uniqueName="P1114337">
      <xmlPr mapId="1" xpath="/GIKU-UOP-DION/SukobInteresa_1000432/P1114337" xmlDataType="short"/>
    </xmlCellPr>
  </singleXmlCell>
  <singleXmlCell id="263" xr6:uid="{00000000-000C-0000-FFFF-FFFFFB000000}" r="B3" connectionId="0">
    <xmlCellPr id="1" xr6:uid="{00000000-0010-0000-FB00-000001000000}" uniqueName="P1114338">
      <xmlPr mapId="1" xpath="/GIKU-UOP-DION/SukobInteresa_1000432/P1114338" xmlDataType="decimal"/>
    </xmlCellPr>
  </singleXmlCell>
  <singleXmlCell id="264" xr6:uid="{00000000-000C-0000-FFFF-FFFFFC000000}" r="C4" connectionId="0">
    <xmlCellPr id="1" xr6:uid="{00000000-0010-0000-FC00-000001000000}" uniqueName="P1114339">
      <xmlPr mapId="1" xpath="/GIKU-UOP-DION/SukobInteresa_1000432/P1114339" xmlDataType="short"/>
    </xmlCellPr>
  </singleXmlCell>
  <singleXmlCell id="265" xr6:uid="{00000000-000C-0000-FFFF-FFFFFD000000}" r="B5" connectionId="0">
    <xmlCellPr id="1" xr6:uid="{00000000-0010-0000-FD00-000001000000}" uniqueName="P1114340">
      <xmlPr mapId="1" xpath="/GIKU-UOP-DION/SukobInteresa_1000432/P1114340" xmlDataType="decimal"/>
    </xmlCellPr>
  </singleXmlCell>
  <singleXmlCell id="266" xr6:uid="{00000000-000C-0000-FFFF-FFFFFE000000}" r="C6" connectionId="0">
    <xmlCellPr id="1" xr6:uid="{00000000-0010-0000-FE00-000001000000}" uniqueName="P1114341">
      <xmlPr mapId="1" xpath="/GIKU-UOP-DION/SukobInteresa_1000432/P1114341" xmlDataType="short"/>
    </xmlCellPr>
  </singleXmlCell>
  <singleXmlCell id="267" xr6:uid="{00000000-000C-0000-FFFF-FFFFFF000000}" r="B7" connectionId="0">
    <xmlCellPr id="1" xr6:uid="{00000000-0010-0000-FF00-000001000000}" uniqueName="P1114342">
      <xmlPr mapId="1" xpath="/GIKU-UOP-DION/SukobInteresa_1000432/P1114342" xmlDataType="decimal"/>
    </xmlCellPr>
  </singleXmlCell>
  <singleXmlCell id="268" xr6:uid="{00000000-000C-0000-FFFF-FFFF00010000}" r="C8" connectionId="0">
    <xmlCellPr id="1" xr6:uid="{00000000-0010-0000-0001-000001000000}" uniqueName="P1114343">
      <xmlPr mapId="1" xpath="/GIKU-UOP-DION/SukobInteresa_1000432/P1114343" xmlDataType="short"/>
    </xmlCellPr>
  </singleXmlCell>
  <singleXmlCell id="269" xr6:uid="{00000000-000C-0000-FFFF-FFFF01010000}" r="B9" connectionId="0">
    <xmlCellPr id="1" xr6:uid="{00000000-0010-0000-0101-000001000000}" uniqueName="P1114344">
      <xmlPr mapId="1" xpath="/GIKU-UOP-DION/SukobInteresa_1000432/P1114344" xmlDataType="decimal"/>
    </xmlCellPr>
  </singleXmlCell>
  <singleXmlCell id="270" xr6:uid="{00000000-000C-0000-FFFF-FFFF02010000}" r="C10" connectionId="0">
    <xmlCellPr id="1" xr6:uid="{00000000-0010-0000-0201-000001000000}" uniqueName="P1114345">
      <xmlPr mapId="1" xpath="/GIKU-UOP-DION/SukobInteresa_1000432/P1114345" xmlDataType="short"/>
    </xmlCellPr>
  </singleXmlCell>
  <singleXmlCell id="271" xr6:uid="{00000000-000C-0000-FFFF-FFFF03010000}" r="C11" connectionId="0">
    <xmlCellPr id="1" xr6:uid="{00000000-0010-0000-0301-000001000000}" uniqueName="P1114346">
      <xmlPr mapId="1" xpath="/GIKU-UOP-DION/SukobInteresa_1000432/P1114346" xmlDataType="short"/>
    </xmlCellPr>
  </singleXmlCell>
  <singleXmlCell id="272" xr6:uid="{00000000-000C-0000-FFFF-FFFF04010000}" r="B12" connectionId="0">
    <xmlCellPr id="1" xr6:uid="{00000000-0010-0000-0401-000001000000}" uniqueName="P1114347">
      <xmlPr mapId="1" xpath="/GIKU-UOP-DION/SukobInteresa_1000432/P1114347" xmlDataType="integer"/>
    </xmlCellPr>
  </singleXmlCell>
  <singleXmlCell id="273" xr6:uid="{00000000-000C-0000-FFFF-FFFF05010000}" r="B13" connectionId="0">
    <xmlCellPr id="1" xr6:uid="{00000000-0010-0000-0501-000001000000}" uniqueName="P1114348">
      <xmlPr mapId="1" xpath="/GIKU-UOP-DION/SukobInteresa_1000432/P1114348" xmlDataType="integer"/>
    </xmlCellPr>
  </singleXmlCell>
  <singleXmlCell id="274" xr6:uid="{00000000-000C-0000-FFFF-FFFF06010000}" r="B14" connectionId="0">
    <xmlCellPr id="1" xr6:uid="{00000000-0010-0000-0601-000001000000}" uniqueName="P1114349">
      <xmlPr mapId="1" xpath="/GIKU-UOP-DION/SukobInteresa_1000432/P1114349" xmlDataType="integer"/>
    </xmlCellPr>
  </singleXmlCell>
  <singleXmlCell id="275" xr6:uid="{00000000-000C-0000-FFFF-FFFF07010000}" r="B15" connectionId="0">
    <xmlCellPr id="1" xr6:uid="{00000000-0010-0000-0701-000001000000}" uniqueName="P1114350">
      <xmlPr mapId="1" xpath="/GIKU-UOP-DION/SukobInteresa_1000432/P1114350" xmlDataType="integer"/>
    </xmlCellPr>
  </singleXmlCell>
  <singleXmlCell id="283" xr6:uid="{00000000-000C-0000-FFFF-FFFF08010000}" r="C16" connectionId="0">
    <xmlCellPr id="1" xr6:uid="{00000000-0010-0000-0801-000001000000}" uniqueName="P1114351">
      <xmlPr mapId="1" xpath="/GIKU-UOP-DION/SukobInteresa_1000432/P1114351" xmlDataType="short"/>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9" xr6:uid="{00000000-000C-0000-FFFF-FFFF09010000}" r="B4" connectionId="0">
    <xmlCellPr id="1" xr6:uid="{00000000-0010-0000-0901-000001000000}" uniqueName="P1114329">
      <xmlPr mapId="1" xpath="/GIKU-UOP-DION/Dividenda_1000434/P1114329" xmlDataType="decimal"/>
    </xmlCellPr>
  </singleXmlCell>
  <singleXmlCell id="278" xr6:uid="{00000000-000C-0000-FFFF-FFFF0A010000}" r="C3" connectionId="0">
    <xmlCellPr id="1" xr6:uid="{00000000-0010-0000-0A01-000001000000}" uniqueName="P1114328">
      <xmlPr mapId="1" xpath="/GIKU-UOP-DION/Dividenda_1000434/P1114328" xmlDataType="short"/>
    </xmlCellPr>
  </singleXmlCell>
  <singleXmlCell id="277" xr6:uid="{00000000-000C-0000-FFFF-FFFF0B010000}" r="C2" connectionId="0">
    <xmlCellPr id="1" xr6:uid="{00000000-0010-0000-0B01-000001000000}" uniqueName="P1114327">
      <xmlPr mapId="1" xpath="/GIKU-UOP-DION/Dividenda_1000434/P1114327" xmlDataType="short"/>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80" xr6:uid="{00000000-000C-0000-FFFF-FFFF0C010000}" r="C2" connectionId="0">
    <xmlCellPr id="1" xr6:uid="{00000000-0010-0000-0C01-000001000000}" uniqueName="P1114311">
      <xmlPr mapId="1" xpath="/GIKU-UOP-DION/Kodeks_1000433/P1114311" xmlDataType="short"/>
    </xmlCellPr>
  </singleXmlCell>
  <singleXmlCell id="281" xr6:uid="{00000000-000C-0000-FFFF-FFFF0D010000}" r="C3" connectionId="0">
    <xmlCellPr id="1" xr6:uid="{00000000-0010-0000-0D01-000001000000}" uniqueName="P1114312">
      <xmlPr mapId="1" xpath="/GIKU-UOP-DION/Kodeks_1000433/P1114312" xmlDataType="short"/>
    </xmlCellPr>
  </singleXmlCell>
  <singleXmlCell id="282" xr6:uid="{00000000-000C-0000-FFFF-FFFF0E010000}" r="C4" connectionId="0">
    <xmlCellPr id="1" xr6:uid="{00000000-0010-0000-0E01-000001000000}" uniqueName="P1114313">
      <xmlPr mapId="1" xpath="/GIKU-UOP-DION/Kodeks_1000433/P1114313"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2000000}" r="C2" connectionId="0">
    <xmlCellPr id="1" xr6:uid="{00000000-0010-0000-0200-000001000000}" uniqueName="P1114271">
      <xmlPr mapId="1" xpath="/GIKU-UOP-DION/OsnovniPodaci_1000419/P1114271" xmlDataType="short"/>
    </xmlCellPr>
  </singleXmlCell>
  <singleXmlCell id="5" xr6:uid="{00000000-000C-0000-FFFF-FFFF03000000}" r="C3" connectionId="0">
    <xmlCellPr id="1" xr6:uid="{00000000-0010-0000-0300-000001000000}" uniqueName="P1114272">
      <xmlPr mapId="1" xpath="/GIKU-UOP-DION/OsnovniPodaci_1000419/P1114272" xmlDataType="short"/>
    </xmlCellPr>
  </singleXmlCell>
  <singleXmlCell id="6" xr6:uid="{00000000-000C-0000-FFFF-FFFF04000000}" r="C4" connectionId="0">
    <xmlCellPr id="1" xr6:uid="{00000000-0010-0000-0400-000001000000}" uniqueName="P1114273">
      <xmlPr mapId="1" xpath="/GIKU-UOP-DION/OsnovniPodaci_1000419/P1114273" xmlDataType="short"/>
    </xmlCellPr>
  </singleXmlCell>
  <singleXmlCell id="7" xr6:uid="{00000000-000C-0000-FFFF-FFFF05000000}" r="B5" connectionId="0">
    <xmlCellPr id="1" xr6:uid="{00000000-0010-0000-0500-000001000000}" uniqueName="P1114274">
      <xmlPr mapId="1" xpath="/GIKU-UOP-DION/OsnovniPodaci_1000419/P1114274" xmlDataType="integer"/>
    </xmlCellPr>
  </singleXmlCell>
  <singleXmlCell id="8" xr6:uid="{00000000-000C-0000-FFFF-FFFF06000000}" r="B6" connectionId="0">
    <xmlCellPr id="1" xr6:uid="{00000000-0010-0000-0600-000001000000}" uniqueName="P1114275">
      <xmlPr mapId="1" xpath="/GIKU-UOP-DION/OsnovniPodaci_1000419/P1114275" xmlDataType="integer"/>
    </xmlCellPr>
  </singleXmlCell>
  <singleXmlCell id="9" xr6:uid="{00000000-000C-0000-FFFF-FFFF07000000}" r="B7" connectionId="0">
    <xmlCellPr id="1" xr6:uid="{00000000-0010-0000-0700-000001000000}" uniqueName="P1114278">
      <xmlPr mapId="1" xpath="/GIKU-UOP-DION/OsnovniPodaci_1000419/P1114278" xmlDataType="integer"/>
    </xmlCellPr>
  </singleXmlCell>
  <singleXmlCell id="10" xr6:uid="{00000000-000C-0000-FFFF-FFFF08000000}" r="C8" connectionId="0">
    <xmlCellPr id="1" xr6:uid="{00000000-0010-0000-0800-000001000000}" uniqueName="P1114280">
      <xmlPr mapId="1" xpath="/GIKU-UOP-DION/OsnovniPodaci_1000419/P1114280" xmlDataType="short"/>
    </xmlCellPr>
  </singleXmlCell>
  <singleXmlCell id="11" xr6:uid="{00000000-000C-0000-FFFF-FFFF09000000}" r="B9" connectionId="0">
    <xmlCellPr id="1" xr6:uid="{00000000-0010-0000-0900-000001000000}" uniqueName="P1114281">
      <xmlPr mapId="1" xpath="/GIKU-UOP-DION/OsnovniPodaci_1000419/P1114281" xmlDataType="integer"/>
    </xmlCellPr>
  </singleXmlCell>
  <singleXmlCell id="12" xr6:uid="{00000000-000C-0000-FFFF-FFFF0A000000}" r="B10" connectionId="0">
    <xmlCellPr id="1" xr6:uid="{00000000-0010-0000-0A00-000001000000}" uniqueName="P1114283">
      <xmlPr mapId="1" xpath="/GIKU-UOP-DION/OsnovniPodaci_1000419/P1114283" xmlDataType="integer"/>
    </xmlCellPr>
  </singleXmlCell>
  <singleXmlCell id="13" xr6:uid="{00000000-000C-0000-FFFF-FFFF0B000000}" r="B11" connectionId="0">
    <xmlCellPr id="1" xr6:uid="{00000000-0010-0000-0B00-000001000000}" uniqueName="P1116100">
      <xmlPr mapId="1" xpath="/GIKU-UOP-DION/OsnovniPodaci_1000419/P1116100" xmlDataType="decimal"/>
    </xmlCellPr>
  </singleXmlCell>
  <singleXmlCell id="14" xr6:uid="{00000000-000C-0000-FFFF-FFFF0C000000}" r="B12" connectionId="0">
    <xmlCellPr id="1" xr6:uid="{00000000-0010-0000-0C00-000001000000}" uniqueName="P1114285">
      <xmlPr mapId="1" xpath="/GIKU-UOP-DION/OsnovniPodaci_1000419/P1114285" xmlDataType="integer"/>
    </xmlCellPr>
  </singleXmlCell>
  <singleXmlCell id="15" xr6:uid="{00000000-000C-0000-FFFF-FFFF0D000000}" r="B13" connectionId="0">
    <xmlCellPr id="1" xr6:uid="{00000000-0010-0000-0D00-000001000000}" uniqueName="P1114286">
      <xmlPr mapId="1" xpath="/GIKU-UOP-DION/OsnovniPodaci_1000419/P1114286" xmlDataType="integer"/>
    </xmlCellPr>
  </singleXmlCell>
  <singleXmlCell id="16" xr6:uid="{00000000-000C-0000-FFFF-FFFF0E000000}" r="B14" connectionId="0">
    <xmlCellPr id="1" xr6:uid="{00000000-0010-0000-0E00-000001000000}" uniqueName="P1116101">
      <xmlPr mapId="1" xpath="/GIKU-UOP-DION/OsnovniPodaci_1000419/P1116101" xmlDataType="decimal"/>
    </xmlCellPr>
  </singleXmlCell>
  <singleXmlCell id="17" xr6:uid="{00000000-000C-0000-FFFF-FFFF0F000000}" r="B15" connectionId="0">
    <xmlCellPr id="1" xr6:uid="{00000000-0010-0000-0F00-000001000000}" uniqueName="P1114288">
      <xmlPr mapId="1" xpath="/GIKU-UOP-DION/OsnovniPodaci_1000419/P1114288" xmlDataType="decimal"/>
    </xmlCellPr>
  </singleXmlCell>
  <singleXmlCell id="18" xr6:uid="{00000000-000C-0000-FFFF-FFFF10000000}" r="B16" connectionId="0">
    <xmlCellPr id="1" xr6:uid="{00000000-0010-0000-1000-000001000000}" uniqueName="P1114289">
      <xmlPr mapId="1" xpath="/GIKU-UOP-DION/OsnovniPodaci_1000419/P1114289" xmlDataType="decimal"/>
    </xmlCellPr>
  </singleXmlCell>
  <singleXmlCell id="19" xr6:uid="{00000000-000C-0000-FFFF-FFFF11000000}" r="C17" connectionId="0">
    <xmlCellPr id="1" xr6:uid="{00000000-0010-0000-1100-000001000000}" uniqueName="P1114299">
      <xmlPr mapId="1" xpath="/GIKU-UOP-DION/OsnovniPodaci_1000419/P1114299" xmlDataType="short"/>
    </xmlCellPr>
  </singleXmlCell>
  <singleXmlCell id="20" xr6:uid="{00000000-000C-0000-FFFF-FFFF12000000}" r="B18" connectionId="0">
    <xmlCellPr id="1" xr6:uid="{00000000-0010-0000-1200-000001000000}" uniqueName="P1116102">
      <xmlPr mapId="1" xpath="/GIKU-UOP-DION/OsnovniPodaci_1000419/P1116102" xmlDataType="decimal"/>
    </xmlCellPr>
  </singleXmlCell>
  <singleXmlCell id="21" xr6:uid="{00000000-000C-0000-FFFF-FFFF13000000}" r="C19" connectionId="0">
    <xmlCellPr id="1" xr6:uid="{00000000-0010-0000-1300-000001000000}" uniqueName="P1116103">
      <xmlPr mapId="1" xpath="/GIKU-UOP-DION/OsnovniPodaci_1000419/P1116103" xmlDataType="short"/>
    </xmlCellPr>
  </singleXmlCell>
  <singleXmlCell id="22" xr6:uid="{00000000-000C-0000-FFFF-FFFF14000000}" r="C20" connectionId="0">
    <xmlCellPr id="1" xr6:uid="{00000000-0010-0000-1400-000001000000}" uniqueName="P1116104">
      <xmlPr mapId="1" xpath="/GIKU-UOP-DION/OsnovniPodaci_1000419/P1116104" xmlDataType="short"/>
    </xmlCellPr>
  </singleXmlCell>
  <singleXmlCell id="23" xr6:uid="{00000000-000C-0000-FFFF-FFFF15000000}" r="B21" connectionId="0">
    <xmlCellPr id="1" xr6:uid="{00000000-0010-0000-1500-000001000000}" uniqueName="P1116105">
      <xmlPr mapId="1" xpath="/GIKU-UOP-DION/OsnovniPodaci_1000419/P1116105" xmlDataType="decimal"/>
    </xmlCellPr>
  </singleXmlCell>
  <singleXmlCell id="24" xr6:uid="{00000000-000C-0000-FFFF-FFFF16000000}" r="C22" connectionId="0">
    <xmlCellPr id="1" xr6:uid="{00000000-0010-0000-1600-000001000000}" uniqueName="P1116106">
      <xmlPr mapId="1" xpath="/GIKU-UOP-DION/OsnovniPodaci_1000419/P1116106" xmlDataType="short"/>
    </xmlCellPr>
  </singleXmlCell>
  <singleXmlCell id="25" xr6:uid="{00000000-000C-0000-FFFF-FFFF17000000}" r="C23" connectionId="0">
    <xmlCellPr id="1" xr6:uid="{00000000-0010-0000-1700-000001000000}" uniqueName="P1116107">
      <xmlPr mapId="1" xpath="/GIKU-UOP-DION/OsnovniPodaci_1000419/P1116107" xmlDataType="short"/>
    </xmlCellPr>
  </singleXmlCell>
  <singleXmlCell id="26" xr6:uid="{00000000-000C-0000-FFFF-FFFF18000000}" r="B24" connectionId="0">
    <xmlCellPr id="1" xr6:uid="{00000000-0010-0000-1800-000001000000}" uniqueName="P1116108">
      <xmlPr mapId="1" xpath="/GIKU-UOP-DION/OsnovniPodaci_1000419/P1116108" xmlDataType="integer"/>
    </xmlCellPr>
  </singleXmlCell>
  <singleXmlCell id="27" xr6:uid="{00000000-000C-0000-FFFF-FFFF19000000}" r="C25" connectionId="0">
    <xmlCellPr id="1" xr6:uid="{00000000-0010-0000-1900-000001000000}" uniqueName="P1116109">
      <xmlPr mapId="1" xpath="/GIKU-UOP-DION/OsnovniPodaci_1000419/P1116109" xmlDataType="short"/>
    </xmlCellPr>
  </singleXmlCell>
  <singleXmlCell id="28" xr6:uid="{00000000-000C-0000-FFFF-FFFF1A000000}" r="B26" connectionId="0">
    <xmlCellPr id="1" xr6:uid="{00000000-0010-0000-1A00-000001000000}" uniqueName="P1116110">
      <xmlPr mapId="1" xpath="/GIKU-UOP-DION/OsnovniPodaci_1000419/P1116110" xmlDataType="integer"/>
    </xmlCellPr>
  </singleXmlCell>
  <singleXmlCell id="29" xr6:uid="{00000000-000C-0000-FFFF-FFFF1B000000}" r="C27" connectionId="0">
    <xmlCellPr id="1" xr6:uid="{00000000-0010-0000-1B00-000001000000}" uniqueName="P1116111">
      <xmlPr mapId="1" xpath="/GIKU-UOP-DION/OsnovniPodaci_1000419/P1116111" xmlDataType="short"/>
    </xmlCellPr>
  </singleXmlCell>
  <singleXmlCell id="30" xr6:uid="{00000000-000C-0000-FFFF-FFFF1C000000}" r="B28" connectionId="0">
    <xmlCellPr id="1" xr6:uid="{00000000-0010-0000-1C00-000001000000}" uniqueName="P1116112">
      <xmlPr mapId="1" xpath="/GIKU-UOP-DION/OsnovniPodaci_1000419/P1116112" xmlDataType="integer"/>
    </xmlCellPr>
  </singleXmlCell>
  <singleXmlCell id="31" xr6:uid="{00000000-000C-0000-FFFF-FFFF1D000000}" r="C29" connectionId="0">
    <xmlCellPr id="1" xr6:uid="{00000000-0010-0000-1D00-000001000000}" uniqueName="P1116113">
      <xmlPr mapId="1" xpath="/GIKU-UOP-DION/OsnovniPodaci_1000419/P1116113" xmlDataType="short"/>
    </xmlCellPr>
  </singleXmlCell>
  <singleXmlCell id="32" xr6:uid="{00000000-000C-0000-FFFF-FFFF1E000000}" r="B30" connectionId="0">
    <xmlCellPr id="1" xr6:uid="{00000000-0010-0000-1E00-000001000000}" uniqueName="P1116114">
      <xmlPr mapId="1" xpath="/GIKU-UOP-DION/OsnovniPodaci_1000419/P1116114" xmlDataType="integer"/>
    </xmlCellPr>
  </singleXmlCell>
  <singleXmlCell id="33" xr6:uid="{00000000-000C-0000-FFFF-FFFF1F000000}" r="B31" connectionId="0">
    <xmlCellPr id="1" xr6:uid="{00000000-0010-0000-1F00-000001000000}" uniqueName="P1116115">
      <xmlPr mapId="1" xpath="/GIKU-UOP-DION/OsnovniPodaci_1000419/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 xr6:uid="{00000000-000C-0000-FFFF-FFFF22000000}" r="C2" connectionId="0">
    <xmlCellPr id="1" xr6:uid="{00000000-0010-0000-2200-000001000000}" uniqueName="P1114491">
      <xmlPr mapId="1" xpath="/GIKU-UOP-DION/OdboriNO_1000422/P1114491" xmlDataType="short"/>
    </xmlCellPr>
  </singleXmlCell>
  <singleXmlCell id="35" xr6:uid="{00000000-000C-0000-FFFF-FFFF23000000}" r="B3" connectionId="0">
    <xmlCellPr id="1" xr6:uid="{00000000-0010-0000-2300-000001000000}" uniqueName="P1114494">
      <xmlPr mapId="1" xpath="/GIKU-UOP-DION/OdboriNO_1000422/P1114494" xmlDataType="integer"/>
    </xmlCellPr>
  </singleXmlCell>
  <singleXmlCell id="36" xr6:uid="{00000000-000C-0000-FFFF-FFFF24000000}" r="B4" connectionId="0">
    <xmlCellPr id="1" xr6:uid="{00000000-0010-0000-2400-000001000000}" uniqueName="P1114495">
      <xmlPr mapId="1" xpath="/GIKU-UOP-DION/OdboriNO_1000422/P1114495" xmlDataType="integer"/>
    </xmlCellPr>
  </singleXmlCell>
  <singleXmlCell id="37" xr6:uid="{00000000-000C-0000-FFFF-FFFF25000000}" r="B5" connectionId="0">
    <xmlCellPr id="1" xr6:uid="{00000000-0010-0000-2500-000001000000}" uniqueName="P1114497">
      <xmlPr mapId="1" xpath="/GIKU-UOP-DION/OdboriNO_1000422/P1114497" xmlDataType="integer"/>
    </xmlCellPr>
  </singleXmlCell>
  <singleXmlCell id="38" xr6:uid="{00000000-000C-0000-FFFF-FFFF26000000}" r="C6" connectionId="0">
    <xmlCellPr id="1" xr6:uid="{00000000-0010-0000-2600-000001000000}" uniqueName="P1114500">
      <xmlPr mapId="1" xpath="/GIKU-UOP-DION/OdboriNO_1000422/P1114500" xmlDataType="short"/>
    </xmlCellPr>
  </singleXmlCell>
  <singleXmlCell id="39" xr6:uid="{00000000-000C-0000-FFFF-FFFF27000000}" r="C7" connectionId="0">
    <xmlCellPr id="1" xr6:uid="{00000000-0010-0000-2700-000001000000}" uniqueName="P1114504">
      <xmlPr mapId="1" xpath="/GIKU-UOP-DION/OdboriNO_1000422/P1114504" xmlDataType="short"/>
    </xmlCellPr>
  </singleXmlCell>
  <singleXmlCell id="40" xr6:uid="{00000000-000C-0000-FFFF-FFFF28000000}" r="C8" connectionId="0">
    <xmlCellPr id="1" xr6:uid="{00000000-0010-0000-2800-000001000000}" uniqueName="P1114506">
      <xmlPr mapId="1" xpath="/GIKU-UOP-DION/OdboriNO_1000422/P1114506" xmlDataType="short"/>
    </xmlCellPr>
  </singleXmlCell>
  <singleXmlCell id="41" xr6:uid="{00000000-000C-0000-FFFF-FFFF29000000}" r="B9" connectionId="0">
    <xmlCellPr id="1" xr6:uid="{00000000-0010-0000-2900-000001000000}" uniqueName="P1114507">
      <xmlPr mapId="1" xpath="/GIKU-UOP-DION/OdboriNO_1000422/P1114507" xmlDataType="integer"/>
    </xmlCellPr>
  </singleXmlCell>
  <singleXmlCell id="42" xr6:uid="{00000000-000C-0000-FFFF-FFFF2A000000}" r="B10" connectionId="0">
    <xmlCellPr id="1" xr6:uid="{00000000-0010-0000-2A00-000001000000}" uniqueName="P1114508">
      <xmlPr mapId="1" xpath="/GIKU-UOP-DION/OdboriNO_1000422/P1114508" xmlDataType="integer"/>
    </xmlCellPr>
  </singleXmlCell>
  <singleXmlCell id="43" xr6:uid="{00000000-000C-0000-FFFF-FFFF2B000000}" r="C11" connectionId="0">
    <xmlCellPr id="1" xr6:uid="{00000000-0010-0000-2B00-000001000000}" uniqueName="P1114509">
      <xmlPr mapId="1" xpath="/GIKU-UOP-DION/OdboriNO_1000422/P1114509" xmlDataType="short"/>
    </xmlCellPr>
  </singleXmlCell>
  <singleXmlCell id="45" xr6:uid="{00000000-000C-0000-FFFF-FFFF2C000000}" r="C12" connectionId="0">
    <xmlCellPr id="1" xr6:uid="{00000000-0010-0000-2C00-000001000000}" uniqueName="P1114510">
      <xmlPr mapId="1" xpath="/GIKU-UOP-DION/OdboriNO_1000422/P1114510" xmlDataType="short"/>
    </xmlCellPr>
  </singleXmlCell>
  <singleXmlCell id="46" xr6:uid="{00000000-000C-0000-FFFF-FFFF2D000000}" r="C13" connectionId="0">
    <xmlCellPr id="1" xr6:uid="{00000000-0010-0000-2D00-000001000000}" uniqueName="P1114511">
      <xmlPr mapId="1" xpath="/GIKU-UOP-DION/OdboriNO_1000422/P1114511" xmlDataType="short"/>
    </xmlCellPr>
  </singleXmlCell>
  <singleXmlCell id="47" xr6:uid="{00000000-000C-0000-FFFF-FFFF2E000000}" r="B14" connectionId="0">
    <xmlCellPr id="1" xr6:uid="{00000000-0010-0000-2E00-000001000000}" uniqueName="P1114512">
      <xmlPr mapId="1" xpath="/GIKU-UOP-DION/OdboriNO_1000422/P1114512" xmlDataType="integer"/>
    </xmlCellPr>
  </singleXmlCell>
  <singleXmlCell id="48" xr6:uid="{00000000-000C-0000-FFFF-FFFF2F000000}" r="B15" connectionId="0">
    <xmlCellPr id="1" xr6:uid="{00000000-0010-0000-2F00-000001000000}" uniqueName="P1114513">
      <xmlPr mapId="1" xpath="/GIKU-UOP-DION/OdboriNO_1000422/P1114513" xmlDataType="integer"/>
    </xmlCellPr>
  </singleXmlCell>
  <singleXmlCell id="49" xr6:uid="{00000000-000C-0000-FFFF-FFFF30000000}" r="B16" connectionId="0">
    <xmlCellPr id="1" xr6:uid="{00000000-0010-0000-3000-000001000000}" uniqueName="P1114514">
      <xmlPr mapId="1" xpath="/GIKU-UOP-DION/OdboriNO_1000422/P1114514" xmlDataType="integer"/>
    </xmlCellPr>
  </singleXmlCell>
  <singleXmlCell id="50" xr6:uid="{00000000-000C-0000-FFFF-FFFF31000000}" r="C17" connectionId="0">
    <xmlCellPr id="1" xr6:uid="{00000000-0010-0000-3100-000001000000}" uniqueName="P1114515">
      <xmlPr mapId="1" xpath="/GIKU-UOP-DION/OdboriNO_1000422/P1114515" xmlDataType="short"/>
    </xmlCellPr>
  </singleXmlCell>
  <singleXmlCell id="51" xr6:uid="{00000000-000C-0000-FFFF-FFFF32000000}" r="C18" connectionId="0">
    <xmlCellPr id="1" xr6:uid="{00000000-0010-0000-3200-000001000000}" uniqueName="P1114516">
      <xmlPr mapId="1" xpath="/GIKU-UOP-DION/OdboriNO_1000422/P1114516" xmlDataType="short"/>
    </xmlCellPr>
  </singleXmlCell>
  <singleXmlCell id="52" xr6:uid="{00000000-000C-0000-FFFF-FFFF33000000}" r="C19" connectionId="0">
    <xmlCellPr id="1" xr6:uid="{00000000-0010-0000-3300-000001000000}" uniqueName="P1114517">
      <xmlPr mapId="1" xpath="/GIKU-UOP-DION/OdboriNO_1000422/P1114517" xmlDataType="short"/>
    </xmlCellPr>
  </singleXmlCell>
  <singleXmlCell id="53" xr6:uid="{00000000-000C-0000-FFFF-FFFF34000000}" r="B20" connectionId="0">
    <xmlCellPr id="1" xr6:uid="{00000000-0010-0000-3400-000001000000}" uniqueName="P1114518">
      <xmlPr mapId="1" xpath="/GIKU-UOP-DION/OdboriNO_1000422/P1114518" xmlDataType="integer"/>
    </xmlCellPr>
  </singleXmlCell>
  <singleXmlCell id="54" xr6:uid="{00000000-000C-0000-FFFF-FFFF35000000}" r="B21" connectionId="0">
    <xmlCellPr id="1" xr6:uid="{00000000-0010-0000-3500-000001000000}" uniqueName="P1114519">
      <xmlPr mapId="1" xpath="/GIKU-UOP-DION/OdboriNO_1000422/P1114519" xmlDataType="integer"/>
    </xmlCellPr>
  </singleXmlCell>
  <singleXmlCell id="55" xr6:uid="{00000000-000C-0000-FFFF-FFFF36000000}" r="C22" connectionId="0">
    <xmlCellPr id="1" xr6:uid="{00000000-0010-0000-3600-000001000000}" uniqueName="P1114526">
      <xmlPr mapId="1" xpath="/GIKU-UOP-DION/OdboriNO_1000422/P1114526" xmlDataType="short"/>
    </xmlCellPr>
  </singleXmlCell>
  <singleXmlCell id="56" xr6:uid="{00000000-000C-0000-FFFF-FFFF37000000}" r="C23" connectionId="0">
    <xmlCellPr id="1" xr6:uid="{00000000-0010-0000-3700-000001000000}" uniqueName="P1114527">
      <xmlPr mapId="1" xpath="/GIKU-UOP-DION/OdboriNO_1000422/P1114527" xmlDataType="short"/>
    </xmlCellPr>
  </singleXmlCell>
  <singleXmlCell id="57" xr6:uid="{00000000-000C-0000-FFFF-FFFF38000000}" r="C24" connectionId="0">
    <xmlCellPr id="1" xr6:uid="{00000000-0010-0000-3800-000001000000}" uniqueName="P1114528">
      <xmlPr mapId="1" xpath="/GIKU-UOP-DION/OdboriNO_1000422/P1114528" xmlDataType="short"/>
    </xmlCellPr>
  </singleXmlCell>
  <singleXmlCell id="58" xr6:uid="{00000000-000C-0000-FFFF-FFFF39000000}" r="B25" connectionId="0">
    <xmlCellPr id="1" xr6:uid="{00000000-0010-0000-3900-000001000000}" uniqueName="P1114529">
      <xmlPr mapId="1" xpath="/GIKU-UOP-DION/OdboriNO_1000422/P1114529" xmlDataType="integer"/>
    </xmlCellPr>
  </singleXmlCell>
  <singleXmlCell id="59" xr6:uid="{00000000-000C-0000-FFFF-FFFF3A000000}" r="B26" connectionId="0">
    <xmlCellPr id="1" xr6:uid="{00000000-0010-0000-3A00-000001000000}" uniqueName="P1114530">
      <xmlPr mapId="1" xpath="/GIKU-UOP-DION/OdboriNO_1000422/P1114530" xmlDataType="integer"/>
    </xmlCellPr>
  </singleXmlCell>
  <singleXmlCell id="60" xr6:uid="{00000000-000C-0000-FFFF-FFFF3B000000}" r="B27" connectionId="0">
    <xmlCellPr id="1" xr6:uid="{00000000-0010-0000-3B00-000001000000}" uniqueName="P1114531">
      <xmlPr mapId="1" xpath="/GIKU-UOP-DION/OdboriNO_1000422/P1114531" xmlDataType="integer"/>
    </xmlCellPr>
  </singleXmlCell>
  <singleXmlCell id="61" xr6:uid="{00000000-000C-0000-FFFF-FFFF3C000000}" r="C28" connectionId="0">
    <xmlCellPr id="1" xr6:uid="{00000000-0010-0000-3C00-000001000000}" uniqueName="P1114532">
      <xmlPr mapId="1" xpath="/GIKU-UOP-DION/OdboriNO_1000422/P1114532" xmlDataType="short"/>
    </xmlCellPr>
  </singleXmlCell>
  <singleXmlCell id="62" xr6:uid="{00000000-000C-0000-FFFF-FFFF3D000000}" r="C29" connectionId="0">
    <xmlCellPr id="1" xr6:uid="{00000000-0010-0000-3D00-000001000000}" uniqueName="P1114533">
      <xmlPr mapId="1" xpath="/GIKU-UOP-DION/OdboriNO_1000422/P1114533" xmlDataType="short"/>
    </xmlCellPr>
  </singleXmlCell>
  <singleXmlCell id="64" xr6:uid="{00000000-000C-0000-FFFF-FFFF3E000000}" r="B31" connectionId="0">
    <xmlCellPr id="1" xr6:uid="{00000000-0010-0000-3E00-000001000000}" uniqueName="P1114535">
      <xmlPr mapId="1" xpath="/GIKU-UOP-DION/OdboriNO_1000422/P1114535" xmlDataType="integer"/>
    </xmlCellPr>
  </singleXmlCell>
  <singleXmlCell id="65" xr6:uid="{00000000-000C-0000-FFFF-FFFF3F000000}" r="B32" connectionId="0">
    <xmlCellPr id="1" xr6:uid="{00000000-0010-0000-3F00-000001000000}" uniqueName="P1114536">
      <xmlPr mapId="1" xpath="/GIKU-UOP-DION/OdboriNO_1000422/P1114536" xmlDataType="integer"/>
    </xmlCellPr>
  </singleXmlCell>
  <singleXmlCell id="66" xr6:uid="{00000000-000C-0000-FFFF-FFFF40000000}" r="C33" connectionId="0">
    <xmlCellPr id="1" xr6:uid="{00000000-0010-0000-4000-000001000000}" uniqueName="P1114537">
      <xmlPr mapId="1" xpath="/GIKU-UOP-DION/OdboriNO_1000422/P1114537" xmlDataType="short"/>
    </xmlCellPr>
  </singleXmlCell>
  <singleXmlCell id="67" xr6:uid="{00000000-000C-0000-FFFF-FFFF41000000}" r="B34" connectionId="0">
    <xmlCellPr id="1" xr6:uid="{00000000-0010-0000-4100-000001000000}" uniqueName="P1114538">
      <xmlPr mapId="1" xpath="/GIKU-UOP-DION/OdboriNO_1000422/P1114538" xmlDataType="integer"/>
    </xmlCellPr>
  </singleXmlCell>
  <singleXmlCell id="68" xr6:uid="{00000000-000C-0000-FFFF-FFFF42000000}" r="B35" connectionId="0">
    <xmlCellPr id="1" xr6:uid="{00000000-0010-0000-4200-000001000000}" uniqueName="P1114539">
      <xmlPr mapId="1" xpath="/GIKU-UOP-DION/OdboriNO_1000422/P1114539" xmlDataType="integer"/>
    </xmlCellPr>
  </singleXmlCell>
  <singleXmlCell id="211" xr6:uid="{00000000-000C-0000-FFFF-FFFF43000000}" r="C36" connectionId="0">
    <xmlCellPr id="1" xr6:uid="{00000000-0010-0000-4300-000001000000}" uniqueName="P1114540">
      <xmlPr mapId="1" xpath="/GIKU-UOP-DION/OdboriNO_1000422/P1114540" xmlDataType="short"/>
    </xmlCellPr>
  </singleXmlCell>
  <singleXmlCell id="63" xr6:uid="{00000000-000C-0000-FFFF-FFFF44000000}" r="C30" connectionId="0">
    <xmlCellPr id="1" xr6:uid="{00000000-0010-0000-4400-000001000000}" uniqueName="P1114534">
      <xmlPr mapId="1" xpath="/GIKU-UOP-DION/OdboriNO_1000422/P1114534" xmlDataType="short"/>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9" xr6:uid="{00000000-000C-0000-FFFF-FFFF45000000}" r="C2" connectionId="0">
    <xmlCellPr id="1" xr6:uid="{00000000-0010-0000-4500-000001000000}" uniqueName="P1114541">
      <xmlPr mapId="1" xpath="/GIKU-UOP-DION/SjedniceUpraveINO_1000423/P1114541" xmlDataType="short"/>
    </xmlCellPr>
  </singleXmlCell>
  <singleXmlCell id="70" xr6:uid="{00000000-000C-0000-FFFF-FFFF46000000}" r="B3" connectionId="0">
    <xmlCellPr id="1" xr6:uid="{00000000-0010-0000-4600-000001000000}" uniqueName="P1114542">
      <xmlPr mapId="1" xpath="/GIKU-UOP-DION/SjedniceUpraveINO_1000423/P1114542" xmlDataType="integer"/>
    </xmlCellPr>
  </singleXmlCell>
  <singleXmlCell id="71" xr6:uid="{00000000-000C-0000-FFFF-FFFF47000000}" r="B4" connectionId="0">
    <xmlCellPr id="1" xr6:uid="{00000000-0010-0000-4700-000001000000}" uniqueName="P1114543">
      <xmlPr mapId="1" xpath="/GIKU-UOP-DION/SjedniceUpraveINO_1000423/P1114543" xmlDataType="integer"/>
    </xmlCellPr>
  </singleXmlCell>
  <singleXmlCell id="72" xr6:uid="{00000000-000C-0000-FFFF-FFFF48000000}" r="C5" connectionId="0">
    <xmlCellPr id="1" xr6:uid="{00000000-0010-0000-4800-000001000000}" uniqueName="P1114544">
      <xmlPr mapId="1" xpath="/GIKU-UOP-DION/SjedniceUpraveINO_1000423/P1114544" xmlDataType="short"/>
    </xmlCellPr>
  </singleXmlCell>
  <singleXmlCell id="73" xr6:uid="{00000000-000C-0000-FFFF-FFFF49000000}" r="C6" connectionId="0">
    <xmlCellPr id="1" xr6:uid="{00000000-0010-0000-4900-000001000000}" uniqueName="P1114545">
      <xmlPr mapId="1" xpath="/GIKU-UOP-DION/SjedniceUpraveINO_1000423/P1114545" xmlDataType="short"/>
    </xmlCellPr>
  </singleXmlCell>
  <singleXmlCell id="74" xr6:uid="{00000000-000C-0000-FFFF-FFFF4A000000}" r="C7" connectionId="0">
    <xmlCellPr id="1" xr6:uid="{00000000-0010-0000-4A00-000001000000}" uniqueName="P1114546">
      <xmlPr mapId="1" xpath="/GIKU-UOP-DION/SjedniceUpraveINO_1000423/P1114546" xmlDataType="short"/>
    </xmlCellPr>
  </singleXmlCell>
  <singleXmlCell id="75" xr6:uid="{00000000-000C-0000-FFFF-FFFF4B000000}" r="B8" connectionId="0">
    <xmlCellPr id="1" xr6:uid="{00000000-0010-0000-4B00-000001000000}" uniqueName="P1114547">
      <xmlPr mapId="1" xpath="/GIKU-UOP-DION/SjedniceUpraveINO_1000423/P1114547" xmlDataType="integer"/>
    </xmlCellPr>
  </singleXmlCell>
  <singleXmlCell id="76" xr6:uid="{00000000-000C-0000-FFFF-FFFF4C000000}" r="B9" connectionId="0">
    <xmlCellPr id="1" xr6:uid="{00000000-0010-0000-4C00-000001000000}" uniqueName="P1114548">
      <xmlPr mapId="1" xpath="/GIKU-UOP-DION/SjedniceUpraveINO_1000423/P1114548" xmlDataType="integer"/>
    </xmlCellPr>
  </singleXmlCell>
  <singleXmlCell id="77" xr6:uid="{00000000-000C-0000-FFFF-FFFF4D000000}" r="C10" connectionId="0">
    <xmlCellPr id="1" xr6:uid="{00000000-0010-0000-4D00-000001000000}" uniqueName="P1114549">
      <xmlPr mapId="1" xpath="/GIKU-UOP-DION/SjedniceUpraveINO_1000423/P1114549" xmlDataType="short"/>
    </xmlCellPr>
  </singleXmlCell>
  <singleXmlCell id="78" xr6:uid="{00000000-000C-0000-FFFF-FFFF4E000000}" r="C11" connectionId="0">
    <xmlCellPr id="1" xr6:uid="{00000000-0010-0000-4E00-000001000000}" uniqueName="P1114550">
      <xmlPr mapId="1" xpath="/GIKU-UOP-DION/SjedniceUpraveINO_1000423/P1114550" xmlDataType="short"/>
    </xmlCellPr>
  </singleXmlCell>
  <singleXmlCell id="79" xr6:uid="{00000000-000C-0000-FFFF-FFFF4F000000}" r="B12" connectionId="0">
    <xmlCellPr id="1" xr6:uid="{00000000-0010-0000-4F00-000001000000}"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0" xr6:uid="{00000000-000C-0000-FFFF-FFFF50000000}" r="C2" connectionId="0">
    <xmlCellPr id="1" xr6:uid="{00000000-0010-0000-5000-000001000000}" uniqueName="P1114276">
      <xmlPr mapId="1" xpath="/GIKU-UOP-DION/StrukturaUpraveINO_1000424/P1114276" xmlDataType="short"/>
    </xmlCellPr>
  </singleXmlCell>
  <singleXmlCell id="81" xr6:uid="{00000000-000C-0000-FFFF-FFFF51000000}" r="B3" connectionId="0">
    <xmlCellPr id="1" xr6:uid="{00000000-0010-0000-5100-000001000000}" uniqueName="P1114277">
      <xmlPr mapId="1" xpath="/GIKU-UOP-DION/StrukturaUpraveINO_1000424/P1114277" xmlDataType="integer"/>
    </xmlCellPr>
  </singleXmlCell>
  <singleXmlCell id="82" xr6:uid="{00000000-000C-0000-FFFF-FFFF52000000}" r="C4" connectionId="0">
    <xmlCellPr id="1" xr6:uid="{00000000-0010-0000-5200-000001000000}" uniqueName="P1114279">
      <xmlPr mapId="1" xpath="/GIKU-UOP-DION/StrukturaUpraveINO_1000424/P1114279" xmlDataType="short"/>
    </xmlCellPr>
  </singleXmlCell>
  <singleXmlCell id="83" xr6:uid="{00000000-000C-0000-FFFF-FFFF53000000}" r="B5" connectionId="0">
    <xmlCellPr id="1" xr6:uid="{00000000-0010-0000-5300-000001000000}" uniqueName="P1114282">
      <xmlPr mapId="1" xpath="/GIKU-UOP-DION/StrukturaUpraveINO_1000424/P1114282" xmlDataType="integer"/>
    </xmlCellPr>
  </singleXmlCell>
  <singleXmlCell id="84" xr6:uid="{00000000-000C-0000-FFFF-FFFF54000000}" r="C6" connectionId="0">
    <xmlCellPr id="1" xr6:uid="{00000000-0010-0000-5400-000001000000}" uniqueName="P1114290">
      <xmlPr mapId="1" xpath="/GIKU-UOP-DION/StrukturaUpraveINO_1000424/P1114290" xmlDataType="short"/>
    </xmlCellPr>
  </singleXmlCell>
  <singleXmlCell id="85" xr6:uid="{00000000-000C-0000-FFFF-FFFF55000000}" r="C7" connectionId="0">
    <xmlCellPr id="1" xr6:uid="{00000000-0010-0000-5500-000001000000}" uniqueName="P1114291">
      <xmlPr mapId="1" xpath="/GIKU-UOP-DION/StrukturaUpraveINO_1000424/P1114291" xmlDataType="short"/>
    </xmlCellPr>
  </singleXmlCell>
  <singleXmlCell id="86" xr6:uid="{00000000-000C-0000-FFFF-FFFF56000000}" r="C8" connectionId="0">
    <xmlCellPr id="1" xr6:uid="{00000000-0010-0000-5600-000001000000}" uniqueName="P1114292">
      <xmlPr mapId="1" xpath="/GIKU-UOP-DION/StrukturaUpraveINO_1000424/P1114292" xmlDataType="short"/>
    </xmlCellPr>
  </singleXmlCell>
  <singleXmlCell id="87" xr6:uid="{00000000-000C-0000-FFFF-FFFF57000000}" r="C9" connectionId="0">
    <xmlCellPr id="1" xr6:uid="{00000000-0010-0000-5700-000001000000}" uniqueName="P1114293">
      <xmlPr mapId="1" xpath="/GIKU-UOP-DION/StrukturaUpraveINO_1000424/P1114293" xmlDataType="short"/>
    </xmlCellPr>
  </singleXmlCell>
  <singleXmlCell id="88" xr6:uid="{00000000-000C-0000-FFFF-FFFF58000000}" r="B10" connectionId="0">
    <xmlCellPr id="1" xr6:uid="{00000000-0010-0000-5800-000001000000}" uniqueName="P1115997">
      <xmlPr mapId="1" xpath="/GIKU-UOP-DION/StrukturaUpraveINO_1000424/P1115997" xmlDataType="integer"/>
    </xmlCellPr>
  </singleXmlCell>
  <singleXmlCell id="89" xr6:uid="{00000000-000C-0000-FFFF-FFFF59000000}" r="B11" connectionId="0">
    <xmlCellPr id="1" xr6:uid="{00000000-0010-0000-5900-000001000000}" uniqueName="P1115998">
      <xmlPr mapId="1" xpath="/GIKU-UOP-DION/StrukturaUpraveINO_1000424/P1115998" xmlDataType="integer"/>
    </xmlCellPr>
  </singleXmlCell>
  <singleXmlCell id="90" xr6:uid="{00000000-000C-0000-FFFF-FFFF5A000000}" r="B12" connectionId="0">
    <xmlCellPr id="1" xr6:uid="{00000000-0010-0000-5A00-000001000000}" uniqueName="P1115999">
      <xmlPr mapId="1" xpath="/GIKU-UOP-DION/StrukturaUpraveINO_1000424/P1115999" xmlDataType="integer"/>
    </xmlCellPr>
  </singleXmlCell>
  <singleXmlCell id="91" xr6:uid="{00000000-000C-0000-FFFF-FFFF5B000000}" r="C13" connectionId="0">
    <xmlCellPr id="1" xr6:uid="{00000000-0010-0000-5B00-000001000000}" uniqueName="P1114303">
      <xmlPr mapId="1" xpath="/GIKU-UOP-DION/StrukturaUpraveINO_1000424/P1114303" xmlDataType="short"/>
    </xmlCellPr>
  </singleXmlCell>
  <singleXmlCell id="92" xr6:uid="{00000000-000C-0000-FFFF-FFFF5C000000}" r="B14" connectionId="0">
    <xmlCellPr id="1" xr6:uid="{00000000-0010-0000-5C00-000001000000}" uniqueName="P1116000">
      <xmlPr mapId="1" xpath="/GIKU-UOP-DION/StrukturaUpraveINO_1000424/P1116000" xmlDataType="integer"/>
    </xmlCellPr>
  </singleXmlCell>
  <singleXmlCell id="93" xr6:uid="{00000000-000C-0000-FFFF-FFFF5D000000}" r="B15" connectionId="0">
    <xmlCellPr id="1" xr6:uid="{00000000-0010-0000-5D00-000001000000}" uniqueName="P1116001">
      <xmlPr mapId="1" xpath="/GIKU-UOP-DION/StrukturaUpraveINO_1000424/P1116001" xmlDataType="integer"/>
    </xmlCellPr>
  </singleXmlCell>
  <singleXmlCell id="94" xr6:uid="{00000000-000C-0000-FFFF-FFFF5E000000}" r="B16" connectionId="0">
    <xmlCellPr id="1" xr6:uid="{00000000-0010-0000-5E00-000001000000}" uniqueName="P1116002">
      <xmlPr mapId="1" xpath="/GIKU-UOP-DION/StrukturaUpraveINO_1000424/P1116002" xmlDataType="integer"/>
    </xmlCellPr>
  </singleXmlCell>
  <singleXmlCell id="95" xr6:uid="{00000000-000C-0000-FFFF-FFFF5F000000}" r="C17" connectionId="0">
    <xmlCellPr id="1" xr6:uid="{00000000-0010-0000-5F00-000001000000}" uniqueName="P1114304">
      <xmlPr mapId="1" xpath="/GIKU-UOP-DION/StrukturaUpraveINO_1000424/P1114304" xmlDataType="short"/>
    </xmlCellPr>
  </singleXmlCell>
  <singleXmlCell id="96" xr6:uid="{00000000-000C-0000-FFFF-FFFF60000000}" r="B18" connectionId="0">
    <xmlCellPr id="1" xr6:uid="{00000000-0010-0000-6000-000001000000}" uniqueName="P1116003">
      <xmlPr mapId="1" xpath="/GIKU-UOP-DION/StrukturaUpraveINO_1000424/P1116003" xmlDataType="integer"/>
    </xmlCellPr>
  </singleXmlCell>
  <singleXmlCell id="97" xr6:uid="{00000000-000C-0000-FFFF-FFFF61000000}" r="B19" connectionId="0">
    <xmlCellPr id="1" xr6:uid="{00000000-0010-0000-6100-000001000000}" uniqueName="P1116004">
      <xmlPr mapId="1" xpath="/GIKU-UOP-DION/StrukturaUpraveINO_1000424/P1116004" xmlDataType="integer"/>
    </xmlCellPr>
  </singleXmlCell>
  <singleXmlCell id="98" xr6:uid="{00000000-000C-0000-FFFF-FFFF62000000}" r="B20" connectionId="0">
    <xmlCellPr id="1" xr6:uid="{00000000-0010-0000-6200-000001000000}" uniqueName="P1116005">
      <xmlPr mapId="1" xpath="/GIKU-UOP-DION/StrukturaUpraveINO_1000424/P1116005" xmlDataType="integer"/>
    </xmlCellPr>
  </singleXmlCell>
  <singleXmlCell id="99" xr6:uid="{00000000-000C-0000-FFFF-FFFF63000000}" r="C21" connectionId="0">
    <xmlCellPr id="1" xr6:uid="{00000000-0010-0000-6300-000001000000}" uniqueName="P1114314">
      <xmlPr mapId="1" xpath="/GIKU-UOP-DION/StrukturaUpraveINO_1000424/P1114314" xmlDataType="short"/>
    </xmlCellPr>
  </singleXmlCell>
  <singleXmlCell id="100" xr6:uid="{00000000-000C-0000-FFFF-FFFF64000000}" r="B22" connectionId="0">
    <xmlCellPr id="1" xr6:uid="{00000000-0010-0000-6400-000001000000}" uniqueName="P1116006">
      <xmlPr mapId="1" xpath="/GIKU-UOP-DION/StrukturaUpraveINO_1000424/P1116006" xmlDataType="integer"/>
    </xmlCellPr>
  </singleXmlCell>
  <singleXmlCell id="101" xr6:uid="{00000000-000C-0000-FFFF-FFFF65000000}" r="C23" connectionId="0">
    <xmlCellPr id="1" xr6:uid="{00000000-0010-0000-6500-000001000000}" uniqueName="P1114315">
      <xmlPr mapId="1" xpath="/GIKU-UOP-DION/StrukturaUpraveINO_1000424/P1114315" xmlDataType="short"/>
    </xmlCellPr>
  </singleXmlCell>
  <singleXmlCell id="102" xr6:uid="{00000000-000C-0000-FFFF-FFFF66000000}" r="B24" connectionId="0">
    <xmlCellPr id="1" xr6:uid="{00000000-0010-0000-6600-000001000000}" uniqueName="P1116007">
      <xmlPr mapId="1" xpath="/GIKU-UOP-DION/StrukturaUpraveINO_1000424/P1116007" xmlDataType="integer"/>
    </xmlCellPr>
  </singleXmlCell>
  <singleXmlCell id="103" xr6:uid="{00000000-000C-0000-FFFF-FFFF67000000}" r="B25" connectionId="0">
    <xmlCellPr id="1" xr6:uid="{00000000-0010-0000-6700-000001000000}" uniqueName="P1116008">
      <xmlPr mapId="1" xpath="/GIKU-UOP-DION/StrukturaUpraveINO_1000424/P1116008" xmlDataType="integer"/>
    </xmlCellPr>
  </singleXmlCell>
  <singleXmlCell id="104" xr6:uid="{00000000-000C-0000-FFFF-FFFF68000000}" r="B26" connectionId="0">
    <xmlCellPr id="1" xr6:uid="{00000000-0010-0000-6800-000001000000}" uniqueName="P1116009">
      <xmlPr mapId="1" xpath="/GIKU-UOP-DION/StrukturaUpraveINO_1000424/P1116009" xmlDataType="integer"/>
    </xmlCellPr>
  </singleXmlCell>
  <singleXmlCell id="105" xr6:uid="{00000000-000C-0000-FFFF-FFFF69000000}" r="C27" connectionId="0">
    <xmlCellPr id="1" xr6:uid="{00000000-0010-0000-6900-000001000000}" uniqueName="P1114316">
      <xmlPr mapId="1" xpath="/GIKU-UOP-DION/StrukturaUpraveINO_1000424/P1114316" xmlDataType="short"/>
    </xmlCellPr>
  </singleXmlCell>
  <singleXmlCell id="106" xr6:uid="{00000000-000C-0000-FFFF-FFFF6A000000}" r="B28" connectionId="0">
    <xmlCellPr id="1" xr6:uid="{00000000-0010-0000-6A00-000001000000}" uniqueName="P1116010">
      <xmlPr mapId="1" xpath="/GIKU-UOP-DION/StrukturaUpraveINO_1000424/P1116010" xmlDataType="integer"/>
    </xmlCellPr>
  </singleXmlCell>
  <singleXmlCell id="107" xr6:uid="{00000000-000C-0000-FFFF-FFFF6B000000}" r="B29" connectionId="0">
    <xmlCellPr id="1" xr6:uid="{00000000-0010-0000-6B00-000001000000}" uniqueName="P1116011">
      <xmlPr mapId="1" xpath="/GIKU-UOP-DION/StrukturaUpraveINO_1000424/P1116011" xmlDataType="integer"/>
    </xmlCellPr>
  </singleXmlCell>
  <singleXmlCell id="108" xr6:uid="{00000000-000C-0000-FFFF-FFFF6C000000}" r="B30" connectionId="0">
    <xmlCellPr id="1" xr6:uid="{00000000-0010-0000-6C00-000001000000}" uniqueName="P1116012">
      <xmlPr mapId="1" xpath="/GIKU-UOP-DION/StrukturaUpraveINO_1000424/P1116012" xmlDataType="integer"/>
    </xmlCellPr>
  </singleXmlCell>
  <singleXmlCell id="109" xr6:uid="{00000000-000C-0000-FFFF-FFFF6D000000}" r="C31" connectionId="0">
    <xmlCellPr id="1" xr6:uid="{00000000-0010-0000-6D00-000001000000}" uniqueName="P1114520">
      <xmlPr mapId="1" xpath="/GIKU-UOP-DION/StrukturaUpraveINO_1000424/P1114520" xmlDataType="short"/>
    </xmlCellPr>
  </singleXmlCell>
  <singleXmlCell id="110" xr6:uid="{00000000-000C-0000-FFFF-FFFF6E000000}" r="C32" connectionId="0">
    <xmlCellPr id="1" xr6:uid="{00000000-0010-0000-6E00-000001000000}" uniqueName="P1114317">
      <xmlPr mapId="1" xpath="/GIKU-UOP-DION/StrukturaUpraveINO_1000424/P1114317" xmlDataType="short"/>
    </xmlCellPr>
  </singleXmlCell>
  <singleXmlCell id="111" xr6:uid="{00000000-000C-0000-FFFF-FFFF6F000000}" r="B33" connectionId="0">
    <xmlCellPr id="1" xr6:uid="{00000000-0010-0000-6F00-000001000000}" uniqueName="P1116013">
      <xmlPr mapId="1" xpath="/GIKU-UOP-DION/StrukturaUpraveINO_1000424/P1116013" xmlDataType="integer"/>
    </xmlCellPr>
  </singleXmlCell>
  <singleXmlCell id="112" xr6:uid="{00000000-000C-0000-FFFF-FFFF70000000}" r="B34" connectionId="0">
    <xmlCellPr id="1" xr6:uid="{00000000-0010-0000-7000-000001000000}" uniqueName="P1116014">
      <xmlPr mapId="1" xpath="/GIKU-UOP-DION/StrukturaUpraveINO_1000424/P1116014" xmlDataType="integer"/>
    </xmlCellPr>
  </singleXmlCell>
  <singleXmlCell id="113" xr6:uid="{00000000-000C-0000-FFFF-FFFF71000000}" r="B35" connectionId="0">
    <xmlCellPr id="1" xr6:uid="{00000000-0010-0000-7100-000001000000}" uniqueName="P1116015">
      <xmlPr mapId="1" xpath="/GIKU-UOP-DION/StrukturaUpraveINO_1000424/P1116015" xmlDataType="integer"/>
    </xmlCellPr>
  </singleXmlCell>
  <singleXmlCell id="114" xr6:uid="{00000000-000C-0000-FFFF-FFFF72000000}" r="C36" connectionId="0">
    <xmlCellPr id="1" xr6:uid="{00000000-0010-0000-7200-000001000000}" uniqueName="P1114521">
      <xmlPr mapId="1" xpath="/GIKU-UOP-DION/StrukturaUpraveINO_1000424/P1114521" xmlDataType="short"/>
    </xmlCellPr>
  </singleXmlCell>
  <singleXmlCell id="115" xr6:uid="{00000000-000C-0000-FFFF-FFFF73000000}" r="C37" connectionId="0">
    <xmlCellPr id="1" xr6:uid="{00000000-0010-0000-7300-000001000000}" uniqueName="P1114318">
      <xmlPr mapId="1" xpath="/GIKU-UOP-DION/StrukturaUpraveINO_1000424/P1114318" xmlDataType="short"/>
    </xmlCellPr>
  </singleXmlCell>
  <singleXmlCell id="116" xr6:uid="{00000000-000C-0000-FFFF-FFFF74000000}" r="B38" connectionId="0">
    <xmlCellPr id="1" xr6:uid="{00000000-0010-0000-7400-000001000000}" uniqueName="P1116016">
      <xmlPr mapId="1" xpath="/GIKU-UOP-DION/StrukturaUpraveINO_1000424/P1116016" xmlDataType="integer"/>
    </xmlCellPr>
  </singleXmlCell>
  <singleXmlCell id="117" xr6:uid="{00000000-000C-0000-FFFF-FFFF75000000}" r="B39" connectionId="0">
    <xmlCellPr id="1" xr6:uid="{00000000-0010-0000-7500-000001000000}" uniqueName="P1116017">
      <xmlPr mapId="1" xpath="/GIKU-UOP-DION/StrukturaUpraveINO_1000424/P1116017" xmlDataType="integer"/>
    </xmlCellPr>
  </singleXmlCell>
  <singleXmlCell id="118" xr6:uid="{00000000-000C-0000-FFFF-FFFF76000000}" r="B40" connectionId="0">
    <xmlCellPr id="1" xr6:uid="{00000000-0010-0000-7600-000001000000}" uniqueName="P1116018">
      <xmlPr mapId="1" xpath="/GIKU-UOP-DION/StrukturaUpraveINO_1000424/P1116018" xmlDataType="integer"/>
    </xmlCellPr>
  </singleXmlCell>
  <singleXmlCell id="119" xr6:uid="{00000000-000C-0000-FFFF-FFFF77000000}" r="C41" connectionId="0">
    <xmlCellPr id="1" xr6:uid="{00000000-0010-0000-7700-000001000000}" uniqueName="P1114522">
      <xmlPr mapId="1" xpath="/GIKU-UOP-DION/StrukturaUpraveINO_1000424/P1114522" xmlDataType="short"/>
    </xmlCellPr>
  </singleXmlCell>
  <singleXmlCell id="120" xr6:uid="{00000000-000C-0000-FFFF-FFFF78000000}" r="B42" connectionId="0">
    <xmlCellPr id="1" xr6:uid="{00000000-0010-0000-7800-000001000000}" uniqueName="P1116019">
      <xmlPr mapId="1" xpath="/GIKU-UOP-DION/StrukturaUpraveINO_1000424/P1116019" xmlDataType="integer"/>
    </xmlCellPr>
  </singleXmlCell>
  <singleXmlCell id="121" xr6:uid="{00000000-000C-0000-FFFF-FFFF79000000}" r="B43" connectionId="0">
    <xmlCellPr id="1" xr6:uid="{00000000-0010-0000-7900-000001000000}" uniqueName="P1116020">
      <xmlPr mapId="1" xpath="/GIKU-UOP-DION/StrukturaUpraveINO_1000424/P1116020" xmlDataType="integer"/>
    </xmlCellPr>
  </singleXmlCell>
  <singleXmlCell id="122" xr6:uid="{00000000-000C-0000-FFFF-FFFF7A000000}" r="B44" connectionId="0">
    <xmlCellPr id="1" xr6:uid="{00000000-0010-0000-7A00-000001000000}" uniqueName="P1116021">
      <xmlPr mapId="1" xpath="/GIKU-UOP-DION/StrukturaUpraveINO_1000424/P1116021" xmlDataType="integer"/>
    </xmlCellPr>
  </singleXmlCell>
  <singleXmlCell id="123" xr6:uid="{00000000-000C-0000-FFFF-FFFF7B000000}" r="C45" connectionId="0">
    <xmlCellPr id="1" xr6:uid="{00000000-0010-0000-7B00-000001000000}" uniqueName="P1114319">
      <xmlPr mapId="1" xpath="/GIKU-UOP-DION/StrukturaUpraveINO_1000424/P1114319" xmlDataType="short"/>
    </xmlCellPr>
  </singleXmlCell>
  <singleXmlCell id="124" xr6:uid="{00000000-000C-0000-FFFF-FFFF7C000000}" r="B46" connectionId="0">
    <xmlCellPr id="1" xr6:uid="{00000000-0010-0000-7C00-000001000000}" uniqueName="P1116022">
      <xmlPr mapId="1" xpath="/GIKU-UOP-DION/StrukturaUpraveINO_1000424/P1116022" xmlDataType="integer"/>
    </xmlCellPr>
  </singleXmlCell>
  <singleXmlCell id="125" xr6:uid="{00000000-000C-0000-FFFF-FFFF7D000000}" r="C47" connectionId="0">
    <xmlCellPr id="1" xr6:uid="{00000000-0010-0000-7D00-000001000000}" uniqueName="P1114523">
      <xmlPr mapId="1" xpath="/GIKU-UOP-DION/StrukturaUpraveINO_1000424/P1114523" xmlDataType="short"/>
    </xmlCellPr>
  </singleXmlCell>
  <singleXmlCell id="126" xr6:uid="{00000000-000C-0000-FFFF-FFFF7E000000}" r="B48" connectionId="0">
    <xmlCellPr id="1" xr6:uid="{00000000-0010-0000-7E00-000001000000}" uniqueName="P1116023">
      <xmlPr mapId="1" xpath="/GIKU-UOP-DION/StrukturaUpraveINO_1000424/P1116023" xmlDataType="integer"/>
    </xmlCellPr>
  </singleXmlCell>
  <singleXmlCell id="127" xr6:uid="{00000000-000C-0000-FFFF-FFFF7F000000}" r="B49" connectionId="0">
    <xmlCellPr id="1" xr6:uid="{00000000-0010-0000-7F00-000001000000}" uniqueName="P1116024">
      <xmlPr mapId="1" xpath="/GIKU-UOP-DION/StrukturaUpraveINO_1000424/P1116024" xmlDataType="integer"/>
    </xmlCellPr>
  </singleXmlCell>
  <singleXmlCell id="128" xr6:uid="{00000000-000C-0000-FFFF-FFFF80000000}" r="B50" connectionId="0">
    <xmlCellPr id="1" xr6:uid="{00000000-0010-0000-8000-000001000000}" uniqueName="P1116025">
      <xmlPr mapId="1" xpath="/GIKU-UOP-DION/StrukturaUpraveINO_1000424/P1116025" xmlDataType="integer"/>
    </xmlCellPr>
  </singleXmlCell>
  <singleXmlCell id="129" xr6:uid="{00000000-000C-0000-FFFF-FFFF81000000}" r="C51" connectionId="0">
    <xmlCellPr id="1" xr6:uid="{00000000-0010-0000-8100-000001000000}" uniqueName="P1114524">
      <xmlPr mapId="1" xpath="/GIKU-UOP-DION/StrukturaUpraveINO_1000424/P1114524" xmlDataType="short"/>
    </xmlCellPr>
  </singleXmlCell>
  <singleXmlCell id="130" xr6:uid="{00000000-000C-0000-FFFF-FFFF82000000}" r="B52" connectionId="0">
    <xmlCellPr id="1" xr6:uid="{00000000-0010-0000-8200-000001000000}" uniqueName="P1116026">
      <xmlPr mapId="1" xpath="/GIKU-UOP-DION/StrukturaUpraveINO_1000424/P1116026" xmlDataType="integer"/>
    </xmlCellPr>
  </singleXmlCell>
  <singleXmlCell id="131" xr6:uid="{00000000-000C-0000-FFFF-FFFF83000000}" r="B53" connectionId="0">
    <xmlCellPr id="1" xr6:uid="{00000000-0010-0000-8300-000001000000}" uniqueName="P1116027">
      <xmlPr mapId="1" xpath="/GIKU-UOP-DION/StrukturaUpraveINO_1000424/P1116027" xmlDataType="integer"/>
    </xmlCellPr>
  </singleXmlCell>
  <singleXmlCell id="132" xr6:uid="{00000000-000C-0000-FFFF-FFFF84000000}" r="B54" connectionId="0">
    <xmlCellPr id="1" xr6:uid="{00000000-0010-0000-8400-000001000000}" uniqueName="P1116028">
      <xmlPr mapId="1" xpath="/GIKU-UOP-DION/StrukturaUpraveINO_1000424/P1116028" xmlDataType="integer"/>
    </xmlCellPr>
  </singleXmlCell>
  <singleXmlCell id="133" xr6:uid="{00000000-000C-0000-FFFF-FFFF85000000}" r="C55" connectionId="0">
    <xmlCellPr id="1" xr6:uid="{00000000-0010-0000-8500-000001000000}" uniqueName="P1114525">
      <xmlPr mapId="1" xpath="/GIKU-UOP-DION/StrukturaUpraveINO_1000424/P1114525" xmlDataType="short"/>
    </xmlCellPr>
  </singleXmlCell>
  <singleXmlCell id="134" xr6:uid="{00000000-000C-0000-FFFF-FFFF86000000}" r="C56" connectionId="0">
    <xmlCellPr id="1" xr6:uid="{00000000-0010-0000-8600-000001000000}" uniqueName="P1114336">
      <xmlPr mapId="1" xpath="/GIKU-UOP-DION/StrukturaUpraveINO_1000424/P1114336" xmlDataType="short"/>
    </xmlCellPr>
  </singleXmlCell>
  <singleXmlCell id="135" xr6:uid="{00000000-000C-0000-FFFF-FFFF87000000}" r="B57" connectionId="0">
    <xmlCellPr id="1" xr6:uid="{00000000-0010-0000-8700-000001000000}" uniqueName="P1116029">
      <xmlPr mapId="1" xpath="/GIKU-UOP-DION/StrukturaUpraveINO_1000424/P1116029" xmlDataType="integer"/>
    </xmlCellPr>
  </singleXmlCell>
  <singleXmlCell id="136" xr6:uid="{00000000-000C-0000-FFFF-FFFF88000000}" r="B58" connectionId="0">
    <xmlCellPr id="1" xr6:uid="{00000000-0010-0000-8800-000001000000}" uniqueName="P1116030">
      <xmlPr mapId="1" xpath="/GIKU-UOP-DION/StrukturaUpraveINO_1000424/P1116030" xmlDataType="integer"/>
    </xmlCellPr>
  </singleXmlCell>
  <singleXmlCell id="137" xr6:uid="{00000000-000C-0000-FFFF-FFFF89000000}" r="B59" connectionId="0">
    <xmlCellPr id="1" xr6:uid="{00000000-0010-0000-8900-000001000000}" uniqueName="P1116031">
      <xmlPr mapId="1" xpath="/GIKU-UOP-DION/StrukturaUpraveINO_1000424/P1116031" xmlDataType="integer"/>
    </xmlCellPr>
  </singleXmlCell>
  <singleXmlCell id="138" xr6:uid="{00000000-000C-0000-FFFF-FFFF8A000000}" r="C60" connectionId="0">
    <xmlCellPr id="1" xr6:uid="{00000000-0010-0000-8A00-000001000000}" uniqueName="P1114552">
      <xmlPr mapId="1" xpath="/GIKU-UOP-DION/StrukturaUpraveINO_1000424/P1114552" xmlDataType="short"/>
    </xmlCellPr>
  </singleXmlCell>
  <singleXmlCell id="139" xr6:uid="{00000000-000C-0000-FFFF-FFFF8B000000}" r="C61" connectionId="0">
    <xmlCellPr id="1" xr6:uid="{00000000-0010-0000-8B00-000001000000}" uniqueName="P1114553">
      <xmlPr mapId="1" xpath="/GIKU-UOP-DION/StrukturaUpraveINO_1000424/P1114553" xmlDataType="short"/>
    </xmlCellPr>
  </singleXmlCell>
  <singleXmlCell id="140" xr6:uid="{00000000-000C-0000-FFFF-FFFF8C000000}" r="C62" connectionId="0">
    <xmlCellPr id="1" xr6:uid="{00000000-0010-0000-8C00-000001000000}" uniqueName="P1114554">
      <xmlPr mapId="1" xpath="/GIKU-UOP-DION/StrukturaUpraveINO_1000424/P1114554" xmlDataType="short"/>
    </xmlCellPr>
  </singleXmlCell>
  <singleXmlCell id="141" xr6:uid="{00000000-000C-0000-FFFF-FFFF8D000000}" r="C63" connectionId="0">
    <xmlCellPr id="1" xr6:uid="{00000000-0010-0000-8D00-000001000000}" uniqueName="P1114555">
      <xmlPr mapId="1" xpath="/GIKU-UOP-DION/StrukturaUpraveINO_1000424/P1114555" xmlDataType="short"/>
    </xmlCellPr>
  </singleXmlCell>
  <singleXmlCell id="142" xr6:uid="{00000000-000C-0000-FFFF-FFFF8E000000}" r="C64" connectionId="0">
    <xmlCellPr id="1" xr6:uid="{00000000-0010-0000-8E00-000001000000}" uniqueName="P1114556">
      <xmlPr mapId="1" xpath="/GIKU-UOP-DION/StrukturaUpraveINO_1000424/P1114556" xmlDataType="short"/>
    </xmlCellPr>
  </singleXmlCell>
  <singleXmlCell id="143" xr6:uid="{00000000-000C-0000-FFFF-FFFF8F000000}" r="C65" connectionId="0">
    <xmlCellPr id="1" xr6:uid="{00000000-0010-0000-8F00-000001000000}" uniqueName="P1114557">
      <xmlPr mapId="1" xpath="/GIKU-UOP-DION/StrukturaUpraveINO_1000424/P1114557" xmlDataType="short"/>
    </xmlCellPr>
  </singleXmlCell>
  <singleXmlCell id="144" xr6:uid="{00000000-000C-0000-FFFF-FFFF90000000}" r="C66" connectionId="0">
    <xmlCellPr id="1" xr6:uid="{00000000-0010-0000-9000-000001000000}" uniqueName="P1114558">
      <xmlPr mapId="1" xpath="/GIKU-UOP-DION/StrukturaUpraveINO_1000424/P1114558" xmlDataType="short"/>
    </xmlCellPr>
  </singleXmlCell>
  <singleXmlCell id="145" xr6:uid="{00000000-000C-0000-FFFF-FFFF91000000}" r="C67" connectionId="0">
    <xmlCellPr id="1" xr6:uid="{00000000-0010-0000-9100-000001000000}" uniqueName="P1114559">
      <xmlPr mapId="1" xpath="/GIKU-UOP-DION/StrukturaUpraveINO_1000424/P1114559" xmlDataType="short"/>
    </xmlCellPr>
  </singleXmlCell>
  <singleXmlCell id="146" xr6:uid="{00000000-000C-0000-FFFF-FFFF92000000}" r="C68" connectionId="0">
    <xmlCellPr id="1" xr6:uid="{00000000-0010-0000-9200-000001000000}" uniqueName="P1114560">
      <xmlPr mapId="1" xpath="/GIKU-UOP-DION/StrukturaUpraveINO_1000424/P1114560" xmlDataType="short"/>
    </xmlCellPr>
  </singleXmlCell>
  <singleXmlCell id="147" xr6:uid="{00000000-000C-0000-FFFF-FFFF93000000}" r="C69" connectionId="0">
    <xmlCellPr id="1" xr6:uid="{00000000-0010-0000-9300-000001000000}" uniqueName="P1114321">
      <xmlPr mapId="1" xpath="/GIKU-UOP-DION/StrukturaUpraveINO_1000424/P1114321" xmlDataType="short"/>
    </xmlCellPr>
  </singleXmlCell>
  <singleXmlCell id="148" xr6:uid="{00000000-000C-0000-FFFF-FFFF94000000}" r="B70" connectionId="0">
    <xmlCellPr id="1" xr6:uid="{00000000-0010-0000-9400-000001000000}" uniqueName="P1114335">
      <xmlPr mapId="1" xpath="/GIKU-UOP-DION/StrukturaUpraveINO_1000424/P1114335" xmlDataType="decimal"/>
    </xmlCellPr>
  </singleXmlCell>
  <singleXmlCell id="149" xr6:uid="{00000000-000C-0000-FFFF-FFFF95000000}" r="C71" connectionId="0">
    <xmlCellPr id="1" xr6:uid="{00000000-0010-0000-9500-000001000000}" uniqueName="P1114322">
      <xmlPr mapId="1" xpath="/GIKU-UOP-DION/StrukturaUpraveINO_1000424/P1114322" xmlDataType="short"/>
    </xmlCellPr>
  </singleXmlCell>
  <singleXmlCell id="150" xr6:uid="{00000000-000C-0000-FFFF-FFFF96000000}" r="B72" connectionId="0">
    <xmlCellPr id="1" xr6:uid="{00000000-0010-0000-9600-000001000000}" uniqueName="P1114334">
      <xmlPr mapId="1" xpath="/GIKU-UOP-DION/StrukturaUpraveINO_1000424/P1114334" xmlDataType="decimal"/>
    </xmlCellPr>
  </singleXmlCell>
  <singleXmlCell id="151" xr6:uid="{00000000-000C-0000-FFFF-FFFF97000000}" r="C73" connectionId="0">
    <xmlCellPr id="1" xr6:uid="{00000000-0010-0000-9700-000001000000}" uniqueName="P1114323">
      <xmlPr mapId="1" xpath="/GIKU-UOP-DION/StrukturaUpraveINO_1000424/P1114323" xmlDataType="short"/>
    </xmlCellPr>
  </singleXmlCell>
  <singleXmlCell id="152" xr6:uid="{00000000-000C-0000-FFFF-FFFF98000000}" r="B74" connectionId="0">
    <xmlCellPr id="1" xr6:uid="{00000000-0010-0000-9800-000001000000}" uniqueName="P1114333">
      <xmlPr mapId="1" xpath="/GIKU-UOP-DION/StrukturaUpraveINO_1000424/P1114333" xmlDataType="decimal"/>
    </xmlCellPr>
  </singleXmlCell>
  <singleXmlCell id="153" xr6:uid="{00000000-000C-0000-FFFF-FFFF99000000}" r="C75" connectionId="0">
    <xmlCellPr id="1" xr6:uid="{00000000-0010-0000-9900-000001000000}" uniqueName="P1114324">
      <xmlPr mapId="1" xpath="/GIKU-UOP-DION/StrukturaUpraveINO_1000424/P1114324" xmlDataType="short"/>
    </xmlCellPr>
  </singleXmlCell>
  <singleXmlCell id="154" xr6:uid="{00000000-000C-0000-FFFF-FFFF9A000000}" r="B76" connectionId="0">
    <xmlCellPr id="1" xr6:uid="{00000000-0010-0000-9A00-000001000000}" uniqueName="P1114332">
      <xmlPr mapId="1" xpath="/GIKU-UOP-DION/StrukturaUpraveINO_1000424/P1114332" xmlDataType="decimal"/>
    </xmlCellPr>
  </singleXmlCell>
  <singleXmlCell id="155" xr6:uid="{00000000-000C-0000-FFFF-FFFF9B000000}" r="C77" connectionId="0">
    <xmlCellPr id="1" xr6:uid="{00000000-0010-0000-9B00-000001000000}" uniqueName="P1114325">
      <xmlPr mapId="1" xpath="/GIKU-UOP-DION/StrukturaUpraveINO_1000424/P1114325" xmlDataType="short"/>
    </xmlCellPr>
  </singleXmlCell>
  <singleXmlCell id="156" xr6:uid="{00000000-000C-0000-FFFF-FFFF9C000000}" r="B78" connectionId="0">
    <xmlCellPr id="1" xr6:uid="{00000000-0010-0000-9C00-000001000000}" uniqueName="P1114331">
      <xmlPr mapId="1" xpath="/GIKU-UOP-DION/StrukturaUpraveINO_1000424/P1114331" xmlDataType="decimal"/>
    </xmlCellPr>
  </singleXmlCell>
  <singleXmlCell id="157" xr6:uid="{00000000-000C-0000-FFFF-FFFF9D000000}" r="C79" connectionId="0">
    <xmlCellPr id="1" xr6:uid="{00000000-0010-0000-9D00-000001000000}" uniqueName="P1114326">
      <xmlPr mapId="1" xpath="/GIKU-UOP-DION/StrukturaUpraveINO_1000424/P1114326" xmlDataType="short"/>
    </xmlCellPr>
  </singleXmlCell>
  <singleXmlCell id="158" xr6:uid="{00000000-000C-0000-FFFF-FFFF9E000000}" r="B80" connectionId="0">
    <xmlCellPr id="1" xr6:uid="{00000000-0010-0000-9E00-000001000000}"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9" xr6:uid="{00000000-000C-0000-FFFF-FFFF9F000000}" r="C2" connectionId="0">
    <xmlCellPr id="1" xr6:uid="{00000000-0010-0000-9F00-000001000000}" uniqueName="P1114386">
      <xmlPr mapId="1" xpath="/GIKU-UOP-DION/Naknade_1000425/P1114386" xmlDataType="short"/>
    </xmlCellPr>
  </singleXmlCell>
  <singleXmlCell id="160" xr6:uid="{00000000-000C-0000-FFFF-FFFFA0000000}" r="C3" connectionId="0">
    <xmlCellPr id="1" xr6:uid="{00000000-0010-0000-A000-000001000000}" uniqueName="P1114388">
      <xmlPr mapId="1" xpath="/GIKU-UOP-DION/Naknade_1000425/P1114388" xmlDataType="short"/>
    </xmlCellPr>
  </singleXmlCell>
  <singleXmlCell id="161" xr6:uid="{00000000-000C-0000-FFFF-FFFFA1000000}" r="C4" connectionId="0">
    <xmlCellPr id="1" xr6:uid="{00000000-0010-0000-A100-000001000000}" uniqueName="P1114390">
      <xmlPr mapId="1" xpath="/GIKU-UOP-DION/Naknade_1000425/P1114390" xmlDataType="short"/>
    </xmlCellPr>
  </singleXmlCell>
  <singleXmlCell id="162" xr6:uid="{00000000-000C-0000-FFFF-FFFFA2000000}" r="C5" connectionId="0">
    <xmlCellPr id="1" xr6:uid="{00000000-0010-0000-A200-000001000000}" uniqueName="P1114392">
      <xmlPr mapId="1" xpath="/GIKU-UOP-DION/Naknade_1000425/P1114392" xmlDataType="short"/>
    </xmlCellPr>
  </singleXmlCell>
  <singleXmlCell id="163" xr6:uid="{00000000-000C-0000-FFFF-FFFFA3000000}" r="C6" connectionId="0">
    <xmlCellPr id="1" xr6:uid="{00000000-0010-0000-A300-000001000000}" uniqueName="P1114400">
      <xmlPr mapId="1" xpath="/GIKU-UOP-DION/Naknade_1000425/P1114400" xmlDataType="short"/>
    </xmlCellPr>
  </singleXmlCell>
  <singleXmlCell id="164" xr6:uid="{00000000-000C-0000-FFFF-FFFFA4000000}" r="B7" connectionId="0">
    <xmlCellPr id="1" xr6:uid="{00000000-0010-0000-A400-000001000000}" uniqueName="P1114411">
      <xmlPr mapId="1" xpath="/GIKU-UOP-DION/Naknade_1000425/P1114411" xmlDataType="decimal"/>
    </xmlCellPr>
  </singleXmlCell>
  <singleXmlCell id="165" xr6:uid="{00000000-000C-0000-FFFF-FFFFA5000000}" r="B8" connectionId="0">
    <xmlCellPr id="1" xr6:uid="{00000000-0010-0000-A500-000001000000}" uniqueName="P1114414">
      <xmlPr mapId="1" xpath="/GIKU-UOP-DION/Naknade_1000425/P1114414" xmlDataType="decimal"/>
    </xmlCellPr>
  </singleXmlCell>
  <singleXmlCell id="166" xr6:uid="{00000000-000C-0000-FFFF-FFFFA6000000}" r="C9" connectionId="0">
    <xmlCellPr id="1" xr6:uid="{00000000-0010-0000-A600-000001000000}" uniqueName="P1114417">
      <xmlPr mapId="1" xpath="/GIKU-UOP-DION/Naknade_1000425/P1114417" xmlDataType="short"/>
    </xmlCellPr>
  </singleXmlCell>
  <singleXmlCell id="167" xr6:uid="{00000000-000C-0000-FFFF-FFFFA7000000}" r="B10" connectionId="0">
    <xmlCellPr id="1" xr6:uid="{00000000-0010-0000-A700-000001000000}" uniqueName="P1114419">
      <xmlPr mapId="1" xpath="/GIKU-UOP-DION/Naknade_1000425/P1114419" xmlDataType="decimal"/>
    </xmlCellPr>
  </singleXmlCell>
  <singleXmlCell id="168" xr6:uid="{00000000-000C-0000-FFFF-FFFFA8000000}" r="C11" connectionId="0">
    <xmlCellPr id="1" xr6:uid="{00000000-0010-0000-A800-000001000000}" uniqueName="P1114420">
      <xmlPr mapId="1" xpath="/GIKU-UOP-DION/Naknade_1000425/P1114420" xmlDataType="short"/>
    </xmlCellPr>
  </singleXmlCell>
  <singleXmlCell id="169" xr6:uid="{00000000-000C-0000-FFFF-FFFFA9000000}" r="B12" connectionId="0">
    <xmlCellPr id="1" xr6:uid="{00000000-0010-0000-A900-000001000000}" uniqueName="P1114421">
      <xmlPr mapId="1" xpath="/GIKU-UOP-DION/Naknade_1000425/P1114421" xmlDataType="integer"/>
    </xmlCellPr>
  </singleXmlCell>
  <singleXmlCell id="170" xr6:uid="{00000000-000C-0000-FFFF-FFFFAA000000}" r="B13" connectionId="0">
    <xmlCellPr id="1" xr6:uid="{00000000-0010-0000-AA00-000001000000}" uniqueName="P1114422">
      <xmlPr mapId="1" xpath="/GIKU-UOP-DION/Naknade_1000425/P1114422" xmlDataType="decimal"/>
    </xmlCellPr>
  </singleXmlCell>
  <singleXmlCell id="171" xr6:uid="{00000000-000C-0000-FFFF-FFFFAB000000}" r="C14" connectionId="0">
    <xmlCellPr id="1" xr6:uid="{00000000-0010-0000-AB00-000001000000}" uniqueName="P1114424">
      <xmlPr mapId="1" xpath="/GIKU-UOP-DION/Naknade_1000425/P1114424" xmlDataType="short"/>
    </xmlCellPr>
  </singleXmlCell>
  <singleXmlCell id="172" xr6:uid="{00000000-000C-0000-FFFF-FFFFAC000000}" r="B15" connectionId="0">
    <xmlCellPr id="1" xr6:uid="{00000000-0010-0000-AC00-000001000000}" uniqueName="P1114425">
      <xmlPr mapId="1" xpath="/GIKU-UOP-DION/Naknade_1000425/P1114425" xmlDataType="decimal"/>
    </xmlCellPr>
  </singleXmlCell>
  <singleXmlCell id="173" xr6:uid="{00000000-000C-0000-FFFF-FFFFAD000000}" r="C16" connectionId="0">
    <xmlCellPr id="1" xr6:uid="{00000000-0010-0000-AD00-000001000000}" uniqueName="P1114426">
      <xmlPr mapId="1" xpath="/GIKU-UOP-DION/Naknade_1000425/P1114426" xmlDataType="short"/>
    </xmlCellPr>
  </singleXmlCell>
  <singleXmlCell id="174" xr6:uid="{00000000-000C-0000-FFFF-FFFFAE000000}" r="B17" connectionId="0">
    <xmlCellPr id="1" xr6:uid="{00000000-0010-0000-AE00-000001000000}" uniqueName="P1114427">
      <xmlPr mapId="1" xpath="/GIKU-UOP-DION/Naknade_1000425/P1114427" xmlDataType="decimal"/>
    </xmlCellPr>
  </singleXmlCell>
  <singleXmlCell id="175" xr6:uid="{00000000-000C-0000-FFFF-FFFFAF000000}" r="C18" connectionId="0">
    <xmlCellPr id="1" xr6:uid="{00000000-0010-0000-AF00-000001000000}" uniqueName="P1114432">
      <xmlPr mapId="1" xpath="/GIKU-UOP-DION/Naknade_1000425/P1114432" xmlDataType="short"/>
    </xmlCellPr>
  </singleXmlCell>
  <singleXmlCell id="176" xr6:uid="{00000000-000C-0000-FFFF-FFFFB0000000}" r="B19" connectionId="0">
    <xmlCellPr id="1" xr6:uid="{00000000-0010-0000-B000-000001000000}" uniqueName="P1114436">
      <xmlPr mapId="1" xpath="/GIKU-UOP-DION/Naknade_1000425/P1114436" xmlDataType="decimal"/>
    </xmlCellPr>
  </singleXmlCell>
  <singleXmlCell id="177" xr6:uid="{00000000-000C-0000-FFFF-FFFFB1000000}" r="C20" connectionId="0">
    <xmlCellPr id="1" xr6:uid="{00000000-0010-0000-B100-000001000000}" uniqueName="P1114437">
      <xmlPr mapId="1" xpath="/GIKU-UOP-DION/Naknade_1000425/P1114437" xmlDataType="short"/>
    </xmlCellPr>
  </singleXmlCell>
  <singleXmlCell id="178" xr6:uid="{00000000-000C-0000-FFFF-FFFFB2000000}" r="C21" connectionId="0">
    <xmlCellPr id="1" xr6:uid="{00000000-0010-0000-B200-000001000000}" uniqueName="P1114447">
      <xmlPr mapId="1" xpath="/GIKU-UOP-DION/Naknade_1000425/P1114447" xmlDataType="short"/>
    </xmlCellPr>
  </singleXmlCell>
  <singleXmlCell id="179" xr6:uid="{00000000-000C-0000-FFFF-FFFFB3000000}" r="C22" connectionId="0">
    <xmlCellPr id="1" xr6:uid="{00000000-0010-0000-B300-000001000000}" uniqueName="P1114450">
      <xmlPr mapId="1" xpath="/GIKU-UOP-DION/Naknade_1000425/P1114450" xmlDataType="short"/>
    </xmlCellPr>
  </singleXmlCell>
  <singleXmlCell id="180" xr6:uid="{00000000-000C-0000-FFFF-FFFFB4000000}" r="C23" connectionId="0">
    <xmlCellPr id="1" xr6:uid="{00000000-0010-0000-B400-000001000000}" uniqueName="P1114453">
      <xmlPr mapId="1" xpath="/GIKU-UOP-DION/Naknade_1000425/P1114453" xmlDataType="short"/>
    </xmlCellPr>
  </singleXmlCell>
  <singleXmlCell id="181" xr6:uid="{00000000-000C-0000-FFFF-FFFFB5000000}" r="C24" connectionId="0">
    <xmlCellPr id="1" xr6:uid="{00000000-0010-0000-B500-000001000000}" uniqueName="P1114455">
      <xmlPr mapId="1" xpath="/GIKU-UOP-DION/Naknade_1000425/P1114455" xmlDataType="short"/>
    </xmlCellPr>
  </singleXmlCell>
  <singleXmlCell id="182" xr6:uid="{00000000-000C-0000-FFFF-FFFFB6000000}" r="C25" connectionId="0">
    <xmlCellPr id="1" xr6:uid="{00000000-0010-0000-B600-000001000000}" uniqueName="P1114458">
      <xmlPr mapId="1" xpath="/GIKU-UOP-DION/Naknade_1000425/P1114458" xmlDataType="short"/>
    </xmlCellPr>
  </singleXmlCell>
  <singleXmlCell id="183" xr6:uid="{00000000-000C-0000-FFFF-FFFFB7000000}" r="C26" connectionId="0">
    <xmlCellPr id="1" xr6:uid="{00000000-0010-0000-B700-000001000000}" uniqueName="P1114460">
      <xmlPr mapId="1" xpath="/GIKU-UOP-DION/Naknade_1000425/P1114460" xmlDataType="short"/>
    </xmlCellPr>
  </singleXmlCell>
  <singleXmlCell id="184" xr6:uid="{00000000-000C-0000-FFFF-FFFFB8000000}" r="B27" connectionId="0">
    <xmlCellPr id="1" xr6:uid="{00000000-0010-0000-B800-000001000000}" uniqueName="P1114463">
      <xmlPr mapId="1" xpath="/GIKU-UOP-DION/Naknade_1000425/P1114463" xmlDataType="decimal"/>
    </xmlCellPr>
  </singleXmlCell>
  <singleXmlCell id="185" xr6:uid="{00000000-000C-0000-FFFF-FFFFB9000000}" r="C28" connectionId="0">
    <xmlCellPr id="1" xr6:uid="{00000000-0010-0000-B900-000001000000}" uniqueName="P1114464">
      <xmlPr mapId="1" xpath="/GIKU-UOP-DION/Naknade_1000425/P1114464" xmlDataType="short"/>
    </xmlCellPr>
  </singleXmlCell>
  <singleXmlCell id="186" xr6:uid="{00000000-000C-0000-FFFF-FFFFBA000000}" r="B29" connectionId="0">
    <xmlCellPr id="1" xr6:uid="{00000000-0010-0000-BA00-000001000000}" uniqueName="P1114465">
      <xmlPr mapId="1" xpath="/GIKU-UOP-DION/Naknade_1000425/P1114465" xmlDataType="decimal"/>
    </xmlCellPr>
  </singleXmlCell>
  <singleXmlCell id="187" xr6:uid="{00000000-000C-0000-FFFF-FFFFBB000000}" r="C30" connectionId="0">
    <xmlCellPr id="1" xr6:uid="{00000000-0010-0000-BB00-000001000000}" uniqueName="P1114471">
      <xmlPr mapId="1" xpath="/GIKU-UOP-DION/Naknade_1000425/P1114471" xmlDataType="short"/>
    </xmlCellPr>
  </singleXmlCell>
  <singleXmlCell id="188" xr6:uid="{00000000-000C-0000-FFFF-FFFFBC000000}" r="C31" connectionId="0">
    <xmlCellPr id="1" xr6:uid="{00000000-0010-0000-BC00-000001000000}" uniqueName="P1114472">
      <xmlPr mapId="1" xpath="/GIKU-UOP-DION/Naknade_1000425/P1114472" xmlDataType="short"/>
    </xmlCellPr>
  </singleXmlCell>
  <singleXmlCell id="189" xr6:uid="{00000000-000C-0000-FFFF-FFFFBD000000}" r="B32" connectionId="0">
    <xmlCellPr id="1" xr6:uid="{00000000-0010-0000-BD00-000001000000}" uniqueName="P1114474">
      <xmlPr mapId="1" xpath="/GIKU-UOP-DION/Naknade_1000425/P1114474" xmlDataType="decimal"/>
    </xmlCellPr>
  </singleXmlCell>
  <singleXmlCell id="190" xr6:uid="{00000000-000C-0000-FFFF-FFFFBE000000}" r="B33" connectionId="0">
    <xmlCellPr id="1" xr6:uid="{00000000-0010-0000-BE00-000001000000}" uniqueName="P1114476">
      <xmlPr mapId="1" xpath="/GIKU-UOP-DION/Naknade_1000425/P1114476" xmlDataType="decimal"/>
    </xmlCellPr>
  </singleXmlCell>
  <singleXmlCell id="191" xr6:uid="{00000000-000C-0000-FFFF-FFFFBF000000}" r="C34" connectionId="0">
    <xmlCellPr id="1" xr6:uid="{00000000-0010-0000-BF00-000001000000}" uniqueName="P1114486">
      <xmlPr mapId="1" xpath="/GIKU-UOP-DION/Naknade_1000425/P1114486" xmlDataType="short"/>
    </xmlCellPr>
  </singleXmlCell>
  <singleXmlCell id="192" xr6:uid="{00000000-000C-0000-FFFF-FFFFC0000000}" r="B35" connectionId="0">
    <xmlCellPr id="1" xr6:uid="{00000000-0010-0000-C000-000001000000}" uniqueName="P1114488">
      <xmlPr mapId="1" xpath="/GIKU-UOP-DION/Naknade_1000425/P1114488" xmlDataType="decimal"/>
    </xmlCellPr>
  </singleXmlCell>
  <singleXmlCell id="193" xr6:uid="{00000000-000C-0000-FFFF-FFFFC1000000}" r="C36" connectionId="0">
    <xmlCellPr id="1" xr6:uid="{00000000-0010-0000-C100-000001000000}" uniqueName="P1114492">
      <xmlPr mapId="1" xpath="/GIKU-UOP-DION/Naknade_1000425/P1114492" xmlDataType="short"/>
    </xmlCellPr>
  </singleXmlCell>
  <singleXmlCell id="194" xr6:uid="{00000000-000C-0000-FFFF-FFFFC2000000}" r="B37" connectionId="0">
    <xmlCellPr id="1" xr6:uid="{00000000-0010-0000-C200-000001000000}" uniqueName="P1114496">
      <xmlPr mapId="1" xpath="/GIKU-UOP-DION/Naknade_1000425/P1114496" xmlDataType="integer"/>
    </xmlCellPr>
  </singleXmlCell>
  <singleXmlCell id="195" xr6:uid="{00000000-000C-0000-FFFF-FFFFC3000000}" r="B38" connectionId="0">
    <xmlCellPr id="1" xr6:uid="{00000000-0010-0000-C300-000001000000}" uniqueName="P1114493">
      <xmlPr mapId="1" xpath="/GIKU-UOP-DION/Naknade_1000425/P1114493" xmlDataType="decimal"/>
    </xmlCellPr>
  </singleXmlCell>
  <singleXmlCell id="196" xr6:uid="{00000000-000C-0000-FFFF-FFFFC4000000}" r="C39" connectionId="0">
    <xmlCellPr id="1" xr6:uid="{00000000-0010-0000-C400-000001000000}" uniqueName="P1114498">
      <xmlPr mapId="1" xpath="/GIKU-UOP-DION/Naknade_1000425/P1114498" xmlDataType="short"/>
    </xmlCellPr>
  </singleXmlCell>
  <singleXmlCell id="197" xr6:uid="{00000000-000C-0000-FFFF-FFFFC5000000}" r="B40" connectionId="0">
    <xmlCellPr id="1" xr6:uid="{00000000-0010-0000-C500-000001000000}" uniqueName="P1114499">
      <xmlPr mapId="1" xpath="/GIKU-UOP-DION/Naknade_1000425/P1114499" xmlDataType="decimal"/>
    </xmlCellPr>
  </singleXmlCell>
  <singleXmlCell id="198" xr6:uid="{00000000-000C-0000-FFFF-FFFFC6000000}" r="C41" connectionId="0">
    <xmlCellPr id="1" xr6:uid="{00000000-0010-0000-C600-000001000000}" uniqueName="P1114501">
      <xmlPr mapId="1" xpath="/GIKU-UOP-DION/Naknade_1000425/P1114501" xmlDataType="short"/>
    </xmlCellPr>
  </singleXmlCell>
  <singleXmlCell id="199" xr6:uid="{00000000-000C-0000-FFFF-FFFFC7000000}" r="B42" connectionId="0">
    <xmlCellPr id="1" xr6:uid="{00000000-0010-0000-C700-000001000000}" uniqueName="P1114502">
      <xmlPr mapId="1" xpath="/GIKU-UOP-DION/Naknade_1000425/P1114502" xmlDataType="decimal"/>
    </xmlCellPr>
  </singleXmlCell>
  <singleXmlCell id="200" xr6:uid="{00000000-000C-0000-FFFF-FFFFC8000000}" r="C43" connectionId="0">
    <xmlCellPr id="1" xr6:uid="{00000000-0010-0000-C800-000001000000}" uniqueName="P1114503">
      <xmlPr mapId="1" xpath="/GIKU-UOP-DION/Naknade_1000425/P1114503" xmlDataType="short"/>
    </xmlCellPr>
  </singleXmlCell>
  <singleXmlCell id="201" xr6:uid="{00000000-000C-0000-FFFF-FFFFC9000000}" r="B44" connectionId="0">
    <xmlCellPr id="1" xr6:uid="{00000000-0010-0000-C900-000001000000}" uniqueName="P1114505">
      <xmlPr mapId="1" xpath="/GIKU-UOP-DION/Naknade_100042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2" xr6:uid="{00000000-000C-0000-FFFF-FFFFCA000000}" r="C2" connectionId="0">
    <xmlCellPr id="1" xr6:uid="{00000000-0010-0000-CA00-000001000000}" uniqueName="P1114369">
      <xmlPr mapId="1" xpath="/GIKU-UOP-DION/Opcije_1000426/P1114369" xmlDataType="short"/>
    </xmlCellPr>
  </singleXmlCell>
  <singleXmlCell id="203" xr6:uid="{00000000-000C-0000-FFFF-FFFFCB000000}" r="B3" connectionId="0">
    <xmlCellPr id="1" xr6:uid="{00000000-0010-0000-CB00-000001000000}" uniqueName="P1114473">
      <xmlPr mapId="1" xpath="/GIKU-UOP-DION/Opcije_1000426/P1114473" xmlDataType="date"/>
    </xmlCellPr>
  </singleXmlCell>
  <singleXmlCell id="204" xr6:uid="{00000000-000C-0000-FFFF-FFFFCC000000}" r="B4" connectionId="0">
    <xmlCellPr id="1" xr6:uid="{00000000-0010-0000-CC00-000001000000}" uniqueName="P1114375">
      <xmlPr mapId="1" xpath="/GIKU-UOP-DION/Opcije_1000426/P1114375" xmlDataType="integer"/>
    </xmlCellPr>
  </singleXmlCell>
  <singleXmlCell id="205" xr6:uid="{00000000-000C-0000-FFFF-FFFFCD000000}" r="B5" connectionId="0">
    <xmlCellPr id="1" xr6:uid="{00000000-0010-0000-CD00-000001000000}" uniqueName="P1114376">
      <xmlPr mapId="1" xpath="/GIKU-UOP-DION/Opcije_1000426/P1114376" xmlDataType="integer"/>
    </xmlCellPr>
  </singleXmlCell>
  <singleXmlCell id="206" xr6:uid="{00000000-000C-0000-FFFF-FFFFCE000000}" r="B6" connectionId="0">
    <xmlCellPr id="1" xr6:uid="{00000000-0010-0000-CE00-000001000000}" uniqueName="P1114475">
      <xmlPr mapId="1" xpath="/GIKU-UOP-DION/Opcije_1000426/P1114475" xmlDataType="decimal"/>
    </xmlCellPr>
  </singleXmlCell>
  <singleXmlCell id="207" xr6:uid="{00000000-000C-0000-FFFF-FFFFCF000000}" r="C7" connectionId="0">
    <xmlCellPr id="1" xr6:uid="{00000000-0010-0000-CF00-000001000000}" uniqueName="P1114477">
      <xmlPr mapId="1" xpath="/GIKU-UOP-DION/Opcije_1000426/P1114477" xmlDataType="short"/>
    </xmlCellPr>
  </singleXmlCell>
  <singleXmlCell id="208" xr6:uid="{00000000-000C-0000-FFFF-FFFFD0000000}" r="B8" connectionId="0">
    <xmlCellPr id="1" xr6:uid="{00000000-0010-0000-D000-000001000000}" uniqueName="P1114478">
      <xmlPr mapId="1" xpath="/GIKU-UOP-DION/Opcije_1000426/P1114478" xmlDataType="date"/>
    </xmlCellPr>
  </singleXmlCell>
  <singleXmlCell id="209" xr6:uid="{00000000-000C-0000-FFFF-FFFFD1000000}" r="B9" connectionId="0">
    <xmlCellPr id="1" xr6:uid="{00000000-0010-0000-D100-000001000000}" uniqueName="P1114377">
      <xmlPr mapId="1" xpath="/GIKU-UOP-DION/Opcije_1000426/P1114377" xmlDataType="integer"/>
    </xmlCellPr>
  </singleXmlCell>
  <singleXmlCell id="210" xr6:uid="{00000000-000C-0000-FFFF-FFFFD2000000}" r="B10" connectionId="0">
    <xmlCellPr id="1" xr6:uid="{00000000-0010-0000-D200-000001000000}" uniqueName="P1114378">
      <xmlPr mapId="1" xpath="/GIKU-UOP-DION/Opcije_1000426/P1114378" xmlDataType="integer"/>
    </xmlCellPr>
  </singleXmlCell>
  <singleXmlCell id="216" xr6:uid="{00000000-000C-0000-FFFF-FFFFD3000000}" r="B11" connectionId="0">
    <xmlCellPr id="1" xr6:uid="{00000000-0010-0000-D300-000001000000}" uniqueName="P1114481">
      <xmlPr mapId="1" xpath="/GIKU-UOP-DION/Opcije_100042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3" xr6:uid="{00000000-000C-0000-FFFF-FFFFD4000000}" r="C2" connectionId="0">
    <xmlCellPr id="1" xr6:uid="{00000000-0010-0000-D400-000001000000}" uniqueName="P1114352">
      <xmlPr mapId="1" xpath="/GIKU-UOP-DION/GSOpce_1000427/P1114352" xmlDataType="short"/>
    </xmlCellPr>
  </singleXmlCell>
  <singleXmlCell id="224" xr6:uid="{00000000-000C-0000-FFFF-FFFFD5000000}" r="B3" connectionId="0">
    <xmlCellPr id="1" xr6:uid="{00000000-0010-0000-D500-000001000000}" uniqueName="P1114361">
      <xmlPr mapId="1" xpath="/GIKU-UOP-DION/GSOpce_1000427/P1114361" xmlDataType="date"/>
    </xmlCellPr>
  </singleXmlCell>
  <singleXmlCell id="225" xr6:uid="{00000000-000C-0000-FFFF-FFFFD6000000}" r="C4" connectionId="0">
    <xmlCellPr id="1" xr6:uid="{00000000-0010-0000-D600-000001000000}" uniqueName="P1114353">
      <xmlPr mapId="1" xpath="/GIKU-UOP-DION/GSOpce_1000427/P1114353" xmlDataType="short"/>
    </xmlCellPr>
  </singleXmlCell>
  <singleXmlCell id="226" xr6:uid="{00000000-000C-0000-FFFF-FFFFD7000000}" r="C5" connectionId="0">
    <xmlCellPr id="1" xr6:uid="{00000000-0010-0000-D700-000001000000}" uniqueName="P1114354">
      <xmlPr mapId="1" xpath="/GIKU-UOP-DION/GSOpce_1000427/P1114354" xmlDataType="short"/>
    </xmlCellPr>
  </singleXmlCell>
  <singleXmlCell id="227" xr6:uid="{00000000-000C-0000-FFFF-FFFFD8000000}" r="C6" connectionId="0">
    <xmlCellPr id="1" xr6:uid="{00000000-0010-0000-D800-000001000000}" uniqueName="P1114357">
      <xmlPr mapId="1" xpath="/GIKU-UOP-DION/GSOpce_1000427/P1114357" xmlDataType="short"/>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8" xr6:uid="{00000000-000C-0000-FFFF-FFFFDA000000}" r="C2" connectionId="0">
    <xmlCellPr id="1" xr6:uid="{00000000-0010-0000-DA00-000001000000}" uniqueName="P1114394">
      <xmlPr mapId="1" xpath="/GIKU-UOP-DION/VlastiteDionice_1000429/P1114394" xmlDataType="short"/>
    </xmlCellPr>
  </singleXmlCell>
  <singleXmlCell id="229" xr6:uid="{00000000-000C-0000-FFFF-FFFFDB000000}" r="B3" connectionId="0">
    <xmlCellPr id="1" xr6:uid="{00000000-0010-0000-DB00-000001000000}" uniqueName="P1114396">
      <xmlPr mapId="1" xpath="/GIKU-UOP-DION/VlastiteDionice_1000429/P1114396" xmlDataType="decimal"/>
    </xmlCellPr>
  </singleXmlCell>
  <singleXmlCell id="230" xr6:uid="{00000000-000C-0000-FFFF-FFFFDC000000}" r="C4" connectionId="0">
    <xmlCellPr id="1" xr6:uid="{00000000-0010-0000-DC00-000001000000}" uniqueName="P1114397">
      <xmlPr mapId="1" xpath="/GIKU-UOP-DION/VlastiteDionice_1000429/P1114397" xmlDataType="short"/>
    </xmlCellPr>
  </singleXmlCell>
  <singleXmlCell id="231" xr6:uid="{00000000-000C-0000-FFFF-FFFFDD000000}" r="B5" connectionId="0">
    <xmlCellPr id="1" xr6:uid="{00000000-0010-0000-DD00-000001000000}" uniqueName="P1114398">
      <xmlPr mapId="1" xpath="/GIKU-UOP-DION/VlastiteDionice_1000429/P1114398" xmlDataType="decimal"/>
    </xmlCellPr>
  </singleXmlCell>
  <singleXmlCell id="233" xr6:uid="{00000000-000C-0000-FFFF-FFFFDE000000}" r="C6" connectionId="0">
    <xmlCellPr id="1" xr6:uid="{00000000-0010-0000-DE00-000001000000}" uniqueName="P1114399">
      <xmlPr mapId="1" xpath="/GIKU-UOP-DION/VlastiteDionice_1000429/P1114399" xmlDataType="short"/>
    </xmlCellPr>
  </singleXmlCell>
  <singleXmlCell id="234" xr6:uid="{00000000-000C-0000-FFFF-FFFFDF000000}" r="B7" connectionId="0">
    <xmlCellPr id="1" xr6:uid="{00000000-0010-0000-DF00-000001000000}" uniqueName="P1114403">
      <xmlPr mapId="1" xpath="/GIKU-UOP-DION/VlastiteDionice_1000429/P1114403" xmlDataType="date"/>
    </xmlCellPr>
  </singleXmlCell>
  <singleXmlCell id="235" xr6:uid="{00000000-000C-0000-FFFF-FFFFE0000000}" r="C8" connectionId="0">
    <xmlCellPr id="1" xr6:uid="{00000000-0010-0000-E000-000001000000}" uniqueName="P1114408">
      <xmlPr mapId="1" xpath="/GIKU-UOP-DION/VlastiteDionice_1000429/P1114408" xmlDataType="short"/>
    </xmlCellPr>
  </singleXmlCell>
  <singleXmlCell id="236" xr6:uid="{00000000-000C-0000-FFFF-FFFFE1000000}" r="B9" connectionId="0">
    <xmlCellPr id="1" xr6:uid="{00000000-0010-0000-E100-000001000000}" uniqueName="P1114409">
      <xmlPr mapId="1" xpath="/GIKU-UOP-DION/VlastiteDionice_1000429/P1114409" xmlDataType="decimal"/>
    </xmlCellPr>
  </singleXmlCell>
  <singleXmlCell id="237" xr6:uid="{00000000-000C-0000-FFFF-FFFFE2000000}" r="C10" connectionId="0">
    <xmlCellPr id="1" xr6:uid="{00000000-0010-0000-E200-000001000000}" uniqueName="P1114415">
      <xmlPr mapId="1" xpath="/GIKU-UOP-DION/VlastiteDionice_1000429/P1114415" xmlDataType="short"/>
    </xmlCellPr>
  </singleXmlCell>
  <singleXmlCell id="238" xr6:uid="{00000000-000C-0000-FFFF-FFFFE3000000}" r="B11" connectionId="0">
    <xmlCellPr id="1" xr6:uid="{00000000-0010-0000-E300-000001000000}" uniqueName="P1114416">
      <xmlPr mapId="1" xpath="/GIKU-UOP-DION/VlastiteDionice_1000429/P1114416" xmlDataType="decimal"/>
    </xmlCellPr>
  </singleXmlCell>
  <singleXmlCell id="239" xr6:uid="{00000000-000C-0000-FFFF-FFFFE4000000}" r="C12" connectionId="0">
    <xmlCellPr id="1" xr6:uid="{00000000-0010-0000-E400-000001000000}"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sqref="A1:M1"/>
    </sheetView>
  </sheetViews>
  <sheetFormatPr defaultRowHeight="14.4" x14ac:dyDescent="0.3"/>
  <sheetData>
    <row r="1" spans="1:13" x14ac:dyDescent="0.3">
      <c r="A1" s="151" t="s">
        <v>28</v>
      </c>
      <c r="B1" s="151"/>
      <c r="C1" s="151"/>
      <c r="D1" s="151"/>
      <c r="E1" s="151"/>
      <c r="F1" s="151"/>
      <c r="G1" s="151"/>
      <c r="H1" s="151"/>
      <c r="I1" s="151"/>
      <c r="J1" s="151"/>
      <c r="K1" s="151"/>
      <c r="L1" s="151"/>
      <c r="M1" s="151"/>
    </row>
    <row r="2" spans="1:13" x14ac:dyDescent="0.3">
      <c r="A2" s="105"/>
      <c r="B2" s="105"/>
      <c r="C2" s="105"/>
      <c r="D2" s="105"/>
      <c r="E2" s="105"/>
      <c r="F2" s="105"/>
      <c r="G2" s="105"/>
      <c r="H2" s="105"/>
      <c r="I2" s="105"/>
      <c r="J2" s="105"/>
      <c r="K2" s="105"/>
      <c r="L2" s="105"/>
      <c r="M2" s="105"/>
    </row>
    <row r="3" spans="1:13" ht="15" customHeight="1" x14ac:dyDescent="0.3">
      <c r="A3" s="152" t="s">
        <v>660</v>
      </c>
      <c r="B3" s="152"/>
      <c r="C3" s="152"/>
      <c r="D3" s="152"/>
      <c r="E3" s="152"/>
      <c r="F3" s="152"/>
      <c r="G3" s="152"/>
      <c r="H3" s="152"/>
      <c r="I3" s="152"/>
      <c r="J3" s="152"/>
      <c r="K3" s="152"/>
      <c r="L3" s="152"/>
      <c r="M3" s="152"/>
    </row>
    <row r="4" spans="1:13" x14ac:dyDescent="0.3">
      <c r="A4" s="152"/>
      <c r="B4" s="152"/>
      <c r="C4" s="152"/>
      <c r="D4" s="152"/>
      <c r="E4" s="152"/>
      <c r="F4" s="152"/>
      <c r="G4" s="152"/>
      <c r="H4" s="152"/>
      <c r="I4" s="152"/>
      <c r="J4" s="152"/>
      <c r="K4" s="152"/>
      <c r="L4" s="152"/>
      <c r="M4" s="152"/>
    </row>
    <row r="5" spans="1:13" x14ac:dyDescent="0.3">
      <c r="A5" s="152"/>
      <c r="B5" s="152"/>
      <c r="C5" s="152"/>
      <c r="D5" s="152"/>
      <c r="E5" s="152"/>
      <c r="F5" s="152"/>
      <c r="G5" s="152"/>
      <c r="H5" s="152"/>
      <c r="I5" s="152"/>
      <c r="J5" s="152"/>
      <c r="K5" s="152"/>
      <c r="L5" s="152"/>
      <c r="M5" s="152"/>
    </row>
    <row r="6" spans="1:13" x14ac:dyDescent="0.3">
      <c r="A6" s="152"/>
      <c r="B6" s="152"/>
      <c r="C6" s="152"/>
      <c r="D6" s="152"/>
      <c r="E6" s="152"/>
      <c r="F6" s="152"/>
      <c r="G6" s="152"/>
      <c r="H6" s="152"/>
      <c r="I6" s="152"/>
      <c r="J6" s="152"/>
      <c r="K6" s="152"/>
      <c r="L6" s="152"/>
      <c r="M6" s="152"/>
    </row>
    <row r="7" spans="1:13" x14ac:dyDescent="0.3">
      <c r="A7" s="152"/>
      <c r="B7" s="152"/>
      <c r="C7" s="152"/>
      <c r="D7" s="152"/>
      <c r="E7" s="152"/>
      <c r="F7" s="152"/>
      <c r="G7" s="152"/>
      <c r="H7" s="152"/>
      <c r="I7" s="152"/>
      <c r="J7" s="152"/>
      <c r="K7" s="152"/>
      <c r="L7" s="152"/>
      <c r="M7" s="152"/>
    </row>
    <row r="8" spans="1:13" x14ac:dyDescent="0.3">
      <c r="A8" s="152"/>
      <c r="B8" s="152"/>
      <c r="C8" s="152"/>
      <c r="D8" s="152"/>
      <c r="E8" s="152"/>
      <c r="F8" s="152"/>
      <c r="G8" s="152"/>
      <c r="H8" s="152"/>
      <c r="I8" s="152"/>
      <c r="J8" s="152"/>
      <c r="K8" s="152"/>
      <c r="L8" s="152"/>
      <c r="M8" s="152"/>
    </row>
    <row r="9" spans="1:13" x14ac:dyDescent="0.3">
      <c r="A9" s="152"/>
      <c r="B9" s="152"/>
      <c r="C9" s="152"/>
      <c r="D9" s="152"/>
      <c r="E9" s="152"/>
      <c r="F9" s="152"/>
      <c r="G9" s="152"/>
      <c r="H9" s="152"/>
      <c r="I9" s="152"/>
      <c r="J9" s="152"/>
      <c r="K9" s="152"/>
      <c r="L9" s="152"/>
      <c r="M9" s="152"/>
    </row>
    <row r="10" spans="1:13" x14ac:dyDescent="0.3">
      <c r="A10" s="152"/>
      <c r="B10" s="152"/>
      <c r="C10" s="152"/>
      <c r="D10" s="152"/>
      <c r="E10" s="152"/>
      <c r="F10" s="152"/>
      <c r="G10" s="152"/>
      <c r="H10" s="152"/>
      <c r="I10" s="152"/>
      <c r="J10" s="152"/>
      <c r="K10" s="152"/>
      <c r="L10" s="152"/>
      <c r="M10" s="152"/>
    </row>
    <row r="11" spans="1:13" x14ac:dyDescent="0.3">
      <c r="A11" s="152"/>
      <c r="B11" s="152"/>
      <c r="C11" s="152"/>
      <c r="D11" s="152"/>
      <c r="E11" s="152"/>
      <c r="F11" s="152"/>
      <c r="G11" s="152"/>
      <c r="H11" s="152"/>
      <c r="I11" s="152"/>
      <c r="J11" s="152"/>
      <c r="K11" s="152"/>
      <c r="L11" s="152"/>
      <c r="M11" s="152"/>
    </row>
    <row r="12" spans="1:13" x14ac:dyDescent="0.3">
      <c r="A12" s="152"/>
      <c r="B12" s="152"/>
      <c r="C12" s="152"/>
      <c r="D12" s="152"/>
      <c r="E12" s="152"/>
      <c r="F12" s="152"/>
      <c r="G12" s="152"/>
      <c r="H12" s="152"/>
      <c r="I12" s="152"/>
      <c r="J12" s="152"/>
      <c r="K12" s="152"/>
      <c r="L12" s="152"/>
      <c r="M12" s="152"/>
    </row>
    <row r="13" spans="1:13" x14ac:dyDescent="0.3">
      <c r="A13" s="152"/>
      <c r="B13" s="152"/>
      <c r="C13" s="152"/>
      <c r="D13" s="152"/>
      <c r="E13" s="152"/>
      <c r="F13" s="152"/>
      <c r="G13" s="152"/>
      <c r="H13" s="152"/>
      <c r="I13" s="152"/>
      <c r="J13" s="152"/>
      <c r="K13" s="152"/>
      <c r="L13" s="152"/>
      <c r="M13" s="152"/>
    </row>
    <row r="14" spans="1:13" x14ac:dyDescent="0.3">
      <c r="A14" s="152"/>
      <c r="B14" s="152"/>
      <c r="C14" s="152"/>
      <c r="D14" s="152"/>
      <c r="E14" s="152"/>
      <c r="F14" s="152"/>
      <c r="G14" s="152"/>
      <c r="H14" s="152"/>
      <c r="I14" s="152"/>
      <c r="J14" s="152"/>
      <c r="K14" s="152"/>
      <c r="L14" s="152"/>
      <c r="M14" s="152"/>
    </row>
    <row r="15" spans="1:13" x14ac:dyDescent="0.3">
      <c r="A15" s="152"/>
      <c r="B15" s="152"/>
      <c r="C15" s="152"/>
      <c r="D15" s="152"/>
      <c r="E15" s="152"/>
      <c r="F15" s="152"/>
      <c r="G15" s="152"/>
      <c r="H15" s="152"/>
      <c r="I15" s="152"/>
      <c r="J15" s="152"/>
      <c r="K15" s="152"/>
      <c r="L15" s="152"/>
      <c r="M15" s="152"/>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09375" defaultRowHeight="11.4" x14ac:dyDescent="0.2"/>
  <cols>
    <col min="1" max="1" width="33.109375" style="2" customWidth="1"/>
    <col min="2" max="2" width="16.5546875" style="2" customWidth="1"/>
    <col min="3" max="3" width="10.6640625" style="2" hidden="1" customWidth="1"/>
    <col min="4" max="4" width="50.6640625" style="2" customWidth="1"/>
    <col min="5" max="16384" width="9.109375" style="2"/>
  </cols>
  <sheetData>
    <row r="1" spans="1:4" ht="27.9" customHeight="1" x14ac:dyDescent="0.2">
      <c r="A1" s="1" t="s">
        <v>0</v>
      </c>
      <c r="B1" s="13" t="s">
        <v>1</v>
      </c>
      <c r="C1" s="1" t="s">
        <v>303</v>
      </c>
      <c r="D1" s="1" t="s">
        <v>413</v>
      </c>
    </row>
    <row r="2" spans="1:4" ht="57" x14ac:dyDescent="0.2">
      <c r="A2" s="43" t="s">
        <v>289</v>
      </c>
      <c r="B2" s="79" t="s">
        <v>677</v>
      </c>
      <c r="C2" s="54">
        <f>IF(B2="DA",1,IF(B2="NE",2,0))</f>
        <v>2</v>
      </c>
      <c r="D2" s="12" t="s">
        <v>553</v>
      </c>
    </row>
    <row r="3" spans="1:4" ht="22.8" x14ac:dyDescent="0.2">
      <c r="A3" s="44" t="s">
        <v>290</v>
      </c>
      <c r="B3" s="93"/>
      <c r="C3" s="54"/>
      <c r="D3" s="64" t="s">
        <v>546</v>
      </c>
    </row>
    <row r="4" spans="1:4" ht="51.75" customHeight="1" x14ac:dyDescent="0.2">
      <c r="A4" s="44" t="s">
        <v>291</v>
      </c>
      <c r="B4" s="78"/>
      <c r="C4" s="54"/>
      <c r="D4" s="12" t="s">
        <v>493</v>
      </c>
    </row>
    <row r="5" spans="1:4" ht="52.5" customHeight="1" x14ac:dyDescent="0.2">
      <c r="A5" s="44" t="s">
        <v>292</v>
      </c>
      <c r="B5" s="78"/>
      <c r="C5" s="54"/>
      <c r="D5" s="12" t="s">
        <v>493</v>
      </c>
    </row>
    <row r="6" spans="1:4" s="20" customFormat="1" ht="51" customHeight="1" x14ac:dyDescent="0.2">
      <c r="A6" s="45" t="s">
        <v>293</v>
      </c>
      <c r="B6" s="82"/>
      <c r="C6" s="54"/>
      <c r="D6" s="12" t="s">
        <v>482</v>
      </c>
    </row>
    <row r="7" spans="1:4" ht="63.75" customHeight="1" x14ac:dyDescent="0.2">
      <c r="A7" s="43" t="s">
        <v>294</v>
      </c>
      <c r="B7" s="79" t="s">
        <v>677</v>
      </c>
      <c r="C7" s="54">
        <f>IF(B7="DA",1,IF(B7="NE",2,0))</f>
        <v>2</v>
      </c>
      <c r="D7" s="12" t="s">
        <v>613</v>
      </c>
    </row>
    <row r="8" spans="1:4" ht="36.75" customHeight="1" x14ac:dyDescent="0.2">
      <c r="A8" s="44" t="s">
        <v>295</v>
      </c>
      <c r="B8" s="93"/>
      <c r="C8" s="54"/>
      <c r="D8" s="64" t="s">
        <v>546</v>
      </c>
    </row>
    <row r="9" spans="1:4" s="20" customFormat="1" ht="50.25" customHeight="1" x14ac:dyDescent="0.2">
      <c r="A9" s="45" t="s">
        <v>296</v>
      </c>
      <c r="B9" s="81"/>
      <c r="C9" s="54"/>
      <c r="D9" s="12" t="s">
        <v>493</v>
      </c>
    </row>
    <row r="10" spans="1:4" s="20" customFormat="1" ht="51" customHeight="1" x14ac:dyDescent="0.2">
      <c r="A10" s="45" t="s">
        <v>297</v>
      </c>
      <c r="B10" s="81"/>
      <c r="C10" s="54"/>
      <c r="D10" s="12" t="s">
        <v>493</v>
      </c>
    </row>
    <row r="11" spans="1:4" s="20" customFormat="1" ht="54.75" customHeight="1" x14ac:dyDescent="0.2">
      <c r="A11" s="45" t="s">
        <v>298</v>
      </c>
      <c r="B11" s="82"/>
      <c r="C11" s="54"/>
      <c r="D11" s="12" t="s">
        <v>482</v>
      </c>
    </row>
  </sheetData>
  <sheetProtection algorithmName="SHA-512" hashValue="IsKL7sfib6vGe7OKAsw65Ms9QlFITg+jLjP8Nj8hj+B9sQIFIBVh4igatlwSXwya4ewoAO6vQZ1UnuM6NV+uKA==" saltValue="lqWDxfL2G4MrpFURN6IWgA==" spinCount="100000" sheet="1" objects="1" scenarios="1"/>
  <conditionalFormatting sqref="A3:C6">
    <cfRule type="expression" dxfId="44" priority="5">
      <formula>$B$2="NE"</formula>
    </cfRule>
  </conditionalFormatting>
  <conditionalFormatting sqref="A8:C11">
    <cfRule type="expression" dxfId="43" priority="3">
      <formula>$B$7="NE"</formula>
    </cfRule>
  </conditionalFormatting>
  <conditionalFormatting sqref="D3:D6">
    <cfRule type="expression" dxfId="42" priority="2">
      <formula>$B$2="NE"</formula>
    </cfRule>
  </conditionalFormatting>
  <conditionalFormatting sqref="D8:D11">
    <cfRule type="expression" dxfId="41"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ColWidth="9.109375" defaultRowHeight="14.4" x14ac:dyDescent="0.3"/>
  <cols>
    <col min="1" max="1" width="35.44140625" style="17" customWidth="1"/>
    <col min="2" max="2" width="18.33203125" style="17" customWidth="1"/>
    <col min="3" max="3" width="10.6640625" style="17" hidden="1" customWidth="1"/>
    <col min="4" max="4" width="46.5546875" style="17" customWidth="1"/>
    <col min="5" max="16384" width="9.109375" style="17"/>
  </cols>
  <sheetData>
    <row r="1" spans="1:4" ht="27.9" customHeight="1" x14ac:dyDescent="0.3">
      <c r="A1" s="1" t="s">
        <v>0</v>
      </c>
      <c r="B1" s="13" t="s">
        <v>1</v>
      </c>
      <c r="C1" s="1" t="s">
        <v>303</v>
      </c>
      <c r="D1" s="1" t="s">
        <v>413</v>
      </c>
    </row>
    <row r="2" spans="1:4" ht="57" x14ac:dyDescent="0.3">
      <c r="A2" s="30" t="s">
        <v>153</v>
      </c>
      <c r="B2" s="79" t="s">
        <v>677</v>
      </c>
      <c r="C2" s="54">
        <f>IF(B2="DA",1,IF(B2="NE",2,0))</f>
        <v>2</v>
      </c>
      <c r="D2" s="12" t="s">
        <v>612</v>
      </c>
    </row>
    <row r="3" spans="1:4" s="18" customFormat="1" ht="33" customHeight="1" x14ac:dyDescent="0.3">
      <c r="A3" s="46" t="s">
        <v>154</v>
      </c>
      <c r="B3" s="88"/>
      <c r="C3" s="54"/>
      <c r="D3" s="65" t="s">
        <v>546</v>
      </c>
    </row>
    <row r="4" spans="1:4" ht="31.5" customHeight="1" x14ac:dyDescent="0.3">
      <c r="A4" s="30" t="s">
        <v>155</v>
      </c>
      <c r="B4" s="76"/>
      <c r="C4" s="54">
        <f>IF(B4="DA",1,IF(B4="NE",2,3))</f>
        <v>3</v>
      </c>
      <c r="D4" s="6" t="s">
        <v>480</v>
      </c>
    </row>
    <row r="5" spans="1:4" ht="57" x14ac:dyDescent="0.3">
      <c r="A5" s="30" t="s">
        <v>156</v>
      </c>
      <c r="B5" s="79" t="s">
        <v>676</v>
      </c>
      <c r="C5" s="54">
        <f>IF(B5="DA",1,IF(B5="NE",2,0))</f>
        <v>1</v>
      </c>
      <c r="D5" s="6" t="s">
        <v>547</v>
      </c>
    </row>
    <row r="6" spans="1:4" ht="34.200000000000003" x14ac:dyDescent="0.3">
      <c r="A6" s="30" t="s">
        <v>157</v>
      </c>
      <c r="B6" s="79"/>
      <c r="C6" s="54">
        <f>IF(B6="Društvo je u stečaju",1,IF(B6="Ostalo",2,3))</f>
        <v>3</v>
      </c>
      <c r="D6" s="6" t="s">
        <v>480</v>
      </c>
    </row>
  </sheetData>
  <sheetProtection algorithmName="SHA-512" hashValue="lAh9EsxLCa1fA9o/pPFssY18+sI2vZtYl2iLZVYABe3v/U5lie9jAPXp+GNubQFbGHSgCKE9/rh7URgYha83Ig==" saltValue="7S/Zwuxp7ot8Jac59ohv5A==" spinCount="100000" sheet="1" objects="1" scenarios="1"/>
  <conditionalFormatting sqref="A6:C6">
    <cfRule type="expression" dxfId="40" priority="4">
      <formula>$B$5="DA"</formula>
    </cfRule>
  </conditionalFormatting>
  <conditionalFormatting sqref="A3:C4">
    <cfRule type="expression" dxfId="39" priority="3">
      <formula>$B$2="NE"</formula>
    </cfRule>
  </conditionalFormatting>
  <conditionalFormatting sqref="D6">
    <cfRule type="expression" dxfId="38" priority="2">
      <formula>$B$5="DA"</formula>
    </cfRule>
  </conditionalFormatting>
  <conditionalFormatting sqref="D3:D4">
    <cfRule type="expression" dxfId="37" priority="1">
      <formula>$B$2="NE"</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4"/>
  <sheetViews>
    <sheetView topLeftCell="H1" zoomScaleNormal="100" workbookViewId="0">
      <selection activeCell="J4" sqref="J4"/>
    </sheetView>
  </sheetViews>
  <sheetFormatPr defaultColWidth="9.109375" defaultRowHeight="14.4" x14ac:dyDescent="0.3"/>
  <cols>
    <col min="1" max="1" width="15.6640625" style="89" customWidth="1"/>
    <col min="2" max="2" width="24.5546875" style="89" customWidth="1"/>
    <col min="3" max="3" width="27" style="89" customWidth="1"/>
    <col min="4" max="4" width="13.109375" style="89" hidden="1" customWidth="1"/>
    <col min="5" max="5" width="33.109375" style="89" customWidth="1"/>
    <col min="6" max="6" width="29.88671875" style="89" customWidth="1"/>
    <col min="7" max="8" width="30.6640625" style="89" customWidth="1"/>
    <col min="9" max="9" width="34.5546875" style="89" customWidth="1"/>
    <col min="10" max="10" width="30.88671875" style="89" customWidth="1"/>
    <col min="11" max="11" width="4.88671875" style="89" hidden="1" customWidth="1"/>
    <col min="12" max="12" width="28" style="89" customWidth="1"/>
    <col min="13" max="13" width="6.109375" style="89" hidden="1" customWidth="1"/>
    <col min="14" max="16384" width="9.109375" style="89"/>
  </cols>
  <sheetData>
    <row r="1" spans="1:13" s="139" customFormat="1" ht="90.75" customHeight="1" x14ac:dyDescent="0.3">
      <c r="A1" s="130" t="s">
        <v>0</v>
      </c>
      <c r="B1" s="140" t="s">
        <v>158</v>
      </c>
      <c r="C1" s="141" t="s">
        <v>159</v>
      </c>
      <c r="D1" s="142" t="s">
        <v>455</v>
      </c>
      <c r="E1" s="143" t="s">
        <v>160</v>
      </c>
      <c r="F1" s="144" t="s">
        <v>161</v>
      </c>
      <c r="G1" s="145" t="s">
        <v>162</v>
      </c>
      <c r="H1" s="144" t="s">
        <v>163</v>
      </c>
      <c r="I1" s="143" t="s">
        <v>164</v>
      </c>
      <c r="J1" s="146" t="s">
        <v>165</v>
      </c>
      <c r="K1" s="147" t="s">
        <v>456</v>
      </c>
      <c r="L1" s="140" t="s">
        <v>166</v>
      </c>
      <c r="M1" s="147" t="s">
        <v>459</v>
      </c>
    </row>
    <row r="2" spans="1:13" s="139" customFormat="1" ht="127.5" customHeight="1" x14ac:dyDescent="0.3">
      <c r="A2" s="130" t="s">
        <v>413</v>
      </c>
      <c r="B2" s="148" t="s">
        <v>548</v>
      </c>
      <c r="C2" s="149" t="s">
        <v>549</v>
      </c>
      <c r="D2" s="149"/>
      <c r="E2" s="150" t="s">
        <v>550</v>
      </c>
      <c r="F2" s="149" t="s">
        <v>551</v>
      </c>
      <c r="G2" s="149" t="s">
        <v>551</v>
      </c>
      <c r="H2" s="149" t="s">
        <v>551</v>
      </c>
      <c r="I2" s="149" t="s">
        <v>552</v>
      </c>
      <c r="J2" s="149" t="s">
        <v>659</v>
      </c>
      <c r="K2" s="149"/>
      <c r="L2" s="149" t="s">
        <v>480</v>
      </c>
      <c r="M2" s="149"/>
    </row>
    <row r="3" spans="1:13" hidden="1" x14ac:dyDescent="0.3">
      <c r="B3" s="89" t="s">
        <v>331</v>
      </c>
      <c r="C3" s="89" t="s">
        <v>454</v>
      </c>
      <c r="D3" s="89" t="s">
        <v>332</v>
      </c>
      <c r="E3" s="89" t="s">
        <v>333</v>
      </c>
      <c r="F3" s="89" t="s">
        <v>334</v>
      </c>
      <c r="G3" s="89" t="s">
        <v>335</v>
      </c>
      <c r="H3" s="89" t="s">
        <v>336</v>
      </c>
      <c r="I3" s="89" t="s">
        <v>337</v>
      </c>
      <c r="J3" s="89" t="s">
        <v>457</v>
      </c>
      <c r="K3" s="89" t="s">
        <v>338</v>
      </c>
      <c r="L3" s="89" t="s">
        <v>458</v>
      </c>
      <c r="M3" s="89" t="s">
        <v>339</v>
      </c>
    </row>
    <row r="4" spans="1:13" x14ac:dyDescent="0.3">
      <c r="B4" s="153">
        <v>43925</v>
      </c>
      <c r="C4" s="92" t="s">
        <v>677</v>
      </c>
      <c r="D4" s="89">
        <f>IF(C4="DA",1,IF(C4="NE",2,0))</f>
        <v>2</v>
      </c>
      <c r="E4" s="90">
        <v>54</v>
      </c>
      <c r="F4" s="90">
        <v>54</v>
      </c>
      <c r="G4" s="90">
        <v>54</v>
      </c>
      <c r="H4" s="90">
        <v>54</v>
      </c>
      <c r="I4" s="91">
        <v>4</v>
      </c>
      <c r="J4" s="89" t="s">
        <v>677</v>
      </c>
      <c r="K4" s="89">
        <f>IF(J4="DA",1,IF(J4="NE",2,0))</f>
        <v>2</v>
      </c>
      <c r="M4" s="89">
        <f>IF(L4="Svi su usvojeni",1,IF(L4="Djelomično su usvojeni",2,IF(L4="Niti jedan nije usvojen",3,4)))</f>
        <v>4</v>
      </c>
    </row>
  </sheetData>
  <sheetProtection algorithmName="SHA-512" hashValue="SZ0+zylQkqkcI7awsEgFl3n4ADKCvlciozZPpRSbhc7akzEmumayKb1XYDNlI5ARVeupWhXk46gLkQPvzgXD2g==" saltValue="D5VLisC8xEr0ZLqXVNIjOg=="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12"/>
  <sheetViews>
    <sheetView showGridLines="0" topLeftCell="A10" workbookViewId="0">
      <selection activeCell="B12" sqref="B12"/>
    </sheetView>
  </sheetViews>
  <sheetFormatPr defaultColWidth="9.109375" defaultRowHeight="11.4" x14ac:dyDescent="0.3"/>
  <cols>
    <col min="1" max="1" width="36" style="11" customWidth="1"/>
    <col min="2" max="2" width="16.88671875" style="11" customWidth="1"/>
    <col min="3" max="3" width="1.33203125" style="11" hidden="1" customWidth="1"/>
    <col min="4" max="4" width="50.5546875" style="11" customWidth="1"/>
    <col min="5" max="16384" width="9.109375" style="11"/>
  </cols>
  <sheetData>
    <row r="1" spans="1:5" ht="27.9" customHeight="1" x14ac:dyDescent="0.3">
      <c r="A1" s="1" t="s">
        <v>0</v>
      </c>
      <c r="B1" s="13" t="s">
        <v>1</v>
      </c>
      <c r="C1" s="1" t="s">
        <v>303</v>
      </c>
      <c r="D1" s="1" t="s">
        <v>413</v>
      </c>
    </row>
    <row r="2" spans="1:5" ht="56.25" customHeight="1" x14ac:dyDescent="0.3">
      <c r="A2" s="47" t="s">
        <v>121</v>
      </c>
      <c r="B2" s="79" t="s">
        <v>677</v>
      </c>
      <c r="C2" s="59">
        <f>IF(B2="DA",1,IF(B2="NE",2,0))</f>
        <v>2</v>
      </c>
      <c r="D2" s="14" t="s">
        <v>606</v>
      </c>
    </row>
    <row r="3" spans="1:5" ht="53.25" customHeight="1" x14ac:dyDescent="0.3">
      <c r="A3" s="46" t="s">
        <v>122</v>
      </c>
      <c r="B3" s="85"/>
      <c r="C3" s="53"/>
      <c r="D3" s="6" t="s">
        <v>544</v>
      </c>
    </row>
    <row r="4" spans="1:5" ht="63.75" customHeight="1" x14ac:dyDescent="0.3">
      <c r="A4" s="47" t="s">
        <v>123</v>
      </c>
      <c r="B4" s="79" t="s">
        <v>677</v>
      </c>
      <c r="C4" s="53">
        <f>IF(B4="DA",1,IF(B4="NE",2,0))</f>
        <v>2</v>
      </c>
      <c r="D4" s="6" t="s">
        <v>607</v>
      </c>
    </row>
    <row r="5" spans="1:5" ht="55.5" customHeight="1" x14ac:dyDescent="0.3">
      <c r="A5" s="48" t="s">
        <v>386</v>
      </c>
      <c r="B5" s="77"/>
      <c r="C5" s="53"/>
      <c r="D5" s="6" t="s">
        <v>545</v>
      </c>
    </row>
    <row r="6" spans="1:5" ht="45.6" x14ac:dyDescent="0.3">
      <c r="A6" s="49" t="s">
        <v>387</v>
      </c>
      <c r="B6" s="79" t="s">
        <v>677</v>
      </c>
      <c r="C6" s="53">
        <f>IF(B6="DA",1,IF(B6="NE",2,0))</f>
        <v>2</v>
      </c>
      <c r="D6" s="6" t="s">
        <v>608</v>
      </c>
    </row>
    <row r="7" spans="1:5" ht="32.25" customHeight="1" x14ac:dyDescent="0.3">
      <c r="A7" s="48" t="s">
        <v>388</v>
      </c>
      <c r="B7" s="86"/>
      <c r="C7" s="53"/>
      <c r="D7" s="64" t="s">
        <v>546</v>
      </c>
    </row>
    <row r="8" spans="1:5" ht="45.6" x14ac:dyDescent="0.3">
      <c r="A8" s="50" t="s">
        <v>389</v>
      </c>
      <c r="B8" s="79" t="s">
        <v>677</v>
      </c>
      <c r="C8" s="53">
        <f>IF(B8="DA",1,IF(B8="NE",2,0))</f>
        <v>2</v>
      </c>
      <c r="D8" s="6" t="s">
        <v>609</v>
      </c>
    </row>
    <row r="9" spans="1:5" ht="53.25" customHeight="1" x14ac:dyDescent="0.3">
      <c r="A9" s="48" t="s">
        <v>390</v>
      </c>
      <c r="B9" s="77"/>
      <c r="C9" s="53"/>
      <c r="D9" s="6" t="s">
        <v>545</v>
      </c>
    </row>
    <row r="10" spans="1:5" ht="45.6" x14ac:dyDescent="0.3">
      <c r="A10" s="50" t="s">
        <v>391</v>
      </c>
      <c r="B10" s="79" t="s">
        <v>677</v>
      </c>
      <c r="C10" s="53">
        <f>IF(B10="DA",1,IF(B10="NE",2,0))</f>
        <v>2</v>
      </c>
      <c r="D10" s="6" t="s">
        <v>610</v>
      </c>
    </row>
    <row r="11" spans="1:5" ht="57" customHeight="1" x14ac:dyDescent="0.3">
      <c r="A11" s="48" t="s">
        <v>392</v>
      </c>
      <c r="B11" s="77"/>
      <c r="C11" s="53"/>
      <c r="D11" s="6" t="s">
        <v>545</v>
      </c>
    </row>
    <row r="12" spans="1:5" ht="68.25" customHeight="1" x14ac:dyDescent="0.3">
      <c r="A12" s="50" t="s">
        <v>393</v>
      </c>
      <c r="B12" s="87"/>
      <c r="C12" s="53">
        <f>IF(B12="Na temelju ovlasti GS",1,IF(B12="Bez dobivene ovlasti GS",2,3))</f>
        <v>3</v>
      </c>
      <c r="D12" s="6" t="s">
        <v>611</v>
      </c>
      <c r="E12" s="25"/>
    </row>
  </sheetData>
  <sheetProtection algorithmName="SHA-512" hashValue="iCnKskTQ/Panmbzcz4YGqI7ivozAO4H+l9WIZTL1RpafDQWQ6GmgsBAhQJP+F601SiLF7FmewAmdhJqtOtX/JA==" saltValue="Ef2e+J7/WFNk5q64LaAF1w==" spinCount="100000" sheet="1" objects="1" scenarios="1"/>
  <conditionalFormatting sqref="A3:C3">
    <cfRule type="expression" dxfId="36" priority="12">
      <formula>$B$2="NE"</formula>
    </cfRule>
  </conditionalFormatting>
  <conditionalFormatting sqref="A5:C5">
    <cfRule type="expression" dxfId="35" priority="11">
      <formula>$B$4="NE"</formula>
    </cfRule>
  </conditionalFormatting>
  <conditionalFormatting sqref="A7:C7">
    <cfRule type="expression" dxfId="34" priority="10">
      <formula>$B$6="NE"</formula>
    </cfRule>
  </conditionalFormatting>
  <conditionalFormatting sqref="A9:C9">
    <cfRule type="expression" dxfId="33" priority="9">
      <formula>$B$8="NE"</formula>
    </cfRule>
  </conditionalFormatting>
  <conditionalFormatting sqref="A11:C11">
    <cfRule type="expression" dxfId="32" priority="7">
      <formula>$B$10="NE"</formula>
    </cfRule>
  </conditionalFormatting>
  <conditionalFormatting sqref="D3">
    <cfRule type="expression" dxfId="31" priority="5">
      <formula>$B$2="NE"</formula>
    </cfRule>
  </conditionalFormatting>
  <conditionalFormatting sqref="D5">
    <cfRule type="expression" dxfId="30" priority="4">
      <formula>$B$4="NE"</formula>
    </cfRule>
  </conditionalFormatting>
  <conditionalFormatting sqref="D7">
    <cfRule type="expression" dxfId="29" priority="3">
      <formula>$B$6="NE"</formula>
    </cfRule>
  </conditionalFormatting>
  <conditionalFormatting sqref="D9">
    <cfRule type="expression" dxfId="28" priority="2">
      <formula>$B$8="NE"</formula>
    </cfRule>
  </conditionalFormatting>
  <conditionalFormatting sqref="D11">
    <cfRule type="expression" dxfId="27"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topLeftCell="D14" workbookViewId="0">
      <selection activeCell="B18" sqref="B18"/>
    </sheetView>
  </sheetViews>
  <sheetFormatPr defaultColWidth="9.109375" defaultRowHeight="11.4" x14ac:dyDescent="0.3"/>
  <cols>
    <col min="1" max="1" width="34.44140625" style="11" customWidth="1"/>
    <col min="2" max="2" width="25.6640625" style="11" customWidth="1"/>
    <col min="3" max="3" width="10.6640625" style="11" hidden="1" customWidth="1"/>
    <col min="4" max="4" width="46.44140625" style="11" customWidth="1"/>
    <col min="5" max="16384" width="9.109375" style="11"/>
  </cols>
  <sheetData>
    <row r="1" spans="1:4" ht="27.9" customHeight="1" x14ac:dyDescent="0.3">
      <c r="A1" s="1" t="s">
        <v>0</v>
      </c>
      <c r="B1" s="13" t="s">
        <v>1</v>
      </c>
      <c r="C1" s="1" t="s">
        <v>303</v>
      </c>
      <c r="D1" s="1" t="s">
        <v>413</v>
      </c>
    </row>
    <row r="2" spans="1:4" ht="34.5" customHeight="1" x14ac:dyDescent="0.3">
      <c r="A2" s="30" t="s">
        <v>124</v>
      </c>
      <c r="B2" s="80" t="s">
        <v>395</v>
      </c>
      <c r="C2" s="54">
        <f>IF(B2="Deloitte",1,IF(B2="EY",2,IF(B2="PwC",3,IF(B2="KPMG",4,IF(B2="BDO",5,IF(B2="Grant Thornton",6,IF(B2="Dva revizora od kojih je 1 ""Big Four""",7,IF(B2="Dva revizora od kojih nijedan nije ""Big Four""",8,IF(B2="Ostalo",9,0)))))))))</f>
        <v>9</v>
      </c>
      <c r="D2" s="6" t="s">
        <v>537</v>
      </c>
    </row>
    <row r="3" spans="1:4" ht="66.75" customHeight="1" x14ac:dyDescent="0.3">
      <c r="A3" s="50" t="s">
        <v>135</v>
      </c>
      <c r="B3" s="81">
        <v>1</v>
      </c>
      <c r="C3" s="60"/>
      <c r="D3" s="3" t="s">
        <v>538</v>
      </c>
    </row>
    <row r="4" spans="1:4" ht="70.5" customHeight="1" x14ac:dyDescent="0.3">
      <c r="A4" s="50" t="s">
        <v>136</v>
      </c>
      <c r="B4" s="78">
        <v>1</v>
      </c>
      <c r="C4" s="60"/>
      <c r="D4" s="3" t="s">
        <v>538</v>
      </c>
    </row>
    <row r="5" spans="1:4" ht="63.75" customHeight="1" x14ac:dyDescent="0.3">
      <c r="A5" s="30" t="s">
        <v>125</v>
      </c>
      <c r="B5" s="82">
        <v>69000</v>
      </c>
      <c r="C5" s="60"/>
      <c r="D5" s="3" t="s">
        <v>539</v>
      </c>
    </row>
    <row r="6" spans="1:4" ht="79.5" customHeight="1" x14ac:dyDescent="0.3">
      <c r="A6" s="50" t="s">
        <v>137</v>
      </c>
      <c r="B6" s="80" t="s">
        <v>677</v>
      </c>
      <c r="C6" s="53">
        <f>IF(B6="DA",1,IF(B6="NE",2,0))</f>
        <v>2</v>
      </c>
      <c r="D6" s="6" t="s">
        <v>601</v>
      </c>
    </row>
    <row r="7" spans="1:4" ht="54.75" customHeight="1" x14ac:dyDescent="0.3">
      <c r="A7" s="34" t="s">
        <v>126</v>
      </c>
      <c r="B7" s="82"/>
      <c r="C7" s="53"/>
      <c r="D7" s="6" t="s">
        <v>540</v>
      </c>
    </row>
    <row r="8" spans="1:4" ht="38.25" customHeight="1" x14ac:dyDescent="0.3">
      <c r="A8" s="30" t="s">
        <v>127</v>
      </c>
      <c r="B8" s="80" t="s">
        <v>700</v>
      </c>
      <c r="C8" s="53">
        <f>IF(B8="Vlastite Internet stranice",1,IF(B8="ZSE",2,IF(B8="SRPI",3,IF(B8="Vlastite Internet stranice i ZSE",4,IF(B8="Vlastite Internet stranice, ZSE i SRPI",5,IF(B8="Vlastite Internet stranice i SRPI",6,IF(B8="ZSE i SRPI",7,IF(B8="Nije javno objavljeno",8,IF(B8="Ostalo",9,10)))))))))</f>
        <v>8</v>
      </c>
      <c r="D8" s="6" t="s">
        <v>537</v>
      </c>
    </row>
    <row r="9" spans="1:4" ht="64.5" customHeight="1" x14ac:dyDescent="0.3">
      <c r="A9" s="50" t="s">
        <v>128</v>
      </c>
      <c r="B9" s="74" t="s">
        <v>676</v>
      </c>
      <c r="C9" s="53">
        <f>IF(B9="DA",1,IF(B9="NE",2,0))</f>
        <v>1</v>
      </c>
      <c r="D9" s="6" t="s">
        <v>541</v>
      </c>
    </row>
    <row r="10" spans="1:4" ht="51" customHeight="1" x14ac:dyDescent="0.3">
      <c r="A10" s="48" t="s">
        <v>129</v>
      </c>
      <c r="B10" s="83">
        <v>2</v>
      </c>
      <c r="C10" s="53"/>
      <c r="D10" s="6" t="s">
        <v>491</v>
      </c>
    </row>
    <row r="11" spans="1:4" ht="74.25" customHeight="1" x14ac:dyDescent="0.3">
      <c r="A11" s="30" t="s">
        <v>130</v>
      </c>
      <c r="B11" s="80" t="s">
        <v>676</v>
      </c>
      <c r="C11" s="53">
        <f>IF(B11="DA",1,IF(B11="NE",2,0))</f>
        <v>1</v>
      </c>
      <c r="D11" s="6" t="s">
        <v>602</v>
      </c>
    </row>
    <row r="12" spans="1:4" ht="54" customHeight="1" x14ac:dyDescent="0.3">
      <c r="A12" s="34" t="s">
        <v>131</v>
      </c>
      <c r="B12" s="81">
        <v>1</v>
      </c>
      <c r="C12" s="53"/>
      <c r="D12" s="6" t="s">
        <v>542</v>
      </c>
    </row>
    <row r="13" spans="1:4" ht="63.75" customHeight="1" x14ac:dyDescent="0.3">
      <c r="A13" s="30" t="s">
        <v>132</v>
      </c>
      <c r="B13" s="80" t="s">
        <v>676</v>
      </c>
      <c r="C13" s="53">
        <f>IF(B13="DA",1,IF(B13="NE",2,0))</f>
        <v>1</v>
      </c>
      <c r="D13" s="6" t="s">
        <v>603</v>
      </c>
    </row>
    <row r="14" spans="1:4" ht="29.25" customHeight="1" x14ac:dyDescent="0.3">
      <c r="A14" s="50" t="s">
        <v>138</v>
      </c>
      <c r="B14" s="80" t="s">
        <v>701</v>
      </c>
      <c r="C14" s="53">
        <f>IF(B14="Rizik likvidnosti",1,IF(B14="Kreditni rizik",2,IF(B14="Kamatni rizik",3,IF(B14="Operativni rizik",4,IF(B14="Politički rizik",5,IF(B14="Rizik makroekonomskog okruženja",6,IF(B14="Reputacijski rizik",7,IF(B14="Ostali rizici",8,0))))))))</f>
        <v>1</v>
      </c>
      <c r="D14" s="6" t="s">
        <v>537</v>
      </c>
    </row>
    <row r="15" spans="1:4" ht="113.25" customHeight="1" x14ac:dyDescent="0.3">
      <c r="A15" s="46" t="s">
        <v>139</v>
      </c>
      <c r="B15" s="84">
        <v>1</v>
      </c>
      <c r="C15" s="53"/>
      <c r="D15" s="6" t="s">
        <v>543</v>
      </c>
    </row>
    <row r="16" spans="1:4" ht="81" customHeight="1" x14ac:dyDescent="0.3">
      <c r="A16" s="46" t="s">
        <v>133</v>
      </c>
      <c r="B16" s="84">
        <v>1</v>
      </c>
      <c r="C16" s="53"/>
      <c r="D16" s="6" t="s">
        <v>604</v>
      </c>
    </row>
    <row r="17" spans="1:4" ht="113.25" customHeight="1" x14ac:dyDescent="0.3">
      <c r="A17" s="46" t="s">
        <v>134</v>
      </c>
      <c r="B17" s="84">
        <v>1</v>
      </c>
      <c r="C17" s="53"/>
      <c r="D17" s="6" t="s">
        <v>605</v>
      </c>
    </row>
  </sheetData>
  <sheetProtection algorithmName="SHA-512" hashValue="9hq036EiHhU+w+8oKZzzZi1Q9f2eoj125Em6H+s+lYYSMOA3Vu7jQxVT+CU6O3pxjCBlmgAHQee0n6r4jldsIQ==" saltValue="3uGxioV23ntXDNgaDAtHPA==" spinCount="100000" sheet="1" objects="1" scenarios="1"/>
  <conditionalFormatting sqref="A7:C7">
    <cfRule type="expression" dxfId="26" priority="12">
      <formula>$B$6="NE"</formula>
    </cfRule>
  </conditionalFormatting>
  <conditionalFormatting sqref="A10:C10">
    <cfRule type="expression" dxfId="25" priority="11">
      <formula>$B$9="NE"</formula>
    </cfRule>
  </conditionalFormatting>
  <conditionalFormatting sqref="A12:C12">
    <cfRule type="expression" dxfId="24" priority="10">
      <formula>$B$11="NE"</formula>
    </cfRule>
  </conditionalFormatting>
  <conditionalFormatting sqref="A16:C16">
    <cfRule type="expression" dxfId="23" priority="8">
      <formula>$B$13="NE"</formula>
    </cfRule>
  </conditionalFormatting>
  <conditionalFormatting sqref="D7">
    <cfRule type="expression" dxfId="22" priority="6">
      <formula>$B$6="NE"</formula>
    </cfRule>
  </conditionalFormatting>
  <conditionalFormatting sqref="D10">
    <cfRule type="expression" dxfId="21" priority="5">
      <formula>$B$9="NE"</formula>
    </cfRule>
  </conditionalFormatting>
  <conditionalFormatting sqref="D12">
    <cfRule type="expression" dxfId="20" priority="4">
      <formula>$B$11="NE"</formula>
    </cfRule>
  </conditionalFormatting>
  <conditionalFormatting sqref="D16">
    <cfRule type="expression" dxfId="1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15" sqref="B15"/>
    </sheetView>
  </sheetViews>
  <sheetFormatPr defaultColWidth="9.109375" defaultRowHeight="11.4" x14ac:dyDescent="0.3"/>
  <cols>
    <col min="1" max="1" width="36.6640625" style="11" customWidth="1"/>
    <col min="2" max="2" width="28.44140625" style="11" customWidth="1"/>
    <col min="3" max="3" width="10.6640625" style="11" hidden="1" customWidth="1"/>
    <col min="4" max="4" width="51.44140625" style="11" customWidth="1"/>
    <col min="5" max="16384" width="9.109375" style="11"/>
  </cols>
  <sheetData>
    <row r="1" spans="1:4" ht="27.9" customHeight="1" x14ac:dyDescent="0.3">
      <c r="A1" s="1" t="s">
        <v>0</v>
      </c>
      <c r="B1" s="13" t="s">
        <v>1</v>
      </c>
      <c r="C1" s="1" t="s">
        <v>303</v>
      </c>
      <c r="D1" s="1" t="s">
        <v>413</v>
      </c>
    </row>
    <row r="2" spans="1:4" ht="34.200000000000003" x14ac:dyDescent="0.3">
      <c r="A2" s="51" t="s">
        <v>116</v>
      </c>
      <c r="B2" s="79" t="s">
        <v>676</v>
      </c>
      <c r="C2" s="53">
        <f>IF(B2="DA",1,IF(B2="NE",2,0))</f>
        <v>1</v>
      </c>
      <c r="D2" s="6" t="s">
        <v>526</v>
      </c>
    </row>
    <row r="3" spans="1:4" ht="34.200000000000003" x14ac:dyDescent="0.3">
      <c r="A3" s="30" t="s">
        <v>117</v>
      </c>
      <c r="B3" s="79" t="s">
        <v>677</v>
      </c>
      <c r="C3" s="53">
        <f>IF(B3="DA",1,IF(B3="NE",2,0))</f>
        <v>2</v>
      </c>
      <c r="D3" s="6" t="s">
        <v>526</v>
      </c>
    </row>
    <row r="4" spans="1:4" ht="22.8" x14ac:dyDescent="0.3">
      <c r="A4" s="50" t="s">
        <v>118</v>
      </c>
      <c r="B4" s="74" t="s">
        <v>676</v>
      </c>
      <c r="C4" s="53">
        <f>IF(B4="DA",1,IF(B4="NE",2,0))</f>
        <v>1</v>
      </c>
      <c r="D4" s="6" t="s">
        <v>526</v>
      </c>
    </row>
    <row r="5" spans="1:4" ht="122.25" customHeight="1" x14ac:dyDescent="0.3">
      <c r="A5" s="30" t="s">
        <v>119</v>
      </c>
      <c r="B5" s="78">
        <v>0</v>
      </c>
      <c r="C5" s="53"/>
      <c r="D5" s="5" t="s">
        <v>594</v>
      </c>
    </row>
    <row r="6" spans="1:4" ht="30.75" customHeight="1" x14ac:dyDescent="0.3">
      <c r="A6" s="30" t="s">
        <v>120</v>
      </c>
      <c r="B6" s="79"/>
      <c r="C6" s="53">
        <f>IF(B6="predstavljanje rezultata poslovanja",1,IF(B6="prezentiranje značajnih poslova i investicija",2,IF(B6="prezentiranje novih proizvoda i novih ponuda",3,IF(B6="Ostalo",4,5))))</f>
        <v>5</v>
      </c>
      <c r="D6" s="6" t="s">
        <v>527</v>
      </c>
    </row>
  </sheetData>
  <sheetProtection algorithmName="SHA-512" hashValue="5yloeUBROsF5epVdunPcbEt4Tl9Qj54oI6F5PC/uMM3VhDxNkxLxnhjotH7OKEMnG3fdkFoATmTHCqyG+v6ctA==" saltValue="CFBLvx4VqUZnrjf+XMJ7ng==" spinCount="100000" sheet="1" objects="1" scenarios="1"/>
  <conditionalFormatting sqref="A6:D6">
    <cfRule type="expression" dxfId="16"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10" workbookViewId="0">
      <selection activeCell="B11" sqref="B11"/>
    </sheetView>
  </sheetViews>
  <sheetFormatPr defaultColWidth="9.109375" defaultRowHeight="11.4" x14ac:dyDescent="0.3"/>
  <cols>
    <col min="1" max="1" width="36.109375" style="11" customWidth="1"/>
    <col min="2" max="2" width="17.44140625" style="11" customWidth="1"/>
    <col min="3" max="3" width="10.6640625" style="11" hidden="1" customWidth="1"/>
    <col min="4" max="4" width="54.5546875" style="11" customWidth="1"/>
    <col min="5" max="16384" width="9.109375" style="11"/>
  </cols>
  <sheetData>
    <row r="1" spans="1:4" ht="27.9" customHeight="1" x14ac:dyDescent="0.3">
      <c r="A1" s="1" t="s">
        <v>0</v>
      </c>
      <c r="B1" s="13" t="s">
        <v>1</v>
      </c>
      <c r="C1" s="1" t="s">
        <v>303</v>
      </c>
      <c r="D1" s="1" t="s">
        <v>413</v>
      </c>
    </row>
    <row r="2" spans="1:4" ht="66" customHeight="1" x14ac:dyDescent="0.3">
      <c r="A2" s="30" t="s">
        <v>140</v>
      </c>
      <c r="B2" s="76" t="s">
        <v>677</v>
      </c>
      <c r="C2" s="53">
        <f>IF(B2="DA",1,IF(B2="NE",2,0))</f>
        <v>2</v>
      </c>
      <c r="D2" s="6" t="s">
        <v>595</v>
      </c>
    </row>
    <row r="3" spans="1:4" ht="65.25" customHeight="1" x14ac:dyDescent="0.3">
      <c r="A3" s="34" t="s">
        <v>669</v>
      </c>
      <c r="B3" s="77"/>
      <c r="C3" s="53"/>
      <c r="D3" s="6" t="s">
        <v>596</v>
      </c>
    </row>
    <row r="4" spans="1:4" ht="57" x14ac:dyDescent="0.3">
      <c r="A4" s="30" t="s">
        <v>141</v>
      </c>
      <c r="B4" s="76" t="s">
        <v>677</v>
      </c>
      <c r="C4" s="53">
        <f>IF(B4="DA",1,IF(B4="NE",2,0))</f>
        <v>2</v>
      </c>
      <c r="D4" s="6" t="s">
        <v>597</v>
      </c>
    </row>
    <row r="5" spans="1:4" ht="89.25" customHeight="1" x14ac:dyDescent="0.3">
      <c r="A5" s="34" t="s">
        <v>534</v>
      </c>
      <c r="B5" s="77"/>
      <c r="C5" s="53"/>
      <c r="D5" s="6" t="s">
        <v>528</v>
      </c>
    </row>
    <row r="6" spans="1:4" ht="65.25" customHeight="1" x14ac:dyDescent="0.3">
      <c r="A6" s="30" t="s">
        <v>142</v>
      </c>
      <c r="B6" s="76" t="s">
        <v>677</v>
      </c>
      <c r="C6" s="53">
        <f>IF(B6="DA",1,IF(B6="NE",2,0))</f>
        <v>2</v>
      </c>
      <c r="D6" s="6" t="s">
        <v>598</v>
      </c>
    </row>
    <row r="7" spans="1:4" ht="89.25" customHeight="1" x14ac:dyDescent="0.3">
      <c r="A7" s="34" t="s">
        <v>535</v>
      </c>
      <c r="B7" s="77"/>
      <c r="C7" s="53"/>
      <c r="D7" s="6" t="s">
        <v>529</v>
      </c>
    </row>
    <row r="8" spans="1:4" ht="67.5" customHeight="1" x14ac:dyDescent="0.3">
      <c r="A8" s="30" t="s">
        <v>143</v>
      </c>
      <c r="B8" s="76" t="s">
        <v>677</v>
      </c>
      <c r="C8" s="53">
        <f>IF(B8="DA",1,IF(B8="NE",2,0))</f>
        <v>2</v>
      </c>
      <c r="D8" s="6" t="s">
        <v>599</v>
      </c>
    </row>
    <row r="9" spans="1:4" ht="112.5" customHeight="1" x14ac:dyDescent="0.3">
      <c r="A9" s="34" t="s">
        <v>536</v>
      </c>
      <c r="B9" s="77"/>
      <c r="C9" s="53"/>
      <c r="D9" s="6" t="s">
        <v>530</v>
      </c>
    </row>
    <row r="10" spans="1:4" ht="22.8" x14ac:dyDescent="0.3">
      <c r="A10" s="30" t="s">
        <v>144</v>
      </c>
      <c r="B10" s="76" t="s">
        <v>677</v>
      </c>
      <c r="C10" s="53">
        <f>IF(B10="DA",1,IF(B10="NE",2,0))</f>
        <v>2</v>
      </c>
      <c r="D10" s="6" t="s">
        <v>526</v>
      </c>
    </row>
    <row r="11" spans="1:4" ht="57" x14ac:dyDescent="0.3">
      <c r="A11" s="47" t="s">
        <v>145</v>
      </c>
      <c r="B11" s="76" t="s">
        <v>677</v>
      </c>
      <c r="C11" s="53">
        <f>IF(B11="DA",1,IF(B11="NE",2,0))</f>
        <v>2</v>
      </c>
      <c r="D11" s="6" t="s">
        <v>600</v>
      </c>
    </row>
    <row r="12" spans="1:4" ht="78" customHeight="1" x14ac:dyDescent="0.3">
      <c r="A12" s="34" t="s">
        <v>146</v>
      </c>
      <c r="B12" s="78"/>
      <c r="C12" s="53"/>
      <c r="D12" s="6" t="s">
        <v>531</v>
      </c>
    </row>
    <row r="13" spans="1:4" ht="75" customHeight="1" x14ac:dyDescent="0.3">
      <c r="A13" s="34" t="s">
        <v>147</v>
      </c>
      <c r="B13" s="78"/>
      <c r="C13" s="53"/>
      <c r="D13" s="6" t="s">
        <v>532</v>
      </c>
    </row>
    <row r="14" spans="1:4" ht="77.25" customHeight="1" x14ac:dyDescent="0.3">
      <c r="A14" s="34" t="s">
        <v>148</v>
      </c>
      <c r="B14" s="78"/>
      <c r="C14" s="53"/>
      <c r="D14" s="6" t="s">
        <v>532</v>
      </c>
    </row>
    <row r="15" spans="1:4" ht="78.75" customHeight="1" x14ac:dyDescent="0.3">
      <c r="A15" s="34" t="s">
        <v>149</v>
      </c>
      <c r="B15" s="79"/>
      <c r="C15" s="53"/>
      <c r="D15" s="6" t="s">
        <v>532</v>
      </c>
    </row>
    <row r="16" spans="1:4" ht="45.6" x14ac:dyDescent="0.3">
      <c r="A16" s="30" t="s">
        <v>150</v>
      </c>
      <c r="B16" s="76"/>
      <c r="C16" s="53">
        <f>IF(B16="DA",1,IF(B16="NE",2,3))</f>
        <v>3</v>
      </c>
      <c r="D16" s="6" t="s">
        <v>533</v>
      </c>
    </row>
  </sheetData>
  <sheetProtection algorithmName="SHA-512" hashValue="TUCq1mZ0V2eP/8B+HO75CemJKYY4FZ8R3gy0HTp9c54vpLZzl2Gi0oBOdwLC1aaGmMM+SZFn/dR1AiUSx2ARPw==" saltValue="IPmqTU8KsYq5oEogOrtZag==" spinCount="100000" sheet="1" objects="1" scenarios="1"/>
  <conditionalFormatting sqref="A3:C3">
    <cfRule type="expression" dxfId="15" priority="24" stopIfTrue="1">
      <formula>$B$2="NE"</formula>
    </cfRule>
    <cfRule type="expression" dxfId="14" priority="25" stopIfTrue="1">
      <formula>$B$2="NE"</formula>
    </cfRule>
  </conditionalFormatting>
  <conditionalFormatting sqref="A7:C7">
    <cfRule type="expression" dxfId="13" priority="27" stopIfTrue="1">
      <formula>$B$6="NE"</formula>
    </cfRule>
  </conditionalFormatting>
  <conditionalFormatting sqref="A9:C9">
    <cfRule type="expression" dxfId="12" priority="28" stopIfTrue="1">
      <formula>$B$8="NE"</formula>
    </cfRule>
  </conditionalFormatting>
  <conditionalFormatting sqref="A5:C5">
    <cfRule type="expression" dxfId="11" priority="7" stopIfTrue="1">
      <formula>$B$4="NE"</formula>
    </cfRule>
  </conditionalFormatting>
  <conditionalFormatting sqref="A12:C16">
    <cfRule type="expression" dxfId="10" priority="23" stopIfTrue="1">
      <formula>$B$11="NE"</formula>
    </cfRule>
  </conditionalFormatting>
  <conditionalFormatting sqref="D3">
    <cfRule type="expression" dxfId="9" priority="3" stopIfTrue="1">
      <formula>$B$2="NE"</formula>
    </cfRule>
    <cfRule type="expression" dxfId="8" priority="4" stopIfTrue="1">
      <formula>$B$2="NE"</formula>
    </cfRule>
  </conditionalFormatting>
  <conditionalFormatting sqref="D7">
    <cfRule type="expression" dxfId="7" priority="5" stopIfTrue="1">
      <formula>$B$6="NE"</formula>
    </cfRule>
  </conditionalFormatting>
  <conditionalFormatting sqref="D9">
    <cfRule type="expression" dxfId="6" priority="6" stopIfTrue="1">
      <formula>$B$8="NE"</formula>
    </cfRule>
  </conditionalFormatting>
  <conditionalFormatting sqref="D5">
    <cfRule type="expression" dxfId="5" priority="1" stopIfTrue="1">
      <formula>$B$4="NE"</formula>
    </cfRule>
  </conditionalFormatting>
  <conditionalFormatting sqref="D12:D16">
    <cfRule type="expression" dxfId="4"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3" sqref="B3"/>
    </sheetView>
  </sheetViews>
  <sheetFormatPr defaultColWidth="9.109375" defaultRowHeight="11.4" x14ac:dyDescent="0.3"/>
  <cols>
    <col min="1" max="2" width="28.5546875" style="11" customWidth="1"/>
    <col min="3" max="3" width="10.6640625" style="11" hidden="1" customWidth="1"/>
    <col min="4" max="4" width="47" style="11" customWidth="1"/>
    <col min="5" max="5" width="28" style="11" customWidth="1"/>
    <col min="6" max="16384" width="9.109375" style="11"/>
  </cols>
  <sheetData>
    <row r="1" spans="1:4" ht="27.9" customHeight="1" x14ac:dyDescent="0.3">
      <c r="A1" s="1" t="s">
        <v>0</v>
      </c>
      <c r="B1" s="13" t="s">
        <v>1</v>
      </c>
      <c r="C1" s="1" t="s">
        <v>303</v>
      </c>
      <c r="D1" s="1" t="s">
        <v>413</v>
      </c>
    </row>
    <row r="2" spans="1:4" ht="51" customHeight="1" x14ac:dyDescent="0.3">
      <c r="A2" s="50" t="s">
        <v>380</v>
      </c>
      <c r="B2" s="72"/>
      <c r="C2" s="53">
        <f>IF(B2="Isplata dividende",1,IF(B2="Dodjela dionica",2,IF(B2="Isplata dividende i dodjela dionica",3,IF(B2="Isplata dobiti u stvarima",4,IF(B2="Ostalo",5,6)))))</f>
        <v>6</v>
      </c>
      <c r="D2" s="6" t="s">
        <v>523</v>
      </c>
    </row>
    <row r="3" spans="1:4" ht="64.5" customHeight="1" x14ac:dyDescent="0.3">
      <c r="A3" s="50" t="s">
        <v>381</v>
      </c>
      <c r="B3" s="74" t="s">
        <v>677</v>
      </c>
      <c r="C3" s="53">
        <f>IF(B3="DA",1,IF(B3="NE",2,0))</f>
        <v>2</v>
      </c>
      <c r="D3" s="6" t="s">
        <v>524</v>
      </c>
    </row>
    <row r="4" spans="1:4" ht="55.5" customHeight="1" x14ac:dyDescent="0.3">
      <c r="A4" s="48" t="s">
        <v>382</v>
      </c>
      <c r="B4" s="75"/>
      <c r="C4" s="53"/>
      <c r="D4" s="6" t="s">
        <v>525</v>
      </c>
    </row>
  </sheetData>
  <sheetProtection algorithmName="SHA-512" hashValue="RfHgyAELkWLL3zCr2xLkAda4QbXtDILRpHQtv/4Er2KR45qSxxTrsiKhS+WYRm8i5ozqYAjHQ+4rpMQqxp/p+g==" saltValue="92mescZYgq1ls67skUsKbQ==" spinCount="100000" sheet="1" objects="1" scenarios="1"/>
  <conditionalFormatting sqref="A4:D4">
    <cfRule type="expression" dxfId="3"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tabSelected="1" workbookViewId="0">
      <selection activeCell="B3" sqref="B3"/>
    </sheetView>
  </sheetViews>
  <sheetFormatPr defaultColWidth="9.109375" defaultRowHeight="11.4" x14ac:dyDescent="0.3"/>
  <cols>
    <col min="1" max="1" width="33" style="11" customWidth="1"/>
    <col min="2" max="2" width="24.33203125" style="11" customWidth="1"/>
    <col min="3" max="3" width="10.6640625" style="11" hidden="1" customWidth="1"/>
    <col min="4" max="4" width="50.109375" style="11" customWidth="1"/>
    <col min="5" max="16384" width="9.109375" style="11"/>
  </cols>
  <sheetData>
    <row r="1" spans="1:4" ht="26.1" customHeight="1" x14ac:dyDescent="0.3">
      <c r="A1" s="1" t="s">
        <v>0</v>
      </c>
      <c r="B1" s="13" t="s">
        <v>1</v>
      </c>
      <c r="C1" s="1" t="s">
        <v>303</v>
      </c>
      <c r="D1" s="1" t="s">
        <v>413</v>
      </c>
    </row>
    <row r="2" spans="1:4" ht="45.6" x14ac:dyDescent="0.3">
      <c r="A2" s="50" t="s">
        <v>383</v>
      </c>
      <c r="B2" s="72" t="s">
        <v>677</v>
      </c>
      <c r="C2" s="53">
        <f>IF(B2="DA",1,IF(B2="NE",2,3))</f>
        <v>2</v>
      </c>
      <c r="D2" s="71" t="s">
        <v>522</v>
      </c>
    </row>
    <row r="3" spans="1:4" ht="91.2" x14ac:dyDescent="0.3">
      <c r="A3" s="50" t="s">
        <v>384</v>
      </c>
      <c r="B3" s="72" t="s">
        <v>677</v>
      </c>
      <c r="C3" s="53">
        <f>IF(B3="DA",1,IF(B3="NE",2,0))</f>
        <v>2</v>
      </c>
      <c r="D3" s="71" t="s">
        <v>593</v>
      </c>
    </row>
    <row r="4" spans="1:4" ht="43.5" customHeight="1" x14ac:dyDescent="0.3">
      <c r="A4" s="50" t="s">
        <v>385</v>
      </c>
      <c r="B4" s="73"/>
      <c r="C4" s="53">
        <f>IF(B4="Interni kodeks",1,IF(B4="Kodeks korporativnog upravljanja trgovačkim društvima u kojima RH ima dionice ili udjele",2,IF(B4="Kodeks koji se primjenjuje u grani industrije kojoj izdavatelj pripada",3,IF(B4="Ostalo",4,5))))</f>
        <v>5</v>
      </c>
      <c r="D4" s="71" t="s">
        <v>480</v>
      </c>
    </row>
  </sheetData>
  <sheetProtection algorithmName="SHA-512" hashValue="dZJp6+uzfWJpZvsZB9S1KCWy5fdSpUz68Dznmq0JFn1LD2hrrgaH1McpbBzyI5VHoLOxUo138BkYDZdjVrmSTw==" saltValue="jUKXa+xloL6Yq4OY1U0HfA==" spinCount="100000" sheet="1" objects="1" scenarios="1"/>
  <conditionalFormatting sqref="A4:C4">
    <cfRule type="expression" dxfId="2" priority="4">
      <formula>$B$3="NE"</formula>
    </cfRule>
  </conditionalFormatting>
  <conditionalFormatting sqref="D4">
    <cfRule type="expression" dxfId="1"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RowHeight="14.4" x14ac:dyDescent="0.3"/>
  <cols>
    <col min="2" max="2" width="10" customWidth="1"/>
    <col min="3" max="3" width="10.6640625" style="23" customWidth="1"/>
  </cols>
  <sheetData>
    <row r="2" spans="2:3" ht="26.4" x14ac:dyDescent="0.3">
      <c r="B2" s="15" t="s">
        <v>29</v>
      </c>
      <c r="C2" s="22" t="s">
        <v>30</v>
      </c>
    </row>
    <row r="3" spans="2:3" x14ac:dyDescent="0.3">
      <c r="B3" s="98">
        <v>2019</v>
      </c>
      <c r="C3" s="106">
        <v>393</v>
      </c>
    </row>
    <row r="5" spans="2:3" ht="13.5" customHeight="1" x14ac:dyDescent="0.3">
      <c r="B5" s="26" t="s">
        <v>374</v>
      </c>
    </row>
    <row r="6" spans="2:3" ht="12.9" customHeight="1" x14ac:dyDescent="0.3">
      <c r="B6" s="27" t="s">
        <v>478</v>
      </c>
    </row>
    <row r="7" spans="2:3" ht="12.9" customHeight="1" x14ac:dyDescent="0.3">
      <c r="B7" s="11" t="s">
        <v>661</v>
      </c>
    </row>
  </sheetData>
  <sheetProtection algorithmName="SHA-512" hashValue="PRaaZ50tFEMrvQK53VAf/pOkQ+ibgWzCPuetwtaembBQ+shEIqnh9A5AsNsrXaN1RMSPLduVRbGVw/ltT9pbJA==" saltValue="SqxUJjASat0HsOPHd4Qq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22" workbookViewId="0">
      <selection activeCell="B29" sqref="B29"/>
    </sheetView>
  </sheetViews>
  <sheetFormatPr defaultColWidth="9.109375" defaultRowHeight="11.4" x14ac:dyDescent="0.3"/>
  <cols>
    <col min="1" max="1" width="35.88671875" style="11" customWidth="1"/>
    <col min="2" max="2" width="22.33203125" style="11" customWidth="1"/>
    <col min="3" max="3" width="10.6640625" style="11" hidden="1" customWidth="1"/>
    <col min="4" max="4" width="48.6640625" style="11" customWidth="1"/>
    <col min="5" max="5" width="9.6640625" style="11" customWidth="1"/>
    <col min="6" max="16384" width="9.109375" style="11"/>
  </cols>
  <sheetData>
    <row r="1" spans="1:5" ht="27.9" customHeight="1" x14ac:dyDescent="0.3">
      <c r="A1" s="1" t="s">
        <v>0</v>
      </c>
      <c r="B1" s="1" t="s">
        <v>1</v>
      </c>
      <c r="C1" s="61" t="s">
        <v>303</v>
      </c>
      <c r="D1" s="1" t="s">
        <v>413</v>
      </c>
    </row>
    <row r="2" spans="1:5" ht="57" x14ac:dyDescent="0.3">
      <c r="A2" s="29" t="s">
        <v>2</v>
      </c>
      <c r="B2" s="79" t="s">
        <v>676</v>
      </c>
      <c r="C2" s="52">
        <f>IF(B2="DA",1,IF(B2="NE",2,0))</f>
        <v>1</v>
      </c>
      <c r="D2" s="4" t="s">
        <v>619</v>
      </c>
    </row>
    <row r="3" spans="1:5" ht="31.5" customHeight="1" x14ac:dyDescent="0.3">
      <c r="A3" s="30" t="s">
        <v>3</v>
      </c>
      <c r="B3" s="79" t="s">
        <v>676</v>
      </c>
      <c r="C3" s="52">
        <f>IF(B3="DA",1,IF(B3="NE",2,3))</f>
        <v>1</v>
      </c>
      <c r="D3" s="4" t="s">
        <v>480</v>
      </c>
      <c r="E3" s="25"/>
    </row>
    <row r="4" spans="1:5" ht="33.75" customHeight="1" x14ac:dyDescent="0.3">
      <c r="A4" s="30" t="s">
        <v>4</v>
      </c>
      <c r="B4" s="79" t="s">
        <v>676</v>
      </c>
      <c r="C4" s="52">
        <f>IF(B4="DA",1,IF(B4="NE",2,3))</f>
        <v>1</v>
      </c>
      <c r="D4" s="4" t="s">
        <v>480</v>
      </c>
      <c r="E4" s="25"/>
    </row>
    <row r="5" spans="1:5" ht="79.8" x14ac:dyDescent="0.3">
      <c r="A5" s="29" t="s">
        <v>151</v>
      </c>
      <c r="B5" s="78">
        <v>2</v>
      </c>
      <c r="C5" s="52"/>
      <c r="D5" s="4" t="s">
        <v>673</v>
      </c>
    </row>
    <row r="6" spans="1:5" ht="79.8" x14ac:dyDescent="0.3">
      <c r="A6" s="29" t="s">
        <v>152</v>
      </c>
      <c r="B6" s="78">
        <v>2</v>
      </c>
      <c r="C6" s="52"/>
      <c r="D6" s="4" t="s">
        <v>620</v>
      </c>
    </row>
    <row r="7" spans="1:5" ht="68.400000000000006" x14ac:dyDescent="0.3">
      <c r="A7" s="29" t="s">
        <v>5</v>
      </c>
      <c r="B7" s="99">
        <v>27</v>
      </c>
      <c r="C7" s="52"/>
      <c r="D7" s="4" t="s">
        <v>674</v>
      </c>
    </row>
    <row r="8" spans="1:5" ht="52.5" customHeight="1" x14ac:dyDescent="0.3">
      <c r="A8" s="29" t="s">
        <v>6</v>
      </c>
      <c r="B8" s="79" t="s">
        <v>678</v>
      </c>
      <c r="C8" s="53">
        <f>IF(B8="Monistički ustroj",1,IF(B8="Dualistički ustroj",2,0))</f>
        <v>2</v>
      </c>
      <c r="D8" s="6" t="s">
        <v>497</v>
      </c>
    </row>
    <row r="9" spans="1:5" ht="68.400000000000006" x14ac:dyDescent="0.3">
      <c r="A9" s="29" t="s">
        <v>7</v>
      </c>
      <c r="B9" s="99">
        <v>1</v>
      </c>
      <c r="C9" s="53"/>
      <c r="D9" s="6" t="s">
        <v>481</v>
      </c>
    </row>
    <row r="10" spans="1:5" ht="68.400000000000006" x14ac:dyDescent="0.3">
      <c r="A10" s="29" t="s">
        <v>8</v>
      </c>
      <c r="B10" s="99">
        <v>0</v>
      </c>
      <c r="C10" s="53"/>
      <c r="D10" s="6" t="s">
        <v>494</v>
      </c>
    </row>
    <row r="11" spans="1:5" ht="79.8" x14ac:dyDescent="0.3">
      <c r="A11" s="30" t="s">
        <v>9</v>
      </c>
      <c r="B11" s="85">
        <v>1</v>
      </c>
      <c r="C11" s="53"/>
      <c r="D11" s="6" t="s">
        <v>621</v>
      </c>
    </row>
    <row r="12" spans="1:5" ht="68.400000000000006" x14ac:dyDescent="0.3">
      <c r="A12" s="62" t="s">
        <v>10</v>
      </c>
      <c r="B12" s="99">
        <v>5</v>
      </c>
      <c r="C12" s="53"/>
      <c r="D12" s="6" t="s">
        <v>622</v>
      </c>
    </row>
    <row r="13" spans="1:5" ht="68.400000000000006" x14ac:dyDescent="0.3">
      <c r="A13" s="62" t="s">
        <v>11</v>
      </c>
      <c r="B13" s="99">
        <v>1</v>
      </c>
      <c r="C13" s="53"/>
      <c r="D13" s="6" t="s">
        <v>616</v>
      </c>
    </row>
    <row r="14" spans="1:5" ht="63" customHeight="1" x14ac:dyDescent="0.3">
      <c r="A14" s="34" t="s">
        <v>12</v>
      </c>
      <c r="B14" s="100">
        <v>1</v>
      </c>
      <c r="C14" s="53"/>
      <c r="D14" s="6" t="s">
        <v>617</v>
      </c>
    </row>
    <row r="15" spans="1:5" ht="79.8" x14ac:dyDescent="0.3">
      <c r="A15" s="31" t="s">
        <v>379</v>
      </c>
      <c r="B15" s="85">
        <v>67622</v>
      </c>
      <c r="C15" s="52"/>
      <c r="D15" s="4" t="s">
        <v>675</v>
      </c>
    </row>
    <row r="16" spans="1:5" ht="91.2" x14ac:dyDescent="0.3">
      <c r="A16" s="63" t="s">
        <v>662</v>
      </c>
      <c r="B16" s="85">
        <v>72520</v>
      </c>
      <c r="C16" s="52"/>
      <c r="D16" s="4" t="s">
        <v>672</v>
      </c>
    </row>
    <row r="17" spans="1:7" ht="76.5" customHeight="1" x14ac:dyDescent="0.3">
      <c r="A17" s="29" t="s">
        <v>13</v>
      </c>
      <c r="B17" s="79" t="s">
        <v>677</v>
      </c>
      <c r="C17" s="52">
        <f>IF(B17="DA",1,IF(B17="NE",2,0))</f>
        <v>2</v>
      </c>
      <c r="D17" s="4" t="s">
        <v>483</v>
      </c>
    </row>
    <row r="18" spans="1:7" ht="53.25" customHeight="1" x14ac:dyDescent="0.3">
      <c r="A18" s="62" t="s">
        <v>14</v>
      </c>
      <c r="B18" s="85"/>
      <c r="C18" s="52"/>
      <c r="D18" s="4" t="s">
        <v>484</v>
      </c>
    </row>
    <row r="19" spans="1:7" ht="40.5" customHeight="1" x14ac:dyDescent="0.3">
      <c r="A19" s="29" t="s">
        <v>15</v>
      </c>
      <c r="B19" s="79"/>
      <c r="C19" s="52">
        <f>IF(B19="DA",1,IF(B19="NE",2,3))</f>
        <v>3</v>
      </c>
      <c r="D19" s="6" t="s">
        <v>618</v>
      </c>
      <c r="E19" s="25"/>
    </row>
    <row r="20" spans="1:7" ht="65.25" customHeight="1" x14ac:dyDescent="0.3">
      <c r="A20" s="32" t="s">
        <v>16</v>
      </c>
      <c r="B20" s="79" t="s">
        <v>677</v>
      </c>
      <c r="C20" s="52">
        <f>IF(B20="DA",1,IF(B20="NE",2,0))</f>
        <v>2</v>
      </c>
      <c r="D20" s="4" t="s">
        <v>485</v>
      </c>
    </row>
    <row r="21" spans="1:7" ht="75.75" customHeight="1" x14ac:dyDescent="0.3">
      <c r="A21" s="62" t="s">
        <v>17</v>
      </c>
      <c r="B21" s="85"/>
      <c r="C21" s="52"/>
      <c r="D21" s="4" t="s">
        <v>486</v>
      </c>
    </row>
    <row r="22" spans="1:7" ht="76.5" customHeight="1" x14ac:dyDescent="0.3">
      <c r="A22" s="33" t="s">
        <v>18</v>
      </c>
      <c r="B22" s="79" t="s">
        <v>677</v>
      </c>
      <c r="C22" s="52">
        <f>IF(B22="DA",1,IF(B22="NE",2,0))</f>
        <v>2</v>
      </c>
      <c r="D22" s="4" t="s">
        <v>487</v>
      </c>
    </row>
    <row r="23" spans="1:7" ht="52.5" customHeight="1" x14ac:dyDescent="0.3">
      <c r="A23" s="29" t="s">
        <v>19</v>
      </c>
      <c r="B23" s="79"/>
      <c r="C23" s="52">
        <f>IF(B23="DA",1,IF(B23="NE",2,3))</f>
        <v>3</v>
      </c>
      <c r="D23" s="4" t="s">
        <v>488</v>
      </c>
    </row>
    <row r="24" spans="1:7" ht="45.6" x14ac:dyDescent="0.3">
      <c r="A24" s="62" t="s">
        <v>20</v>
      </c>
      <c r="B24" s="78"/>
      <c r="C24" s="52"/>
      <c r="D24" s="4" t="s">
        <v>489</v>
      </c>
    </row>
    <row r="25" spans="1:7" ht="45.6" x14ac:dyDescent="0.3">
      <c r="A25" s="29" t="s">
        <v>21</v>
      </c>
      <c r="B25" s="79"/>
      <c r="C25" s="52">
        <f>IF(B25="DA",1,IF(B25="NE",2,3))</f>
        <v>3</v>
      </c>
      <c r="D25" s="4" t="s">
        <v>490</v>
      </c>
    </row>
    <row r="26" spans="1:7" ht="52.5" customHeight="1" x14ac:dyDescent="0.3">
      <c r="A26" s="62" t="s">
        <v>22</v>
      </c>
      <c r="B26" s="78"/>
      <c r="C26" s="52"/>
      <c r="D26" s="4" t="s">
        <v>491</v>
      </c>
    </row>
    <row r="27" spans="1:7" ht="64.5" customHeight="1" x14ac:dyDescent="0.3">
      <c r="A27" s="29" t="s">
        <v>23</v>
      </c>
      <c r="B27" s="79" t="s">
        <v>676</v>
      </c>
      <c r="C27" s="52">
        <f>IF(B27="DA",1,IF(B27="NE",2,0))</f>
        <v>1</v>
      </c>
      <c r="D27" s="4" t="s">
        <v>492</v>
      </c>
      <c r="G27" s="114"/>
    </row>
    <row r="28" spans="1:7" ht="45.6" x14ac:dyDescent="0.3">
      <c r="A28" s="62" t="s">
        <v>24</v>
      </c>
      <c r="B28" s="78">
        <v>5</v>
      </c>
      <c r="C28" s="52"/>
      <c r="D28" s="4" t="s">
        <v>491</v>
      </c>
    </row>
    <row r="29" spans="1:7" ht="68.400000000000006" x14ac:dyDescent="0.3">
      <c r="A29" s="29" t="s">
        <v>25</v>
      </c>
      <c r="B29" s="79" t="s">
        <v>677</v>
      </c>
      <c r="C29" s="52">
        <f>IF(B29="DA",1,IF(B29="NE",2,0))</f>
        <v>2</v>
      </c>
      <c r="D29" s="4" t="s">
        <v>623</v>
      </c>
    </row>
    <row r="30" spans="1:7" ht="52.5" customHeight="1" x14ac:dyDescent="0.3">
      <c r="A30" s="62" t="s">
        <v>26</v>
      </c>
      <c r="B30" s="78"/>
      <c r="C30" s="52"/>
      <c r="D30" s="4" t="s">
        <v>493</v>
      </c>
    </row>
    <row r="31" spans="1:7" ht="56.25" customHeight="1" x14ac:dyDescent="0.3">
      <c r="A31" s="62" t="s">
        <v>27</v>
      </c>
      <c r="B31" s="78"/>
      <c r="C31" s="52"/>
      <c r="D31" s="4" t="s">
        <v>493</v>
      </c>
    </row>
  </sheetData>
  <sheetProtection algorithmName="SHA-512" hashValue="/gaQGXsildYCTO4F7a1veVtcQng/3k8PzyOt23n1angAzhdbW5gLuro16E8vA6r80sg7lgeYmHllfiC1xWV6Pg==" saltValue="T/iMz7gmPXiiXqqbpixabw==" spinCount="100000" sheet="1" objects="1" scenarios="1"/>
  <conditionalFormatting sqref="A3:C4">
    <cfRule type="expression" dxfId="133" priority="27">
      <formula>$B$2="NE"</formula>
    </cfRule>
  </conditionalFormatting>
  <conditionalFormatting sqref="A12:C14">
    <cfRule type="expression" dxfId="132" priority="25">
      <formula>$B$8="Monistički ustroj"</formula>
    </cfRule>
  </conditionalFormatting>
  <conditionalFormatting sqref="A30:C31">
    <cfRule type="expression" dxfId="131" priority="24">
      <formula>$B$29="NE"</formula>
    </cfRule>
  </conditionalFormatting>
  <conditionalFormatting sqref="A18:C19">
    <cfRule type="expression" dxfId="130" priority="23">
      <formula>$B$17="NE"</formula>
    </cfRule>
  </conditionalFormatting>
  <conditionalFormatting sqref="A21:C21">
    <cfRule type="expression" dxfId="129" priority="22">
      <formula>$B$20="NE"</formula>
    </cfRule>
  </conditionalFormatting>
  <conditionalFormatting sqref="A23:C26">
    <cfRule type="expression" dxfId="128" priority="21">
      <formula>$B$22="NE"</formula>
    </cfRule>
  </conditionalFormatting>
  <conditionalFormatting sqref="A24:C24">
    <cfRule type="expression" dxfId="127" priority="20">
      <formula>$B$23="NE"</formula>
    </cfRule>
  </conditionalFormatting>
  <conditionalFormatting sqref="A26:C26">
    <cfRule type="expression" dxfId="126" priority="19">
      <formula>$B$25="NE"</formula>
    </cfRule>
  </conditionalFormatting>
  <conditionalFormatting sqref="A28:C28">
    <cfRule type="expression" dxfId="125" priority="18">
      <formula>$B$27="NE"</formula>
    </cfRule>
  </conditionalFormatting>
  <conditionalFormatting sqref="D3:D4">
    <cfRule type="expression" dxfId="124" priority="17">
      <formula>$B$2="NE"</formula>
    </cfRule>
  </conditionalFormatting>
  <conditionalFormatting sqref="D18:D19">
    <cfRule type="expression" dxfId="123" priority="16">
      <formula>$B$17="NE"</formula>
    </cfRule>
  </conditionalFormatting>
  <conditionalFormatting sqref="D21">
    <cfRule type="expression" dxfId="122" priority="15">
      <formula>$B$20="NE"</formula>
    </cfRule>
  </conditionalFormatting>
  <conditionalFormatting sqref="D23:D26">
    <cfRule type="expression" dxfId="121" priority="14">
      <formula>$B$22="NE"</formula>
    </cfRule>
  </conditionalFormatting>
  <conditionalFormatting sqref="D24">
    <cfRule type="expression" dxfId="120" priority="13">
      <formula>$B$23="NE"</formula>
    </cfRule>
  </conditionalFormatting>
  <conditionalFormatting sqref="D26">
    <cfRule type="expression" dxfId="119" priority="12">
      <formula>$B$25="NE"</formula>
    </cfRule>
  </conditionalFormatting>
  <conditionalFormatting sqref="D28">
    <cfRule type="expression" dxfId="118" priority="11">
      <formula>$B$27="NE"</formula>
    </cfRule>
  </conditionalFormatting>
  <conditionalFormatting sqref="D30:D31">
    <cfRule type="expression" dxfId="117" priority="10">
      <formula>$B$29="NE"</formula>
    </cfRule>
  </conditionalFormatting>
  <conditionalFormatting sqref="A16:D16">
    <cfRule type="expression" dxfId="116" priority="9">
      <formula>$B$6=0</formula>
    </cfRule>
  </conditionalFormatting>
  <conditionalFormatting sqref="D3:D4">
    <cfRule type="expression" dxfId="115" priority="8">
      <formula>$B$2="NE"</formula>
    </cfRule>
  </conditionalFormatting>
  <conditionalFormatting sqref="D30:D31">
    <cfRule type="expression" dxfId="114" priority="7">
      <formula>$B$29="NE"</formula>
    </cfRule>
  </conditionalFormatting>
  <conditionalFormatting sqref="D18:D19">
    <cfRule type="expression" dxfId="113" priority="6">
      <formula>$B$17="NE"</formula>
    </cfRule>
  </conditionalFormatting>
  <conditionalFormatting sqref="D21">
    <cfRule type="expression" dxfId="112" priority="5">
      <formula>$B$20="NE"</formula>
    </cfRule>
  </conditionalFormatting>
  <conditionalFormatting sqref="D23:D26">
    <cfRule type="expression" dxfId="111" priority="4">
      <formula>$B$22="NE"</formula>
    </cfRule>
  </conditionalFormatting>
  <conditionalFormatting sqref="D24">
    <cfRule type="expression" dxfId="110" priority="3">
      <formula>$B$23="NE"</formula>
    </cfRule>
  </conditionalFormatting>
  <conditionalFormatting sqref="D26">
    <cfRule type="expression" dxfId="109" priority="2">
      <formula>$B$25="NE"</formula>
    </cfRule>
  </conditionalFormatting>
  <conditionalFormatting sqref="D28">
    <cfRule type="expression" dxfId="108" priority="1">
      <formula>$B$27="NE"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AG1" zoomScale="90" zoomScaleNormal="90" workbookViewId="0">
      <selection activeCell="AI4" sqref="AI4"/>
    </sheetView>
  </sheetViews>
  <sheetFormatPr defaultColWidth="9.109375" defaultRowHeight="14.4" x14ac:dyDescent="0.3"/>
  <cols>
    <col min="1" max="1" width="15.6640625" style="89" customWidth="1"/>
    <col min="2" max="2" width="39.5546875" style="89" customWidth="1"/>
    <col min="3" max="3" width="25.6640625" style="107" customWidth="1"/>
    <col min="4" max="4" width="25.6640625" style="89" customWidth="1"/>
    <col min="5" max="5" width="6.33203125" style="89" hidden="1" customWidth="1"/>
    <col min="6" max="6" width="25.6640625" style="89" customWidth="1"/>
    <col min="7" max="7" width="9.6640625" style="89" hidden="1" customWidth="1"/>
    <col min="8" max="8" width="25.6640625" style="89" customWidth="1"/>
    <col min="9" max="9" width="25.6640625" style="89" hidden="1" customWidth="1"/>
    <col min="10" max="10" width="25.6640625" style="89" customWidth="1"/>
    <col min="11" max="11" width="25.6640625" style="89" hidden="1" customWidth="1"/>
    <col min="12" max="12" width="25.6640625" style="89" customWidth="1"/>
    <col min="13" max="13" width="25.6640625" style="89" hidden="1" customWidth="1"/>
    <col min="14" max="14" width="25.6640625" style="89" customWidth="1"/>
    <col min="15" max="15" width="25.6640625" style="89" hidden="1" customWidth="1"/>
    <col min="16" max="16" width="25.6640625" style="89" customWidth="1"/>
    <col min="17" max="17" width="25.6640625" style="89" hidden="1" customWidth="1"/>
    <col min="18" max="20" width="25.6640625" style="89" customWidth="1"/>
    <col min="21" max="21" width="25.6640625" style="89" hidden="1" customWidth="1"/>
    <col min="22" max="22" width="22.5546875" style="89" customWidth="1"/>
    <col min="23" max="23" width="25.6640625" style="89" hidden="1" customWidth="1"/>
    <col min="24" max="24" width="25.6640625" style="89" customWidth="1"/>
    <col min="25" max="25" width="25.6640625" style="89" hidden="1" customWidth="1"/>
    <col min="26" max="26" width="25.6640625" style="89" customWidth="1"/>
    <col min="27" max="27" width="25.6640625" style="89" hidden="1" customWidth="1"/>
    <col min="28" max="28" width="25.6640625" style="89" customWidth="1"/>
    <col min="29" max="29" width="25.6640625" style="89" hidden="1" customWidth="1"/>
    <col min="30" max="30" width="25.6640625" style="89" customWidth="1"/>
    <col min="31" max="31" width="25.6640625" style="89" hidden="1" customWidth="1"/>
    <col min="32" max="35" width="25.6640625" style="89" customWidth="1"/>
    <col min="36" max="36" width="25.6640625" style="89" hidden="1" customWidth="1"/>
    <col min="37" max="39" width="25.6640625" style="89" customWidth="1"/>
    <col min="40" max="16384" width="9.109375" style="89"/>
  </cols>
  <sheetData>
    <row r="1" spans="1:39" s="124" customFormat="1" ht="68.400000000000006" x14ac:dyDescent="0.3">
      <c r="A1" s="117" t="s">
        <v>0</v>
      </c>
      <c r="B1" s="118" t="s">
        <v>31</v>
      </c>
      <c r="C1" s="119" t="s">
        <v>32</v>
      </c>
      <c r="D1" s="118" t="s">
        <v>33</v>
      </c>
      <c r="E1" s="120" t="s">
        <v>369</v>
      </c>
      <c r="F1" s="121" t="s">
        <v>375</v>
      </c>
      <c r="G1" s="122" t="s">
        <v>475</v>
      </c>
      <c r="H1" s="118" t="s">
        <v>34</v>
      </c>
      <c r="I1" s="120" t="s">
        <v>370</v>
      </c>
      <c r="J1" s="118" t="s">
        <v>35</v>
      </c>
      <c r="K1" s="120" t="s">
        <v>371</v>
      </c>
      <c r="L1" s="118" t="s">
        <v>36</v>
      </c>
      <c r="M1" s="120" t="s">
        <v>368</v>
      </c>
      <c r="N1" s="118" t="s">
        <v>37</v>
      </c>
      <c r="O1" s="120" t="s">
        <v>372</v>
      </c>
      <c r="P1" s="118" t="s">
        <v>53</v>
      </c>
      <c r="Q1" s="120" t="s">
        <v>373</v>
      </c>
      <c r="R1" s="118" t="s">
        <v>38</v>
      </c>
      <c r="S1" s="118" t="s">
        <v>39</v>
      </c>
      <c r="T1" s="118" t="s">
        <v>40</v>
      </c>
      <c r="U1" s="120" t="s">
        <v>415</v>
      </c>
      <c r="V1" s="118" t="s">
        <v>41</v>
      </c>
      <c r="W1" s="120" t="s">
        <v>417</v>
      </c>
      <c r="X1" s="118" t="s">
        <v>42</v>
      </c>
      <c r="Y1" s="120" t="s">
        <v>419</v>
      </c>
      <c r="Z1" s="118" t="s">
        <v>43</v>
      </c>
      <c r="AA1" s="120" t="s">
        <v>421</v>
      </c>
      <c r="AB1" s="118" t="s">
        <v>44</v>
      </c>
      <c r="AC1" s="120" t="s">
        <v>423</v>
      </c>
      <c r="AD1" s="118" t="s">
        <v>45</v>
      </c>
      <c r="AE1" s="120" t="s">
        <v>425</v>
      </c>
      <c r="AF1" s="123" t="s">
        <v>46</v>
      </c>
      <c r="AG1" s="123" t="s">
        <v>47</v>
      </c>
      <c r="AH1" s="123" t="s">
        <v>48</v>
      </c>
      <c r="AI1" s="118" t="s">
        <v>49</v>
      </c>
      <c r="AJ1" s="120" t="s">
        <v>427</v>
      </c>
      <c r="AK1" s="123" t="s">
        <v>50</v>
      </c>
      <c r="AL1" s="123" t="s">
        <v>51</v>
      </c>
      <c r="AM1" s="123" t="s">
        <v>52</v>
      </c>
    </row>
    <row r="2" spans="1:39" s="128" customFormat="1" ht="125.4" x14ac:dyDescent="0.3">
      <c r="A2" s="117" t="s">
        <v>413</v>
      </c>
      <c r="B2" s="125" t="s">
        <v>495</v>
      </c>
      <c r="C2" s="126" t="s">
        <v>496</v>
      </c>
      <c r="D2" s="127" t="s">
        <v>497</v>
      </c>
      <c r="E2" s="127"/>
      <c r="F2" s="127" t="s">
        <v>497</v>
      </c>
      <c r="G2" s="127"/>
      <c r="H2" s="127" t="s">
        <v>497</v>
      </c>
      <c r="I2" s="127"/>
      <c r="J2" s="127" t="s">
        <v>497</v>
      </c>
      <c r="K2" s="127"/>
      <c r="L2" s="127" t="s">
        <v>497</v>
      </c>
      <c r="M2" s="127"/>
      <c r="N2" s="127" t="s">
        <v>497</v>
      </c>
      <c r="O2" s="127"/>
      <c r="P2" s="127" t="s">
        <v>497</v>
      </c>
      <c r="Q2" s="127"/>
      <c r="R2" s="127" t="s">
        <v>498</v>
      </c>
      <c r="S2" s="127" t="s">
        <v>499</v>
      </c>
      <c r="T2" s="127" t="s">
        <v>657</v>
      </c>
      <c r="U2" s="127"/>
      <c r="V2" s="127" t="s">
        <v>480</v>
      </c>
      <c r="W2" s="127"/>
      <c r="X2" s="127" t="s">
        <v>658</v>
      </c>
      <c r="Y2" s="127"/>
      <c r="Z2" s="127" t="s">
        <v>480</v>
      </c>
      <c r="AA2" s="127"/>
      <c r="AB2" s="127" t="s">
        <v>500</v>
      </c>
      <c r="AC2" s="127"/>
      <c r="AD2" s="127" t="s">
        <v>501</v>
      </c>
      <c r="AE2" s="127"/>
      <c r="AF2" s="127" t="s">
        <v>491</v>
      </c>
      <c r="AG2" s="127" t="s">
        <v>502</v>
      </c>
      <c r="AH2" s="127" t="s">
        <v>502</v>
      </c>
      <c r="AI2" s="127" t="s">
        <v>503</v>
      </c>
      <c r="AJ2" s="127"/>
      <c r="AK2" s="127" t="s">
        <v>491</v>
      </c>
      <c r="AL2" s="127" t="s">
        <v>504</v>
      </c>
      <c r="AM2" s="127" t="s">
        <v>504</v>
      </c>
    </row>
    <row r="3" spans="1:39" hidden="1" x14ac:dyDescent="0.3">
      <c r="B3" s="89" t="s">
        <v>340</v>
      </c>
      <c r="C3" s="107" t="s">
        <v>341</v>
      </c>
      <c r="D3" s="89" t="s">
        <v>362</v>
      </c>
      <c r="E3" s="89" t="s">
        <v>342</v>
      </c>
      <c r="F3" s="89" t="s">
        <v>410</v>
      </c>
      <c r="G3" s="89" t="s">
        <v>474</v>
      </c>
      <c r="H3" s="89" t="s">
        <v>363</v>
      </c>
      <c r="I3" s="89" t="s">
        <v>343</v>
      </c>
      <c r="J3" s="89" t="s">
        <v>364</v>
      </c>
      <c r="K3" s="89" t="s">
        <v>344</v>
      </c>
      <c r="L3" s="89" t="s">
        <v>365</v>
      </c>
      <c r="M3" s="89" t="s">
        <v>345</v>
      </c>
      <c r="N3" s="89" t="s">
        <v>366</v>
      </c>
      <c r="O3" s="89" t="s">
        <v>479</v>
      </c>
      <c r="P3" s="89" t="s">
        <v>367</v>
      </c>
      <c r="Q3" s="89" t="s">
        <v>346</v>
      </c>
      <c r="R3" s="89" t="s">
        <v>347</v>
      </c>
      <c r="S3" s="89" t="s">
        <v>348</v>
      </c>
      <c r="T3" s="89" t="s">
        <v>414</v>
      </c>
      <c r="U3" s="89" t="s">
        <v>349</v>
      </c>
      <c r="V3" s="89" t="s">
        <v>416</v>
      </c>
      <c r="W3" s="89" t="s">
        <v>350</v>
      </c>
      <c r="X3" s="89" t="s">
        <v>418</v>
      </c>
      <c r="Y3" s="89" t="s">
        <v>351</v>
      </c>
      <c r="Z3" s="89" t="s">
        <v>420</v>
      </c>
      <c r="AA3" s="89" t="s">
        <v>352</v>
      </c>
      <c r="AB3" s="89" t="s">
        <v>422</v>
      </c>
      <c r="AC3" s="89" t="s">
        <v>353</v>
      </c>
      <c r="AD3" s="89" t="s">
        <v>424</v>
      </c>
      <c r="AE3" s="89" t="s">
        <v>354</v>
      </c>
      <c r="AF3" s="89" t="s">
        <v>355</v>
      </c>
      <c r="AG3" s="89" t="s">
        <v>356</v>
      </c>
      <c r="AH3" s="89" t="s">
        <v>357</v>
      </c>
      <c r="AI3" s="89" t="s">
        <v>426</v>
      </c>
      <c r="AJ3" s="89" t="s">
        <v>358</v>
      </c>
      <c r="AK3" s="89" t="s">
        <v>359</v>
      </c>
      <c r="AL3" s="89" t="s">
        <v>360</v>
      </c>
      <c r="AM3" s="89" t="s">
        <v>361</v>
      </c>
    </row>
    <row r="4" spans="1:39" x14ac:dyDescent="0.3">
      <c r="B4" t="s">
        <v>679</v>
      </c>
      <c r="C4" s="107" t="s">
        <v>680</v>
      </c>
      <c r="D4" s="108" t="s">
        <v>681</v>
      </c>
      <c r="E4" s="89">
        <f>IF(D4="univ. bacc. oec.",1,IF(D4="mag. oec.",2,IF(D4="univ. Spec. Oec.",3,IF(D4="mr.sc.",4,IF(D4="dr. sc.",5,IF(D4="ostalo",6,0))))))</f>
        <v>2</v>
      </c>
      <c r="F4" s="89" t="s">
        <v>467</v>
      </c>
      <c r="G4" s="108">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89" t="s">
        <v>682</v>
      </c>
      <c r="I4" s="89">
        <f>IF(H4="Žensko",1,IF(H4="Muško",2,0))</f>
        <v>2</v>
      </c>
      <c r="J4" s="89" t="s">
        <v>683</v>
      </c>
      <c r="K4" s="89">
        <f>IF(J4="do 35 godina",1,IF(J4="od 36 do 45 godina",2,IF(J4="od 46 - 55 godina",3,IF(J4="iznad 56 godina",4,0))))</f>
        <v>4</v>
      </c>
      <c r="L4" s="89" t="s">
        <v>684</v>
      </c>
      <c r="M4" s="89">
        <f>IF(L4="Domaće",1,IF(L4="Strano",2,0))</f>
        <v>2</v>
      </c>
      <c r="N4" s="89" t="s">
        <v>677</v>
      </c>
      <c r="O4" s="89">
        <f>IF(N4="DA",1,IF(N4="NE",2,0))</f>
        <v>2</v>
      </c>
      <c r="P4" s="89" t="s">
        <v>677</v>
      </c>
      <c r="Q4" s="89">
        <f>IF(P4="DA",1,IF(P4="NE",2,0))</f>
        <v>2</v>
      </c>
      <c r="R4" s="91">
        <v>3</v>
      </c>
      <c r="S4" s="91">
        <v>3</v>
      </c>
      <c r="T4" s="89" t="s">
        <v>676</v>
      </c>
      <c r="U4" s="89">
        <f>IF(T4="DA",1,IF(T4="NE",2,0))</f>
        <v>1</v>
      </c>
      <c r="V4" s="89" t="s">
        <v>685</v>
      </c>
      <c r="W4" s="89">
        <f>IF(V4="Poslovna",1,IF(V4="Rodbinska",2,IF(V4="Poslovna i rodbinska",3,IF(V4="Ostala",4,5))))</f>
        <v>2</v>
      </c>
      <c r="X4" s="89" t="s">
        <v>676</v>
      </c>
      <c r="Y4" s="89">
        <f>IF(X4="DA",1,IF(X4="NE",2,0))</f>
        <v>1</v>
      </c>
      <c r="Z4" s="89" t="s">
        <v>685</v>
      </c>
      <c r="AA4" s="89">
        <f>IF(Z4="Poslovna",1,IF(Z4="Rodbinska",2,IF(Z4="Poslovna i rodbinska",3,IF(Z4="Ostala",4,5))))</f>
        <v>2</v>
      </c>
      <c r="AB4" s="89" t="s">
        <v>676</v>
      </c>
      <c r="AC4" s="89">
        <f>IF(AB4="DA",1,IF(AB4="NE",2,0))</f>
        <v>1</v>
      </c>
      <c r="AD4" s="89" t="s">
        <v>677</v>
      </c>
      <c r="AE4" s="89">
        <f>IF(AD4="DA",1,IF(AD4="NE",2,0))</f>
        <v>2</v>
      </c>
      <c r="AF4" s="91"/>
      <c r="AG4" s="91"/>
      <c r="AH4" s="91"/>
      <c r="AI4" s="89" t="s">
        <v>677</v>
      </c>
      <c r="AJ4" s="89">
        <f>IF(AI4="DA",1,IF(AI4="NE",2,0))</f>
        <v>2</v>
      </c>
      <c r="AK4" s="91"/>
      <c r="AL4" s="91"/>
      <c r="AM4" s="91"/>
    </row>
    <row r="15" spans="1:39" x14ac:dyDescent="0.3">
      <c r="F15" s="115" t="s">
        <v>461</v>
      </c>
    </row>
    <row r="16" spans="1:39" x14ac:dyDescent="0.3">
      <c r="F16" s="115" t="s">
        <v>462</v>
      </c>
    </row>
    <row r="17" spans="6:6" x14ac:dyDescent="0.3">
      <c r="F17" s="115" t="s">
        <v>463</v>
      </c>
    </row>
    <row r="18" spans="6:6" x14ac:dyDescent="0.3">
      <c r="F18" s="115" t="s">
        <v>464</v>
      </c>
    </row>
    <row r="19" spans="6:6" x14ac:dyDescent="0.3">
      <c r="F19" s="115" t="s">
        <v>465</v>
      </c>
    </row>
    <row r="20" spans="6:6" x14ac:dyDescent="0.3">
      <c r="F20" s="115" t="s">
        <v>466</v>
      </c>
    </row>
    <row r="21" spans="6:6" x14ac:dyDescent="0.3">
      <c r="F21" s="115" t="s">
        <v>467</v>
      </c>
    </row>
    <row r="22" spans="6:6" x14ac:dyDescent="0.3">
      <c r="F22" s="115" t="s">
        <v>468</v>
      </c>
    </row>
    <row r="23" spans="6:6" x14ac:dyDescent="0.3">
      <c r="F23" s="115" t="s">
        <v>469</v>
      </c>
    </row>
    <row r="24" spans="6:6" x14ac:dyDescent="0.3">
      <c r="F24" s="115" t="s">
        <v>470</v>
      </c>
    </row>
    <row r="25" spans="6:6" x14ac:dyDescent="0.3">
      <c r="F25" s="115" t="s">
        <v>471</v>
      </c>
    </row>
    <row r="26" spans="6:6" x14ac:dyDescent="0.3">
      <c r="F26" s="115" t="s">
        <v>472</v>
      </c>
    </row>
    <row r="27" spans="6:6" x14ac:dyDescent="0.3">
      <c r="F27" s="116" t="s">
        <v>473</v>
      </c>
    </row>
  </sheetData>
  <sheetProtection algorithmName="SHA-512" hashValue="jkw1O6fQXiQJLCvMAenXkDIW3HJsFn/MuHOuv+P1mQ7AcB6lVbjLJCQrR9jStiQkxtz6xOodBvff+g8xgpWfMw==" saltValue="TNkKpWLBiUdKrU7mapsJXg=="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7"/>
  <sheetViews>
    <sheetView topLeftCell="AJ1" zoomScale="85" zoomScaleNormal="85" workbookViewId="0">
      <selection activeCell="AS15" sqref="AS15"/>
    </sheetView>
  </sheetViews>
  <sheetFormatPr defaultColWidth="9.109375" defaultRowHeight="14.4" x14ac:dyDescent="0.3"/>
  <cols>
    <col min="1" max="1" width="15.33203125" style="89" customWidth="1"/>
    <col min="2" max="2" width="30.33203125" style="89" customWidth="1"/>
    <col min="3" max="3" width="20.33203125" style="107" customWidth="1"/>
    <col min="4" max="4" width="22" style="89" customWidth="1"/>
    <col min="5" max="5" width="13.5546875" style="89" hidden="1" customWidth="1"/>
    <col min="6" max="6" width="24.88671875" style="89" customWidth="1"/>
    <col min="7" max="7" width="35.109375" style="89" hidden="1" customWidth="1"/>
    <col min="8" max="8" width="23.33203125" style="89" customWidth="1"/>
    <col min="9" max="9" width="25.6640625" style="89" hidden="1" customWidth="1"/>
    <col min="10" max="10" width="23.33203125" style="89" customWidth="1"/>
    <col min="11" max="11" width="25.6640625" style="89" hidden="1" customWidth="1"/>
    <col min="12" max="12" width="21.44140625" style="89" customWidth="1"/>
    <col min="13" max="13" width="25.6640625" style="89" hidden="1" customWidth="1"/>
    <col min="14" max="14" width="22.44140625" style="89" customWidth="1"/>
    <col min="15" max="15" width="25.6640625" style="89" hidden="1" customWidth="1"/>
    <col min="16" max="16" width="21" style="89" customWidth="1"/>
    <col min="17" max="17" width="25.6640625" style="89" hidden="1" customWidth="1"/>
    <col min="18" max="18" width="22.44140625" style="89" customWidth="1"/>
    <col min="19" max="19" width="25.6640625" style="89" hidden="1" customWidth="1"/>
    <col min="20" max="20" width="20.5546875" style="89" customWidth="1"/>
    <col min="21" max="21" width="25.6640625" style="89" hidden="1" customWidth="1"/>
    <col min="22" max="22" width="25" style="89" customWidth="1"/>
    <col min="23" max="23" width="28.5546875" style="89" customWidth="1"/>
    <col min="24" max="24" width="24.88671875" style="89" customWidth="1"/>
    <col min="25" max="25" width="15.44140625" style="89" hidden="1" customWidth="1"/>
    <col min="26" max="26" width="21.6640625" style="89" customWidth="1"/>
    <col min="27" max="27" width="25.6640625" style="89" hidden="1" customWidth="1"/>
    <col min="28" max="28" width="25.6640625" style="89" customWidth="1"/>
    <col min="29" max="29" width="25.6640625" style="89" hidden="1" customWidth="1"/>
    <col min="30" max="30" width="21.44140625" style="89" customWidth="1"/>
    <col min="31" max="31" width="25.6640625" style="89" hidden="1" customWidth="1"/>
    <col min="32" max="32" width="25.6640625" style="89" customWidth="1"/>
    <col min="33" max="33" width="25.6640625" style="89" hidden="1" customWidth="1"/>
    <col min="34" max="34" width="28.33203125" style="89" customWidth="1"/>
    <col min="35" max="35" width="25.6640625" style="89" hidden="1" customWidth="1"/>
    <col min="36" max="36" width="25.6640625" style="89" customWidth="1"/>
    <col min="37" max="37" width="25.6640625" style="89" hidden="1" customWidth="1"/>
    <col min="38" max="38" width="25.6640625" style="89" customWidth="1"/>
    <col min="39" max="39" width="25.6640625" style="89" hidden="1" customWidth="1"/>
    <col min="40" max="43" width="25.6640625" style="89" customWidth="1"/>
    <col min="44" max="44" width="25.6640625" style="89" hidden="1" customWidth="1"/>
    <col min="45" max="47" width="25.6640625" style="89" customWidth="1"/>
    <col min="48" max="16384" width="9.109375" style="89"/>
  </cols>
  <sheetData>
    <row r="1" spans="1:47" s="124" customFormat="1" ht="59.25" customHeight="1" x14ac:dyDescent="0.3">
      <c r="A1" s="130" t="s">
        <v>0</v>
      </c>
      <c r="B1" s="131" t="s">
        <v>54</v>
      </c>
      <c r="C1" s="132" t="s">
        <v>55</v>
      </c>
      <c r="D1" s="133" t="s">
        <v>56</v>
      </c>
      <c r="E1" s="134" t="s">
        <v>428</v>
      </c>
      <c r="F1" s="121" t="s">
        <v>376</v>
      </c>
      <c r="G1" s="122" t="s">
        <v>477</v>
      </c>
      <c r="H1" s="131" t="s">
        <v>57</v>
      </c>
      <c r="I1" s="134" t="s">
        <v>429</v>
      </c>
      <c r="J1" s="131" t="s">
        <v>58</v>
      </c>
      <c r="K1" s="135" t="s">
        <v>431</v>
      </c>
      <c r="L1" s="133" t="s">
        <v>59</v>
      </c>
      <c r="M1" s="122" t="s">
        <v>433</v>
      </c>
      <c r="N1" s="121" t="s">
        <v>60</v>
      </c>
      <c r="O1" s="134" t="s">
        <v>434</v>
      </c>
      <c r="P1" s="131" t="s">
        <v>61</v>
      </c>
      <c r="Q1" s="134" t="s">
        <v>435</v>
      </c>
      <c r="R1" s="131" t="s">
        <v>62</v>
      </c>
      <c r="S1" s="135" t="s">
        <v>437</v>
      </c>
      <c r="T1" s="133" t="s">
        <v>63</v>
      </c>
      <c r="U1" s="135" t="s">
        <v>450</v>
      </c>
      <c r="V1" s="133" t="s">
        <v>80</v>
      </c>
      <c r="W1" s="133" t="s">
        <v>64</v>
      </c>
      <c r="X1" s="131" t="s">
        <v>65</v>
      </c>
      <c r="Y1" s="134" t="s">
        <v>439</v>
      </c>
      <c r="Z1" s="131" t="s">
        <v>66</v>
      </c>
      <c r="AA1" s="135" t="s">
        <v>440</v>
      </c>
      <c r="AB1" s="133" t="s">
        <v>67</v>
      </c>
      <c r="AC1" s="135" t="s">
        <v>441</v>
      </c>
      <c r="AD1" s="133" t="s">
        <v>68</v>
      </c>
      <c r="AE1" s="135" t="s">
        <v>442</v>
      </c>
      <c r="AF1" s="121" t="s">
        <v>69</v>
      </c>
      <c r="AG1" s="122" t="s">
        <v>443</v>
      </c>
      <c r="AH1" s="133" t="s">
        <v>70</v>
      </c>
      <c r="AI1" s="135" t="s">
        <v>445</v>
      </c>
      <c r="AJ1" s="133" t="s">
        <v>71</v>
      </c>
      <c r="AK1" s="135" t="s">
        <v>447</v>
      </c>
      <c r="AL1" s="133" t="s">
        <v>72</v>
      </c>
      <c r="AM1" s="135" t="s">
        <v>448</v>
      </c>
      <c r="AN1" s="136" t="s">
        <v>73</v>
      </c>
      <c r="AO1" s="136" t="s">
        <v>74</v>
      </c>
      <c r="AP1" s="137" t="s">
        <v>75</v>
      </c>
      <c r="AQ1" s="133" t="s">
        <v>76</v>
      </c>
      <c r="AR1" s="135" t="s">
        <v>449</v>
      </c>
      <c r="AS1" s="137" t="s">
        <v>77</v>
      </c>
      <c r="AT1" s="137" t="s">
        <v>78</v>
      </c>
      <c r="AU1" s="137" t="s">
        <v>79</v>
      </c>
    </row>
    <row r="2" spans="1:47" s="139" customFormat="1" ht="114" x14ac:dyDescent="0.3">
      <c r="A2" s="130" t="s">
        <v>413</v>
      </c>
      <c r="B2" s="125" t="s">
        <v>505</v>
      </c>
      <c r="C2" s="126" t="s">
        <v>506</v>
      </c>
      <c r="D2" s="138" t="s">
        <v>507</v>
      </c>
      <c r="E2" s="138"/>
      <c r="F2" s="138" t="s">
        <v>508</v>
      </c>
      <c r="G2" s="138"/>
      <c r="H2" s="127" t="s">
        <v>497</v>
      </c>
      <c r="I2" s="127"/>
      <c r="J2" s="127" t="s">
        <v>509</v>
      </c>
      <c r="K2" s="127"/>
      <c r="L2" s="127" t="s">
        <v>509</v>
      </c>
      <c r="M2" s="127"/>
      <c r="N2" s="127" t="s">
        <v>509</v>
      </c>
      <c r="O2" s="127"/>
      <c r="P2" s="127" t="s">
        <v>509</v>
      </c>
      <c r="Q2" s="127"/>
      <c r="R2" s="127" t="s">
        <v>497</v>
      </c>
      <c r="S2" s="127"/>
      <c r="T2" s="127" t="s">
        <v>509</v>
      </c>
      <c r="U2" s="127"/>
      <c r="V2" s="127" t="s">
        <v>498</v>
      </c>
      <c r="W2" s="127" t="s">
        <v>510</v>
      </c>
      <c r="X2" s="127" t="s">
        <v>655</v>
      </c>
      <c r="Y2" s="127"/>
      <c r="Z2" s="127" t="s">
        <v>511</v>
      </c>
      <c r="AA2" s="127"/>
      <c r="AB2" s="138" t="s">
        <v>656</v>
      </c>
      <c r="AC2" s="138"/>
      <c r="AD2" s="127" t="s">
        <v>653</v>
      </c>
      <c r="AE2" s="127"/>
      <c r="AF2" s="127" t="s">
        <v>497</v>
      </c>
      <c r="AG2" s="127"/>
      <c r="AH2" s="127" t="s">
        <v>654</v>
      </c>
      <c r="AI2" s="127"/>
      <c r="AJ2" s="127" t="s">
        <v>480</v>
      </c>
      <c r="AK2" s="127"/>
      <c r="AL2" s="127" t="s">
        <v>512</v>
      </c>
      <c r="AM2" s="127"/>
      <c r="AN2" s="127" t="s">
        <v>491</v>
      </c>
      <c r="AO2" s="127" t="s">
        <v>513</v>
      </c>
      <c r="AP2" s="127" t="s">
        <v>514</v>
      </c>
      <c r="AQ2" s="127" t="s">
        <v>515</v>
      </c>
      <c r="AR2" s="127"/>
      <c r="AS2" s="127" t="s">
        <v>491</v>
      </c>
      <c r="AT2" s="127" t="s">
        <v>516</v>
      </c>
      <c r="AU2" s="127" t="s">
        <v>516</v>
      </c>
    </row>
    <row r="3" spans="1:47" hidden="1" x14ac:dyDescent="0.3">
      <c r="B3" s="89" t="s">
        <v>304</v>
      </c>
      <c r="C3" s="107" t="s">
        <v>305</v>
      </c>
      <c r="D3" s="89" t="s">
        <v>362</v>
      </c>
      <c r="E3" s="89" t="s">
        <v>306</v>
      </c>
      <c r="F3" s="89" t="s">
        <v>410</v>
      </c>
      <c r="G3" s="89" t="s">
        <v>476</v>
      </c>
      <c r="H3" s="89" t="s">
        <v>363</v>
      </c>
      <c r="I3" s="89" t="s">
        <v>307</v>
      </c>
      <c r="J3" s="89" t="s">
        <v>430</v>
      </c>
      <c r="K3" s="89" t="s">
        <v>308</v>
      </c>
      <c r="L3" s="89" t="s">
        <v>432</v>
      </c>
      <c r="M3" s="89" t="s">
        <v>309</v>
      </c>
      <c r="N3" s="89" t="s">
        <v>366</v>
      </c>
      <c r="O3" s="89" t="s">
        <v>310</v>
      </c>
      <c r="P3" s="89" t="s">
        <v>367</v>
      </c>
      <c r="Q3" s="89" t="s">
        <v>311</v>
      </c>
      <c r="R3" s="89" t="s">
        <v>436</v>
      </c>
      <c r="S3" s="89" t="s">
        <v>312</v>
      </c>
      <c r="T3" s="89" t="s">
        <v>438</v>
      </c>
      <c r="U3" s="89" t="s">
        <v>313</v>
      </c>
      <c r="V3" s="89" t="s">
        <v>314</v>
      </c>
      <c r="W3" s="89" t="s">
        <v>315</v>
      </c>
      <c r="X3" s="89" t="s">
        <v>414</v>
      </c>
      <c r="Y3" s="89" t="s">
        <v>316</v>
      </c>
      <c r="Z3" s="89" t="s">
        <v>416</v>
      </c>
      <c r="AA3" s="89" t="s">
        <v>317</v>
      </c>
      <c r="AB3" s="89" t="s">
        <v>418</v>
      </c>
      <c r="AC3" s="89" t="s">
        <v>318</v>
      </c>
      <c r="AD3" s="89" t="s">
        <v>420</v>
      </c>
      <c r="AE3" s="89" t="s">
        <v>319</v>
      </c>
      <c r="AF3" s="89" t="s">
        <v>422</v>
      </c>
      <c r="AG3" s="89" t="s">
        <v>320</v>
      </c>
      <c r="AH3" s="89" t="s">
        <v>444</v>
      </c>
      <c r="AI3" s="89" t="s">
        <v>321</v>
      </c>
      <c r="AJ3" s="89" t="s">
        <v>446</v>
      </c>
      <c r="AK3" s="89" t="s">
        <v>322</v>
      </c>
      <c r="AL3" s="89" t="s">
        <v>426</v>
      </c>
      <c r="AM3" s="89" t="s">
        <v>323</v>
      </c>
      <c r="AN3" s="89" t="s">
        <v>324</v>
      </c>
      <c r="AO3" s="89" t="s">
        <v>325</v>
      </c>
      <c r="AP3" s="89" t="s">
        <v>326</v>
      </c>
      <c r="AQ3" s="89" t="s">
        <v>424</v>
      </c>
      <c r="AR3" s="89" t="s">
        <v>327</v>
      </c>
      <c r="AS3" s="89" t="s">
        <v>328</v>
      </c>
      <c r="AT3" s="89" t="s">
        <v>329</v>
      </c>
      <c r="AU3" s="89" t="s">
        <v>330</v>
      </c>
    </row>
    <row r="4" spans="1:47" x14ac:dyDescent="0.3">
      <c r="B4" s="89" t="s">
        <v>686</v>
      </c>
      <c r="C4" s="107" t="s">
        <v>687</v>
      </c>
      <c r="D4" s="89" t="s">
        <v>696</v>
      </c>
      <c r="E4" s="89">
        <f>IF(D4="univ. bacc. oec.",1,IF(D4="mag. oec.",2,IF(D4="univ. Spec. Oec.",3,IF(D4="mr.sc.",4,IF(D4="dr. sc.",5,IF(D4="ostalo",6,0))))))</f>
        <v>6</v>
      </c>
      <c r="F4" s="89" t="s">
        <v>467</v>
      </c>
      <c r="G4" s="89">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89" t="s">
        <v>697</v>
      </c>
      <c r="I4" s="89">
        <f>IF(H4="Žensko",1,IF(H4="Muško",2,0))</f>
        <v>1</v>
      </c>
      <c r="J4" s="89" t="s">
        <v>683</v>
      </c>
      <c r="K4" s="89">
        <f>IF(J4="do 35 godina",1,IF(J4="od 36 do 45 godina",2,IF(J4="od 46 - 55 godina",3,IF(J4="iznad 56 godina",4,0))))</f>
        <v>4</v>
      </c>
      <c r="L4" s="89" t="s">
        <v>684</v>
      </c>
      <c r="M4" s="89">
        <f>IF(L4="Domaće",1,IF(L4="Strano",2,0))</f>
        <v>2</v>
      </c>
      <c r="N4" s="89" t="s">
        <v>677</v>
      </c>
      <c r="O4" s="89">
        <f>IF(N4="DA",1,IF(N4="NE",2,0))</f>
        <v>2</v>
      </c>
      <c r="P4" s="89" t="s">
        <v>677</v>
      </c>
      <c r="Q4" s="89">
        <f>IF(P4="DA",1,IF(P4="NE",2,0))</f>
        <v>2</v>
      </c>
      <c r="R4" s="89" t="s">
        <v>677</v>
      </c>
      <c r="S4" s="89">
        <f>IF(R4="DA",1,IF(R4="NE",2,0))</f>
        <v>2</v>
      </c>
      <c r="T4" s="89" t="s">
        <v>677</v>
      </c>
      <c r="U4" s="89">
        <f>IF(T4="DA",1,IF(T4="NE",2,0))</f>
        <v>2</v>
      </c>
      <c r="V4" s="91">
        <v>5</v>
      </c>
      <c r="W4" s="91">
        <v>5</v>
      </c>
      <c r="X4" s="89" t="s">
        <v>676</v>
      </c>
      <c r="Y4" s="89">
        <f>IF(X4="DA",1,IF(X4="NE",2,0))</f>
        <v>1</v>
      </c>
      <c r="Z4" s="89" t="s">
        <v>685</v>
      </c>
      <c r="AA4" s="89">
        <f>IF(Z4="Poslovna",1,IF(Z4="Rodbinska",2,IF(Z4="Poslovna i rodbinska",3,IF(Z4="Ostala",4,5))))</f>
        <v>2</v>
      </c>
      <c r="AB4" s="89" t="s">
        <v>676</v>
      </c>
      <c r="AC4" s="89">
        <f>IF(AB4="DA",1,IF(AB4="NE",2,0))</f>
        <v>1</v>
      </c>
      <c r="AD4" s="89" t="s">
        <v>685</v>
      </c>
      <c r="AE4" s="89">
        <f>IF(AD4="Poslovna",1,IF(AD4="Rodbinska",2,IF(AD4="Poslovna i rodbinska",3,IF(AD4="Ostala",4,5))))</f>
        <v>2</v>
      </c>
      <c r="AF4" s="89" t="s">
        <v>676</v>
      </c>
      <c r="AG4" s="89">
        <f>IF(AF4="DA",1,IF(AF4="NE",2,0))</f>
        <v>1</v>
      </c>
      <c r="AH4" s="89" t="s">
        <v>677</v>
      </c>
      <c r="AI4" s="89">
        <f>IF(AH4="DA",1,IF(AH4="NE",2,0))</f>
        <v>2</v>
      </c>
      <c r="AJ4" s="89" t="s">
        <v>395</v>
      </c>
      <c r="AK4" s="89">
        <f>IF(AJ4="Revizijski odbor",1,IF(AJ4="Odbor za imenovanja",2,IF(AJ4="Odbor za nagrađivanja",3,IF(AJ4="Revizijski odbor i odbor za imenovanja",4,IF(AJ4="Revizijski odbor i odbor za nagrađivanja",5,IF(AJ4="Odbor za imenovanja i odbor za nagrađivanja",6,IF(AJ4="Ostalo",7,8)))))))</f>
        <v>7</v>
      </c>
      <c r="AL4" s="89" t="s">
        <v>677</v>
      </c>
      <c r="AM4" s="89">
        <f>IF(AL4="DA",1,IF(AL4="NE",2,0))</f>
        <v>2</v>
      </c>
      <c r="AN4" s="91"/>
      <c r="AO4" s="91"/>
      <c r="AP4" s="91"/>
      <c r="AQ4" s="89" t="s">
        <v>677</v>
      </c>
      <c r="AR4" s="89">
        <f>IF(AQ4="DA",1,IF(AQ4="NE",2,0))</f>
        <v>2</v>
      </c>
      <c r="AS4" s="91"/>
      <c r="AT4" s="91"/>
      <c r="AU4" s="91"/>
    </row>
    <row r="5" spans="1:47" x14ac:dyDescent="0.3">
      <c r="B5" s="89" t="s">
        <v>688</v>
      </c>
      <c r="C5" s="107" t="s">
        <v>689</v>
      </c>
      <c r="D5" s="89" t="s">
        <v>696</v>
      </c>
      <c r="E5" s="89">
        <f>IF(D5="univ. bacc. oec.",1,IF(D5="mag. oec.",2,IF(D5="univ. Spec. Oec.",3,IF(D5="mr.sc.",4,IF(D5="dr. sc.",5,IF(D5="ostalo",6,0))))))</f>
        <v>6</v>
      </c>
      <c r="F5" s="89" t="s">
        <v>467</v>
      </c>
      <c r="G5" s="89">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7</v>
      </c>
      <c r="H5" s="89" t="s">
        <v>682</v>
      </c>
      <c r="I5" s="89">
        <f>IF(H5="Žensko",1,IF(H5="Muško",2,0))</f>
        <v>2</v>
      </c>
      <c r="J5" s="89" t="s">
        <v>698</v>
      </c>
      <c r="K5" s="89">
        <f>IF(J5="do 35 godina",1,IF(J5="od 36 do 45 godina",2,IF(J5="od 46 - 55 godina",3,IF(J5="iznad 56 godina",4,0))))</f>
        <v>2</v>
      </c>
      <c r="L5" s="89" t="s">
        <v>684</v>
      </c>
      <c r="M5" s="89">
        <f>IF(L5="Domaće",1,IF(L5="Strano",2,0))</f>
        <v>2</v>
      </c>
      <c r="N5" s="89" t="s">
        <v>677</v>
      </c>
      <c r="O5" s="89">
        <f>IF(N5="DA",1,IF(N5="NE",2,0))</f>
        <v>2</v>
      </c>
      <c r="P5" s="89" t="s">
        <v>677</v>
      </c>
      <c r="Q5" s="89">
        <f>IF(P5="DA",1,IF(P5="NE",2,0))</f>
        <v>2</v>
      </c>
      <c r="R5" s="89" t="s">
        <v>677</v>
      </c>
      <c r="S5" s="89">
        <f>IF(R5="DA",1,IF(R5="NE",2,0))</f>
        <v>2</v>
      </c>
      <c r="T5" s="89" t="s">
        <v>677</v>
      </c>
      <c r="U5" s="89">
        <f>IF(T5="DA",1,IF(T5="NE",2,0))</f>
        <v>2</v>
      </c>
      <c r="V5" s="91">
        <v>5</v>
      </c>
      <c r="W5" s="91">
        <v>5</v>
      </c>
      <c r="X5" s="89" t="s">
        <v>677</v>
      </c>
      <c r="Y5" s="89">
        <f>IF(X5="DA",1,IF(X5="NE",2,0))</f>
        <v>2</v>
      </c>
      <c r="AA5" s="89">
        <f>IF(Z5="Poslovna",1,IF(Z5="Rodbinska",2,IF(Z5="Poslovna i rodbinska",3,IF(Z5="Ostala",4,5))))</f>
        <v>5</v>
      </c>
      <c r="AB5" s="89" t="s">
        <v>677</v>
      </c>
      <c r="AC5" s="89">
        <f>IF(AB5="DA",1,IF(AB5="NE",2,0))</f>
        <v>2</v>
      </c>
      <c r="AE5" s="89">
        <f>IF(AD5="Poslovna",1,IF(AD5="Rodbinska",2,IF(AD5="Poslovna i rodbinska",3,IF(AD5="Ostala",4,5))))</f>
        <v>5</v>
      </c>
      <c r="AF5" s="89" t="s">
        <v>676</v>
      </c>
      <c r="AG5" s="89">
        <f>IF(AF5="DA",1,IF(AF5="NE",2,0))</f>
        <v>1</v>
      </c>
      <c r="AH5" s="89" t="s">
        <v>676</v>
      </c>
      <c r="AI5" s="89">
        <f>IF(AH5="DA",1,IF(AH5="NE",2,0))</f>
        <v>1</v>
      </c>
      <c r="AJ5" s="89" t="s">
        <v>395</v>
      </c>
      <c r="AK5" s="89">
        <f>IF(AJ5="Revizijski odbor",1,IF(AJ5="Odbor za imenovanja",2,IF(AJ5="Odbor za nagrađivanja",3,IF(AJ5="Revizijski odbor i odbor za imenovanja",4,IF(AJ5="Revizijski odbor i odbor za nagrađivanja",5,IF(AJ5="Odbor za imenovanja i odbor za nagrađivanja",6,IF(AJ5="Ostalo",7,8)))))))</f>
        <v>7</v>
      </c>
      <c r="AL5" s="89" t="s">
        <v>677</v>
      </c>
      <c r="AM5" s="89">
        <f>IF(AL5="DA",1,IF(AL5="NE",2,0))</f>
        <v>2</v>
      </c>
      <c r="AN5" s="91"/>
      <c r="AO5" s="91"/>
      <c r="AP5" s="91"/>
      <c r="AQ5" s="89" t="s">
        <v>677</v>
      </c>
      <c r="AR5" s="89">
        <f>IF(AQ5="DA",1,IF(AQ5="NE",2,0))</f>
        <v>2</v>
      </c>
      <c r="AS5" s="91"/>
      <c r="AT5" s="91"/>
      <c r="AU5" s="91"/>
    </row>
    <row r="6" spans="1:47" x14ac:dyDescent="0.3">
      <c r="B6" s="89" t="s">
        <v>693</v>
      </c>
      <c r="C6" s="107" t="s">
        <v>690</v>
      </c>
      <c r="D6" s="89" t="s">
        <v>696</v>
      </c>
      <c r="E6" s="89">
        <f>IF(D6="univ. bacc. oec.",1,IF(D6="mag. oec.",2,IF(D6="univ. Spec. Oec.",3,IF(D6="mr.sc.",4,IF(D6="dr. sc.",5,IF(D6="ostalo",6,0))))))</f>
        <v>6</v>
      </c>
      <c r="F6" s="89" t="s">
        <v>467</v>
      </c>
      <c r="G6" s="89">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7</v>
      </c>
      <c r="H6" s="89" t="s">
        <v>682</v>
      </c>
      <c r="I6" s="89">
        <f>IF(H6="Žensko",1,IF(H6="Muško",2,0))</f>
        <v>2</v>
      </c>
      <c r="J6" s="89" t="s">
        <v>683</v>
      </c>
      <c r="K6" s="89">
        <f>IF(J6="do 35 godina",1,IF(J6="od 36 do 45 godina",2,IF(J6="od 46 - 55 godina",3,IF(J6="iznad 56 godina",4,0))))</f>
        <v>4</v>
      </c>
      <c r="L6" s="89" t="s">
        <v>684</v>
      </c>
      <c r="M6" s="89">
        <f>IF(L6="Domaće",1,IF(L6="Strano",2,0))</f>
        <v>2</v>
      </c>
      <c r="N6" s="89" t="s">
        <v>677</v>
      </c>
      <c r="O6" s="89">
        <f>IF(N6="DA",1,IF(N6="NE",2,0))</f>
        <v>2</v>
      </c>
      <c r="P6" s="89" t="s">
        <v>677</v>
      </c>
      <c r="Q6" s="89">
        <f>IF(P6="DA",1,IF(P6="NE",2,0))</f>
        <v>2</v>
      </c>
      <c r="R6" s="89" t="s">
        <v>677</v>
      </c>
      <c r="S6" s="89">
        <f>IF(R6="DA",1,IF(R6="NE",2,0))</f>
        <v>2</v>
      </c>
      <c r="T6" s="89" t="s">
        <v>677</v>
      </c>
      <c r="U6" s="89">
        <f>IF(T6="DA",1,IF(T6="NE",2,0))</f>
        <v>2</v>
      </c>
      <c r="V6" s="91">
        <v>3</v>
      </c>
      <c r="W6" s="91">
        <v>3</v>
      </c>
      <c r="X6" s="89" t="s">
        <v>677</v>
      </c>
      <c r="Y6" s="89">
        <f>IF(X6="DA",1,IF(X6="NE",2,0))</f>
        <v>2</v>
      </c>
      <c r="AA6" s="89">
        <f>IF(Z6="Poslovna",1,IF(Z6="Rodbinska",2,IF(Z6="Poslovna i rodbinska",3,IF(Z6="Ostala",4,5))))</f>
        <v>5</v>
      </c>
      <c r="AB6" s="89" t="s">
        <v>677</v>
      </c>
      <c r="AC6" s="89">
        <f>IF(AB6="DA",1,IF(AB6="NE",2,0))</f>
        <v>2</v>
      </c>
      <c r="AE6" s="89">
        <f>IF(AD6="Poslovna",1,IF(AD6="Rodbinska",2,IF(AD6="Poslovna i rodbinska",3,IF(AD6="Ostala",4,5))))</f>
        <v>5</v>
      </c>
      <c r="AF6" s="89" t="s">
        <v>676</v>
      </c>
      <c r="AG6" s="89">
        <f>IF(AF6="DA",1,IF(AF6="NE",2,0))</f>
        <v>1</v>
      </c>
      <c r="AH6" s="89" t="s">
        <v>676</v>
      </c>
      <c r="AI6" s="89">
        <f>IF(AH6="DA",1,IF(AH6="NE",2,0))</f>
        <v>1</v>
      </c>
      <c r="AJ6" s="89" t="s">
        <v>395</v>
      </c>
      <c r="AK6" s="89">
        <f>IF(AJ6="Revizijski odbor",1,IF(AJ6="Odbor za imenovanja",2,IF(AJ6="Odbor za nagrađivanja",3,IF(AJ6="Revizijski odbor i odbor za imenovanja",4,IF(AJ6="Revizijski odbor i odbor za nagrađivanja",5,IF(AJ6="Odbor za imenovanja i odbor za nagrađivanja",6,IF(AJ6="Ostalo",7,8)))))))</f>
        <v>7</v>
      </c>
      <c r="AL6" s="89" t="s">
        <v>677</v>
      </c>
      <c r="AM6" s="89">
        <f>IF(AL6="DA",1,IF(AL6="NE",2,0))</f>
        <v>2</v>
      </c>
      <c r="AN6" s="91"/>
      <c r="AO6" s="91"/>
      <c r="AP6" s="91"/>
      <c r="AQ6" s="89" t="s">
        <v>677</v>
      </c>
      <c r="AR6" s="89">
        <f>IF(AQ6="DA",1,IF(AQ6="NE",2,0))</f>
        <v>2</v>
      </c>
      <c r="AS6" s="91"/>
      <c r="AT6" s="91"/>
      <c r="AU6" s="91"/>
    </row>
    <row r="7" spans="1:47" x14ac:dyDescent="0.3">
      <c r="B7" s="89" t="s">
        <v>695</v>
      </c>
      <c r="C7" s="107" t="s">
        <v>692</v>
      </c>
      <c r="D7" s="89" t="s">
        <v>696</v>
      </c>
      <c r="E7" s="89">
        <f>IF(D7="univ. bacc. oec.",1,IF(D7="mag. oec.",2,IF(D7="univ. Spec. Oec.",3,IF(D7="mr.sc.",4,IF(D7="dr. sc.",5,IF(D7="ostalo",6,0))))))</f>
        <v>6</v>
      </c>
      <c r="F7" s="89" t="s">
        <v>467</v>
      </c>
      <c r="G7" s="89">
        <f>IF(F7="Bez škole",1,IF(F7="Osnovna škola",2,IF(F7="Srednja škola - gimnazija",3,IF(F7="Srednja umjetnička škola",4,IF(F7="Srednja strukovna škola",5,IF(F7="Ostale srednje škole (škola za KV i VKV radnike i sl.)",6,IF(F7="Stručni studij/stručni dodiplomski studij (3 godine)",7,IF(F7="Specijalistički diplomski stručni studij/stručni dodiplomski studij (4 godine)",8,IF(F7="Preddiplomski sveučilišni studij",9,IF(F7="Preddiplomski i diplomski sveučilišni studij ili integrirani preddiplomski i diplomski sveučilišni studij/sveučilišni dodiplomski studij",10,IF(F7="Poslijediplomski specijalistički studij/poslijediplomski stručni studij koji se izvodi na sveučilištu",11,IF(F7="Sveučilišni poslijediplomski znanstveni studij te sveučilišni poslijediplomski umjetnički studij - magistar znanosti",12,IF(F7="Doktorat znanosti (poslijediplomski sveučilišni studij/sveučilišni poslijediplomski znanstveni studij te obrana doktorske disertacije izvan doktorskog studija)",13,0)))))))))))))</f>
        <v>7</v>
      </c>
      <c r="H7" s="89" t="s">
        <v>682</v>
      </c>
      <c r="I7" s="89">
        <f>IF(H7="Žensko",1,IF(H7="Muško",2,0))</f>
        <v>2</v>
      </c>
      <c r="J7" s="89" t="s">
        <v>699</v>
      </c>
      <c r="K7" s="89">
        <f>IF(J7="do 35 godina",1,IF(J7="od 36 do 45 godina",2,IF(J7="od 46 - 55 godina",3,IF(J7="iznad 56 godina",4,0))))</f>
        <v>3</v>
      </c>
      <c r="L7" s="89" t="s">
        <v>684</v>
      </c>
      <c r="M7" s="89">
        <f>IF(L7="Domaće",1,IF(L7="Strano",2,0))</f>
        <v>2</v>
      </c>
      <c r="N7" s="89" t="s">
        <v>677</v>
      </c>
      <c r="O7" s="89">
        <f>IF(N7="DA",1,IF(N7="NE",2,0))</f>
        <v>2</v>
      </c>
      <c r="P7" s="89" t="s">
        <v>677</v>
      </c>
      <c r="Q7" s="89">
        <f>IF(P7="DA",1,IF(P7="NE",2,0))</f>
        <v>2</v>
      </c>
      <c r="R7" s="89" t="s">
        <v>677</v>
      </c>
      <c r="S7" s="89">
        <f>IF(R7="DA",1,IF(R7="NE",2,0))</f>
        <v>2</v>
      </c>
      <c r="T7" s="89" t="s">
        <v>677</v>
      </c>
      <c r="U7" s="89">
        <f>IF(T7="DA",1,IF(T7="NE",2,0))</f>
        <v>2</v>
      </c>
      <c r="V7" s="91">
        <v>3</v>
      </c>
      <c r="W7" s="91">
        <v>3</v>
      </c>
      <c r="X7" s="89" t="s">
        <v>677</v>
      </c>
      <c r="Y7" s="89">
        <f>IF(X7="DA",1,IF(X7="NE",2,0))</f>
        <v>2</v>
      </c>
      <c r="AA7" s="89">
        <f>IF(Z7="Poslovna",1,IF(Z7="Rodbinska",2,IF(Z7="Poslovna i rodbinska",3,IF(Z7="Ostala",4,5))))</f>
        <v>5</v>
      </c>
      <c r="AB7" s="89" t="s">
        <v>677</v>
      </c>
      <c r="AC7" s="89">
        <f>IF(AB7="DA",1,IF(AB7="NE",2,0))</f>
        <v>2</v>
      </c>
      <c r="AE7" s="89">
        <f>IF(AD7="Poslovna",1,IF(AD7="Rodbinska",2,IF(AD7="Poslovna i rodbinska",3,IF(AD7="Ostala",4,5))))</f>
        <v>5</v>
      </c>
      <c r="AF7" s="89" t="s">
        <v>676</v>
      </c>
      <c r="AG7" s="89">
        <f>IF(AF7="DA",1,IF(AF7="NE",2,0))</f>
        <v>1</v>
      </c>
      <c r="AH7" s="89" t="s">
        <v>676</v>
      </c>
      <c r="AI7" s="89">
        <f>IF(AH7="DA",1,IF(AH7="NE",2,0))</f>
        <v>1</v>
      </c>
      <c r="AJ7" s="89" t="s">
        <v>395</v>
      </c>
      <c r="AK7" s="89">
        <f>IF(AJ7="Revizijski odbor",1,IF(AJ7="Odbor za imenovanja",2,IF(AJ7="Odbor za nagrađivanja",3,IF(AJ7="Revizijski odbor i odbor za imenovanja",4,IF(AJ7="Revizijski odbor i odbor za nagrađivanja",5,IF(AJ7="Odbor za imenovanja i odbor za nagrađivanja",6,IF(AJ7="Ostalo",7,8)))))))</f>
        <v>7</v>
      </c>
      <c r="AL7" s="89" t="s">
        <v>677</v>
      </c>
      <c r="AM7" s="89">
        <f>IF(AL7="DA",1,IF(AL7="NE",2,0))</f>
        <v>2</v>
      </c>
      <c r="AN7" s="91"/>
      <c r="AO7" s="91"/>
      <c r="AP7" s="91"/>
      <c r="AQ7" s="89" t="s">
        <v>677</v>
      </c>
      <c r="AR7" s="89">
        <f>IF(AQ7="DA",1,IF(AQ7="NE",2,0))</f>
        <v>2</v>
      </c>
      <c r="AS7" s="91"/>
      <c r="AT7" s="91"/>
      <c r="AU7" s="91"/>
    </row>
    <row r="8" spans="1:47" x14ac:dyDescent="0.3">
      <c r="B8" s="89" t="s">
        <v>694</v>
      </c>
      <c r="C8" s="107" t="s">
        <v>691</v>
      </c>
      <c r="D8" s="89" t="s">
        <v>696</v>
      </c>
      <c r="E8" s="89">
        <f>IF(D8="univ. bacc. oec.",1,IF(D8="mag. oec.",2,IF(D8="univ. Spec. Oec.",3,IF(D8="mr.sc.",4,IF(D8="dr. sc.",5,IF(D8="ostalo",6,0))))))</f>
        <v>6</v>
      </c>
      <c r="F8" s="89" t="s">
        <v>467</v>
      </c>
      <c r="G8" s="89">
        <f>IF(F8="Bez škole",1,IF(F8="Osnovna škola",2,IF(F8="Srednja škola - gimnazija",3,IF(F8="Srednja umjetnička škola",4,IF(F8="Srednja strukovna škola",5,IF(F8="Ostale srednje škole (škola za KV i VKV radnike i sl.)",6,IF(F8="Stručni studij/stručni dodiplomski studij (3 godine)",7,IF(F8="Specijalistički diplomski stručni studij/stručni dodiplomski studij (4 godine)",8,IF(F8="Preddiplomski sveučilišni studij",9,IF(F8="Preddiplomski i diplomski sveučilišni studij ili integrirani preddiplomski i diplomski sveučilišni studij/sveučilišni dodiplomski studij",10,IF(F8="Poslijediplomski specijalistički studij/poslijediplomski stručni studij koji se izvodi na sveučilištu",11,IF(F8="Sveučilišni poslijediplomski znanstveni studij te sveučilišni poslijediplomski umjetnički studij - magistar znanosti",12,IF(F8="Doktorat znanosti (poslijediplomski sveučilišni studij/sveučilišni poslijediplomski znanstveni studij te obrana doktorske disertacije izvan doktorskog studija)",13,0)))))))))))))</f>
        <v>7</v>
      </c>
      <c r="H8" s="89" t="s">
        <v>682</v>
      </c>
      <c r="I8" s="89">
        <f>IF(H8="Žensko",1,IF(H8="Muško",2,0))</f>
        <v>2</v>
      </c>
      <c r="J8" s="89" t="s">
        <v>683</v>
      </c>
      <c r="K8" s="89">
        <f>IF(J8="do 35 godina",1,IF(J8="od 36 do 45 godina",2,IF(J8="od 46 - 55 godina",3,IF(J8="iznad 56 godina",4,0))))</f>
        <v>4</v>
      </c>
      <c r="L8" s="89" t="s">
        <v>684</v>
      </c>
      <c r="M8" s="89">
        <f>IF(L8="Domaće",1,IF(L8="Strano",2,0))</f>
        <v>2</v>
      </c>
      <c r="N8" s="89" t="s">
        <v>677</v>
      </c>
      <c r="O8" s="89">
        <f>IF(N8="DA",1,IF(N8="NE",2,0))</f>
        <v>2</v>
      </c>
      <c r="P8" s="89" t="s">
        <v>677</v>
      </c>
      <c r="Q8" s="89">
        <f>IF(P8="DA",1,IF(P8="NE",2,0))</f>
        <v>2</v>
      </c>
      <c r="R8" s="89" t="s">
        <v>677</v>
      </c>
      <c r="S8" s="89">
        <f>IF(R8="DA",1,IF(R8="NE",2,0))</f>
        <v>2</v>
      </c>
      <c r="T8" s="89" t="s">
        <v>677</v>
      </c>
      <c r="U8" s="89">
        <f>IF(T8="DA",1,IF(T8="NE",2,0))</f>
        <v>2</v>
      </c>
      <c r="V8" s="91">
        <v>3</v>
      </c>
      <c r="W8" s="91">
        <v>3</v>
      </c>
      <c r="X8" s="89" t="s">
        <v>676</v>
      </c>
      <c r="Y8" s="89">
        <f>IF(X8="DA",1,IF(X8="NE",2,0))</f>
        <v>1</v>
      </c>
      <c r="Z8" s="89" t="s">
        <v>685</v>
      </c>
      <c r="AA8" s="89">
        <f>IF(Z8="Poslovna",1,IF(Z8="Rodbinska",2,IF(Z8="Poslovna i rodbinska",3,IF(Z8="Ostala",4,5))))</f>
        <v>2</v>
      </c>
      <c r="AB8" s="89" t="s">
        <v>676</v>
      </c>
      <c r="AC8" s="89">
        <f>IF(AB8="DA",1,IF(AB8="NE",2,0))</f>
        <v>1</v>
      </c>
      <c r="AD8" s="89" t="s">
        <v>685</v>
      </c>
      <c r="AE8" s="89">
        <f>IF(AD8="Poslovna",1,IF(AD8="Rodbinska",2,IF(AD8="Poslovna i rodbinska",3,IF(AD8="Ostala",4,5))))</f>
        <v>2</v>
      </c>
      <c r="AF8" s="89" t="s">
        <v>676</v>
      </c>
      <c r="AG8" s="89">
        <f>IF(AF8="DA",1,IF(AF8="NE",2,0))</f>
        <v>1</v>
      </c>
      <c r="AH8" s="89" t="s">
        <v>677</v>
      </c>
      <c r="AI8" s="89">
        <f>IF(AH8="DA",1,IF(AH8="NE",2,0))</f>
        <v>2</v>
      </c>
      <c r="AJ8" s="89" t="s">
        <v>395</v>
      </c>
      <c r="AK8" s="89">
        <f>IF(AJ8="Revizijski odbor",1,IF(AJ8="Odbor za imenovanja",2,IF(AJ8="Odbor za nagrađivanja",3,IF(AJ8="Revizijski odbor i odbor za imenovanja",4,IF(AJ8="Revizijski odbor i odbor za nagrađivanja",5,IF(AJ8="Odbor za imenovanja i odbor za nagrađivanja",6,IF(AJ8="Ostalo",7,8)))))))</f>
        <v>7</v>
      </c>
      <c r="AL8" s="89" t="s">
        <v>677</v>
      </c>
      <c r="AM8" s="89">
        <f>IF(AL8="DA",1,IF(AL8="NE",2,0))</f>
        <v>2</v>
      </c>
      <c r="AN8" s="91"/>
      <c r="AO8" s="91"/>
      <c r="AP8" s="91"/>
      <c r="AQ8" s="89" t="s">
        <v>677</v>
      </c>
      <c r="AR8" s="89">
        <f>IF(AQ8="DA",1,IF(AQ8="NE",2,0))</f>
        <v>2</v>
      </c>
      <c r="AS8" s="91"/>
      <c r="AT8" s="91"/>
      <c r="AU8" s="91"/>
    </row>
    <row r="9" spans="1:47" x14ac:dyDescent="0.3">
      <c r="V9" s="91"/>
      <c r="W9" s="91"/>
      <c r="AN9" s="91"/>
      <c r="AO9" s="91"/>
      <c r="AP9" s="91"/>
      <c r="AS9" s="91"/>
      <c r="AT9" s="91"/>
      <c r="AU9" s="91"/>
    </row>
    <row r="15" spans="1:47" x14ac:dyDescent="0.3">
      <c r="G15" s="109"/>
    </row>
    <row r="16" spans="1:47" x14ac:dyDescent="0.3">
      <c r="G16" s="109"/>
    </row>
    <row r="17" spans="7:7" x14ac:dyDescent="0.3">
      <c r="G17" s="109"/>
    </row>
    <row r="18" spans="7:7" x14ac:dyDescent="0.3">
      <c r="G18" s="109"/>
    </row>
    <row r="19" spans="7:7" x14ac:dyDescent="0.3">
      <c r="G19" s="109"/>
    </row>
    <row r="20" spans="7:7" x14ac:dyDescent="0.3">
      <c r="G20" s="109"/>
    </row>
    <row r="21" spans="7:7" x14ac:dyDescent="0.3">
      <c r="G21" s="109"/>
    </row>
    <row r="22" spans="7:7" x14ac:dyDescent="0.3">
      <c r="G22" s="109"/>
    </row>
    <row r="23" spans="7:7" x14ac:dyDescent="0.3">
      <c r="G23" s="109"/>
    </row>
    <row r="24" spans="7:7" x14ac:dyDescent="0.3">
      <c r="G24" s="109"/>
    </row>
    <row r="25" spans="7:7" x14ac:dyDescent="0.3">
      <c r="G25" s="109"/>
    </row>
    <row r="26" spans="7:7" x14ac:dyDescent="0.3">
      <c r="G26" s="109"/>
    </row>
    <row r="27" spans="7:7" x14ac:dyDescent="0.3">
      <c r="G27" s="129"/>
    </row>
    <row r="115" spans="6:6" x14ac:dyDescent="0.3">
      <c r="F115" s="115" t="s">
        <v>461</v>
      </c>
    </row>
    <row r="116" spans="6:6" x14ac:dyDescent="0.3">
      <c r="F116" s="115" t="s">
        <v>462</v>
      </c>
    </row>
    <row r="117" spans="6:6" x14ac:dyDescent="0.3">
      <c r="F117" s="115" t="s">
        <v>463</v>
      </c>
    </row>
    <row r="118" spans="6:6" x14ac:dyDescent="0.3">
      <c r="F118" s="115" t="s">
        <v>464</v>
      </c>
    </row>
    <row r="119" spans="6:6" x14ac:dyDescent="0.3">
      <c r="F119" s="115" t="s">
        <v>465</v>
      </c>
    </row>
    <row r="120" spans="6:6" x14ac:dyDescent="0.3">
      <c r="F120" s="115" t="s">
        <v>466</v>
      </c>
    </row>
    <row r="121" spans="6:6" x14ac:dyDescent="0.3">
      <c r="F121" s="115" t="s">
        <v>467</v>
      </c>
    </row>
    <row r="122" spans="6:6" x14ac:dyDescent="0.3">
      <c r="F122" s="115" t="s">
        <v>468</v>
      </c>
    </row>
    <row r="123" spans="6:6" x14ac:dyDescent="0.3">
      <c r="F123" s="115" t="s">
        <v>469</v>
      </c>
    </row>
    <row r="124" spans="6:6" x14ac:dyDescent="0.3">
      <c r="F124" s="115" t="s">
        <v>470</v>
      </c>
    </row>
    <row r="125" spans="6:6" x14ac:dyDescent="0.3">
      <c r="F125" s="115" t="s">
        <v>471</v>
      </c>
    </row>
    <row r="126" spans="6:6" x14ac:dyDescent="0.3">
      <c r="F126" s="115" t="s">
        <v>472</v>
      </c>
    </row>
    <row r="127" spans="6:6" x14ac:dyDescent="0.3">
      <c r="F127" s="116" t="s">
        <v>473</v>
      </c>
    </row>
  </sheetData>
  <sheetProtection algorithmName="SHA-512" hashValue="74Sp9/HRQB8l2k32G0ckLRw+a5J+efxUL3zCxuRU5kFrNONi4bAdChGx8Psirb9ww2X8+tI1N+8gJS/leHlo5Q==" saltValue="pVSwdxaFvZcBcAhR2ZjJ2A==" spinCount="100000" sheet="1" objects="1" scenarios="1" insertRows="0" deleteRows="0"/>
  <dataValidations count="8">
    <dataValidation type="list" allowBlank="1" showInputMessage="1" showErrorMessage="1" sqref="D4:D9" xr:uid="{00000000-0002-0000-0400-000000000000}">
      <formula1>"univ. bacc. oec.,mag. oec.,univ. spec. oec., mr.sc.,dr. sc.,ostalo"</formula1>
    </dataValidation>
    <dataValidation type="list" allowBlank="1" showInputMessage="1" showErrorMessage="1" sqref="H4:H9" xr:uid="{00000000-0002-0000-0400-000001000000}">
      <formula1>"Žensko,Muško"</formula1>
    </dataValidation>
    <dataValidation type="list" allowBlank="1" showInputMessage="1" showErrorMessage="1" sqref="J4:J9" xr:uid="{00000000-0002-0000-0400-000002000000}">
      <formula1>"do 35 godina,od 36 do 45 godina,od 46 - 55 godina,iznad 56 godina"</formula1>
    </dataValidation>
    <dataValidation type="list" allowBlank="1" showInputMessage="1" showErrorMessage="1" sqref="L4:L9" xr:uid="{00000000-0002-0000-0400-000003000000}">
      <formula1>"Domaće,Strano"</formula1>
    </dataValidation>
    <dataValidation type="list" allowBlank="1" showInputMessage="1" showErrorMessage="1" sqref="AQ4:AQ9 N4:N9 P4:P9 R4:R9 T4:T9 X4:X9 AB4:AB9 AF4:AF9 AH4:AH9 AL4:AL9" xr:uid="{00000000-0002-0000-0400-000004000000}">
      <formula1>"DA,NE"</formula1>
    </dataValidation>
    <dataValidation type="list" allowBlank="1" showInputMessage="1" showErrorMessage="1" sqref="AD4:AD9 Z4:Z9" xr:uid="{00000000-0002-0000-0400-000005000000}">
      <formula1>"Poslovna,Rodbinska,Poslovna i rodbinska,Ostala"</formula1>
    </dataValidation>
    <dataValidation type="list" allowBlank="1" showInputMessage="1" showErrorMessage="1" sqref="AJ4:AJ9"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9" xr:uid="{00000000-0002-0000-0400-000007000000}">
      <formula1>$F$115:$F$127</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6"/>
  <sheetViews>
    <sheetView showGridLines="0" topLeftCell="A31" zoomScaleNormal="100" workbookViewId="0">
      <selection activeCell="B38" sqref="B38"/>
    </sheetView>
  </sheetViews>
  <sheetFormatPr defaultColWidth="9.109375" defaultRowHeight="11.4" x14ac:dyDescent="0.3"/>
  <cols>
    <col min="1" max="1" width="31" style="11" customWidth="1"/>
    <col min="2" max="2" width="23.6640625" style="11" customWidth="1"/>
    <col min="3" max="3" width="10.6640625" style="11" hidden="1" customWidth="1"/>
    <col min="4" max="4" width="56.88671875" style="11" customWidth="1"/>
    <col min="5" max="16384" width="9.109375" style="11"/>
  </cols>
  <sheetData>
    <row r="1" spans="1:4" ht="27" customHeight="1" x14ac:dyDescent="0.3">
      <c r="A1" s="1" t="s">
        <v>0</v>
      </c>
      <c r="B1" s="1" t="s">
        <v>1</v>
      </c>
      <c r="C1" s="1" t="s">
        <v>303</v>
      </c>
      <c r="D1" s="1" t="s">
        <v>413</v>
      </c>
    </row>
    <row r="2" spans="1:4" ht="57" x14ac:dyDescent="0.3">
      <c r="A2" s="30" t="s">
        <v>81</v>
      </c>
      <c r="B2" s="76" t="s">
        <v>676</v>
      </c>
      <c r="C2" s="53">
        <f>IF(B2="DA",1,IF(B2="NE",2,0))</f>
        <v>1</v>
      </c>
      <c r="D2" s="6" t="s">
        <v>561</v>
      </c>
    </row>
    <row r="3" spans="1:4" ht="45.6" x14ac:dyDescent="0.3">
      <c r="A3" s="34" t="s">
        <v>82</v>
      </c>
      <c r="B3" s="102">
        <v>3</v>
      </c>
      <c r="C3" s="53"/>
      <c r="D3" s="6" t="s">
        <v>491</v>
      </c>
    </row>
    <row r="4" spans="1:4" ht="68.400000000000006" x14ac:dyDescent="0.3">
      <c r="A4" s="34" t="s">
        <v>83</v>
      </c>
      <c r="B4" s="102">
        <v>3</v>
      </c>
      <c r="C4" s="53"/>
      <c r="D4" s="6" t="s">
        <v>562</v>
      </c>
    </row>
    <row r="5" spans="1:4" ht="57" x14ac:dyDescent="0.3">
      <c r="A5" s="34" t="s">
        <v>84</v>
      </c>
      <c r="B5" s="102">
        <v>3</v>
      </c>
      <c r="C5" s="53"/>
      <c r="D5" s="6" t="s">
        <v>563</v>
      </c>
    </row>
    <row r="6" spans="1:4" ht="68.400000000000006" x14ac:dyDescent="0.3">
      <c r="A6" s="30" t="s">
        <v>85</v>
      </c>
      <c r="B6" s="76" t="s">
        <v>677</v>
      </c>
      <c r="C6" s="53">
        <f>IF(B6="DA",1,IF(B6="NE",2,3))</f>
        <v>2</v>
      </c>
      <c r="D6" s="6" t="s">
        <v>564</v>
      </c>
    </row>
    <row r="7" spans="1:4" ht="35.25" customHeight="1" x14ac:dyDescent="0.3">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480</v>
      </c>
    </row>
    <row r="8" spans="1:4" ht="45.6" x14ac:dyDescent="0.3">
      <c r="A8" s="30" t="s">
        <v>87</v>
      </c>
      <c r="B8" s="76" t="s">
        <v>676</v>
      </c>
      <c r="C8" s="53">
        <f>IF(B8="DA",1,IF(B8="NE",2,3))</f>
        <v>1</v>
      </c>
      <c r="D8" s="6" t="s">
        <v>565</v>
      </c>
    </row>
    <row r="9" spans="1:4" ht="68.400000000000006" x14ac:dyDescent="0.3">
      <c r="A9" s="48" t="s">
        <v>88</v>
      </c>
      <c r="B9" s="102">
        <v>1</v>
      </c>
      <c r="C9" s="53"/>
      <c r="D9" s="6" t="s">
        <v>664</v>
      </c>
    </row>
    <row r="10" spans="1:4" ht="68.400000000000006" x14ac:dyDescent="0.3">
      <c r="A10" s="48" t="s">
        <v>89</v>
      </c>
      <c r="B10" s="102">
        <v>1</v>
      </c>
      <c r="C10" s="53"/>
      <c r="D10" s="6" t="s">
        <v>566</v>
      </c>
    </row>
    <row r="11" spans="1:4" ht="78.75" customHeight="1" x14ac:dyDescent="0.3">
      <c r="A11" s="30" t="s">
        <v>90</v>
      </c>
      <c r="B11" s="76" t="s">
        <v>676</v>
      </c>
      <c r="C11" s="53">
        <f>IF(B11="DA",1,IF(B11="NE",2,3))</f>
        <v>1</v>
      </c>
      <c r="D11" s="6" t="s">
        <v>567</v>
      </c>
    </row>
    <row r="12" spans="1:4" ht="30" customHeight="1" x14ac:dyDescent="0.3">
      <c r="A12" s="30" t="s">
        <v>91</v>
      </c>
      <c r="B12" s="76" t="s">
        <v>677</v>
      </c>
      <c r="C12" s="53">
        <f>IF(B12="DA",1,IF(B12="NE",2,3))</f>
        <v>2</v>
      </c>
      <c r="D12" s="6" t="s">
        <v>618</v>
      </c>
    </row>
    <row r="13" spans="1:4" s="25" customFormat="1" ht="57" x14ac:dyDescent="0.3">
      <c r="A13" s="30" t="s">
        <v>92</v>
      </c>
      <c r="B13" s="76" t="s">
        <v>677</v>
      </c>
      <c r="C13" s="53">
        <f>IF(B13="DA",1,IF(B13="NE",2,0))</f>
        <v>2</v>
      </c>
      <c r="D13" s="6" t="s">
        <v>568</v>
      </c>
    </row>
    <row r="14" spans="1:4" ht="45.6" x14ac:dyDescent="0.3">
      <c r="A14" s="34" t="s">
        <v>93</v>
      </c>
      <c r="B14" s="102"/>
      <c r="C14" s="53"/>
      <c r="D14" s="6" t="s">
        <v>491</v>
      </c>
    </row>
    <row r="15" spans="1:4" ht="68.400000000000006" x14ac:dyDescent="0.3">
      <c r="A15" s="48" t="s">
        <v>94</v>
      </c>
      <c r="B15" s="102"/>
      <c r="C15" s="53"/>
      <c r="D15" s="6" t="s">
        <v>569</v>
      </c>
    </row>
    <row r="16" spans="1:4" ht="68.400000000000006" x14ac:dyDescent="0.3">
      <c r="A16" s="48" t="s">
        <v>95</v>
      </c>
      <c r="B16" s="102"/>
      <c r="C16" s="53"/>
      <c r="D16" s="6" t="s">
        <v>569</v>
      </c>
    </row>
    <row r="17" spans="1:4" ht="68.400000000000006" x14ac:dyDescent="0.3">
      <c r="A17" s="30" t="s">
        <v>96</v>
      </c>
      <c r="B17" s="76"/>
      <c r="C17" s="53">
        <f>IF(B17="DA",1,IF(B17="NE",2,3))</f>
        <v>3</v>
      </c>
      <c r="D17" s="6" t="s">
        <v>570</v>
      </c>
    </row>
    <row r="18" spans="1:4" s="25" customFormat="1" ht="31.5" customHeight="1" x14ac:dyDescent="0.3">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480</v>
      </c>
    </row>
    <row r="19" spans="1:4" s="25" customFormat="1" ht="45.6" x14ac:dyDescent="0.3">
      <c r="A19" s="30" t="s">
        <v>98</v>
      </c>
      <c r="B19" s="76"/>
      <c r="C19" s="53">
        <f>IF(B19="DA",1,IF(B19="NE",2,3))</f>
        <v>3</v>
      </c>
      <c r="D19" s="6" t="s">
        <v>571</v>
      </c>
    </row>
    <row r="20" spans="1:4" s="25" customFormat="1" ht="68.400000000000006" x14ac:dyDescent="0.3">
      <c r="A20" s="48" t="s">
        <v>99</v>
      </c>
      <c r="B20" s="102"/>
      <c r="C20" s="53"/>
      <c r="D20" s="6" t="s">
        <v>665</v>
      </c>
    </row>
    <row r="21" spans="1:4" ht="68.400000000000006" x14ac:dyDescent="0.3">
      <c r="A21" s="48" t="s">
        <v>100</v>
      </c>
      <c r="B21" s="102"/>
      <c r="C21" s="53"/>
      <c r="D21" s="6" t="s">
        <v>572</v>
      </c>
    </row>
    <row r="22" spans="1:4" s="25" customFormat="1" ht="45.6" x14ac:dyDescent="0.3">
      <c r="A22" s="50" t="s">
        <v>101</v>
      </c>
      <c r="B22" s="76"/>
      <c r="C22" s="53">
        <f>IF(B22="DA",1,IF(B22="NE",2,3))</f>
        <v>3</v>
      </c>
      <c r="D22" s="6" t="s">
        <v>573</v>
      </c>
    </row>
    <row r="23" spans="1:4" s="25" customFormat="1" ht="29.25" customHeight="1" x14ac:dyDescent="0.3">
      <c r="A23" s="50" t="s">
        <v>102</v>
      </c>
      <c r="B23" s="76"/>
      <c r="C23" s="53">
        <f>IF(B23="DA",1,IF(B23="NE",2,3))</f>
        <v>3</v>
      </c>
      <c r="D23" s="6" t="s">
        <v>480</v>
      </c>
    </row>
    <row r="24" spans="1:4" s="25" customFormat="1" ht="57" x14ac:dyDescent="0.3">
      <c r="A24" s="50" t="s">
        <v>103</v>
      </c>
      <c r="B24" s="76" t="s">
        <v>677</v>
      </c>
      <c r="C24" s="54">
        <f>IF(B24="DA",1,IF(B24="NE",2,0))</f>
        <v>2</v>
      </c>
      <c r="D24" s="6" t="s">
        <v>574</v>
      </c>
    </row>
    <row r="25" spans="1:4" ht="45.6" x14ac:dyDescent="0.3">
      <c r="A25" s="34" t="s">
        <v>104</v>
      </c>
      <c r="B25" s="102"/>
      <c r="C25" s="54"/>
      <c r="D25" s="12" t="s">
        <v>491</v>
      </c>
    </row>
    <row r="26" spans="1:4" s="16" customFormat="1" ht="68.400000000000006" x14ac:dyDescent="0.3">
      <c r="A26" s="46" t="s">
        <v>105</v>
      </c>
      <c r="B26" s="84"/>
      <c r="C26" s="54"/>
      <c r="D26" s="12" t="s">
        <v>575</v>
      </c>
    </row>
    <row r="27" spans="1:4" ht="68.400000000000006" x14ac:dyDescent="0.3">
      <c r="A27" s="34" t="s">
        <v>106</v>
      </c>
      <c r="B27" s="102"/>
      <c r="C27" s="54"/>
      <c r="D27" s="12" t="s">
        <v>575</v>
      </c>
    </row>
    <row r="28" spans="1:4" ht="68.400000000000006" x14ac:dyDescent="0.3">
      <c r="A28" s="30" t="s">
        <v>107</v>
      </c>
      <c r="B28" s="76"/>
      <c r="C28" s="54">
        <f>IF(B28="DA",1,IF(B28="NE",2,3))</f>
        <v>3</v>
      </c>
      <c r="D28" s="12" t="s">
        <v>576</v>
      </c>
    </row>
    <row r="29" spans="1:4" ht="22.8" x14ac:dyDescent="0.3">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480</v>
      </c>
    </row>
    <row r="30" spans="1:4" s="25" customFormat="1" ht="45.6" x14ac:dyDescent="0.3">
      <c r="A30" s="30" t="s">
        <v>109</v>
      </c>
      <c r="B30" s="72"/>
      <c r="C30" s="54">
        <f>IF(B30="DA",1,IF(B30="NE",2,3))</f>
        <v>3</v>
      </c>
      <c r="D30" s="12" t="s">
        <v>577</v>
      </c>
    </row>
    <row r="31" spans="1:4" ht="45.6" x14ac:dyDescent="0.3">
      <c r="A31" s="34" t="s">
        <v>110</v>
      </c>
      <c r="B31" s="102"/>
      <c r="C31" s="54"/>
      <c r="D31" s="12" t="s">
        <v>491</v>
      </c>
    </row>
    <row r="32" spans="1:4" s="16" customFormat="1" ht="68.400000000000006" x14ac:dyDescent="0.3">
      <c r="A32" s="46" t="s">
        <v>111</v>
      </c>
      <c r="B32" s="84"/>
      <c r="C32" s="54"/>
      <c r="D32" s="12" t="s">
        <v>578</v>
      </c>
    </row>
    <row r="33" spans="1:5" ht="30" customHeight="1" x14ac:dyDescent="0.3">
      <c r="A33" s="30" t="s">
        <v>112</v>
      </c>
      <c r="B33" s="76" t="s">
        <v>677</v>
      </c>
      <c r="C33" s="54">
        <f>IF(B33="DA",1,IF(B33="NE",2,0))</f>
        <v>2</v>
      </c>
      <c r="D33" s="12" t="s">
        <v>549</v>
      </c>
    </row>
    <row r="34" spans="1:5" s="16" customFormat="1" ht="57" x14ac:dyDescent="0.3">
      <c r="A34" s="46" t="s">
        <v>113</v>
      </c>
      <c r="B34" s="103">
        <v>0</v>
      </c>
      <c r="C34" s="54"/>
      <c r="D34" s="12" t="s">
        <v>624</v>
      </c>
      <c r="E34" s="101"/>
    </row>
    <row r="35" spans="1:5" ht="57" x14ac:dyDescent="0.3">
      <c r="A35" s="34" t="s">
        <v>114</v>
      </c>
      <c r="B35" s="72">
        <v>0</v>
      </c>
      <c r="C35" s="54"/>
      <c r="D35" s="12" t="s">
        <v>624</v>
      </c>
      <c r="E35" s="101"/>
    </row>
    <row r="36" spans="1:5" ht="34.200000000000003" x14ac:dyDescent="0.3">
      <c r="A36" s="30" t="s">
        <v>115</v>
      </c>
      <c r="B36" s="76" t="s">
        <v>677</v>
      </c>
      <c r="C36" s="54">
        <f>IF(B36="DA",1,IF(B36="NE",2,3))</f>
        <v>2</v>
      </c>
      <c r="D36" s="12" t="s">
        <v>549</v>
      </c>
    </row>
  </sheetData>
  <sheetProtection algorithmName="SHA-512" hashValue="eljP2AhgsaPaKPtPxhP+PCEmyRdQUbotr5YV2JT+AL9RyFEW8IfAaRjmUek90dRbbJMp2GlX4tOrzUHUQzjwuw==" saltValue="cI/pgCGswfVAcZ2jx8EuUA==" spinCount="100000" sheet="1" objects="1" scenarios="1"/>
  <conditionalFormatting sqref="A3:D12">
    <cfRule type="expression" dxfId="107" priority="12">
      <formula>$B$2="NE"</formula>
    </cfRule>
  </conditionalFormatting>
  <conditionalFormatting sqref="A7:D7">
    <cfRule type="expression" dxfId="106" priority="11">
      <formula>$B$6="NE"</formula>
    </cfRule>
  </conditionalFormatting>
  <conditionalFormatting sqref="A9:D10">
    <cfRule type="expression" dxfId="105" priority="10">
      <formula>$B$8="NE"</formula>
    </cfRule>
  </conditionalFormatting>
  <conditionalFormatting sqref="A12:D12">
    <cfRule type="expression" dxfId="104" priority="9">
      <formula>$B$11="NE"</formula>
    </cfRule>
  </conditionalFormatting>
  <conditionalFormatting sqref="A14:D23">
    <cfRule type="expression" dxfId="103" priority="8">
      <formula>$B$13="NE"</formula>
    </cfRule>
  </conditionalFormatting>
  <conditionalFormatting sqref="A18:D18">
    <cfRule type="expression" dxfId="102" priority="7">
      <formula>$B$17="NE"</formula>
    </cfRule>
  </conditionalFormatting>
  <conditionalFormatting sqref="A20:D21">
    <cfRule type="expression" dxfId="101" priority="6">
      <formula>$B$19="NE"</formula>
    </cfRule>
  </conditionalFormatting>
  <conditionalFormatting sqref="A23:D23">
    <cfRule type="expression" dxfId="100" priority="5">
      <formula>$B$22="NE"</formula>
    </cfRule>
  </conditionalFormatting>
  <conditionalFormatting sqref="A25:D32">
    <cfRule type="expression" dxfId="99" priority="4">
      <formula>$B$24="NE"</formula>
    </cfRule>
  </conditionalFormatting>
  <conditionalFormatting sqref="A29:D29">
    <cfRule type="expression" dxfId="98" priority="3">
      <formula>$B$28="NE"</formula>
    </cfRule>
  </conditionalFormatting>
  <conditionalFormatting sqref="A31:D32">
    <cfRule type="expression" dxfId="97" priority="2">
      <formula>$B$30="NE"</formula>
    </cfRule>
  </conditionalFormatting>
  <dataValidations count="9">
    <dataValidation type="list" allowBlank="1" showInputMessage="1" showErrorMessage="1" sqref="B18 B7 B29"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6 B17 B19 B36 B28 B30 B33 B8 B22:B24 B11:B13"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xr:uid="{00000000-0002-0000-0500-000002000000}">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xr:uid="{00000000-0002-0000-0500-000003000000}">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xr:uid="{00000000-0002-0000-0500-000005000000}">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xr:uid="{00000000-0002-0000-0500-000006000000}">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xr:uid="{00000000-0002-0000-0500-000007000000}">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topLeftCell="A10" workbookViewId="0">
      <selection activeCell="B13" sqref="B13"/>
    </sheetView>
  </sheetViews>
  <sheetFormatPr defaultColWidth="9.109375" defaultRowHeight="14.4" x14ac:dyDescent="0.3"/>
  <cols>
    <col min="1" max="1" width="33.44140625" style="17" customWidth="1"/>
    <col min="2" max="2" width="22" style="17" customWidth="1"/>
    <col min="3" max="3" width="10.6640625" style="17" hidden="1" customWidth="1"/>
    <col min="4" max="4" width="51" style="17" customWidth="1"/>
    <col min="5" max="16384" width="9.109375" style="17"/>
  </cols>
  <sheetData>
    <row r="1" spans="1:4" ht="27" customHeight="1" x14ac:dyDescent="0.3">
      <c r="A1" s="7" t="s">
        <v>0</v>
      </c>
      <c r="B1" s="7" t="s">
        <v>1</v>
      </c>
      <c r="C1" s="7" t="s">
        <v>303</v>
      </c>
      <c r="D1" s="7" t="s">
        <v>413</v>
      </c>
    </row>
    <row r="2" spans="1:4" ht="45.6" x14ac:dyDescent="0.3">
      <c r="A2" s="36" t="s">
        <v>167</v>
      </c>
      <c r="B2" s="94" t="s">
        <v>677</v>
      </c>
      <c r="C2" s="55">
        <f>IF(B2="DA",1,IF(B2="NE",2,0))</f>
        <v>2</v>
      </c>
      <c r="D2" s="8" t="s">
        <v>517</v>
      </c>
    </row>
    <row r="3" spans="1:4" ht="79.8" x14ac:dyDescent="0.3">
      <c r="A3" s="36" t="s">
        <v>168</v>
      </c>
      <c r="B3" s="95">
        <v>0</v>
      </c>
      <c r="C3" s="55"/>
      <c r="D3" s="10" t="s">
        <v>615</v>
      </c>
    </row>
    <row r="4" spans="1:4" s="18" customFormat="1" ht="57" x14ac:dyDescent="0.3">
      <c r="A4" s="38" t="s">
        <v>169</v>
      </c>
      <c r="B4" s="96"/>
      <c r="C4" s="55"/>
      <c r="D4" s="8" t="s">
        <v>518</v>
      </c>
    </row>
    <row r="5" spans="1:4" ht="45.6" x14ac:dyDescent="0.3">
      <c r="A5" s="37" t="s">
        <v>170</v>
      </c>
      <c r="B5" s="97" t="s">
        <v>676</v>
      </c>
      <c r="C5" s="55">
        <f>IF(B5="DA",1,IF(B5="NE",2,0))</f>
        <v>1</v>
      </c>
      <c r="D5" s="10" t="s">
        <v>519</v>
      </c>
    </row>
    <row r="6" spans="1:4" ht="32.25" customHeight="1" x14ac:dyDescent="0.3">
      <c r="A6" s="37" t="s">
        <v>171</v>
      </c>
      <c r="B6" s="97" t="s">
        <v>677</v>
      </c>
      <c r="C6" s="55">
        <f>IF(B6="DA",1,IF(B6="NE",2,3))</f>
        <v>2</v>
      </c>
      <c r="D6" s="10" t="s">
        <v>480</v>
      </c>
    </row>
    <row r="7" spans="1:4" ht="45.6" x14ac:dyDescent="0.3">
      <c r="A7" s="36" t="s">
        <v>172</v>
      </c>
      <c r="B7" s="94" t="s">
        <v>676</v>
      </c>
      <c r="C7" s="55">
        <f>IF(B7="DA",1,IF(B7="NE",2,0))</f>
        <v>1</v>
      </c>
      <c r="D7" s="8" t="s">
        <v>614</v>
      </c>
    </row>
    <row r="8" spans="1:4" ht="102.6" x14ac:dyDescent="0.3">
      <c r="A8" s="36" t="s">
        <v>173</v>
      </c>
      <c r="B8" s="95">
        <v>2</v>
      </c>
      <c r="C8" s="56"/>
      <c r="D8" s="10" t="s">
        <v>666</v>
      </c>
    </row>
    <row r="9" spans="1:4" ht="57" x14ac:dyDescent="0.3">
      <c r="A9" s="35" t="s">
        <v>174</v>
      </c>
      <c r="B9" s="95">
        <v>2</v>
      </c>
      <c r="C9" s="55"/>
      <c r="D9" s="8" t="s">
        <v>520</v>
      </c>
    </row>
    <row r="10" spans="1:4" ht="89.25" customHeight="1" x14ac:dyDescent="0.3">
      <c r="A10" s="36" t="s">
        <v>175</v>
      </c>
      <c r="B10" s="94" t="s">
        <v>676</v>
      </c>
      <c r="C10" s="55">
        <f>IF(B10="DA",1,IF(B10="NE",2,0))</f>
        <v>1</v>
      </c>
      <c r="D10" s="10" t="s">
        <v>521</v>
      </c>
    </row>
    <row r="11" spans="1:4" ht="31.5" customHeight="1" x14ac:dyDescent="0.3">
      <c r="A11" s="36" t="s">
        <v>176</v>
      </c>
      <c r="B11" s="94" t="s">
        <v>677</v>
      </c>
      <c r="C11" s="55">
        <f>IF(B11="DA",1,IF(B11="NE",2,3))</f>
        <v>2</v>
      </c>
      <c r="D11" s="10" t="s">
        <v>480</v>
      </c>
    </row>
    <row r="12" spans="1:4" ht="68.400000000000006" x14ac:dyDescent="0.3">
      <c r="A12" s="38" t="s">
        <v>177</v>
      </c>
      <c r="B12" s="96">
        <v>4</v>
      </c>
      <c r="C12" s="55"/>
      <c r="D12" s="10" t="s">
        <v>663</v>
      </c>
    </row>
  </sheetData>
  <sheetProtection algorithmName="SHA-512" hashValue="U0LzntKa+5SEeWsZkKkqdZjd3C1bcLiVN1ItllzXncVkkbZKoQo3VYvciPlrvPyK0hwO0ON21ruoMiMrDPHjJw==" saltValue="+3YNBLz1EVLseEyjGEWunA==" spinCount="100000" sheet="1" objects="1" scenarios="1"/>
  <conditionalFormatting sqref="A4:C4">
    <cfRule type="expression" dxfId="96" priority="14">
      <formula>$B$3=0</formula>
    </cfRule>
  </conditionalFormatting>
  <conditionalFormatting sqref="A6:C6">
    <cfRule type="expression" dxfId="95" priority="13">
      <formula>$B$5="NE"</formula>
    </cfRule>
  </conditionalFormatting>
  <conditionalFormatting sqref="A9:C9">
    <cfRule type="expression" dxfId="94" priority="12">
      <formula>$B$8=0</formula>
    </cfRule>
  </conditionalFormatting>
  <conditionalFormatting sqref="A11:C11">
    <cfRule type="expression" dxfId="93" priority="11">
      <formula>$B$10="NE"</formula>
    </cfRule>
  </conditionalFormatting>
  <conditionalFormatting sqref="D4">
    <cfRule type="expression" dxfId="92" priority="9">
      <formula>$B$3=0</formula>
    </cfRule>
  </conditionalFormatting>
  <conditionalFormatting sqref="D6">
    <cfRule type="expression" dxfId="91" priority="8">
      <formula>$B$5="NE"</formula>
    </cfRule>
  </conditionalFormatting>
  <conditionalFormatting sqref="D9">
    <cfRule type="expression" dxfId="90" priority="7">
      <formula>$B$8=0</formula>
    </cfRule>
  </conditionalFormatting>
  <conditionalFormatting sqref="D11">
    <cfRule type="expression" dxfId="89" priority="6">
      <formula>$B$10="NE"</formula>
    </cfRule>
  </conditionalFormatting>
  <conditionalFormatting sqref="D4">
    <cfRule type="expression" dxfId="88" priority="5">
      <formula>$B$3=0</formula>
    </cfRule>
  </conditionalFormatting>
  <conditionalFormatting sqref="D6">
    <cfRule type="expression" dxfId="87" priority="4">
      <formula>$B$5="NE"</formula>
    </cfRule>
  </conditionalFormatting>
  <conditionalFormatting sqref="D9">
    <cfRule type="expression" dxfId="86" priority="3">
      <formula>$B$8=0</formula>
    </cfRule>
  </conditionalFormatting>
  <conditionalFormatting sqref="D11">
    <cfRule type="expression" dxfId="85"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129"/>
  <sheetViews>
    <sheetView topLeftCell="A70" zoomScaleNormal="100" workbookViewId="0">
      <selection activeCell="B79" sqref="B79"/>
    </sheetView>
  </sheetViews>
  <sheetFormatPr defaultColWidth="9.109375" defaultRowHeight="11.4" x14ac:dyDescent="0.2"/>
  <cols>
    <col min="1" max="1" width="34" style="2" customWidth="1"/>
    <col min="2" max="2" width="31.5546875" style="2" customWidth="1"/>
    <col min="3" max="3" width="10.6640625" style="2" hidden="1" customWidth="1"/>
    <col min="4" max="4" width="52" style="2" customWidth="1"/>
    <col min="5" max="8" width="9.109375" style="2"/>
    <col min="9" max="9" width="23.88671875" style="2" customWidth="1"/>
    <col min="10" max="10" width="62.88671875" style="2" customWidth="1"/>
    <col min="11" max="16384" width="9.109375" style="2"/>
  </cols>
  <sheetData>
    <row r="1" spans="1:4" ht="27" customHeight="1" x14ac:dyDescent="0.2">
      <c r="A1" s="19" t="s">
        <v>0</v>
      </c>
      <c r="B1" s="19" t="s">
        <v>1</v>
      </c>
      <c r="C1" s="19" t="s">
        <v>303</v>
      </c>
      <c r="D1" s="19" t="s">
        <v>413</v>
      </c>
    </row>
    <row r="2" spans="1:4" ht="64.5" customHeight="1" x14ac:dyDescent="0.2">
      <c r="A2" s="36" t="s">
        <v>178</v>
      </c>
      <c r="B2" s="94" t="s">
        <v>676</v>
      </c>
      <c r="C2" s="55">
        <f>IF(B2="DA",1,IF(B2="NE",2,0))</f>
        <v>1</v>
      </c>
      <c r="D2" s="21" t="s">
        <v>625</v>
      </c>
    </row>
    <row r="3" spans="1:4" ht="49.5" customHeight="1" x14ac:dyDescent="0.2">
      <c r="A3" s="35" t="s">
        <v>179</v>
      </c>
      <c r="B3" s="95">
        <v>4</v>
      </c>
      <c r="C3" s="55"/>
      <c r="D3" s="21" t="s">
        <v>554</v>
      </c>
    </row>
    <row r="4" spans="1:4" ht="66" customHeight="1" x14ac:dyDescent="0.2">
      <c r="A4" s="36" t="s">
        <v>180</v>
      </c>
      <c r="B4" s="94" t="s">
        <v>676</v>
      </c>
      <c r="C4" s="55">
        <f>IF(B4="DA",1,IF(B4="NE",2,0))</f>
        <v>1</v>
      </c>
      <c r="D4" s="68" t="s">
        <v>626</v>
      </c>
    </row>
    <row r="5" spans="1:4" ht="56.25" customHeight="1" x14ac:dyDescent="0.2">
      <c r="A5" s="35" t="s">
        <v>181</v>
      </c>
      <c r="B5" s="95">
        <v>4</v>
      </c>
      <c r="C5" s="55"/>
      <c r="D5" s="21" t="s">
        <v>491</v>
      </c>
    </row>
    <row r="6" spans="1:4" ht="30.75" customHeight="1" x14ac:dyDescent="0.2">
      <c r="A6" s="36" t="s">
        <v>182</v>
      </c>
      <c r="B6" s="94" t="s">
        <v>677</v>
      </c>
      <c r="C6" s="55">
        <f>IF(B6="DA",1,IF(B6="NE",2,0))</f>
        <v>2</v>
      </c>
      <c r="D6" s="21" t="s">
        <v>537</v>
      </c>
    </row>
    <row r="7" spans="1:4" ht="30.75" customHeight="1" x14ac:dyDescent="0.2">
      <c r="A7" s="36" t="s">
        <v>183</v>
      </c>
      <c r="B7" s="94" t="s">
        <v>677</v>
      </c>
      <c r="C7" s="55">
        <f>IF(B7="DA",1,IF(B7="NE",2,0))</f>
        <v>2</v>
      </c>
      <c r="D7" s="21" t="s">
        <v>537</v>
      </c>
    </row>
    <row r="8" spans="1:4" ht="30.75" customHeight="1" x14ac:dyDescent="0.2">
      <c r="A8" s="36" t="s">
        <v>184</v>
      </c>
      <c r="B8" s="94" t="s">
        <v>677</v>
      </c>
      <c r="C8" s="55">
        <f>IF(B8="DA",1,IF(B8="NE",2,0))</f>
        <v>2</v>
      </c>
      <c r="D8" s="21" t="s">
        <v>537</v>
      </c>
    </row>
    <row r="9" spans="1:4" ht="57" x14ac:dyDescent="0.2">
      <c r="A9" s="66" t="s">
        <v>185</v>
      </c>
      <c r="B9" s="110" t="s">
        <v>677</v>
      </c>
      <c r="C9" s="57">
        <f>IF(B9="DA",1,IF(B9="NE",2,0))</f>
        <v>2</v>
      </c>
      <c r="D9" s="21" t="s">
        <v>627</v>
      </c>
    </row>
    <row r="10" spans="1:4" ht="45.6" x14ac:dyDescent="0.2">
      <c r="A10" s="67" t="s">
        <v>186</v>
      </c>
      <c r="B10" s="111"/>
      <c r="C10" s="58"/>
      <c r="D10" s="21" t="s">
        <v>491</v>
      </c>
    </row>
    <row r="11" spans="1:4" ht="45.6" x14ac:dyDescent="0.2">
      <c r="A11" s="67" t="s">
        <v>187</v>
      </c>
      <c r="B11" s="111"/>
      <c r="C11" s="58"/>
      <c r="D11" s="21" t="s">
        <v>493</v>
      </c>
    </row>
    <row r="12" spans="1:4" ht="45.6" x14ac:dyDescent="0.2">
      <c r="A12" s="67" t="s">
        <v>188</v>
      </c>
      <c r="B12" s="111"/>
      <c r="C12" s="58"/>
      <c r="D12" s="21" t="s">
        <v>493</v>
      </c>
    </row>
    <row r="13" spans="1:4" ht="57" x14ac:dyDescent="0.2">
      <c r="A13" s="66" t="s">
        <v>189</v>
      </c>
      <c r="B13" s="110" t="s">
        <v>677</v>
      </c>
      <c r="C13" s="57">
        <f>IF(B13="DA",1,IF(B13="NE",2,0))</f>
        <v>2</v>
      </c>
      <c r="D13" s="21" t="s">
        <v>628</v>
      </c>
    </row>
    <row r="14" spans="1:4" ht="45.6" x14ac:dyDescent="0.2">
      <c r="A14" s="67" t="s">
        <v>190</v>
      </c>
      <c r="B14" s="111"/>
      <c r="C14" s="58"/>
      <c r="D14" s="21" t="s">
        <v>491</v>
      </c>
    </row>
    <row r="15" spans="1:4" ht="45.6" x14ac:dyDescent="0.2">
      <c r="A15" s="67" t="s">
        <v>191</v>
      </c>
      <c r="B15" s="111"/>
      <c r="C15" s="58"/>
      <c r="D15" s="21" t="s">
        <v>493</v>
      </c>
    </row>
    <row r="16" spans="1:4" ht="45.6" x14ac:dyDescent="0.2">
      <c r="A16" s="67" t="s">
        <v>192</v>
      </c>
      <c r="B16" s="111"/>
      <c r="C16" s="58"/>
      <c r="D16" s="21" t="s">
        <v>493</v>
      </c>
    </row>
    <row r="17" spans="1:5" ht="57" x14ac:dyDescent="0.2">
      <c r="A17" s="66" t="s">
        <v>193</v>
      </c>
      <c r="B17" s="110" t="s">
        <v>677</v>
      </c>
      <c r="C17" s="57">
        <f>IF(B17="DA",1,IF(B17="NE",2,0))</f>
        <v>2</v>
      </c>
      <c r="D17" s="10" t="s">
        <v>629</v>
      </c>
    </row>
    <row r="18" spans="1:5" ht="45.6" x14ac:dyDescent="0.2">
      <c r="A18" s="67" t="s">
        <v>194</v>
      </c>
      <c r="B18" s="111"/>
      <c r="C18" s="58"/>
      <c r="D18" s="21" t="s">
        <v>491</v>
      </c>
    </row>
    <row r="19" spans="1:5" ht="45.6" x14ac:dyDescent="0.2">
      <c r="A19" s="67" t="s">
        <v>195</v>
      </c>
      <c r="B19" s="111"/>
      <c r="C19" s="58"/>
      <c r="D19" s="21" t="s">
        <v>493</v>
      </c>
    </row>
    <row r="20" spans="1:5" ht="45.6" x14ac:dyDescent="0.2">
      <c r="A20" s="67" t="s">
        <v>196</v>
      </c>
      <c r="B20" s="111"/>
      <c r="C20" s="58"/>
      <c r="D20" s="21" t="s">
        <v>493</v>
      </c>
    </row>
    <row r="21" spans="1:5" ht="57" x14ac:dyDescent="0.2">
      <c r="A21" s="66" t="s">
        <v>197</v>
      </c>
      <c r="B21" s="110" t="s">
        <v>677</v>
      </c>
      <c r="C21" s="57">
        <f>IF(B21="DA",1,IF(B21="NE",2,0))</f>
        <v>2</v>
      </c>
      <c r="D21" s="10" t="s">
        <v>630</v>
      </c>
    </row>
    <row r="22" spans="1:5" ht="45.6" x14ac:dyDescent="0.2">
      <c r="A22" s="67" t="s">
        <v>198</v>
      </c>
      <c r="B22" s="111"/>
      <c r="C22" s="58"/>
      <c r="D22" s="21" t="s">
        <v>491</v>
      </c>
    </row>
    <row r="23" spans="1:5" s="28" customFormat="1" ht="68.400000000000006" x14ac:dyDescent="0.2">
      <c r="A23" s="66" t="s">
        <v>199</v>
      </c>
      <c r="B23" s="110" t="s">
        <v>677</v>
      </c>
      <c r="C23" s="57">
        <f>IF(B23="DA",1,IF(B23="NE",2,0))</f>
        <v>2</v>
      </c>
      <c r="D23" s="21" t="s">
        <v>631</v>
      </c>
    </row>
    <row r="24" spans="1:5" s="28" customFormat="1" ht="45.6" x14ac:dyDescent="0.2">
      <c r="A24" s="67" t="s">
        <v>200</v>
      </c>
      <c r="B24" s="111"/>
      <c r="C24" s="58"/>
      <c r="D24" s="21" t="s">
        <v>491</v>
      </c>
    </row>
    <row r="25" spans="1:5" s="28" customFormat="1" ht="45.6" x14ac:dyDescent="0.2">
      <c r="A25" s="67" t="s">
        <v>201</v>
      </c>
      <c r="B25" s="111"/>
      <c r="C25" s="58"/>
      <c r="D25" s="21" t="s">
        <v>493</v>
      </c>
    </row>
    <row r="26" spans="1:5" s="28" customFormat="1" ht="45.6" x14ac:dyDescent="0.2">
      <c r="A26" s="67" t="s">
        <v>202</v>
      </c>
      <c r="B26" s="111"/>
      <c r="C26" s="58"/>
      <c r="D26" s="21" t="s">
        <v>493</v>
      </c>
    </row>
    <row r="27" spans="1:5" ht="68.400000000000006" x14ac:dyDescent="0.2">
      <c r="A27" s="66" t="s">
        <v>301</v>
      </c>
      <c r="B27" s="110" t="s">
        <v>677</v>
      </c>
      <c r="C27" s="57">
        <f>IF(B27="DA",1,IF(B27="NE",2,0))</f>
        <v>2</v>
      </c>
      <c r="D27" s="10" t="s">
        <v>632</v>
      </c>
    </row>
    <row r="28" spans="1:5" ht="45.6" x14ac:dyDescent="0.2">
      <c r="A28" s="67" t="s">
        <v>203</v>
      </c>
      <c r="B28" s="111"/>
      <c r="C28" s="58"/>
      <c r="D28" s="21" t="s">
        <v>491</v>
      </c>
    </row>
    <row r="29" spans="1:5" ht="45.6" x14ac:dyDescent="0.2">
      <c r="A29" s="67" t="s">
        <v>204</v>
      </c>
      <c r="B29" s="111"/>
      <c r="C29" s="58"/>
      <c r="D29" s="21" t="s">
        <v>493</v>
      </c>
    </row>
    <row r="30" spans="1:5" ht="45.6" x14ac:dyDescent="0.2">
      <c r="A30" s="67" t="s">
        <v>205</v>
      </c>
      <c r="B30" s="111"/>
      <c r="C30" s="58"/>
      <c r="D30" s="21" t="s">
        <v>493</v>
      </c>
    </row>
    <row r="31" spans="1:5" ht="57" x14ac:dyDescent="0.2">
      <c r="A31" s="66" t="s">
        <v>206</v>
      </c>
      <c r="B31" s="112"/>
      <c r="C31" s="57">
        <f>IF(B31="gruba povreda dužnosti",1,IF(B31="nesposobnost za uredno obavljanje poslova društva",2,IF(B31="izglasavanje nepovjerenja u GS društva",3,IF(B31="ostalo",4,5))))</f>
        <v>5</v>
      </c>
      <c r="D31" s="10" t="s">
        <v>634</v>
      </c>
      <c r="E31" s="28"/>
    </row>
    <row r="32" spans="1:5" ht="68.400000000000006" x14ac:dyDescent="0.2">
      <c r="A32" s="66" t="s">
        <v>207</v>
      </c>
      <c r="B32" s="110" t="s">
        <v>677</v>
      </c>
      <c r="C32" s="57">
        <f>IF(B32="DA",1,IF(B32="NE",2,0))</f>
        <v>2</v>
      </c>
      <c r="D32" s="10" t="s">
        <v>633</v>
      </c>
    </row>
    <row r="33" spans="1:4" ht="52.5" customHeight="1" x14ac:dyDescent="0.2">
      <c r="A33" s="67" t="s">
        <v>208</v>
      </c>
      <c r="B33" s="111"/>
      <c r="C33" s="58"/>
      <c r="D33" s="21" t="s">
        <v>491</v>
      </c>
    </row>
    <row r="34" spans="1:4" ht="53.25" customHeight="1" x14ac:dyDescent="0.2">
      <c r="A34" s="67" t="s">
        <v>209</v>
      </c>
      <c r="B34" s="111"/>
      <c r="C34" s="58"/>
      <c r="D34" s="21" t="s">
        <v>493</v>
      </c>
    </row>
    <row r="35" spans="1:4" ht="51" customHeight="1" x14ac:dyDescent="0.2">
      <c r="A35" s="67" t="s">
        <v>210</v>
      </c>
      <c r="B35" s="111"/>
      <c r="C35" s="58"/>
      <c r="D35" s="21" t="s">
        <v>493</v>
      </c>
    </row>
    <row r="36" spans="1:4" ht="90.75" customHeight="1" x14ac:dyDescent="0.2">
      <c r="A36" s="66" t="s">
        <v>211</v>
      </c>
      <c r="B36" s="110"/>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555</v>
      </c>
    </row>
    <row r="37" spans="1:4" ht="57" x14ac:dyDescent="0.2">
      <c r="A37" s="66" t="s">
        <v>212</v>
      </c>
      <c r="B37" s="110" t="s">
        <v>677</v>
      </c>
      <c r="C37" s="57">
        <f>IF(B37="DA",1,IF(B37="NE",2,0))</f>
        <v>2</v>
      </c>
      <c r="D37" s="10" t="s">
        <v>635</v>
      </c>
    </row>
    <row r="38" spans="1:4" ht="45.6" x14ac:dyDescent="0.2">
      <c r="A38" s="67" t="s">
        <v>213</v>
      </c>
      <c r="B38" s="111"/>
      <c r="C38" s="58"/>
      <c r="D38" s="21" t="s">
        <v>491</v>
      </c>
    </row>
    <row r="39" spans="1:4" ht="45.6" x14ac:dyDescent="0.2">
      <c r="A39" s="67" t="s">
        <v>214</v>
      </c>
      <c r="B39" s="111"/>
      <c r="C39" s="58"/>
      <c r="D39" s="21" t="s">
        <v>493</v>
      </c>
    </row>
    <row r="40" spans="1:4" ht="45.6" x14ac:dyDescent="0.2">
      <c r="A40" s="67" t="s">
        <v>215</v>
      </c>
      <c r="B40" s="111"/>
      <c r="C40" s="58"/>
      <c r="D40" s="21" t="s">
        <v>493</v>
      </c>
    </row>
    <row r="41" spans="1:4" ht="68.400000000000006" x14ac:dyDescent="0.2">
      <c r="A41" s="66" t="s">
        <v>216</v>
      </c>
      <c r="B41" s="110" t="s">
        <v>677</v>
      </c>
      <c r="C41" s="57">
        <f>IF(B41="DA",1,IF(B41="NE",2,0))</f>
        <v>2</v>
      </c>
      <c r="D41" s="10" t="s">
        <v>636</v>
      </c>
    </row>
    <row r="42" spans="1:4" ht="45.6" x14ac:dyDescent="0.2">
      <c r="A42" s="67" t="s">
        <v>217</v>
      </c>
      <c r="B42" s="111"/>
      <c r="C42" s="58"/>
      <c r="D42" s="21" t="s">
        <v>491</v>
      </c>
    </row>
    <row r="43" spans="1:4" ht="45.6" x14ac:dyDescent="0.2">
      <c r="A43" s="67" t="s">
        <v>218</v>
      </c>
      <c r="B43" s="111"/>
      <c r="C43" s="58"/>
      <c r="D43" s="21" t="s">
        <v>493</v>
      </c>
    </row>
    <row r="44" spans="1:4" ht="45.6" x14ac:dyDescent="0.2">
      <c r="A44" s="67" t="s">
        <v>670</v>
      </c>
      <c r="B44" s="111"/>
      <c r="C44" s="58"/>
      <c r="D44" s="21" t="s">
        <v>493</v>
      </c>
    </row>
    <row r="45" spans="1:4" ht="57" x14ac:dyDescent="0.2">
      <c r="A45" s="66" t="s">
        <v>219</v>
      </c>
      <c r="B45" s="110" t="s">
        <v>677</v>
      </c>
      <c r="C45" s="57">
        <f>IF(B45="DA",1,IF(B45="NE",2,0))</f>
        <v>2</v>
      </c>
      <c r="D45" s="10" t="s">
        <v>637</v>
      </c>
    </row>
    <row r="46" spans="1:4" ht="45.6" x14ac:dyDescent="0.2">
      <c r="A46" s="67" t="s">
        <v>220</v>
      </c>
      <c r="B46" s="111"/>
      <c r="C46" s="58"/>
      <c r="D46" s="21" t="s">
        <v>491</v>
      </c>
    </row>
    <row r="47" spans="1:4" ht="68.400000000000006" x14ac:dyDescent="0.2">
      <c r="A47" s="66" t="s">
        <v>412</v>
      </c>
      <c r="B47" s="110" t="s">
        <v>677</v>
      </c>
      <c r="C47" s="57">
        <f>IF(B47="DA",1,IF(B47="NE",2,0))</f>
        <v>2</v>
      </c>
      <c r="D47" s="10" t="s">
        <v>638</v>
      </c>
    </row>
    <row r="48" spans="1:4" ht="45.6" x14ac:dyDescent="0.2">
      <c r="A48" s="67" t="s">
        <v>221</v>
      </c>
      <c r="B48" s="111"/>
      <c r="C48" s="58"/>
      <c r="D48" s="21" t="s">
        <v>491</v>
      </c>
    </row>
    <row r="49" spans="1:5" ht="45.6" x14ac:dyDescent="0.2">
      <c r="A49" s="67" t="s">
        <v>222</v>
      </c>
      <c r="B49" s="111"/>
      <c r="C49" s="58"/>
      <c r="D49" s="21" t="s">
        <v>493</v>
      </c>
    </row>
    <row r="50" spans="1:5" ht="45.6" x14ac:dyDescent="0.2">
      <c r="A50" s="67" t="s">
        <v>299</v>
      </c>
      <c r="B50" s="111"/>
      <c r="C50" s="58"/>
      <c r="D50" s="21" t="s">
        <v>493</v>
      </c>
    </row>
    <row r="51" spans="1:5" ht="68.400000000000006" x14ac:dyDescent="0.2">
      <c r="A51" s="66" t="s">
        <v>411</v>
      </c>
      <c r="B51" s="110" t="s">
        <v>677</v>
      </c>
      <c r="C51" s="57">
        <f>IF(B51="DA",1,IF(B51="NE",2,0))</f>
        <v>2</v>
      </c>
      <c r="D51" s="10" t="s">
        <v>639</v>
      </c>
    </row>
    <row r="52" spans="1:5" ht="45.6" x14ac:dyDescent="0.2">
      <c r="A52" s="67" t="s">
        <v>223</v>
      </c>
      <c r="B52" s="111"/>
      <c r="C52" s="58"/>
      <c r="D52" s="21" t="s">
        <v>491</v>
      </c>
    </row>
    <row r="53" spans="1:5" ht="45.6" x14ac:dyDescent="0.2">
      <c r="A53" s="67" t="s">
        <v>224</v>
      </c>
      <c r="B53" s="111"/>
      <c r="C53" s="58"/>
      <c r="D53" s="21" t="s">
        <v>493</v>
      </c>
    </row>
    <row r="54" spans="1:5" ht="45.6" x14ac:dyDescent="0.2">
      <c r="A54" s="67" t="s">
        <v>300</v>
      </c>
      <c r="B54" s="111"/>
      <c r="C54" s="58"/>
      <c r="D54" s="21" t="s">
        <v>493</v>
      </c>
    </row>
    <row r="55" spans="1:5" ht="57" x14ac:dyDescent="0.2">
      <c r="A55" s="66" t="s">
        <v>225</v>
      </c>
      <c r="B55" s="110"/>
      <c r="C55" s="57">
        <f>IF(B55="gruba povreda dužnosti",1,IF(B55="nesposobnost za uredno obavljanje poslova društva",2,IF(B55="izglasavanje nepovjerenja u GS društva",3,IF(B55="opoziv od strane suda",4,IF(B55="ostalo",5,6)))))</f>
        <v>6</v>
      </c>
      <c r="D55" s="10" t="s">
        <v>556</v>
      </c>
    </row>
    <row r="56" spans="1:5" ht="57" x14ac:dyDescent="0.2">
      <c r="A56" s="66" t="s">
        <v>226</v>
      </c>
      <c r="B56" s="110" t="s">
        <v>677</v>
      </c>
      <c r="C56" s="57">
        <f>IF(B56="DA",1,IF(B56="NE",2,0))</f>
        <v>2</v>
      </c>
      <c r="D56" s="10" t="s">
        <v>557</v>
      </c>
    </row>
    <row r="57" spans="1:5" ht="45.6" x14ac:dyDescent="0.2">
      <c r="A57" s="67" t="s">
        <v>227</v>
      </c>
      <c r="B57" s="111"/>
      <c r="C57" s="58"/>
      <c r="D57" s="21" t="s">
        <v>491</v>
      </c>
    </row>
    <row r="58" spans="1:5" ht="45.6" x14ac:dyDescent="0.2">
      <c r="A58" s="67" t="s">
        <v>228</v>
      </c>
      <c r="B58" s="111"/>
      <c r="C58" s="58"/>
      <c r="D58" s="21" t="s">
        <v>493</v>
      </c>
    </row>
    <row r="59" spans="1:5" ht="45.6" x14ac:dyDescent="0.2">
      <c r="A59" s="67" t="s">
        <v>671</v>
      </c>
      <c r="B59" s="111"/>
      <c r="C59" s="58"/>
      <c r="D59" s="21" t="s">
        <v>493</v>
      </c>
    </row>
    <row r="60" spans="1:5" ht="57" x14ac:dyDescent="0.2">
      <c r="A60" s="66" t="s">
        <v>302</v>
      </c>
      <c r="B60" s="110"/>
      <c r="C60" s="57">
        <f>IF(B60="osobni razlozi",1,IF(B60="promjena dioničarske strukture",2,IF(B60="osobni razlozi i promjena dioničarske strukture",3,IF(B60="ništa od navedenog",4,IF(B60="ostalo",5,6)))))</f>
        <v>6</v>
      </c>
      <c r="D60" s="10" t="s">
        <v>558</v>
      </c>
    </row>
    <row r="61" spans="1:5" s="24" customFormat="1" ht="40.5" customHeight="1" x14ac:dyDescent="0.2">
      <c r="A61" s="66" t="s">
        <v>229</v>
      </c>
      <c r="B61" s="110" t="s">
        <v>700</v>
      </c>
      <c r="C61" s="57">
        <f>IF(B61="Vlastite Internet stranice",1,IF(B61="ZSE",2,IF(B61="SRPI",3,IF(B61="Vlastite Internet stranice i ZSE",4,IF(B61="Vlastite Internet stranice, ZSE i SRPI",5,IF(B61="Vlastite Internet stranice i SRPI",6,IF(B61="ZSE i SRPI",7,IF(B61="Nije javno objavljeno",8,IF(B61="Ostalo",9,10)))))))))</f>
        <v>8</v>
      </c>
      <c r="D61" s="10" t="s">
        <v>559</v>
      </c>
    </row>
    <row r="62" spans="1:5" ht="42.75" customHeight="1" x14ac:dyDescent="0.2">
      <c r="A62" s="66" t="s">
        <v>230</v>
      </c>
      <c r="B62" s="110" t="s">
        <v>394</v>
      </c>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10" t="s">
        <v>559</v>
      </c>
    </row>
    <row r="63" spans="1:5" ht="39" customHeight="1" x14ac:dyDescent="0.2">
      <c r="A63" s="66" t="s">
        <v>231</v>
      </c>
      <c r="B63" s="110" t="s">
        <v>700</v>
      </c>
      <c r="C63" s="57">
        <f>IF(B63="Vlastite Internet stranice",1,IF(B63="ZSE",2,IF(B63="SRPI",3,IF(B63="Vlastite Internet stranice i ZSE",4,IF(B63="Vlastite Internet stranice, ZSE i SRPI",5,IF(B63="Vlastite Internet stranice i SRPI",6,IF(B63="ZSE i SRPI",7,IF(B63="Nije javno objavljeno",8,IF(B63="Ostalo",9,10)))))))))</f>
        <v>8</v>
      </c>
      <c r="D63" s="10" t="s">
        <v>559</v>
      </c>
      <c r="E63" s="28"/>
    </row>
    <row r="64" spans="1:5" ht="27.75" customHeight="1" x14ac:dyDescent="0.2">
      <c r="A64" s="66" t="s">
        <v>232</v>
      </c>
      <c r="B64" s="110" t="s">
        <v>394</v>
      </c>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10" t="s">
        <v>559</v>
      </c>
    </row>
    <row r="65" spans="1:4" ht="41.25" customHeight="1" x14ac:dyDescent="0.2">
      <c r="A65" s="66" t="s">
        <v>233</v>
      </c>
      <c r="B65" s="110" t="s">
        <v>700</v>
      </c>
      <c r="C65" s="57">
        <f>IF(B65="Vlastite Internet stranice",1,IF(B65="ZSE",2,IF(B65="SRPI",3,IF(B65="Vlastite Internet stranice i ZSE",4,IF(B65="Vlastite Internet stranice, ZSE i SRPI",5,IF(B65="Vlastite Internet stranice i SRPI",6,IF(B65="ZSE i SRPI",7,IF(B65="Nije javno objavljeno",8,IF(B65="Ostalo",9,10)))))))))</f>
        <v>8</v>
      </c>
      <c r="D65" s="10" t="s">
        <v>559</v>
      </c>
    </row>
    <row r="66" spans="1:4" ht="37.5" customHeight="1" x14ac:dyDescent="0.2">
      <c r="A66" s="66" t="s">
        <v>234</v>
      </c>
      <c r="B66" s="110" t="s">
        <v>394</v>
      </c>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10" t="s">
        <v>559</v>
      </c>
    </row>
    <row r="67" spans="1:4" ht="37.5" customHeight="1" x14ac:dyDescent="0.2">
      <c r="A67" s="66" t="s">
        <v>235</v>
      </c>
      <c r="B67" s="110" t="s">
        <v>700</v>
      </c>
      <c r="C67" s="57">
        <f>IF(B67="Vlastite Internet stranice",1,IF(B67="ZSE",2,IF(B67="SRPI",3,IF(B67="Vlastite Internet stranice i ZSE",4,IF(B67="Vlastite Internet stranice, ZSE i SRPI",5,IF(B67="Vlastite Internet stranice i SRPI",6,IF(B67="ZSE i SRPI",7,IF(B67="Nije javno objavljeno",8,IF(B67="Ostalo",9,10)))))))))</f>
        <v>8</v>
      </c>
      <c r="D67" s="10" t="s">
        <v>559</v>
      </c>
    </row>
    <row r="68" spans="1:4" ht="30" customHeight="1" x14ac:dyDescent="0.2">
      <c r="A68" s="66" t="s">
        <v>236</v>
      </c>
      <c r="B68" s="110" t="s">
        <v>394</v>
      </c>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10" t="s">
        <v>559</v>
      </c>
    </row>
    <row r="69" spans="1:4" ht="57" x14ac:dyDescent="0.2">
      <c r="A69" s="66" t="s">
        <v>237</v>
      </c>
      <c r="B69" s="110" t="s">
        <v>677</v>
      </c>
      <c r="C69" s="57">
        <f>IF(B69="DA",1,IF(B69="NE",2,0))</f>
        <v>2</v>
      </c>
      <c r="D69" s="10" t="s">
        <v>640</v>
      </c>
    </row>
    <row r="70" spans="1:4" ht="45.6" x14ac:dyDescent="0.2">
      <c r="A70" s="67" t="s">
        <v>238</v>
      </c>
      <c r="B70" s="113"/>
      <c r="C70" s="57"/>
      <c r="D70" s="10" t="s">
        <v>482</v>
      </c>
    </row>
    <row r="71" spans="1:4" ht="57" x14ac:dyDescent="0.2">
      <c r="A71" s="66" t="s">
        <v>239</v>
      </c>
      <c r="B71" s="110" t="s">
        <v>677</v>
      </c>
      <c r="C71" s="57">
        <f>IF(B71="DA",1,IF(B71="NE",2,0))</f>
        <v>2</v>
      </c>
      <c r="D71" s="10" t="s">
        <v>641</v>
      </c>
    </row>
    <row r="72" spans="1:4" ht="45.6" x14ac:dyDescent="0.2">
      <c r="A72" s="67" t="s">
        <v>240</v>
      </c>
      <c r="B72" s="113"/>
      <c r="C72" s="57"/>
      <c r="D72" s="10" t="s">
        <v>482</v>
      </c>
    </row>
    <row r="73" spans="1:4" ht="57" x14ac:dyDescent="0.2">
      <c r="A73" s="66" t="s">
        <v>241</v>
      </c>
      <c r="B73" s="110" t="s">
        <v>677</v>
      </c>
      <c r="C73" s="57">
        <f>IF(B73="DA",1,IF(B73="NE",2,0))</f>
        <v>2</v>
      </c>
      <c r="D73" s="10" t="s">
        <v>642</v>
      </c>
    </row>
    <row r="74" spans="1:4" ht="45.6" x14ac:dyDescent="0.2">
      <c r="A74" s="67" t="s">
        <v>242</v>
      </c>
      <c r="B74" s="113"/>
      <c r="C74" s="57"/>
      <c r="D74" s="10" t="s">
        <v>482</v>
      </c>
    </row>
    <row r="75" spans="1:4" ht="57" x14ac:dyDescent="0.2">
      <c r="A75" s="66" t="s">
        <v>243</v>
      </c>
      <c r="B75" s="110" t="s">
        <v>677</v>
      </c>
      <c r="C75" s="57">
        <f>IF(B75="DA",1,IF(B75="NE",2,0))</f>
        <v>2</v>
      </c>
      <c r="D75" s="10" t="s">
        <v>643</v>
      </c>
    </row>
    <row r="76" spans="1:4" ht="45.6" x14ac:dyDescent="0.2">
      <c r="A76" s="67" t="s">
        <v>244</v>
      </c>
      <c r="B76" s="113"/>
      <c r="C76" s="57"/>
      <c r="D76" s="10" t="s">
        <v>482</v>
      </c>
    </row>
    <row r="77" spans="1:4" ht="57" x14ac:dyDescent="0.2">
      <c r="A77" s="66" t="s">
        <v>245</v>
      </c>
      <c r="B77" s="110" t="s">
        <v>677</v>
      </c>
      <c r="C77" s="57">
        <f>IF(B77="DA",1,IF(B77="NE",2,0))</f>
        <v>2</v>
      </c>
      <c r="D77" s="10" t="s">
        <v>644</v>
      </c>
    </row>
    <row r="78" spans="1:4" ht="45.6" x14ac:dyDescent="0.2">
      <c r="A78" s="67" t="s">
        <v>246</v>
      </c>
      <c r="B78" s="113"/>
      <c r="C78" s="57"/>
      <c r="D78" s="10" t="s">
        <v>582</v>
      </c>
    </row>
    <row r="79" spans="1:4" ht="57" x14ac:dyDescent="0.2">
      <c r="A79" s="66" t="s">
        <v>247</v>
      </c>
      <c r="B79" s="110" t="s">
        <v>677</v>
      </c>
      <c r="C79" s="57">
        <f>IF(B79="DA",1,IF(B79="NE",2,0))</f>
        <v>2</v>
      </c>
      <c r="D79" s="10" t="s">
        <v>645</v>
      </c>
    </row>
    <row r="80" spans="1:4" ht="48.75" customHeight="1" x14ac:dyDescent="0.2">
      <c r="A80" s="67" t="s">
        <v>248</v>
      </c>
      <c r="B80" s="113"/>
      <c r="C80" s="57"/>
      <c r="D80" s="10" t="s">
        <v>482</v>
      </c>
    </row>
    <row r="108" spans="1:1" x14ac:dyDescent="0.2">
      <c r="A108" s="104" t="s">
        <v>363</v>
      </c>
    </row>
    <row r="109" spans="1:1" x14ac:dyDescent="0.2">
      <c r="A109" s="104" t="s">
        <v>364</v>
      </c>
    </row>
    <row r="110" spans="1:1" x14ac:dyDescent="0.2">
      <c r="A110" s="104" t="s">
        <v>410</v>
      </c>
    </row>
    <row r="111" spans="1:1" x14ac:dyDescent="0.2">
      <c r="A111" s="104" t="s">
        <v>453</v>
      </c>
    </row>
    <row r="112" spans="1:1" x14ac:dyDescent="0.2">
      <c r="A112" s="104" t="s">
        <v>409</v>
      </c>
    </row>
    <row r="113" spans="1:1" x14ac:dyDescent="0.2">
      <c r="A113" s="104" t="s">
        <v>408</v>
      </c>
    </row>
    <row r="114" spans="1:1" x14ac:dyDescent="0.2">
      <c r="A114" s="104" t="s">
        <v>407</v>
      </c>
    </row>
    <row r="115" spans="1:1" x14ac:dyDescent="0.2">
      <c r="A115" s="104" t="s">
        <v>451</v>
      </c>
    </row>
    <row r="116" spans="1:1" x14ac:dyDescent="0.2">
      <c r="A116" s="104" t="s">
        <v>452</v>
      </c>
    </row>
    <row r="117" spans="1:1" x14ac:dyDescent="0.2">
      <c r="A117" s="104" t="s">
        <v>406</v>
      </c>
    </row>
    <row r="118" spans="1:1" x14ac:dyDescent="0.2">
      <c r="A118" s="104" t="s">
        <v>405</v>
      </c>
    </row>
    <row r="119" spans="1:1" x14ac:dyDescent="0.2">
      <c r="A119" s="104" t="s">
        <v>404</v>
      </c>
    </row>
    <row r="120" spans="1:1" x14ac:dyDescent="0.2">
      <c r="A120" s="104" t="s">
        <v>403</v>
      </c>
    </row>
    <row r="121" spans="1:1" x14ac:dyDescent="0.2">
      <c r="A121" s="104" t="s">
        <v>402</v>
      </c>
    </row>
    <row r="122" spans="1:1" x14ac:dyDescent="0.2">
      <c r="A122" s="104" t="s">
        <v>401</v>
      </c>
    </row>
    <row r="123" spans="1:1" x14ac:dyDescent="0.2">
      <c r="A123" s="104" t="s">
        <v>400</v>
      </c>
    </row>
    <row r="124" spans="1:1" x14ac:dyDescent="0.2">
      <c r="A124" s="104" t="s">
        <v>399</v>
      </c>
    </row>
    <row r="125" spans="1:1" x14ac:dyDescent="0.2">
      <c r="A125" s="104" t="s">
        <v>398</v>
      </c>
    </row>
    <row r="126" spans="1:1" x14ac:dyDescent="0.2">
      <c r="A126" s="104" t="s">
        <v>397</v>
      </c>
    </row>
    <row r="127" spans="1:1" x14ac:dyDescent="0.2">
      <c r="A127" s="104" t="s">
        <v>396</v>
      </c>
    </row>
    <row r="128" spans="1:1" x14ac:dyDescent="0.2">
      <c r="A128" s="104" t="s">
        <v>395</v>
      </c>
    </row>
    <row r="129" spans="1:1" x14ac:dyDescent="0.2">
      <c r="A129" s="104" t="s">
        <v>394</v>
      </c>
    </row>
  </sheetData>
  <sheetProtection algorithmName="SHA-512" hashValue="bvqhpqMWqO6/Bn5HeRtmuQcoRDwMooPQKNFOxgD4TgNsc/s+SgnB2jUna9eumfvMCB3mVS0N/MRwccaqlD2emQ==" saltValue="bGuhh0cVpLG84IieSKAi8w==" spinCount="100000" sheet="1" objects="1" scenarios="1"/>
  <conditionalFormatting sqref="A3:D3">
    <cfRule type="expression" dxfId="83" priority="21">
      <formula>$B$2="NE"</formula>
    </cfRule>
  </conditionalFormatting>
  <conditionalFormatting sqref="A5:D5">
    <cfRule type="expression" dxfId="82" priority="20">
      <formula>$B$4="NE"</formula>
    </cfRule>
  </conditionalFormatting>
  <conditionalFormatting sqref="A10:D12">
    <cfRule type="expression" dxfId="81" priority="19">
      <formula>$B$9="NE"</formula>
    </cfRule>
  </conditionalFormatting>
  <conditionalFormatting sqref="A14:D16">
    <cfRule type="expression" dxfId="80" priority="18">
      <formula>$B$13="NE"</formula>
    </cfRule>
  </conditionalFormatting>
  <conditionalFormatting sqref="A18:D20">
    <cfRule type="expression" dxfId="79" priority="17">
      <formula>$B$17="NE"</formula>
    </cfRule>
  </conditionalFormatting>
  <conditionalFormatting sqref="A22:D22">
    <cfRule type="expression" dxfId="78" priority="16">
      <formula>$B$21="NE"</formula>
    </cfRule>
  </conditionalFormatting>
  <conditionalFormatting sqref="A24:D26">
    <cfRule type="expression" dxfId="77" priority="15">
      <formula>$B$23="NE"</formula>
    </cfRule>
  </conditionalFormatting>
  <conditionalFormatting sqref="A33:D36">
    <cfRule type="expression" dxfId="76" priority="14">
      <formula>$B$32="NE"</formula>
    </cfRule>
  </conditionalFormatting>
  <conditionalFormatting sqref="A28:D31">
    <cfRule type="expression" dxfId="75" priority="13">
      <formula>$B$27="NE"</formula>
    </cfRule>
  </conditionalFormatting>
  <conditionalFormatting sqref="A38:D40">
    <cfRule type="expression" dxfId="74" priority="12">
      <formula>$B$37="NE"</formula>
    </cfRule>
  </conditionalFormatting>
  <conditionalFormatting sqref="A42:D44">
    <cfRule type="expression" dxfId="73" priority="11">
      <formula>$B$41="NE"</formula>
    </cfRule>
  </conditionalFormatting>
  <conditionalFormatting sqref="A46:D46">
    <cfRule type="expression" dxfId="72" priority="10">
      <formula>$B$45="NE"</formula>
    </cfRule>
  </conditionalFormatting>
  <conditionalFormatting sqref="A48:D50">
    <cfRule type="expression" dxfId="71" priority="9">
      <formula>$B$47="NE"</formula>
    </cfRule>
  </conditionalFormatting>
  <conditionalFormatting sqref="A52:D55">
    <cfRule type="expression" dxfId="70" priority="8">
      <formula>$B$51="NE"</formula>
    </cfRule>
  </conditionalFormatting>
  <conditionalFormatting sqref="A57:D60">
    <cfRule type="expression" dxfId="69" priority="7">
      <formula>$B$56="NE"</formula>
    </cfRule>
  </conditionalFormatting>
  <conditionalFormatting sqref="A70:D70">
    <cfRule type="expression" dxfId="68" priority="6">
      <formula>$B$69="NE"</formula>
    </cfRule>
  </conditionalFormatting>
  <conditionalFormatting sqref="A72:D72">
    <cfRule type="expression" dxfId="67" priority="5">
      <formula>$B$71="NE"</formula>
    </cfRule>
  </conditionalFormatting>
  <conditionalFormatting sqref="A74:D74">
    <cfRule type="expression" dxfId="66" priority="4">
      <formula>$B$73="NE"</formula>
    </cfRule>
  </conditionalFormatting>
  <conditionalFormatting sqref="A76:D76">
    <cfRule type="expression" dxfId="65" priority="3">
      <formula>$B$75="NE"</formula>
    </cfRule>
  </conditionalFormatting>
  <conditionalFormatting sqref="A78:D78">
    <cfRule type="expression" dxfId="64" priority="2">
      <formula>$B$77="NE"</formula>
    </cfRule>
  </conditionalFormatting>
  <conditionalFormatting sqref="A80:D80">
    <cfRule type="expression" dxfId="63"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44"/>
  <sheetViews>
    <sheetView showGridLines="0" topLeftCell="A31" workbookViewId="0">
      <selection activeCell="B36" sqref="B36"/>
    </sheetView>
  </sheetViews>
  <sheetFormatPr defaultColWidth="9.109375" defaultRowHeight="11.4" x14ac:dyDescent="0.3"/>
  <cols>
    <col min="1" max="1" width="35" style="11" customWidth="1"/>
    <col min="2" max="2" width="18.109375" style="11" customWidth="1"/>
    <col min="3" max="3" width="10.6640625" style="11" hidden="1" customWidth="1"/>
    <col min="4" max="4" width="61.5546875" style="11" customWidth="1"/>
    <col min="5" max="16384" width="9.109375" style="11"/>
  </cols>
  <sheetData>
    <row r="1" spans="1:5" ht="27.75" customHeight="1" x14ac:dyDescent="0.3">
      <c r="A1" s="1" t="s">
        <v>0</v>
      </c>
      <c r="B1" s="1" t="s">
        <v>1</v>
      </c>
      <c r="C1" s="1" t="s">
        <v>303</v>
      </c>
      <c r="D1" s="1" t="s">
        <v>413</v>
      </c>
    </row>
    <row r="2" spans="1:5" ht="79.8" x14ac:dyDescent="0.3">
      <c r="A2" s="39" t="s">
        <v>249</v>
      </c>
      <c r="B2" s="79" t="s">
        <v>677</v>
      </c>
      <c r="C2" s="54">
        <f>IF(B2="DA",1,IF(B2="NE",2,0))</f>
        <v>2</v>
      </c>
      <c r="D2" s="12" t="s">
        <v>579</v>
      </c>
    </row>
    <row r="3" spans="1:5" ht="29.25" customHeight="1" x14ac:dyDescent="0.3">
      <c r="A3" s="40" t="s">
        <v>250</v>
      </c>
      <c r="B3" s="79"/>
      <c r="C3" s="54">
        <f>IF(B3="Vlastite Internet stranice",1,IF(B3="ZSE",2,IF(B3="SRPI",3,IF(B3="Vlastite Internet stranice i ZSE",4,IF(B3="Vlastite Internet stranice, ZSE i SRPI",5,IF(B3="Vlastite Internet stranice i SRPI",6,IF(B3="ZSE i SRPI",7,IF(B3="Nije javno objavljeno",8,IF(B3="Ostalo",9,10)))))))))</f>
        <v>10</v>
      </c>
      <c r="D3" s="12" t="s">
        <v>480</v>
      </c>
    </row>
    <row r="4" spans="1:5" ht="79.8" x14ac:dyDescent="0.3">
      <c r="A4" s="39" t="s">
        <v>251</v>
      </c>
      <c r="B4" s="80" t="s">
        <v>677</v>
      </c>
      <c r="C4" s="54">
        <f>IF(B4="DA",1,IF(B4="NE",2,0))</f>
        <v>2</v>
      </c>
      <c r="D4" s="12" t="s">
        <v>580</v>
      </c>
      <c r="E4" s="25"/>
    </row>
    <row r="5" spans="1:5" ht="40.5" customHeight="1" x14ac:dyDescent="0.3">
      <c r="A5" s="39" t="s">
        <v>252</v>
      </c>
      <c r="B5" s="80"/>
      <c r="C5" s="54">
        <f>IF(B5="Vlastite Internet stranice",1,IF(B5="ZSE",2,IF(B5="SRPI",3,IF(B5="Vlastite Internet stranice i ZSE",4,IF(B5="Vlastite Internet stranice, ZSE i SRPI",5,IF(B5="Vlastite Internet stranice i SRPI",6,IF(B5="ZSE i SRPI",7,IF(B5="Nije javno objavljeno",8,IF(B5="Ostalo",9,10)))))))))</f>
        <v>10</v>
      </c>
      <c r="D5" s="12" t="s">
        <v>480</v>
      </c>
    </row>
    <row r="6" spans="1:5" ht="55.5" customHeight="1" x14ac:dyDescent="0.3">
      <c r="A6" s="40" t="s">
        <v>253</v>
      </c>
      <c r="B6" s="79" t="s">
        <v>677</v>
      </c>
      <c r="C6" s="53">
        <f>IF(B6="DA",1,IF(B6="NE",2,0))</f>
        <v>2</v>
      </c>
      <c r="D6" s="6" t="s">
        <v>581</v>
      </c>
    </row>
    <row r="7" spans="1:5" ht="45.6" x14ac:dyDescent="0.3">
      <c r="A7" s="41" t="s">
        <v>254</v>
      </c>
      <c r="B7" s="77"/>
      <c r="C7" s="54"/>
      <c r="D7" s="12" t="s">
        <v>582</v>
      </c>
    </row>
    <row r="8" spans="1:5" ht="45.6" x14ac:dyDescent="0.3">
      <c r="A8" s="41" t="s">
        <v>255</v>
      </c>
      <c r="B8" s="77"/>
      <c r="C8" s="54"/>
      <c r="D8" s="12" t="s">
        <v>582</v>
      </c>
    </row>
    <row r="9" spans="1:5" ht="45.6" x14ac:dyDescent="0.3">
      <c r="A9" s="40" t="s">
        <v>284</v>
      </c>
      <c r="B9" s="79" t="s">
        <v>677</v>
      </c>
      <c r="C9" s="54">
        <f>IF(B9="DA",1,IF(B9="NE",2,0))</f>
        <v>2</v>
      </c>
      <c r="D9" s="12" t="s">
        <v>646</v>
      </c>
    </row>
    <row r="10" spans="1:5" s="16" customFormat="1" ht="45.6" x14ac:dyDescent="0.3">
      <c r="A10" s="42" t="s">
        <v>256</v>
      </c>
      <c r="B10" s="82"/>
      <c r="C10" s="54"/>
      <c r="D10" s="12" t="s">
        <v>540</v>
      </c>
    </row>
    <row r="11" spans="1:5" ht="57" x14ac:dyDescent="0.3">
      <c r="A11" s="40" t="s">
        <v>285</v>
      </c>
      <c r="B11" s="79" t="s">
        <v>677</v>
      </c>
      <c r="C11" s="54">
        <f>IF(B11="DA",1,IF(B11="NE",2,0))</f>
        <v>2</v>
      </c>
      <c r="D11" s="12" t="s">
        <v>667</v>
      </c>
    </row>
    <row r="12" spans="1:5" ht="45.6" x14ac:dyDescent="0.3">
      <c r="A12" s="41" t="s">
        <v>257</v>
      </c>
      <c r="B12" s="78"/>
      <c r="C12" s="54"/>
      <c r="D12" s="12" t="s">
        <v>491</v>
      </c>
    </row>
    <row r="13" spans="1:5" ht="57" x14ac:dyDescent="0.3">
      <c r="A13" s="41" t="s">
        <v>258</v>
      </c>
      <c r="B13" s="85"/>
      <c r="C13" s="54"/>
      <c r="D13" s="12" t="s">
        <v>583</v>
      </c>
    </row>
    <row r="14" spans="1:5" ht="45.6" x14ac:dyDescent="0.3">
      <c r="A14" s="40" t="s">
        <v>259</v>
      </c>
      <c r="B14" s="79" t="s">
        <v>677</v>
      </c>
      <c r="C14" s="54">
        <f>IF(B14="DA",1,IF(B14="NE",2,0))</f>
        <v>2</v>
      </c>
      <c r="D14" s="12" t="s">
        <v>647</v>
      </c>
    </row>
    <row r="15" spans="1:5" ht="45.6" x14ac:dyDescent="0.3">
      <c r="A15" s="42" t="s">
        <v>260</v>
      </c>
      <c r="B15" s="82"/>
      <c r="C15" s="54"/>
      <c r="D15" s="12" t="s">
        <v>540</v>
      </c>
    </row>
    <row r="16" spans="1:5" ht="45.6" x14ac:dyDescent="0.3">
      <c r="A16" s="40" t="s">
        <v>261</v>
      </c>
      <c r="B16" s="79" t="s">
        <v>677</v>
      </c>
      <c r="C16" s="54">
        <f>IF(B16="DA",1,IF(B16="NE",2,0))</f>
        <v>2</v>
      </c>
      <c r="D16" s="12" t="s">
        <v>649</v>
      </c>
    </row>
    <row r="17" spans="1:4" ht="45.6" x14ac:dyDescent="0.3">
      <c r="A17" s="41" t="s">
        <v>262</v>
      </c>
      <c r="B17" s="77"/>
      <c r="C17" s="54"/>
      <c r="D17" s="12" t="s">
        <v>540</v>
      </c>
    </row>
    <row r="18" spans="1:4" ht="45.6" x14ac:dyDescent="0.3">
      <c r="A18" s="40" t="s">
        <v>263</v>
      </c>
      <c r="B18" s="79" t="s">
        <v>677</v>
      </c>
      <c r="C18" s="54">
        <f>IF(B18="DA",1,IF(B18="NE",2,0))</f>
        <v>2</v>
      </c>
      <c r="D18" s="12" t="s">
        <v>648</v>
      </c>
    </row>
    <row r="19" spans="1:4" ht="45.6" x14ac:dyDescent="0.3">
      <c r="A19" s="41" t="s">
        <v>264</v>
      </c>
      <c r="B19" s="77"/>
      <c r="C19" s="54"/>
      <c r="D19" s="12" t="s">
        <v>540</v>
      </c>
    </row>
    <row r="20" spans="1:4" ht="22.8" x14ac:dyDescent="0.3">
      <c r="A20" s="40" t="s">
        <v>265</v>
      </c>
      <c r="B20" s="79" t="s">
        <v>677</v>
      </c>
      <c r="C20" s="54">
        <f>IF(B20="DA",1,IF(B20="NE",2,0))</f>
        <v>2</v>
      </c>
      <c r="D20" s="12" t="s">
        <v>549</v>
      </c>
    </row>
    <row r="21" spans="1:4" s="25" customFormat="1" ht="79.8" x14ac:dyDescent="0.3">
      <c r="A21" s="39" t="s">
        <v>266</v>
      </c>
      <c r="B21" s="76" t="s">
        <v>677</v>
      </c>
      <c r="C21" s="54">
        <f>IF(B21="DA",1,IF(B21="NE",2,0))</f>
        <v>2</v>
      </c>
      <c r="D21" s="12" t="s">
        <v>584</v>
      </c>
    </row>
    <row r="22" spans="1:4" ht="22.8" x14ac:dyDescent="0.3">
      <c r="A22" s="40" t="s">
        <v>267</v>
      </c>
      <c r="B22" s="79"/>
      <c r="C22" s="54">
        <f>IF(B22="Vlastite Internet stranice",1,IF(B22="ZSE",2,IF(B22="SRPI",3,IF(B22="Vlastite Internet stranice i ZSE",4,IF(B22="Vlastite Internet stranice, ZSE i SRPI",5,IF(B22="Vlastite Internet stranice i SRPI",6,IF(B22="ZSE i SRPI",7,IF(B22="Nije javno objavljeno",8,IF(B22="Ostalo",9,10)))))))))</f>
        <v>10</v>
      </c>
      <c r="D22" s="12" t="s">
        <v>480</v>
      </c>
    </row>
    <row r="23" spans="1:4" s="25" customFormat="1" ht="37.5" customHeight="1" x14ac:dyDescent="0.3">
      <c r="A23" s="40" t="s">
        <v>268</v>
      </c>
      <c r="B23" s="103" t="s">
        <v>395</v>
      </c>
      <c r="C23" s="54">
        <f>IF(B23="Statut",1,IF(B23="Glavna skupština",2,IF(B23="Ostalo",3,4)))</f>
        <v>3</v>
      </c>
      <c r="D23" s="12" t="s">
        <v>585</v>
      </c>
    </row>
    <row r="24" spans="1:4" ht="79.8" x14ac:dyDescent="0.3">
      <c r="A24" s="39" t="s">
        <v>269</v>
      </c>
      <c r="B24" s="79" t="s">
        <v>677</v>
      </c>
      <c r="C24" s="54">
        <f>IF(B24="DA",1,IF(B24="NE",2,0))</f>
        <v>2</v>
      </c>
      <c r="D24" s="12" t="s">
        <v>586</v>
      </c>
    </row>
    <row r="25" spans="1:4" ht="43.5" customHeight="1" x14ac:dyDescent="0.3">
      <c r="A25" s="70" t="s">
        <v>378</v>
      </c>
      <c r="B25" s="79"/>
      <c r="C25" s="54">
        <f>IF(B25="Vlastite Internet stranice",1,IF(B25="ZSE",2,IF(B25="SRPI",3,IF(B25="Vlastite Internet stranice i ZSE",4,IF(B25="Vlastite Internet stranice, ZSE i SRPI",5,IF(B25="Vlastite Internet stranice i SRPI",6,IF(B25="ZSE i SRPI",7,IF(B25="Nije javno objavljeno",8,IF(B25="Ostalo",9,10)))))))))</f>
        <v>10</v>
      </c>
      <c r="D25" s="12" t="s">
        <v>480</v>
      </c>
    </row>
    <row r="26" spans="1:4" ht="53.25" customHeight="1" x14ac:dyDescent="0.3">
      <c r="A26" s="39" t="s">
        <v>270</v>
      </c>
      <c r="B26" s="79" t="s">
        <v>677</v>
      </c>
      <c r="C26" s="54">
        <f>IF(B26="DA",1,IF(B26="NE",2,0))</f>
        <v>2</v>
      </c>
      <c r="D26" s="12" t="s">
        <v>587</v>
      </c>
    </row>
    <row r="27" spans="1:4" ht="51" customHeight="1" x14ac:dyDescent="0.3">
      <c r="A27" s="41" t="s">
        <v>271</v>
      </c>
      <c r="B27" s="77"/>
      <c r="C27" s="54"/>
      <c r="D27" s="12" t="s">
        <v>540</v>
      </c>
    </row>
    <row r="28" spans="1:4" ht="52.5" customHeight="1" x14ac:dyDescent="0.3">
      <c r="A28" s="39" t="s">
        <v>272</v>
      </c>
      <c r="B28" s="79" t="s">
        <v>677</v>
      </c>
      <c r="C28" s="54">
        <f>IF(B28="DA",1,IF(B28="NE",2,0))</f>
        <v>2</v>
      </c>
      <c r="D28" s="12" t="s">
        <v>588</v>
      </c>
    </row>
    <row r="29" spans="1:4" ht="50.25" customHeight="1" x14ac:dyDescent="0.3">
      <c r="A29" s="41" t="s">
        <v>273</v>
      </c>
      <c r="B29" s="77"/>
      <c r="C29" s="54"/>
      <c r="D29" s="12" t="s">
        <v>540</v>
      </c>
    </row>
    <row r="30" spans="1:4" s="25" customFormat="1" ht="42.75" customHeight="1" x14ac:dyDescent="0.3">
      <c r="A30" s="40" t="s">
        <v>274</v>
      </c>
      <c r="B30" s="76" t="s">
        <v>677</v>
      </c>
      <c r="C30" s="54">
        <f>IF(B30="DA",1,IF(B30="NE",2,0))</f>
        <v>2</v>
      </c>
      <c r="D30" s="12" t="s">
        <v>549</v>
      </c>
    </row>
    <row r="31" spans="1:4" ht="57" x14ac:dyDescent="0.3">
      <c r="A31" s="39" t="s">
        <v>275</v>
      </c>
      <c r="B31" s="79" t="s">
        <v>677</v>
      </c>
      <c r="C31" s="54">
        <f>IF(B31="DA",1,IF(B31="NE",2,0))</f>
        <v>2</v>
      </c>
      <c r="D31" s="6" t="s">
        <v>650</v>
      </c>
    </row>
    <row r="32" spans="1:4" ht="53.25" customHeight="1" x14ac:dyDescent="0.3">
      <c r="A32" s="41" t="s">
        <v>276</v>
      </c>
      <c r="B32" s="77"/>
      <c r="C32" s="54"/>
      <c r="D32" s="6" t="s">
        <v>482</v>
      </c>
    </row>
    <row r="33" spans="1:4" ht="52.5" customHeight="1" x14ac:dyDescent="0.3">
      <c r="A33" s="41" t="s">
        <v>277</v>
      </c>
      <c r="B33" s="77"/>
      <c r="C33" s="54"/>
      <c r="D33" s="6" t="s">
        <v>482</v>
      </c>
    </row>
    <row r="34" spans="1:4" ht="45.6" x14ac:dyDescent="0.3">
      <c r="A34" s="40" t="s">
        <v>286</v>
      </c>
      <c r="B34" s="79" t="s">
        <v>677</v>
      </c>
      <c r="C34" s="54">
        <f>IF(B34="DA",1,IF(B34="NE",2,0))</f>
        <v>2</v>
      </c>
      <c r="D34" s="12" t="s">
        <v>651</v>
      </c>
    </row>
    <row r="35" spans="1:4" ht="45.6" x14ac:dyDescent="0.3">
      <c r="A35" s="42" t="s">
        <v>288</v>
      </c>
      <c r="B35" s="77"/>
      <c r="C35" s="54"/>
      <c r="D35" s="12" t="s">
        <v>540</v>
      </c>
    </row>
    <row r="36" spans="1:4" ht="68.400000000000006" x14ac:dyDescent="0.3">
      <c r="A36" s="40" t="s">
        <v>287</v>
      </c>
      <c r="B36" s="79" t="s">
        <v>677</v>
      </c>
      <c r="C36" s="54">
        <f>IF(B36="DA",1,IF(B36="NE",2,0))</f>
        <v>2</v>
      </c>
      <c r="D36" s="12" t="s">
        <v>668</v>
      </c>
    </row>
    <row r="37" spans="1:4" ht="45.6" x14ac:dyDescent="0.3">
      <c r="A37" s="69" t="s">
        <v>460</v>
      </c>
      <c r="B37" s="78"/>
      <c r="C37" s="54"/>
      <c r="D37" s="9" t="s">
        <v>590</v>
      </c>
    </row>
    <row r="38" spans="1:4" ht="57" x14ac:dyDescent="0.3">
      <c r="A38" s="42" t="s">
        <v>377</v>
      </c>
      <c r="B38" s="77"/>
      <c r="C38" s="54"/>
      <c r="D38" s="12" t="s">
        <v>583</v>
      </c>
    </row>
    <row r="39" spans="1:4" ht="54" customHeight="1" x14ac:dyDescent="0.3">
      <c r="A39" s="40" t="s">
        <v>278</v>
      </c>
      <c r="B39" s="79" t="s">
        <v>677</v>
      </c>
      <c r="C39" s="54">
        <f>IF(B39="DA",1,IF(B39="NE",2,0))</f>
        <v>2</v>
      </c>
      <c r="D39" s="12" t="s">
        <v>652</v>
      </c>
    </row>
    <row r="40" spans="1:4" ht="51" customHeight="1" x14ac:dyDescent="0.3">
      <c r="A40" s="41" t="s">
        <v>279</v>
      </c>
      <c r="B40" s="77"/>
      <c r="C40" s="54"/>
      <c r="D40" s="12" t="s">
        <v>560</v>
      </c>
    </row>
    <row r="41" spans="1:4" ht="54" customHeight="1" x14ac:dyDescent="0.3">
      <c r="A41" s="40" t="s">
        <v>280</v>
      </c>
      <c r="B41" s="79" t="s">
        <v>677</v>
      </c>
      <c r="C41" s="54">
        <f>IF(B41="DA",1,IF(B41="NE",2,0))</f>
        <v>2</v>
      </c>
      <c r="D41" s="12" t="s">
        <v>592</v>
      </c>
    </row>
    <row r="42" spans="1:4" ht="48.75" customHeight="1" x14ac:dyDescent="0.3">
      <c r="A42" s="41" t="s">
        <v>281</v>
      </c>
      <c r="B42" s="77"/>
      <c r="C42" s="54"/>
      <c r="D42" s="12" t="s">
        <v>540</v>
      </c>
    </row>
    <row r="43" spans="1:4" ht="45.6" x14ac:dyDescent="0.3">
      <c r="A43" s="40" t="s">
        <v>282</v>
      </c>
      <c r="B43" s="79" t="s">
        <v>677</v>
      </c>
      <c r="C43" s="54">
        <f>IF(B43="DA",1,IF(B43="NE",2,0))</f>
        <v>2</v>
      </c>
      <c r="D43" s="12" t="s">
        <v>591</v>
      </c>
    </row>
    <row r="44" spans="1:4" ht="68.400000000000006" x14ac:dyDescent="0.3">
      <c r="A44" s="41" t="s">
        <v>283</v>
      </c>
      <c r="B44" s="77"/>
      <c r="C44" s="54"/>
      <c r="D44" s="12" t="s">
        <v>589</v>
      </c>
    </row>
  </sheetData>
  <sheetProtection algorithmName="SHA-512" hashValue="0U3jH8KdFjve7MAS3J5D/diepH+lc/tu+od2GYr0Emg0MsbymoPw+d+WyRTqyTUlSaU/x7IE/S2Ic9EmXpaRMw==" saltValue="C6k5VjyLn/wgyuKs8J+qiw==" spinCount="100000" sheet="1" objects="1" scenarios="1"/>
  <conditionalFormatting sqref="A3:D3">
    <cfRule type="expression" dxfId="62" priority="19">
      <formula>$B$2="NE"</formula>
    </cfRule>
  </conditionalFormatting>
  <conditionalFormatting sqref="A5:D5">
    <cfRule type="expression" dxfId="61" priority="18">
      <formula>$B$4="NE"</formula>
    </cfRule>
  </conditionalFormatting>
  <conditionalFormatting sqref="A7:D8">
    <cfRule type="expression" dxfId="60" priority="17">
      <formula>$B$6="NE"</formula>
    </cfRule>
  </conditionalFormatting>
  <conditionalFormatting sqref="A10:D10">
    <cfRule type="expression" dxfId="59" priority="16">
      <formula>$B$9="NE"</formula>
    </cfRule>
  </conditionalFormatting>
  <conditionalFormatting sqref="A12:D13">
    <cfRule type="expression" dxfId="58" priority="15">
      <formula>$B$11="NE"</formula>
    </cfRule>
  </conditionalFormatting>
  <conditionalFormatting sqref="A15:D15">
    <cfRule type="expression" dxfId="57" priority="14">
      <formula>$B$14="NE"</formula>
    </cfRule>
  </conditionalFormatting>
  <conditionalFormatting sqref="A17:D17">
    <cfRule type="expression" dxfId="56" priority="13">
      <formula>$B$16="NE"</formula>
    </cfRule>
  </conditionalFormatting>
  <conditionalFormatting sqref="A19:D19">
    <cfRule type="expression" dxfId="55" priority="12">
      <formula>$B$18="NE"</formula>
    </cfRule>
  </conditionalFormatting>
  <conditionalFormatting sqref="A25:D25">
    <cfRule type="expression" dxfId="54" priority="11">
      <formula>$B$24="NE"</formula>
    </cfRule>
  </conditionalFormatting>
  <conditionalFormatting sqref="A27:D27">
    <cfRule type="expression" dxfId="53" priority="10">
      <formula>$B$26="NE"</formula>
    </cfRule>
  </conditionalFormatting>
  <conditionalFormatting sqref="A29:D29">
    <cfRule type="expression" dxfId="52" priority="9">
      <formula>$B$28="NE"</formula>
    </cfRule>
  </conditionalFormatting>
  <conditionalFormatting sqref="A32:D33">
    <cfRule type="expression" dxfId="51" priority="8">
      <formula>$B$31="NE"</formula>
    </cfRule>
  </conditionalFormatting>
  <conditionalFormatting sqref="A35:D35">
    <cfRule type="expression" dxfId="50" priority="7">
      <formula>$B$34="NE"</formula>
    </cfRule>
  </conditionalFormatting>
  <conditionalFormatting sqref="A37:D38">
    <cfRule type="expression" dxfId="49" priority="6">
      <formula>$B$36="NE"</formula>
    </cfRule>
  </conditionalFormatting>
  <conditionalFormatting sqref="A42:D42">
    <cfRule type="expression" dxfId="48" priority="4">
      <formula>$B$41="NE"</formula>
    </cfRule>
  </conditionalFormatting>
  <conditionalFormatting sqref="A44:D44">
    <cfRule type="expression" dxfId="47" priority="3">
      <formula>$B$43="NE"</formula>
    </cfRule>
  </conditionalFormatting>
  <conditionalFormatting sqref="A22:D22">
    <cfRule type="expression" dxfId="46" priority="2">
      <formula>$B$21="NE"</formula>
    </cfRule>
  </conditionalFormatting>
  <conditionalFormatting sqref="A40:D40">
    <cfRule type="expression" dxfId="45"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5D554-B215-4B93-A7A3-B749982BA165}">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Korisnik</cp:lastModifiedBy>
  <dcterms:created xsi:type="dcterms:W3CDTF">2020-03-25T08:54:56Z</dcterms:created>
  <dcterms:modified xsi:type="dcterms:W3CDTF">2020-10-07T16:38:30Z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