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mario.juric\OneDrive - Helios Faros d.d\Dokumenti\HELIOS FAROS\Financijski izvještaji\2025\Q1\"/>
    </mc:Choice>
  </mc:AlternateContent>
  <xr:revisionPtr revIDLastSave="0" documentId="13_ncr:1_{4D35C395-2CA3-4D6A-90A0-E529B06DBED0}" xr6:coauthVersionLast="47" xr6:coauthVersionMax="47" xr10:uidLastSave="{00000000-0000-0000-0000-000000000000}"/>
  <bookViews>
    <workbookView xWindow="-110" yWindow="-110" windowWidth="29020" windowHeight="1750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7" r:id="rId7"/>
  </sheets>
  <definedNames>
    <definedName name="_Hlk70512513" localSheetId="6">Bilješke!$A$271</definedName>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2" i="27" l="1"/>
  <c r="D113" i="27"/>
  <c r="D111" i="27"/>
  <c r="B114" i="27"/>
  <c r="C114" i="27"/>
  <c r="B90" i="27"/>
  <c r="B315" i="27"/>
  <c r="D114" i="27" l="1"/>
  <c r="F53" i="27"/>
  <c r="F54" i="27"/>
  <c r="B55" i="27"/>
  <c r="C53" i="27" s="1"/>
  <c r="D55" i="27"/>
  <c r="F57" i="27"/>
  <c r="F58" i="27"/>
  <c r="F59" i="27"/>
  <c r="F60" i="27"/>
  <c r="F61" i="27"/>
  <c r="B62" i="27"/>
  <c r="C57" i="27" s="1"/>
  <c r="D62" i="27"/>
  <c r="E60" i="27" s="1"/>
  <c r="D77" i="27"/>
  <c r="D78" i="27"/>
  <c r="D79" i="27"/>
  <c r="B80" i="27"/>
  <c r="C80" i="27"/>
  <c r="D80" i="27" s="1"/>
  <c r="C87" i="27"/>
  <c r="E87" i="27"/>
  <c r="F87" i="27"/>
  <c r="C88" i="27"/>
  <c r="E88" i="27"/>
  <c r="F88" i="27"/>
  <c r="C89" i="27"/>
  <c r="E89" i="27"/>
  <c r="F89" i="27"/>
  <c r="F90" i="27"/>
  <c r="F91" i="27"/>
  <c r="F92" i="27"/>
  <c r="F93" i="27"/>
  <c r="F94" i="27"/>
  <c r="F95" i="27"/>
  <c r="B96" i="27"/>
  <c r="C93" i="27" s="1"/>
  <c r="D96" i="27"/>
  <c r="E91" i="27" s="1"/>
  <c r="F125" i="27"/>
  <c r="F126" i="27"/>
  <c r="F127" i="27"/>
  <c r="F128" i="27"/>
  <c r="B129" i="27"/>
  <c r="C127" i="27" s="1"/>
  <c r="D129" i="27"/>
  <c r="E127" i="27" s="1"/>
  <c r="B321" i="27"/>
  <c r="E59" i="27" l="1"/>
  <c r="D63" i="27"/>
  <c r="E62" i="27" s="1"/>
  <c r="C59" i="27"/>
  <c r="E95" i="27"/>
  <c r="F62" i="27"/>
  <c r="B63" i="27"/>
  <c r="C62" i="27" s="1"/>
  <c r="E94" i="27"/>
  <c r="E93" i="27"/>
  <c r="F129" i="27"/>
  <c r="E92" i="27"/>
  <c r="D97" i="27"/>
  <c r="C60" i="27"/>
  <c r="C126" i="27"/>
  <c r="E125" i="27"/>
  <c r="C91" i="27"/>
  <c r="E58" i="27"/>
  <c r="E126" i="27"/>
  <c r="C92" i="27"/>
  <c r="C95" i="27"/>
  <c r="C125" i="27"/>
  <c r="C58" i="27"/>
  <c r="E128" i="27"/>
  <c r="C94" i="27"/>
  <c r="E54" i="27"/>
  <c r="C128" i="27"/>
  <c r="B97" i="27"/>
  <c r="E61" i="27"/>
  <c r="E57" i="27"/>
  <c r="C54" i="27"/>
  <c r="F96" i="27"/>
  <c r="C61" i="27"/>
  <c r="F55" i="27"/>
  <c r="E53" i="27"/>
  <c r="W8" i="22"/>
  <c r="W9" i="22"/>
  <c r="W7" i="22"/>
  <c r="C55" i="27" l="1"/>
  <c r="E55" i="27"/>
  <c r="F63" i="27"/>
  <c r="E96" i="27"/>
  <c r="E90" i="27"/>
  <c r="C90" i="27"/>
  <c r="F97" i="27"/>
  <c r="C96" i="27"/>
  <c r="J98" i="26"/>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8" i="22"/>
  <c r="W37" i="22"/>
  <c r="W38" i="22"/>
  <c r="W25" i="22"/>
  <c r="Y25" i="22" s="1"/>
  <c r="W12" i="22"/>
  <c r="W13" i="22"/>
  <c r="W14" i="22"/>
  <c r="W15" i="22"/>
  <c r="W16" i="22"/>
  <c r="W17" i="22"/>
  <c r="W18" i="22"/>
  <c r="W19" i="22"/>
  <c r="W20" i="22"/>
  <c r="W21" i="22"/>
  <c r="W22" i="22"/>
  <c r="W23" i="22"/>
  <c r="W24" i="22"/>
  <c r="W26" i="22"/>
  <c r="W27" i="22"/>
  <c r="W28" i="22"/>
  <c r="W29" i="22"/>
  <c r="S10" i="22"/>
  <c r="S30" i="22" s="1"/>
  <c r="S36" i="22" s="1"/>
  <c r="S39" i="22" s="1"/>
  <c r="S59" i="22" s="1"/>
  <c r="T10" i="22"/>
  <c r="T30" i="22" s="1"/>
  <c r="T36" i="22" s="1"/>
  <c r="T39" i="22" s="1"/>
  <c r="T59" i="22" s="1"/>
  <c r="I48" i="21"/>
  <c r="H48" i="21"/>
  <c r="I42" i="21"/>
  <c r="H42" i="21"/>
  <c r="I35" i="21"/>
  <c r="H35" i="21"/>
  <c r="I29" i="21"/>
  <c r="H29" i="21"/>
  <c r="I20" i="21"/>
  <c r="H20" i="2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3" i="26"/>
  <c r="K63" i="26"/>
  <c r="J64" i="26"/>
  <c r="K64" i="26"/>
  <c r="J62" i="26"/>
  <c r="J63" i="26"/>
  <c r="H63" i="26"/>
  <c r="K62" i="26"/>
  <c r="H62" i="26"/>
  <c r="H64" i="26"/>
  <c r="I51" i="21"/>
  <c r="I53" i="21" s="1"/>
  <c r="H51" i="21"/>
  <c r="H53" i="21" s="1"/>
  <c r="I66" i="26" l="1"/>
  <c r="H68" i="26"/>
  <c r="W11" i="22" s="1"/>
  <c r="J67" i="26"/>
  <c r="K66" i="26"/>
  <c r="I67" i="26"/>
  <c r="I68" i="26"/>
  <c r="J66" i="26"/>
  <c r="J86" i="26" s="1"/>
  <c r="J85" i="26" s="1"/>
  <c r="J68" i="26"/>
  <c r="K67" i="26"/>
  <c r="K68" i="26"/>
  <c r="H66" i="26"/>
  <c r="H67" i="26"/>
  <c r="I85" i="18"/>
  <c r="H85" i="18"/>
  <c r="H89" i="26" l="1"/>
  <c r="H109" i="26" s="1"/>
  <c r="H112" i="26" s="1"/>
  <c r="H111" i="26" s="1"/>
  <c r="H86" i="26"/>
  <c r="H85" i="26" s="1"/>
  <c r="I89" i="26"/>
  <c r="I109" i="26" s="1"/>
  <c r="I112" i="26" s="1"/>
  <c r="I111" i="26" s="1"/>
  <c r="I86" i="26"/>
  <c r="I85" i="26" s="1"/>
  <c r="K89" i="26"/>
  <c r="K109" i="26" s="1"/>
  <c r="K112" i="26" s="1"/>
  <c r="K111" i="26" s="1"/>
  <c r="K86" i="26"/>
  <c r="K85" i="26" s="1"/>
  <c r="J89" i="26"/>
  <c r="J109" i="26" s="1"/>
  <c r="J112" i="26" s="1"/>
  <c r="J111" i="26" s="1"/>
  <c r="V40" i="22"/>
  <c r="W40" i="22" s="1"/>
  <c r="I78" i="18"/>
  <c r="H78" i="18"/>
  <c r="H54" i="20" l="1"/>
  <c r="H48" i="20"/>
  <c r="H41" i="20"/>
  <c r="H35" i="20"/>
  <c r="H19" i="20"/>
  <c r="I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U10" i="22"/>
  <c r="U30" i="22" s="1"/>
  <c r="U36" i="22" s="1"/>
  <c r="U3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I39" i="22" s="1"/>
  <c r="I59" i="22" s="1"/>
  <c r="H10" i="22"/>
  <c r="H30" i="22" s="1"/>
  <c r="H36" i="22" s="1"/>
  <c r="H39" i="22" s="1"/>
  <c r="H59"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W36" i="22" l="1"/>
  <c r="Y36" i="22" s="1"/>
  <c r="Y39" i="22" s="1"/>
  <c r="V39" i="22"/>
  <c r="H57" i="20"/>
  <c r="H59" i="20" s="1"/>
  <c r="I24" i="20"/>
  <c r="I27" i="20" s="1"/>
  <c r="I55" i="20"/>
  <c r="H72" i="18"/>
  <c r="I44" i="18"/>
  <c r="I75" i="18"/>
  <c r="I133" i="18" s="1"/>
  <c r="I9" i="18"/>
  <c r="I42" i="20"/>
  <c r="Y61" i="22"/>
  <c r="Y62" i="22" s="1"/>
  <c r="W61" i="22"/>
  <c r="W62" i="22" s="1"/>
  <c r="Y32" i="22"/>
  <c r="Y33" i="22" s="1"/>
  <c r="W32" i="22"/>
  <c r="W33" i="22" s="1"/>
  <c r="Y34" i="22"/>
  <c r="W34" i="22"/>
  <c r="Y10" i="22"/>
  <c r="Y30" i="22" s="1"/>
  <c r="W10" i="22"/>
  <c r="W30" i="22" s="1"/>
  <c r="W39" i="22" l="1"/>
  <c r="V57" i="22"/>
  <c r="U57" i="22" s="1"/>
  <c r="I57" i="20"/>
  <c r="I59" i="20" s="1"/>
  <c r="I72" i="18"/>
  <c r="U63" i="22" l="1"/>
  <c r="U59" i="22"/>
  <c r="W57" i="22"/>
  <c r="V63" i="22"/>
  <c r="V59" i="22"/>
  <c r="Y57" i="22" l="1"/>
  <c r="W63" i="22"/>
  <c r="W59" i="22"/>
  <c r="Y63" i="22" l="1"/>
  <c r="Y59" i="22"/>
</calcChain>
</file>

<file path=xl/sharedStrings.xml><?xml version="1.0" encoding="utf-8"?>
<sst xmlns="http://schemas.openxmlformats.org/spreadsheetml/2006/main" count="795" uniqueCount="703">
  <si>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</si>
  <si>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</si>
  <si>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</si>
  <si>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</si>
  <si>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</si>
  <si>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</si>
  <si>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</si>
  <si>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</si>
  <si>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</si>
  <si>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</si>
  <si>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</si>
  <si>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</si>
  <si>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</si>
  <si>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</si>
  <si>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</si>
  <si>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</si>
  <si>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</si>
  <si>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</si>
  <si>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</si>
  <si>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</si>
  <si>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</si>
  <si>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</si>
  <si>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</si>
  <si>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</si>
  <si>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</si>
  <si>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</si>
  <si>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</si>
  <si>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</si>
  <si>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</si>
  <si>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</si>
  <si>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</si>
  <si>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</si>
  <si>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</si>
  <si>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</si>
  <si>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</si>
  <si>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</si>
  <si>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</si>
  <si>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</si>
  <si>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</si>
  <si>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</si>
  <si>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</si>
  <si>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</si>
  <si>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</si>
  <si>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</si>
  <si>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</si>
  <si>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</si>
  <si>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</si>
  <si>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</si>
  <si>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</si>
  <si>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</si>
  <si>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</si>
  <si>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</si>
  <si>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</si>
  <si>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</si>
  <si>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</si>
  <si>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</si>
  <si>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</si>
  <si>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</si>
  <si>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</si>
  <si>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</si>
  <si>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</si>
  <si>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</si>
  <si>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</si>
  <si>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</si>
  <si>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</si>
  <si>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</si>
  <si>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</si>
  <si>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</si>
  <si>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</si>
  <si>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</si>
  <si>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</si>
  <si>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</si>
  <si>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</si>
  <si>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</si>
  <si>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</si>
  <si>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</si>
  <si>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</si>
  <si>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</si>
  <si>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</si>
  <si>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</si>
  <si>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</si>
  <si>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</si>
  <si>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</si>
  <si>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</si>
  <si>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</si>
  <si>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</si>
  <si>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</si>
  <si>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</si>
  <si>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</si>
  <si>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</si>
  <si>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</si>
  <si>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</si>
  <si>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</si>
  <si>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</si>
  <si>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</si>
  <si>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</si>
  <si>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</si>
  <si>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</si>
  <si>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</si>
  <si>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</si>
  <si>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</si>
  <si>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</si>
  <si>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</si>
  <si>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</si>
  <si>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</si>
  <si>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</si>
  <si>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</si>
  <si>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</si>
  <si>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</si>
  <si>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</si>
  <si>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</si>
  <si>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</si>
  <si>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</si>
  <si>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</si>
  <si>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</si>
  <si>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</si>
  <si>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</si>
  <si>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</si>
  <si>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</si>
  <si>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</si>
  <si>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</si>
  <si>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</si>
  <si>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</si>
  <si>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</si>
  <si>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</si>
  <si>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</si>
  <si>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</si>
  <si>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</si>
  <si>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</si>
  <si>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</si>
  <si>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</si>
  <si>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</si>
  <si>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</si>
  <si>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</si>
  <si>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</si>
  <si>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</si>
  <si>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</si>
  <si>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</si>
  <si>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</si>
  <si>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</si>
  <si>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</si>
  <si>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</si>
  <si>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</si>
  <si>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</si>
  <si>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</si>
  <si>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</si>
  <si>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</si>
  <si>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</si>
  <si>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</si>
  <si>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</si>
  <si>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</si>
  <si>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</si>
  <si>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</si>
  <si>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</si>
  <si>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</si>
  <si>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</si>
  <si>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</si>
  <si>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</si>
  <si>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</si>
  <si>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</si>
  <si>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</si>
  <si>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</si>
  <si>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</si>
  <si>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</si>
  <si>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</si>
  <si>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</si>
  <si>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</si>
  <si>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</si>
  <si>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</si>
  <si>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</si>
  <si>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</si>
  <si>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</si>
  <si>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</si>
  <si>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</si>
  <si>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</si>
  <si>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</si>
  <si>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</si>
  <si>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</si>
  <si>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</si>
  <si>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</si>
  <si>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</si>
  <si>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</si>
  <si>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</si>
  <si>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</si>
  <si>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</si>
  <si>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</si>
  <si>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</si>
  <si>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</si>
  <si>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</si>
  <si>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</si>
  <si>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</si>
  <si>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</si>
  <si>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</si>
  <si>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</si>
  <si>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</si>
  <si>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</si>
  <si>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</si>
  <si>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</si>
  <si>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</si>
  <si>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</si>
  <si>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</si>
  <si>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</si>
  <si>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</si>
  <si>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</si>
  <si>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</si>
  <si>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</si>
  <si>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</si>
  <si>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</si>
  <si>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</si>
  <si>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</si>
  <si>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</si>
  <si>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</si>
  <si>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</si>
  <si>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</si>
  <si>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</si>
  <si>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</si>
  <si>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</si>
  <si>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</si>
  <si>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</si>
  <si>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</si>
  <si>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</si>
  <si>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</si>
  <si>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</si>
  <si>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</si>
  <si>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</si>
  <si>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</si>
  <si>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</si>
  <si>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</si>
  <si>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</si>
  <si>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</si>
  <si>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</si>
  <si>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</si>
  <si>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</si>
  <si>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</si>
  <si>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</si>
  <si>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</si>
  <si>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</si>
  <si>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</si>
  <si>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</si>
  <si>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</si>
  <si>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</si>
  <si>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</si>
  <si>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</si>
  <si>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</si>
  <si>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</si>
  <si>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</si>
  <si>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</si>
  <si>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</si>
  <si>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</si>
  <si>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</si>
  <si>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</si>
  <si>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</si>
  <si>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</si>
  <si>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</si>
  <si>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</si>
  <si>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</si>
  <si>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</si>
  <si>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</si>
  <si>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</si>
  <si>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</si>
  <si>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</si>
  <si>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</si>
  <si>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</si>
  <si>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</si>
  <si>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</si>
  <si>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</si>
  <si>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</si>
  <si>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</si>
  <si>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</si>
  <si>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</si>
  <si>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</si>
  <si>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</si>
  <si>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</si>
  <si>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</si>
  <si>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</si>
  <si>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</si>
  <si>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</si>
  <si>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</si>
  <si>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</si>
  <si>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</si>
  <si>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</si>
  <si>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</si>
  <si>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</si>
  <si>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</si>
  <si>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</si>
  <si>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</si>
  <si>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</si>
  <si>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</si>
  <si>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</si>
  <si>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</si>
  <si>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</si>
  <si>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</si>
  <si>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</si>
  <si>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</si>
  <si>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</si>
  <si>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</si>
  <si>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</si>
  <si>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</si>
  <si>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</si>
  <si>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</si>
  <si>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</si>
  <si>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</si>
  <si>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</si>
  <si>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</si>
  <si>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</si>
  <si>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</si>
  <si>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</si>
  <si>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</si>
  <si>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</si>
  <si>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</si>
  <si>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</si>
  <si>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</si>
  <si>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</si>
  <si>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</si>
  <si>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</si>
  <si>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</si>
  <si>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</si>
  <si>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</si>
  <si>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</si>
  <si>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</si>
  <si>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</si>
  <si>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</si>
  <si>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</si>
  <si>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</si>
  <si>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</si>
  <si>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</si>
  <si>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</si>
  <si>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</si>
  <si>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</si>
  <si>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</si>
  <si>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</si>
  <si>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</si>
  <si>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</si>
  <si>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</si>
  <si>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</si>
  <si>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</si>
  <si>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</si>
  <si>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</si>
  <si>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</si>
  <si>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</si>
  <si>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</si>
  <si>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</si>
  <si>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</si>
  <si>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</si>
  <si>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</si>
  <si>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</si>
  <si>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</si>
  <si>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</si>
  <si>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</si>
  <si>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</si>
  <si>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</si>
  <si>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</si>
  <si>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</si>
  <si>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</si>
  <si>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</si>
  <si>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</si>
  <si>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</si>
  <si>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</si>
  <si>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</si>
  <si>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</si>
  <si>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</si>
  <si>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</si>
  <si>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</si>
  <si>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</si>
  <si>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</si>
  <si>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</si>
  <si>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</si>
  <si>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</si>
  <si>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</si>
  <si>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</si>
  <si>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</si>
  <si>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</si>
  <si>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</si>
  <si>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</si>
  <si>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</si>
  <si>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</si>
  <si>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</si>
  <si>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</si>
  <si>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</si>
  <si>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</si>
  <si>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</si>
  <si>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</si>
  <si>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</si>
  <si>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</si>
  <si>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</si>
  <si>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</si>
  <si>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</si>
  <si>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</si>
  <si>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</si>
  <si>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</si>
  <si>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</si>
  <si>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</si>
  <si>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</si>
  <si>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</si>
  <si>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</si>
  <si>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</si>
  <si>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</si>
  <si>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</si>
  <si>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</si>
  <si>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</si>
  <si>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</si>
  <si>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</si>
  <si>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</si>
  <si>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</si>
  <si>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</si>
  <si>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</si>
  <si>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</si>
  <si>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</si>
  <si>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</si>
  <si>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</si>
  <si>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</si>
  <si>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</si>
  <si>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</si>
  <si>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</si>
  <si>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</si>
  <si>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</si>
  <si>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</si>
  <si>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</si>
  <si>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</si>
  <si>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</si>
  <si>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</si>
  <si>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</si>
  <si>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</si>
  <si>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</si>
  <si>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</si>
  <si>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</si>
  <si>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</si>
  <si>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</si>
  <si>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</si>
  <si>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</si>
  <si>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</si>
  <si>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</si>
  <si>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</si>
  <si>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</si>
  <si>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</si>
  <si>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</si>
  <si>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</si>
  <si>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</si>
  <si>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</si>
  <si>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</si>
  <si>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</si>
  <si>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</si>
  <si>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</si>
  <si>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</si>
  <si>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</si>
  <si>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</si>
  <si>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</si>
  <si>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</si>
  <si>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02015838</t>
  </si>
  <si>
    <t>060213634</t>
  </si>
  <si>
    <t>48594515409</t>
  </si>
  <si>
    <t>3983</t>
  </si>
  <si>
    <t>HELIOS FAROS d.d.</t>
  </si>
  <si>
    <t>STARI GRAD</t>
  </si>
  <si>
    <t>747800D0K38EVHMJ4H31</t>
  </si>
  <si>
    <t>NASELJE HELIOS 5</t>
  </si>
  <si>
    <t>helios@heliosfaros.hr</t>
  </si>
  <si>
    <t>www.heliosfaros.hr</t>
  </si>
  <si>
    <t>Mario Jurić</t>
  </si>
  <si>
    <t>+385981642479</t>
  </si>
  <si>
    <t>PricewaterhouseCoopers d.o.o.</t>
  </si>
  <si>
    <t>Siniša Dušić</t>
  </si>
  <si>
    <t xml:space="preserve">Obveznik: </t>
  </si>
  <si>
    <t xml:space="preserve">Bilješke uz financijske izvještaje </t>
  </si>
  <si>
    <t>Helios Faros d.d.</t>
  </si>
  <si>
    <t>Naselje Helios 5, 21460 Stari grad</t>
  </si>
  <si>
    <t>OIB: 48594515409</t>
  </si>
  <si>
    <t>Uprava i Nadzorni odbor</t>
  </si>
  <si>
    <t>Uprava:</t>
  </si>
  <si>
    <t>Nadzorni odbor:</t>
  </si>
  <si>
    <t>Mirko Herceg, predsjednik nadzornog odbora</t>
  </si>
  <si>
    <t>Marko Čižmek, zamjenik predsjednika nadzornog odbora</t>
  </si>
  <si>
    <t>Mladen Markoč, član nadzornog odbora</t>
  </si>
  <si>
    <t>Vlasnička struktura</t>
  </si>
  <si>
    <t xml:space="preserve">Vlasnička struktura društva na dan: </t>
  </si>
  <si>
    <t>PBZ CO OMF - kategorija B</t>
  </si>
  <si>
    <t>Valamar Riviera d.d.</t>
  </si>
  <si>
    <t>Mali dioničari</t>
  </si>
  <si>
    <t>Ukupno</t>
  </si>
  <si>
    <t xml:space="preserve">Financijski izvještaji Društva sastavljeni su sukladno Međunarodnim standardima financijskog izvještavanja koji su usvojeni od Europske unije („EU MSFI“ ili „MSFI“). </t>
  </si>
  <si>
    <t>Sastavljanje financijskih izvještaja sukladno Međunarodnim standardima financijskog izvještavanja koji su usvojeni od Europske unije zahtijeva upotrebu određenih ključnih računovodstvenih procjena. Također se od Uprave zahtijeva da se služi prosudbama u procesu primjene računovodstvenih politika Društva.</t>
  </si>
  <si>
    <t>Poslovni prihodi</t>
  </si>
  <si>
    <t>Imovina – u EUR</t>
  </si>
  <si>
    <t>Udio</t>
  </si>
  <si>
    <t>% promjena</t>
  </si>
  <si>
    <t>Dugotrajna imovina</t>
  </si>
  <si>
    <t>Nematerijalna imovina</t>
  </si>
  <si>
    <t xml:space="preserve">Ukupna dugotrajna imovina </t>
  </si>
  <si>
    <t>Kratkotrajna imovina</t>
  </si>
  <si>
    <t>Zalihe</t>
  </si>
  <si>
    <t>Novac i novčani ekvivalenti</t>
  </si>
  <si>
    <t>Plaćeni troškovi budućeg razdoblja</t>
  </si>
  <si>
    <t>Ukupna kratkotrajna imovina</t>
  </si>
  <si>
    <t xml:space="preserve">Ukupna imovina </t>
  </si>
  <si>
    <t xml:space="preserve">Komentar: </t>
  </si>
  <si>
    <t>Kapital i na dan izvještaja – u EUR</t>
  </si>
  <si>
    <t xml:space="preserve">Temeljni kapital </t>
  </si>
  <si>
    <t>Akumulirani gubici</t>
  </si>
  <si>
    <t>Ukupno glavnica</t>
  </si>
  <si>
    <t>Obveze na dan izvještaja – u EUR</t>
  </si>
  <si>
    <t>Odgođena porezna obveza</t>
  </si>
  <si>
    <t>Ostale dugoročne obveze</t>
  </si>
  <si>
    <t>Dugoročne obveze</t>
  </si>
  <si>
    <t>Kratkoročne obveze prema bankama</t>
  </si>
  <si>
    <t>Obveze prema zaposlenima</t>
  </si>
  <si>
    <t xml:space="preserve">Obveze za poreze, doprinose i slična davanja </t>
  </si>
  <si>
    <t>Ostale kratkoročne obveze</t>
  </si>
  <si>
    <t>Kratkoročne obveze</t>
  </si>
  <si>
    <t>Ukupno obveze</t>
  </si>
  <si>
    <t>Poslovni prihodi – u EUR</t>
  </si>
  <si>
    <t>Prihodi od prodaje</t>
  </si>
  <si>
    <t>Prihodi od upotrebe vl. proizvoda</t>
  </si>
  <si>
    <t>Ostali poslovni prihodi</t>
  </si>
  <si>
    <t xml:space="preserve">Ukupno </t>
  </si>
  <si>
    <t>Poslovni rashodi – u EUR</t>
  </si>
  <si>
    <t xml:space="preserve">Poslovni rashodi </t>
  </si>
  <si>
    <t>Materijalni troškovi</t>
  </si>
  <si>
    <t>Troškovi zaposlenih</t>
  </si>
  <si>
    <t>Amortizacija</t>
  </si>
  <si>
    <t>Ostali troškovi</t>
  </si>
  <si>
    <t>Poslovni rashodi</t>
  </si>
  <si>
    <t>Pristup svim informacijama i financijskim izvještajima je na www.heliosfaros.hr</t>
  </si>
  <si>
    <t>e) ostale objave koje propisuje MRS 34- Financijsko izvještavanje za razdoblja tijekom godine te</t>
  </si>
  <si>
    <t>f) u bilješkama uz financijske izvještaje za tromjesečna razdoblja, osim gore navedenih informacija, objavljuju se i sljedeće informacije:</t>
  </si>
  <si>
    <t xml:space="preserve">Nema stavki prihoda ili rashoda izuzetne veličine ili pojave i objašnjenja stavki prihoda i rashoda su prikazani u bilješkama </t>
  </si>
  <si>
    <t xml:space="preserve">Ne postoji </t>
  </si>
  <si>
    <t>Nije primjenjivo</t>
  </si>
  <si>
    <t xml:space="preserve">Nije primjenjivo </t>
  </si>
  <si>
    <t>Na adresi društva navedenoj u bilješkama</t>
  </si>
  <si>
    <t>Nije bilo.</t>
  </si>
  <si>
    <t>ECOPULITO D.O.O.</t>
  </si>
  <si>
    <t>ZAGREB</t>
  </si>
  <si>
    <t>Obveznik: HELIOS FAROS d.d. i ovisna društva</t>
  </si>
  <si>
    <t>Obveze prema dobavljačima i obveze za predujmove</t>
  </si>
  <si>
    <r>
      <t>II.</t>
    </r>
    <r>
      <rPr>
        <b/>
        <sz val="9"/>
        <rFont val="Times New Roman"/>
        <family val="1"/>
        <charset val="238"/>
      </rPr>
      <t xml:space="preserve">                </t>
    </r>
    <r>
      <rPr>
        <b/>
        <sz val="9"/>
        <rFont val="Arial"/>
        <family val="2"/>
        <charset val="238"/>
      </rPr>
      <t xml:space="preserve">OSNOVE SASTAVLJANJA FINANCIJSKIH IZVJEŠTAJA </t>
    </r>
  </si>
  <si>
    <t>Nekretnine, oprema i ulaganja u nekretnine</t>
  </si>
  <si>
    <t>Obveze prema bankama</t>
  </si>
  <si>
    <t xml:space="preserve">Sve financijske obveze uključene su u bilancu. </t>
  </si>
  <si>
    <t>Odlukom Trgovačkog suda u Splitu 11. veljače 2016. godine nad Društvom bio je otvoren stečajni postupak. 22. srpnja 2019. godine, a nakon promjene vlasničke strukture i plaćanjem obveza, dana 22. srpnja 2019. zaključen je stečajni postupak nad Društvom rješenjem Trgovačkog suda u Splitu St-9/2015-467 i od tada se Društvo nalazi u značajnom investicijskom ciklusu.</t>
  </si>
  <si>
    <t>Ante Jelčić, član nadzornog odbora</t>
  </si>
  <si>
    <t>Financijska imovina</t>
  </si>
  <si>
    <t>Potraživanja od kupaca, države i ostala potraživanja</t>
  </si>
  <si>
    <t>Rezerve</t>
  </si>
  <si>
    <t xml:space="preserve">Računovodstvene politike nisu se mijenjale u odnosu na posljednje tromjesečno i revidirano godišnje izvješće. </t>
  </si>
  <si>
    <t>Nije bilo promjena u računovodstvenim politikama.</t>
  </si>
  <si>
    <t>Nema ostalih dugovanja koji dospijevaju nakon više od 5 godina.</t>
  </si>
  <si>
    <r>
      <t>7.</t>
    </r>
    <r>
      <rPr>
        <sz val="7"/>
        <rFont val="Times New Roman"/>
        <family val="1"/>
        <charset val="238"/>
      </rPr>
      <t xml:space="preserve">      </t>
    </r>
    <r>
      <rPr>
        <sz val="9"/>
        <rFont val="Arial"/>
        <family val="2"/>
        <charset val="238"/>
      </rPr>
      <t>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r>
  </si>
  <si>
    <r>
      <t>8.</t>
    </r>
    <r>
      <rPr>
        <sz val="7"/>
        <rFont val="Times New Roman"/>
        <family val="1"/>
        <charset val="238"/>
      </rPr>
      <t xml:space="preserve">      </t>
    </r>
    <r>
      <rPr>
        <sz val="9"/>
        <rFont val="Arial"/>
        <family val="2"/>
        <charset val="238"/>
      </rPr>
      <t>ako su u bilanci priznata rezerviranja za odgođeni porez, stanja odgođenog poreza na kraju poslovne godine i kretanja tih stanja tijekom poslovne godine</t>
    </r>
  </si>
  <si>
    <r>
      <t>9.</t>
    </r>
    <r>
      <rPr>
        <sz val="7"/>
        <rFont val="Times New Roman"/>
        <family val="1"/>
        <charset val="238"/>
      </rPr>
      <t xml:space="preserve">      </t>
    </r>
    <r>
      <rPr>
        <sz val="9"/>
        <rFont val="Arial"/>
        <family val="2"/>
        <charset val="238"/>
      </rPr>
      <t>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r>
  </si>
  <si>
    <r>
      <t>10.</t>
    </r>
    <r>
      <rPr>
        <sz val="7"/>
        <rFont val="Times New Roman"/>
        <family val="1"/>
        <charset val="238"/>
      </rPr>
      <t xml:space="preserve">   </t>
    </r>
    <r>
      <rPr>
        <sz val="9"/>
        <rFont val="Arial"/>
        <family val="2"/>
        <charset val="238"/>
      </rPr>
      <t>broj i nominalnu vrijednost, ili ako ne postoji nominalna vrijednost, knjigovodstvenu vrijednost dionica ili udjela upisanih tijekom poslovne godine u okviru odobrenog kapitala</t>
    </r>
  </si>
  <si>
    <t>mario.juric@heliosfaros.hr</t>
  </si>
  <si>
    <r>
      <t>II.</t>
    </r>
    <r>
      <rPr>
        <b/>
        <sz val="7"/>
        <rFont val="Times New Roman"/>
        <family val="1"/>
        <charset val="238"/>
      </rPr>
      <t xml:space="preserve">                </t>
    </r>
    <r>
      <rPr>
        <b/>
        <sz val="9"/>
        <rFont val="Arial"/>
        <family val="2"/>
        <charset val="238"/>
      </rPr>
      <t>SAŽETAK ZNAČAJNIH RAČUNOVODSTVENIH POLITIKA</t>
    </r>
  </si>
  <si>
    <t>Slijedi prikaz značajnih računovodstvenih politika usvojenih za pripremu ovih financijskih izvještaja. Ove računovodstvene politike dosljedno su primjenjivane za sva razdoblja uključena u ove izvještaje i posljednje revidirane izvještaje, osim tamo gdje je drugačije navedeno.</t>
  </si>
  <si>
    <t xml:space="preserve"> </t>
  </si>
  <si>
    <t>Nekretnine, postrojenja i oprema iskazani su po povijesnom trošku odnosno pretpostavljenoj nabavnoj vrijednosti umanjenom za akumuliranu amortizaciju i umanjenje vrijednosti, ako je potrebno. Povijesni trošak uključuje trošak koji je izravno povezan sa stjecanjem imovine. Naknadni izdaci uključuju se u knjigovodstvenu vrijednost imovine ili se, po potrebi, priznaju kao zasebna imovina samo ako će Društvo imati buduće ekonomske koristi od spomenute imovine, te ako se trošak imovine može pouzdano mjeriti. Svi ostali troškovi investicijskog i tekućeg održavanja terete izvještaj o sveobuhvatnoj dobiti u razdoblju u kojem su nastali. Trošak zamjene većih dijelova stavki nekretnina, postrojenja i opreme se kapitalizira, a knjigovodstvena vrijednost zamijenjenih dijelova se prestaje priznavati.</t>
  </si>
  <si>
    <t>Zemljišta i investicije u tijeku se ne amortiziraju. Preostali životni vijek imovine je kako slijedi:</t>
  </si>
  <si>
    <t>Umanjenja vrijednosti priznata u prethodnim razdobljima provjeravaju se na svaki datum bilance kako bi se utvrdila mogućnost da su se gubici smanjili ili da više ne postoje. Gubitak od umanjenja vrijednosti se smanjuje najviše do iznosa koji ne prelazi knjigovodstvenu vrijednost koja bi bila utvrđena, uzimajući u obzir amortizaciju, da gubitak od umanjenja vrijednosti nije bio priznat.</t>
  </si>
  <si>
    <t>Knjigovodstvena vrijednost dugotrajne materijalne i nematerijalne imovine Društva pregledava se na svaki datum bilance kako bi se utvrdilo postoje li indikacije za umanjenje vrijednosti. Ukoliko postoje takve indikacije, procjenjuje se nadoknadivi iznos imovine.</t>
  </si>
  <si>
    <t>Gubitak od umanjenja vrijednosti se priznaje kada knjigovodstvena vrijednost imovine ili jedinice koja generira novac premašuje njezin nadoknadivi iznos. Jedinica koja generira novac je najmanja prepoznata grupa imovine koja generira novčane tokove, a koji se mogu zasebno identificirati od onih za drugu imovinu i grupe imovine. Ukoliko na generiranje novčanih tijekova grupe imovine utječe rad drugih grupa imovine, ona će se smatrati zasebnom grupom ukoliko se kao takva može izdvojeno prodati na tržištu. Gubici od umanjenja vrijednosti priznaju se u izvještaju o sveobuhvatnoj dobiti. Nadoknadiva vrijednost imovine ili jedinice koja generira novac je vrijednost imovine u upotrebi ili fer vrijednost umanjena za troškove prodaje, ovisno o tome koja je viša. U procjenjivanju vrijednosti u upotrebi, sadašnja vrijednost procijenjenih budućih novčanih tokova izračunava se upotrebom diskontne stope prije oporezivanja koja odražava procjenu vremenske vrijednosti novca na tržištu i rizik specifičan za tu imovinu.</t>
  </si>
  <si>
    <t>Potraživanja od kupaca početno se priznaju u trenutku nastanka. Sva ostala financijska imovina početno se priznaje kada Društvo postane stranka ugovornih odredbi financijskog instrumenta. Financijska imovina (osim ako se radi o potraživanju od kupaca bez značajne financijske komponente) početno se mjeri po fer vrijednosti uvećanoj, ukoliko se radi o instrumentu koji nije iskazan po FVRDG, za transakcijske troškove koji se mogu izravno pripisati stjecanju ili izdavanju predmetnog instrumenta. Potraživanje od kupaca bez značajne komponente financiranja početno se mjeri po transakcijskoj cijeni.</t>
  </si>
  <si>
    <t xml:space="preserve">Pri početnom priznavanju, financijska se imovina klasificira kao ona koja se mjeri po: </t>
  </si>
  <si>
    <r>
      <t>§</t>
    </r>
    <r>
      <rPr>
        <sz val="7"/>
        <rFont val="Times New Roman"/>
        <family val="1"/>
        <charset val="238"/>
      </rPr>
      <t xml:space="preserve">  </t>
    </r>
    <r>
      <rPr>
        <sz val="9"/>
        <rFont val="Arial"/>
        <family val="2"/>
        <charset val="238"/>
      </rPr>
      <t>amortiziranom trošku;</t>
    </r>
  </si>
  <si>
    <r>
      <t>§</t>
    </r>
    <r>
      <rPr>
        <sz val="7"/>
        <rFont val="Times New Roman"/>
        <family val="1"/>
        <charset val="238"/>
      </rPr>
      <t xml:space="preserve">  </t>
    </r>
    <r>
      <rPr>
        <sz val="9"/>
        <rFont val="Arial"/>
        <family val="2"/>
        <charset val="238"/>
      </rPr>
      <t>FVOSD (fer vrijednost kroz ostalu sveobuhvatnu dobit) – dužnička ulaganja;</t>
    </r>
  </si>
  <si>
    <r>
      <t>§</t>
    </r>
    <r>
      <rPr>
        <sz val="7"/>
        <rFont val="Times New Roman"/>
        <family val="1"/>
        <charset val="238"/>
      </rPr>
      <t xml:space="preserve">  </t>
    </r>
    <r>
      <rPr>
        <sz val="9"/>
        <rFont val="Arial"/>
        <family val="2"/>
        <charset val="238"/>
      </rPr>
      <t>FVOSD – ulaganje u vlasničke instrumente;</t>
    </r>
  </si>
  <si>
    <r>
      <t>§</t>
    </r>
    <r>
      <rPr>
        <sz val="7"/>
        <rFont val="Times New Roman"/>
        <family val="1"/>
        <charset val="238"/>
      </rPr>
      <t xml:space="preserve">  </t>
    </r>
    <r>
      <rPr>
        <sz val="9"/>
        <rFont val="Arial"/>
        <family val="2"/>
        <charset val="238"/>
      </rPr>
      <t>ili FVRDG (fer vrijednost kroz račun dobiti i gubitka).</t>
    </r>
  </si>
  <si>
    <t xml:space="preserve">Financijska se imovina ne reklasificira nakon početnog priznavanja, osim ako Društvo ne promijeni svoj poslovni model za upravljanje financijskom imovinom u kojem slučaju se financijska imovina reklasificira od prvog dana prvog izvještajnog razdoblja koje slijedi nakon promjene poslovnog modela. </t>
  </si>
  <si>
    <t>Financijska imovina mjeri se po amortiziranom trošku ako ispunjava sljedeće uvjete i ako nije klasificirana kao mjerena po FVRDG:</t>
  </si>
  <si>
    <r>
      <t>§</t>
    </r>
    <r>
      <rPr>
        <sz val="7"/>
        <rFont val="Times New Roman"/>
        <family val="1"/>
        <charset val="238"/>
      </rPr>
      <t xml:space="preserve">  </t>
    </r>
    <r>
      <rPr>
        <sz val="9"/>
        <rFont val="Arial"/>
        <family val="2"/>
        <charset val="238"/>
      </rPr>
      <t>drži se u sklopu poslovnog modela čiji je cilj naplata ugovornih novčanih tokova; i</t>
    </r>
  </si>
  <si>
    <r>
      <t>§</t>
    </r>
    <r>
      <rPr>
        <sz val="7"/>
        <rFont val="Times New Roman"/>
        <family val="1"/>
        <charset val="238"/>
      </rPr>
      <t xml:space="preserve">  </t>
    </r>
    <r>
      <rPr>
        <sz val="9"/>
        <rFont val="Arial"/>
        <family val="2"/>
        <charset val="238"/>
      </rPr>
      <t>ugovorni uvjeti navedenog instrumenta na određene datume dovode do novčanih priljeva koji predstavljaju isključivo plaćanje glavnice i kamate na neotplaćeni dio glavnice.</t>
    </r>
  </si>
  <si>
    <t xml:space="preserve">Procjena predstavljaju li ugovoreni novčani tokovi isključivo otplate glavnice i kamate </t>
  </si>
  <si>
    <t>U svrhu ove procjene koja je relevantna za potrebe klasifikacije financijske imovine po amortiziranom trošku, 'glavnica' se definira kao fer vrijednost financijske imovine pri početnom priznavanju. 'Kamata' se definira kao naknada za vremensku vrijednost novca, kreditni rizik povezan s vremenskim periodom kojem se otplaćuje preostali dio glavnice te ostale osnovne rizike i troškove kreditiranja (npr. rizik likvidnosti i administrativni troškovi), kao i za profitnu maržu.</t>
  </si>
  <si>
    <t xml:space="preserve">Društvo prestaje priznavati financijsku obvezu kada se ugovorne obveze isplate, otkažu ili isteknu. Društvo također prestaje priznavati financijsku obvezu kada se izmijene ugovorne odredbe, a novčani tok promijenjene obveze je značajno drugačiji od inicijalnog, pri čemu se nova financijska obveza temeljena na izmijenjenim uvjetima priznaje po fer vrijednosti. </t>
  </si>
  <si>
    <t xml:space="preserve">Mjerenje očekivanih kreditnih gubitaka </t>
  </si>
  <si>
    <t xml:space="preserve">Zalihe hrane i pića i trgovačke robe iskazuju se po trošku nabave ili neto ostvarivoj vrijednosti, ovisno o tome koja je niža. Trošak se određuje po metodi ponderiranih prosječnih cijena. Neto ostvariva vrijednost predstavlja procjenu prodajne cijene u redovnom tijeku poslovanja umanjenu za varijabilne troškove prodaje. </t>
  </si>
  <si>
    <t xml:space="preserve">Potraživanja od kupaca </t>
  </si>
  <si>
    <t>Novac i novčani ekvivalenti sastoje se od novca na računima u bankama i sličnim institucijama i gotovog novca u blagajnama, depozita kod banaka po viđenju i ostalih kratkotrajno visoko likvidnih instrumenata s rokovima naplate do tri mjeseca ili kraće.</t>
  </si>
  <si>
    <t>MSFI 16 Najmovi i prava korištenja</t>
  </si>
  <si>
    <t>Najmodavci</t>
  </si>
  <si>
    <t>Priznavanje prihoda</t>
  </si>
  <si>
    <t>Pravovremeno uočiti ključne rizike i poduzeti odgovarajuće kontrolne aktivnosti znači izbjeći one financijske učinke koji će se nužno javiti u procesu rješavanja posljedica takvih događaja, ali i izbjegla negativna reputacija zbog propusta u poslovanju.  Učinkovito upravljanje rizicima omogućava donošenje kvalitetnijih odluka, bolje planiranje i optimiziranje raspoloživih sredstava, bavljenje prioritetima te izbjegavanje budućih problema koje se mogu pojaviti u poslovanju.</t>
  </si>
  <si>
    <t>Globalni rizici</t>
  </si>
  <si>
    <t>Rizik turističke djelatnosti</t>
  </si>
  <si>
    <t>Rizik konkurentnosti</t>
  </si>
  <si>
    <t>Regulatorni rizici - rizik promjene poreznih i koncesijskih propisa</t>
  </si>
  <si>
    <t>Operativni rizici</t>
  </si>
  <si>
    <t xml:space="preserve">Ovo su rizici direktnog ili indirektnog gubitka uslijed neadekvatnih ili nedostajućih internih procesa Društva koji bi osigurali točne i pravovremene informacije potrebne za sastavljanje financijskih izvještaja te podnošenja izvješća obveznih za izdavatelje prema odredbama ZTK, pravilima  Zagrebačke burze i HANFA-e. Ovim rizikom Društvo upravlja uvođenjem jasnih i strogih procedura rada i rokova koji se imaju poštivati kako Društvo ne bi snosilo posljedice nepridržavanja spomenutih obveza za izdavatelje. </t>
  </si>
  <si>
    <t xml:space="preserve">Valutni rizik </t>
  </si>
  <si>
    <t>Kreditni rizik</t>
  </si>
  <si>
    <t>Kamatni rizik</t>
  </si>
  <si>
    <t>Rizik likvidnosti</t>
  </si>
  <si>
    <t>Razboritim upravljanjem investicijama, pomnim planiranjem novčanih tokova i minimiziranjem troškova kao i prijavama na mjere potpora gospodarstvu i turističkom sektoru ovim rizikom se razborito upravlja.</t>
  </si>
  <si>
    <t>Član Uprave</t>
  </si>
  <si>
    <r>
      <t>II.</t>
    </r>
    <r>
      <rPr>
        <b/>
        <sz val="7"/>
        <rFont val="Times New Roman"/>
        <family val="1"/>
        <charset val="238"/>
      </rPr>
      <t xml:space="preserve">               </t>
    </r>
    <r>
      <rPr>
        <b/>
        <sz val="9"/>
        <rFont val="Arial"/>
        <family val="2"/>
        <charset val="238"/>
      </rPr>
      <t>OSTALE INFORMACIJE</t>
    </r>
  </si>
  <si>
    <t xml:space="preserve">Zemljište </t>
  </si>
  <si>
    <t>Novac i ostala potraživanja</t>
  </si>
  <si>
    <t>aktiva</t>
  </si>
  <si>
    <t xml:space="preserve">Zadržana dobit </t>
  </si>
  <si>
    <t>Tekući rezultat</t>
  </si>
  <si>
    <t>Obveze za zajmove</t>
  </si>
  <si>
    <t>pasiva</t>
  </si>
  <si>
    <t>Vremenska neograničenost poslovanja</t>
  </si>
  <si>
    <t>Dana 24. veljače 2022. godine, Rusija je započela invaziju velikih razmjera na Ukrajinu, što je označilo eskalaciju trenutnog rusko-ukrajinskog rata koji je započeo 2014. godine. U Ukrajini je još uvijek aktivno ratno stanje, ali Društvo trenutno nije značajno izloženo tržištima Ukrajine i Rusije dok se uspješno nosi sa globalnim porastom cijena.</t>
  </si>
  <si>
    <t>Nekretnine, postrojenja i oprema</t>
  </si>
  <si>
    <t>Građevinski objekti i pripadajuća infrastruktura    10-40 godina</t>
  </si>
  <si>
    <t>Oprema i prijevozna sredstva                                2-10 godina</t>
  </si>
  <si>
    <t xml:space="preserve">Amortizacija se obračunava za svako sredstvo sve do potpune amortizacije sredstva. Korisni vijek imovine se pregledava na svaki datum izvještavanja i po potrebi usklađuje. U slučaju da je knjigovodstveni iznos imovine veći od procijenjenog nadoknadivog iznosa, razlika se otpisuje do nadoknadivog iznosa. </t>
  </si>
  <si>
    <r>
      <rPr>
        <b/>
        <i/>
        <sz val="7"/>
        <rFont val="Times New Roman"/>
        <family val="1"/>
        <charset val="238"/>
      </rPr>
      <t xml:space="preserve"> </t>
    </r>
    <r>
      <rPr>
        <b/>
        <i/>
        <sz val="9"/>
        <rFont val="Arial"/>
        <family val="2"/>
        <charset val="238"/>
      </rPr>
      <t>Ulaganja u nekretnine</t>
    </r>
  </si>
  <si>
    <t>Ulaganja u građevinske objekte u svrhu zarade prihoda od najma ili zbog porasta vrijednosti imovine klasificirana su kao ulaganja u nekretnine.</t>
  </si>
  <si>
    <t xml:space="preserve">Ulaganja u nekretnine iskazuju se po trošku nabave, umanjenom za akumuliranu amortizaciju i umanjenje vrijednosti. Ulaganja u nekretnine obuhvaćaju ulaganja Društva i Grupe u nekretnine s namjerom ostvarivanja zarade od najamnine ili porasta tržišne vrijednosti, ali ne i ona ulaganja namijenjena prodaji u sklopu redovnog poslovanja ili u administrativne svrhe. Sva ulaganja u nekretnine, osim imovine u pripremi, amortiziraju se linearnom metodom po propisanim stopama koje trošak nabave otpisuju tijekom procijenjenog korisnog vijeka upotrebe imovine.
Korisni vijek imovine i ostatak vrijednosti pregledavaju se, i prilagođavaju, na svaki datum izvještavanja. Prijenosi se vrše s i na ulaganja u nekretnine, kada dođe do promjene u upotrebi, što se očituje prekidom ili početkom korištenja vlasnika. Ulaganja u nekretnine prestaju se priznavati kada je imovina bilo uklonjena ili trajno povučena iz upotrebe ili se ne očekuju buduće ekonomske koristi od korištenja. Dobici i gubici od povlačenja ili otuđenja priznaju se u dobit ili gubitak u godini otuđenja. </t>
  </si>
  <si>
    <t>Umanjenje vrijednosti ulaganja u nekretnine, nekretnine, postrojenja i opreme</t>
  </si>
  <si>
    <t xml:space="preserve">Sva financijska imovina koja nije klasificirana kao financijska imovina mjerena po amortiziranom trošku ili po FVOSD kako je gore opisano, mjeri se po FVRDG. Potraživanja koja čine glavninu financijske imovine Društva drže se u sklopu poslovnog modela za držanje do naplate. </t>
  </si>
  <si>
    <t>Struktura financijske imovine Društva jednostavna je te se prvenstveno odnosi na potraživanja od kupaca te kratkoročne depozite u bankama. Navedeno olakšava i minimizira kompleksnost procjene zadovoljava li navedena financijska imovina kriterij ‘plaćanja isključivo glavnice i kamata'. Nadalje, Društvo nema uspostavljene zasebne poslovne modele za upravljanje financijskom imovinom na način koji to definira MSFI 9 budući da se njome zbog jednostavnosti upravlja u sklopu redovnog poslovanja.</t>
  </si>
  <si>
    <t>Društvo prestaje priznavati financijsku imovinu pri isteku ugovornih prava vezanih uz novčane tokove iz te financijske imovine ili pri prijenosu prava na ugovorne novčane tokove u transakciji u kojoj se prenose svi rizici i koristi od vlasništva financijske imovine ili u kojoj Društvo niti prenosi niti zadržava rizike i koriste od vlasništva, ali ne zadržava kontrolu nad financijskom imovinom. Kada Društvo obavlja transakcije u kojima prenosi financijsku imovinu priznatu u svom izvještaju o financijskom položaju, ali zadržava sve ili gotovo sve rizike i koristi koji proizlaze iz prenesene imovine, takva prenesena imovina ne prestaje se priznavati.</t>
  </si>
  <si>
    <t>Priznavanje gubitaka od umanjenja vrijednosti</t>
  </si>
  <si>
    <t>Društvo priznaje rezerviranja za gubitke po financijskoj imovini jednake očekivanim kreditnim gubicima („OKG“) kroz čitavo trajanje ekonomskog vijeka imovine. 
Rezerviranja za OKG-ove vezano uz potraživanja od kupaca uvijek se mjere u iznosu ukupnih OKG-ova kroz čitavo trajanje ekonomskog vijeka te imovine. 
Društvo u pravilu smatra da je kreditni rizik financijske imovine znatno porastao ako je proteklo više od 90 dana od njenog dana dospijeća te u pravilu smatra da financijska imovina nije nadoknadiva ako nije vjerojatno da će dužnik otplatiti svoje obveze prema Društvu bez da pokretanje radnji poput iskorištenja sredstava osiguranja (ako postoje) postane nužnim ili ako financijska imovina ostane nepodmirena duže od 365 dana od dana dospijeća. 
Ukupni OKG-ovi koji se očekuju kroz čitavo trajanje ekonomskog vijeka imovine („životni OKG-ovi“) su OKG-ovi koji proizlaze iz svih mogućih nepredviđenih događaja tijekom očekivanog vijeka trajanja financijskog instrumenta. 
Dvanaestomjesečni OKG-ovi su dio OKG-ova koji proizlaze iz slučajeva neplaćanja koji su mogući unutar 12 mjeseci nakon datuma izvještavanja (ili unutar kraćeg razdoblja ako je očekivani vijek trajanja instrumenta kraći od 12 mjeseci). 
Maksimalno razdoblje koje se uzima u obzir prilikom procjene OKG-ova je maksimalno ugovoreno razdoblje tijekom kojega je Društvo izloženo kreditnom riziku.</t>
  </si>
  <si>
    <t>OKG-ovi predstavljaju procjenu kreditnih gubitaka koja je ponderirana vjerojatnostima. Kreditni gubici mjere se kao sadašnja vrijednost svih novčanih manjkova (tj. razlike između novčanih tijekova na koje Društvo ima pravo u skladu s ugovorom i novčanih tokova koje Društvo očekuje da će stvarno primiti).
OKG-ovi se diskontiraju po efektivnoj kamatnoj stopi predmetne financijske imovine.</t>
  </si>
  <si>
    <t>Financijske obveze</t>
  </si>
  <si>
    <t xml:space="preserve">Financijske obveze početno se priznaju kada Društvo postane stranka ugovornih odredbi financijskog instrumenta. Financijska obveza početno se mjeri po fer vrijednosti uvećanoj, ukoliko se radi o instrumentu koji nije iskazan po FVRDG, za transakcijske troškove koji se mogu izravno pripisati stjecanju ili izdavanju predmetnog instrumenta.  </t>
  </si>
  <si>
    <t xml:space="preserve">Prilikom prestanka priznavanja financijske obveze, razlike između knjigovodstvene vrijednosti i plaćene naknade (uključujući i svu prenesenu nenovčanu imovinu ili prihvaćene obveze) priznaje se u računu dobiti i gubitka. </t>
  </si>
  <si>
    <t xml:space="preserve">Potraživanja od kupaca su iznosi koji se odnose na prodane usluge obavljene u redovnom poslovanju. Ako se naplata očekuje unutar godine dana, potraživanje se prikazuje unutar kratkotrajne imovine, a ako ne, onda se potraživanje prikazuje unutar dugotrajne imovine. Potraživanja od kupaca početno se priznaju po fer vrijednosti, a naknadno se mjere po amortiziranom trošku uporabom metode efektivne kamatne stope, umanjena za ispravak vrijednosti. </t>
  </si>
  <si>
    <t>Najmoprimci</t>
  </si>
  <si>
    <t>Imovina nabavljena prema uvjetima financijskog najma evidentira se prema sadašnjim vrijednostima minimalnih plaćanja obračunanih diskontnom stopom sadržanom u najmu ili kamatnom stopom koju bi najmoprimac morao platiti za sličan najam ili pri posudbi novca za nabavu te imovine.
Imovina nabavljena prema uvjetima poslovnog najma priznati će se u poslovnim knjigama kao imovina s pravom korištenja za sve najmove, osim onih koji se smatraju kratkoročnim i najmovima male vrijednosti i obveza po osnovi najma, a prestati će ih priznavati prilikom isteka ili prekida ugovora o najmu.
Sva plaćanja povezana s kratkoročnim najmovima (do 12 mjeseci) i najmovima čiji je predmet imovina male vrijednosti (primjerice najam laptopa, printera, manjeg uredskog namještaja, telefonskih uređaja i sl.), osim ako najmoprimac imovinu male vrijednosti daje naknadno u podnajam, priznaju se kao rashod tijekom trajanja najma na proporcionalnoj osnovi</t>
  </si>
  <si>
    <t xml:space="preserve">Grupa i Društvo su dali u najam vlastite nekretnine i imovinu za koju ima pravo na upotrebu. Društvo je klasificiralo takve najmove kao poslovne najmove. Najmovi u kojima Grupa i Društvo ne prenose suštinski sve rizike i koristi povezane s vlasništvom nad imovinom klasificiraju se kao operativni najmovi. Prihodi od najma obračunavaju se linearno sukladno uvjetima najma i uključuju se u prihod u sklopu izvještaja o sveobuhvatnoj dobiti zbog njegove operativne prirode.  </t>
  </si>
  <si>
    <t xml:space="preserve">MSFI 15 uspostavlja sveobuhvatan okvir za utvrđivanje da li se, kada i koliko prihoda priznaje. Prema MSFI-ju 15, prihodi se priznaju na način koji prikazuje obrazac prijenosa robe i usluga kupcima. Priznati iznos treba odražavati iznos na koji subjekt očekuje da će imati pravo u zamjenu za te proizvode i usluge. </t>
  </si>
  <si>
    <r>
      <t>(</t>
    </r>
    <r>
      <rPr>
        <i/>
        <sz val="11"/>
        <rFont val="Times New Roman"/>
        <family val="1"/>
        <charset val="238"/>
      </rPr>
      <t>a) Prihodi od usluga</t>
    </r>
  </si>
  <si>
    <t>Društvo ostvaruje prihod prvenstveno od usluga smještaja. Navedene usluge pružaju se temeljem sklopljenih ugovora s fiksnom cijenom. Prihodi od izvršenih hotelsko-turističkih usluga priznaju se u razdoblju u kojem su usluge obavljene („tijekom vremena“).</t>
  </si>
  <si>
    <t>(b) Hrana i piće</t>
  </si>
  <si>
    <t>Društvo nudi hranu i piće u hotelskim restoranima, gostima hotela i ostalim gostima. Prihodi se priznaju u trenutku kada su usluge pružene.</t>
  </si>
  <si>
    <t>Ugovorene obveze  i politike priznavanja prihoda</t>
  </si>
  <si>
    <t>Prihod se mjeri na temelju naknade koja je definirana u ugovoru s kupcem. Društvo priznaje prihod kada se prenese kontrolu nad dobrima ili uslugom na kupca.</t>
  </si>
  <si>
    <t xml:space="preserve">Turistička kretanja su podložna globalnim rizicima koji se odnose na politička previranja, rastući terorizam, rat u Ukrajini i emigrantsku krizu na koje Društvo nema utjecaja.
Makroekonomska kretanja u Republici Hrvatskoj i u emitivnim stranim tržištima te općenito kretanje cijena roba i usluga te energenata mogu imati značajan utjecaj na konkurentnost turizma i turističku potražnju te dolaske stranih gostiju. </t>
  </si>
  <si>
    <t>Ovaj rizik izuzetno je značajan u grani gospodarstva u kojoj Društvo djeluje. Društvo mu je značajno izloženo zbog aktualnog stanja turističkih objekata i višegodišnjih faza investicije.  Kako bi se minimizirao ovaj rizik Društvo ulaže značajne napore na podizanje kvalitete destinacije i uvođenje novih atrakcija kroz brandove te pojedinih ciljanih pogodnosti za goste..</t>
  </si>
  <si>
    <t>Ovaj rizik predstavlja vjerojatnost promjene poreznih propisa, poreznih stopa ili promjene predmeta oporezivanja. Ovaj rizik je vrlo značajan obzirom na velika ulaganja u materijalnu imovinu i rastuće troškove zaposlenih jer može imati negativan utjecaj na profitabilnost poslovanja.</t>
  </si>
  <si>
    <t>Valutni rizik je do 01.01.2023 bio izražen u poslovanju s obzirom na očekivano velik udio prodaje denominiran u stranoj valuti. Društvo je bilo izloženo promjenama vrijednosti eura, jer je značajni dio potraživanja i inozemnih prihoda bio iskazan u toj valuti te je njegovo kretanje moglo imati značajan utjecaj na poslovne rezultate i novčane tokove. Od 01. siječnja 2023. kao službena valuta u Hrvatskoj uveo se euro stoga su valutni rizici biti bitno umanjeni. Društvo nije značajno izloženo drugim valutama.</t>
  </si>
  <si>
    <t>Cjenovni rizik</t>
  </si>
  <si>
    <t>Na dan 31. prosinca 2024. godine Grupa i Društvo  ne posjeduju vlasničke vrijednosnice i nisu izloženi cjenovnom riziku. Obzirom na značajno povećanu inflaciju tijekom 2022. godine i 2023. godine koja se uz usporeni rast nastavila u 2024. godini, Društvo je izloženo cjenovnom riziku roba i usluga. Uprava Društva je poduzela sve mjere kontrole troškova kako bi se inflatorni utjecaj čim više reducirao. Društvo također korigira cijene svojih usluga kada je to iznimno potrebno zbog značajnog rasta cijene resursa.</t>
  </si>
  <si>
    <t xml:space="preserve">Kreditni rizik proizlazi iz novca, oročenih depozita i potraživanja od kupaca. U skladu s prodajnim politikama Društva, suradnja se ugovara s kupcima koji imaju odgovarajuću kreditnu povijest, odnosno ugovara se uz plaćanje unaprijed, uplatama sigurnosnih depozita te putem značajnijih kreditnih kartica (za individualne kupce). U cilju smanjenja kreditnog rizika Društvo kontinuirano prati svoju izloženost prema stranama s kojima posluje i njihovu kreditnu sposobnost, po potrebi pribavlja instrumente osiguranja potraživanja (mjenice, zadužnice) umanjujući na taj način rizike nenaplativosti svojih potraživanja za pružene usluge. </t>
  </si>
  <si>
    <t>Naziv društva: HELIOS FAROS d.d.</t>
  </si>
  <si>
    <t>Adresa: Naselje Helios 5, 21460 Stari Grad</t>
  </si>
  <si>
    <t>Broj zaposlenih na dan 31.12.2024: 90</t>
  </si>
  <si>
    <t>stanje na dan 31.03.2025.</t>
  </si>
  <si>
    <t>u razdoblju 01.01.2025. do  31.03.2025.</t>
  </si>
  <si>
    <t>u razdoblju 01.01.2025. do 31.03.2025.</t>
  </si>
  <si>
    <t>Helios Faros d.d. je društvo registrirano u Starom Gradu na otoku Hvaru u Republici Hrvatskoj. Osnovne djelatnosti Društva su smještajne i ugostiteljske usluge. Društvo ima 623 smještajnih jedinica u upotrebi (s više od 1.490 kreveta) u 4 različita objekta (profitna centra).</t>
  </si>
  <si>
    <t>Temeljni kapital je u 2024. godini povećan sa iznosa od 56.615.057,01 eura za iznos od 1.334.639,33 eura na iznos od 57.949.696,34 eura, izdavanjem 1.005.584 novih redovnih dionica Društva. Nakon provedenog upisa u sudskom registru Trgovačkog suda, početkom 2025. godine proveden je upis novih dionica u informacijski sustav SKDD-a pri čemu je temeljni kapital od 57.949.696.34 eura podijeljen na 42.643.983 redovnih dionica oznake HEFA-R-A i 1.005.584 dionica oznake HEFA-R-D bez nominalnog iznosa, izdanih u nematerijaliziranom obliku. Dionice HEFA-R-D su dana 13. ožujka 2025. uvrštene na Redovito tržište pri čemi je prvi dan trgovanja bio 17. ožujka 2025. godine. Ukupan broj uvrštenih dionica je 43.649.567 (31.12.2024.: 42.643.983).</t>
  </si>
  <si>
    <t>31.03.2025.</t>
  </si>
  <si>
    <t>1.	Nematerijalna imovina na istoj je razini kao prethodne godine te se najvećim dijelom odnosi na prava korištenja za dobivenu koncesiju na pomorskom dobru u svrhu gospodarskog korištenja luke posebne namjene – privezišta kod hotela Arkada. Na datum bilance, neto vrijednost imovine s pravom korištenja iznosi 119 tisuće eura (31.12.2024: 122 tisuće eura).</t>
  </si>
  <si>
    <r>
      <t>2.</t>
    </r>
    <r>
      <rPr>
        <sz val="7"/>
        <rFont val="Times New Roman"/>
        <family val="1"/>
        <charset val="238"/>
      </rPr>
      <t>     </t>
    </r>
    <r>
      <rPr>
        <sz val="9"/>
        <rFont val="Arial"/>
        <family val="2"/>
        <charset val="238"/>
      </rPr>
      <t>Tijekom 2025. godine nije bilo značajnijih investicija s obzirom da je u prethodnom četverogodišnjem razdoblju zaključena prva faza ključnih ulaganja u objekte Places, Amicor i Vala. Tijekom 2025. godine fokus će biti na pripremi investicijskog plana za finalnu fazu – rekonstrukciju hotela Arkada. Ulaganja u nekretnine se u najznačajnijem dijelu odnose na restoran u centru grada koji je dan u dugoročni najam pravnoj osobi. Neto knjigovodstvena vrijednost ulaganja u nekretnine na 31.03.2025 iznosi 841 tisuću eura.</t>
    </r>
  </si>
  <si>
    <t>Promjena akumuliranih gubitaka odnosi se na rezultat razdoblja.</t>
  </si>
  <si>
    <t>Do 31.03.2025.</t>
  </si>
  <si>
    <r>
      <t>1.</t>
    </r>
    <r>
      <rPr>
        <sz val="7"/>
        <rFont val="Times New Roman"/>
        <family val="1"/>
        <charset val="238"/>
      </rPr>
      <t xml:space="preserve">      </t>
    </r>
    <r>
      <rPr>
        <sz val="9"/>
        <rFont val="Arial"/>
        <family val="2"/>
        <charset val="238"/>
      </rPr>
      <t>Otvaranje objekata očekuje se u svibnju te do tada Društvo ostvaruje prihode isključivo od najma poslovnih prostora. Obzirom na sinergijske efekte te etabliranje novih proizvoda na tržištu, Društvo očekuje porast prihoda u odnosu na prethodnu godinu. U prvom kvartalu 2025 godine realizirano je manje najmova poslovnih prostora s obzirom da su u prethodnoj godini izvođeni značajniji građevinski radovi.</t>
    </r>
  </si>
  <si>
    <r>
      <t>2.</t>
    </r>
    <r>
      <rPr>
        <sz val="7"/>
        <rFont val="Times New Roman"/>
        <family val="1"/>
        <charset val="238"/>
      </rPr>
      <t xml:space="preserve">      </t>
    </r>
    <r>
      <rPr>
        <sz val="9"/>
        <rFont val="Arial"/>
        <family val="2"/>
        <charset val="238"/>
      </rPr>
      <t>Ostali poslovni prihodi uglavnom se odnose na odobrenja od dobavljača u visini od 53 tisuće eura.</t>
    </r>
  </si>
  <si>
    <t>Do 31.03.2025</t>
  </si>
  <si>
    <r>
      <t>1.   Materijalni troškovi su pali za 44 tisuće eura od čega se 30 tisuća eura odnosi na manje utrošenog materijala zbog činjenice da u 2025 nije bilo značajnih investicijskih aktivnosti</t>
    </r>
    <r>
      <rPr>
        <sz val="7"/>
        <rFont val="Times New Roman"/>
        <family val="1"/>
        <charset val="238"/>
      </rPr>
      <t>.</t>
    </r>
  </si>
  <si>
    <r>
      <t>2.</t>
    </r>
    <r>
      <rPr>
        <sz val="7"/>
        <rFont val="Times New Roman"/>
        <family val="1"/>
        <charset val="238"/>
      </rPr>
      <t>    </t>
    </r>
    <r>
      <rPr>
        <sz val="9"/>
        <rFont val="Arial"/>
        <family val="2"/>
        <charset val="238"/>
      </rPr>
      <t>Troškovi zaposlenih su smanjeni zbog pada prosječnog broja zaposlenih od 6% u odnosu na isto razdoblje prethodne godine uz povećanje učinkovitosti rada.</t>
    </r>
  </si>
  <si>
    <r>
      <t>3.</t>
    </r>
    <r>
      <rPr>
        <sz val="7"/>
        <rFont val="Times New Roman"/>
        <family val="1"/>
        <charset val="238"/>
      </rPr>
      <t>     </t>
    </r>
    <r>
      <rPr>
        <sz val="9"/>
        <rFont val="Arial"/>
        <family val="2"/>
        <charset val="238"/>
      </rPr>
      <t>Troškovi amortizacije su porasli u skladu sa aktivacijom finaliziranih investicija koje su zaključene u prethodnoj godini u svibnju nakon proteka prvog kvartala.</t>
    </r>
  </si>
  <si>
    <t>4.     Najznačajniji ostali troškovi odnose na naknade članovima Nadzornog odbora, trošak uskrsnice, prehranu radnika, provizije, trošak osiguranja imovine, naknade za prijevoz zaposlenih.</t>
  </si>
  <si>
    <t>Obvezu prema banci po investicijskom kreditu, Društvo treba podmiriti najkasnije do 2035. godine. Koncesija za privezište traje do kraja 2034. godine uz fiksna plaćanja i varijabilna plaćanja iskazana u obvezi za prava korištenja.</t>
  </si>
  <si>
    <t>Prosječan broj zaposlenih je bio: 85</t>
  </si>
  <si>
    <t>Broj zaposlenih na dan 31.03.2025: 87</t>
  </si>
  <si>
    <t>Društvo nije kapitaliziralo troškove plaća na investicije u tijeku u 2025. godini niti u usporednom razdoblju 2024. godine..</t>
  </si>
  <si>
    <t>Odgođena porezna obveza se odnosi na privremene porezne razlike s osnove vrednovanja zemljišta i promjena od 15 tisuća eura se odnosi na dobiveni sudski spor i storniranje ranije priznatog umanjenja vrijednosti u iznosu od 83 tisuće eura tijekom 2024. godine. U 2025. godini nije bilo promjena odgođene porezne obveze.</t>
  </si>
  <si>
    <t>Potraživanja od države</t>
  </si>
  <si>
    <t>Stari Grad, 29. travnja 2025.</t>
  </si>
  <si>
    <r>
      <t>3.</t>
    </r>
    <r>
      <rPr>
        <sz val="7"/>
        <rFont val="Times New Roman"/>
        <family val="1"/>
        <charset val="238"/>
      </rPr>
      <t xml:space="preserve">      </t>
    </r>
    <r>
      <rPr>
        <sz val="9"/>
        <rFont val="Arial"/>
        <family val="2"/>
        <charset val="238"/>
      </rPr>
      <t>Vrijednost zaliha nije se bitno mijenjala s obzirom da objekti Društva započinju sa radom u svibnju i lipnju. Neotpisana vrijednost sitnog inventara iznosi 39 tisuća eura (31.12.2024: 59 tisuća eura).</t>
    </r>
  </si>
  <si>
    <r>
      <t>5.</t>
    </r>
    <r>
      <rPr>
        <sz val="7"/>
        <rFont val="Times New Roman"/>
        <family val="1"/>
        <charset val="238"/>
      </rPr>
      <t>     </t>
    </r>
    <r>
      <rPr>
        <sz val="9"/>
        <rFont val="Arial"/>
        <family val="2"/>
        <charset val="238"/>
      </rPr>
      <t>Potraživanja od kupaca su porasla za 14 tisuća eura u odnosu na kraj prethodne godine te nisu identificirana potraživanja čija bi naplata mogla biti upitna, potraživanja od države za poreze i slična davanja su povećana za 110 tisuća eura s osnove redovnog poslovanja</t>
    </r>
  </si>
  <si>
    <t>Do 31.3.2024.</t>
  </si>
  <si>
    <r>
      <t>I.</t>
    </r>
    <r>
      <rPr>
        <b/>
        <sz val="9"/>
        <rFont val="Times New Roman"/>
        <family val="1"/>
        <charset val="238"/>
      </rPr>
      <t xml:space="preserve">                  </t>
    </r>
    <r>
      <rPr>
        <b/>
        <sz val="9"/>
        <rFont val="Arial"/>
        <family val="2"/>
        <charset val="238"/>
      </rPr>
      <t>INFORMACIJE O GRUPI</t>
    </r>
  </si>
  <si>
    <t>Mario Jurić, član Uprave</t>
  </si>
  <si>
    <t>Financijski izvještaji izrađeni su primjenom metode povijesnog troška. Financijski izvještaji pripremljeni su pod pretpostavkom da će Društvo nastaviti poslovati u skladu s načelom neograničenosti vremena poslovanja u svim prikazanim razdobljima. Niže prezentirane bilješke se odnose na konsolidirane financijske izvještaje.</t>
  </si>
  <si>
    <t>4.     Smanjenje na  poziciji financijske imovine se odnosi na promjenu ročnosti kratkoročnog depozita koji je na 31.03.2025, klasificiran kao novčani ekvivalent s obzirom da dospijeva u roku kraćem od 90 dana</t>
  </si>
  <si>
    <r>
      <t>2.</t>
    </r>
    <r>
      <rPr>
        <sz val="7"/>
        <rFont val="Times New Roman"/>
        <family val="1"/>
        <charset val="238"/>
      </rPr>
      <t xml:space="preserve">      </t>
    </r>
    <r>
      <rPr>
        <sz val="9"/>
        <rFont val="Arial"/>
        <family val="2"/>
        <charset val="238"/>
      </rPr>
      <t>Ostale dugoročne obveze predstavljaju obveze po najmovima odnosno pravima korištenja priznatim s osnove dobivene koncesije i drugih najmova.</t>
    </r>
  </si>
  <si>
    <r>
      <t>3.</t>
    </r>
    <r>
      <rPr>
        <sz val="7"/>
        <rFont val="Times New Roman"/>
        <family val="1"/>
        <charset val="238"/>
      </rPr>
      <t xml:space="preserve">      </t>
    </r>
    <r>
      <rPr>
        <sz val="9"/>
        <rFont val="Arial"/>
        <family val="2"/>
        <charset val="238"/>
      </rPr>
      <t>Obveze prema dobavljačima se uglavnom odnose na obrtna sredstva koje još nisu u dospijeću i iznose 186 tisuća eura, dok se ostatak od 69 tisuća eura odnosi na ugovorne zadržaje s osnove investicija. Obveze za predujmove na izvještajni datum iznose 1.546 tisuća eura.</t>
    </r>
  </si>
  <si>
    <r>
      <t>4.</t>
    </r>
    <r>
      <rPr>
        <sz val="7"/>
        <rFont val="Times New Roman"/>
        <family val="1"/>
        <charset val="238"/>
      </rPr>
      <t xml:space="preserve">      </t>
    </r>
    <r>
      <rPr>
        <sz val="9"/>
        <rFont val="Arial"/>
        <family val="2"/>
        <charset val="238"/>
      </rPr>
      <t>Obveze prema zaposlenicima se odnose na sve vrste naknada zaposlenima pri čemu se 189 tisuća eura odnosi na ukalkulirane bonuse i neiskorišteni godišnji odmor, a ostatak se odnosi na naknadu plaće za ožujak.</t>
    </r>
  </si>
  <si>
    <r>
      <t>5.</t>
    </r>
    <r>
      <rPr>
        <sz val="7"/>
        <rFont val="Times New Roman"/>
        <family val="1"/>
        <charset val="238"/>
      </rPr>
      <t xml:space="preserve">      </t>
    </r>
    <r>
      <rPr>
        <sz val="9"/>
        <rFont val="Arial"/>
        <family val="2"/>
        <charset val="238"/>
      </rPr>
      <t>Ostale kratkoročne obveze se odnose na obveze po osnovi najmova te ostale obračunate troškove.</t>
    </r>
  </si>
  <si>
    <t>Društvo je završilo stečajni postupak i restrukturiralo svoje financijske obveze. Kao dio financijskog restrukturiranja temeljni kapital je od 2019. godine do 31.12.2023. povećan uplatama u novcu za 55,90 milijuna eura u od čega je 20,43 milijuna eura uplaćeno u novcu do 31. prosinca 2020. godine. U 2021. godini je uplaćeno dodatnih 10,20 milijuna eura temeljem odluke Glavne skupštine te  je u 2022. godini uplaćeno dodatnih 17,27 milijuna eura kako bi Društvo izvršilo dodatne kapitalne investicije u turističke objekte odnosno provelo operativno restrukturiranje. Nastavak kapitalnih investicija u 2023. godini bio je popraćen dodatnom uplatom vlasnika u ukupnom iznosu od 8 milijuna eura te se nove investicije i rast poslovanja očekuju u narednim razdobljima. U prethodne dvije godine društvo je ostvarivalo prilagođenu EBITDA-u od 1,5 milijuna eura do 2,1 milijuna eura uz primjetan trend rasta uz povećanje prepoznatljivosti novih proizvoda na tržištu i kontinuirani rast broja dolazaka i noćenja.</t>
  </si>
  <si>
    <t>Na osnovu navedenog rukovodstvo je zaključilo da će Društvo imati dostatan iznos novčanih sredstava za izvršenje obveza koje dospijevaju u doglednoj budućnosti. Rukovodstvo ne predviđa izravan neposredni i značajni štetni utjecaj prethodno navedenih slučajeva na sposobnost Društva da nastavi poslovati po principu vremenske neograničenosti poslovanja. Uprava vjeruje da je vremenska neograničenost poslovanja odgovarajuća osnova za pripremu financijskih izvještaja Društva.</t>
  </si>
  <si>
    <r>
      <t>a)</t>
    </r>
    <r>
      <rPr>
        <sz val="7"/>
        <rFont val="Times New Roman"/>
        <family val="1"/>
        <charset val="238"/>
      </rPr>
      <t xml:space="preserve">     </t>
    </r>
    <r>
      <rPr>
        <sz val="9"/>
        <rFont val="Arial"/>
        <family val="2"/>
        <charset val="238"/>
      </rPr>
      <t xml:space="preserve">informacije gdje je omogućen pristup posljednjim godišnjim financijskim izvještajima, radi razumijevanja informacija objavljenih u bilješkama uz financijske izvještaje sastavljene za izvještajno tromjesečno razdoblje, </t>
    </r>
  </si>
  <si>
    <r>
      <t>b)</t>
    </r>
    <r>
      <rPr>
        <sz val="7"/>
        <rFont val="Times New Roman"/>
        <family val="1"/>
        <charset val="238"/>
      </rPr>
      <t xml:space="preserve">     </t>
    </r>
    <r>
      <rPr>
        <sz val="9"/>
        <rFont val="Arial"/>
        <family val="2"/>
        <charset val="238"/>
      </rPr>
      <t>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r>
  </si>
  <si>
    <r>
      <t>c)</t>
    </r>
    <r>
      <rPr>
        <sz val="7"/>
        <rFont val="Times New Roman"/>
        <family val="1"/>
        <charset val="238"/>
      </rPr>
      <t xml:space="preserve">      </t>
    </r>
    <r>
      <rPr>
        <sz val="9"/>
        <rFont val="Arial"/>
        <family val="2"/>
        <charset val="238"/>
      </rPr>
      <t xml:space="preserve">objašnjenje poslovnih rezultata u slučaju da izdavatelj obavlja djelatnost sezonske prirode (točke 37. i 38. MRS 34 - Financijsko izvještavanje za razdoblja tijekom godine) </t>
    </r>
  </si>
  <si>
    <r>
      <t>1.</t>
    </r>
    <r>
      <rPr>
        <sz val="7"/>
        <rFont val="Times New Roman"/>
        <family val="1"/>
        <charset val="238"/>
      </rPr>
      <t xml:space="preserve">      </t>
    </r>
    <r>
      <rPr>
        <sz val="9"/>
        <rFont val="Arial"/>
        <family val="2"/>
        <charset val="238"/>
      </rPr>
      <t>naziv, sjedište poduzetnika (adresa), pravni oblik poduzetnika, državu osnivanja, matični broj subjekta, osobni identifikacijski broj te, ako je primjenjivo, da je poduzetnik u likvidaciji, stečaju, skraćenom postupku prestanka ili izvanrednoj upravi</t>
    </r>
  </si>
  <si>
    <r>
      <t>2.</t>
    </r>
    <r>
      <rPr>
        <sz val="7"/>
        <rFont val="Times New Roman"/>
        <family val="1"/>
        <charset val="238"/>
      </rPr>
      <t xml:space="preserve">      </t>
    </r>
    <r>
      <rPr>
        <sz val="9"/>
        <rFont val="Arial"/>
        <family val="2"/>
        <charset val="238"/>
      </rPr>
      <t>usvojene računovodstvene politike (samo naznaku je li došlo do promjene u odnosu na prethodno razdoblje)</t>
    </r>
  </si>
  <si>
    <r>
      <t>3.</t>
    </r>
    <r>
      <rPr>
        <sz val="7"/>
        <rFont val="Times New Roman"/>
        <family val="1"/>
        <charset val="238"/>
      </rPr>
      <t xml:space="preserve">      </t>
    </r>
    <r>
      <rPr>
        <sz val="9"/>
        <rFont val="Arial"/>
        <family val="2"/>
        <charset val="238"/>
      </rPr>
      <t>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r>
  </si>
  <si>
    <r>
      <t>4.</t>
    </r>
    <r>
      <rPr>
        <sz val="7"/>
        <rFont val="Times New Roman"/>
        <family val="1"/>
        <charset val="238"/>
      </rPr>
      <t xml:space="preserve">      </t>
    </r>
    <r>
      <rPr>
        <sz val="9"/>
        <rFont val="Arial"/>
        <family val="2"/>
        <charset val="238"/>
      </rPr>
      <t>iznos i prirodu pojedinih stavki prihoda ili rashoda izuzetne veličine ili pojave</t>
    </r>
  </si>
  <si>
    <r>
      <t>5.</t>
    </r>
    <r>
      <rPr>
        <sz val="7"/>
        <rFont val="Times New Roman"/>
        <family val="1"/>
        <charset val="238"/>
      </rPr>
      <t xml:space="preserve">      </t>
    </r>
    <r>
      <rPr>
        <sz val="9"/>
        <rFont val="Arial"/>
        <family val="2"/>
        <charset val="238"/>
      </rPr>
      <t>iznose koje poduzetnik duguje i koji dospijevaju nakon više od pet godina, kao i ukupna dugovanja poduzetnika pokrivena vrijednim osiguranjem koje je dao poduzetnik, uz naznaku vrste i oblika osiguranja</t>
    </r>
  </si>
  <si>
    <r>
      <t>6.</t>
    </r>
    <r>
      <rPr>
        <sz val="7"/>
        <rFont val="Times New Roman"/>
        <family val="1"/>
        <charset val="238"/>
      </rPr>
      <t xml:space="preserve">      </t>
    </r>
    <r>
      <rPr>
        <sz val="9"/>
        <rFont val="Arial"/>
        <family val="2"/>
        <charset val="238"/>
      </rPr>
      <t>prosječan broj zaposlenih tijekom tekućeg razdoblja</t>
    </r>
  </si>
  <si>
    <r>
      <t>11.</t>
    </r>
    <r>
      <rPr>
        <sz val="7"/>
        <rFont val="Times New Roman"/>
        <family val="1"/>
        <charset val="238"/>
      </rPr>
      <t xml:space="preserve">   </t>
    </r>
    <r>
      <rPr>
        <sz val="9"/>
        <rFont val="Arial"/>
        <family val="2"/>
        <charset val="238"/>
      </rPr>
      <t>postojanje bilo kakvih potvrda o sudjelovanju, konvertibilnih zadužnica, jamstava, opcija ili sličnih vrijednosnica ili prava, s naznakom njihovog broja i prava koja daju</t>
    </r>
  </si>
  <si>
    <r>
      <t>12.</t>
    </r>
    <r>
      <rPr>
        <sz val="7"/>
        <rFont val="Times New Roman"/>
        <family val="1"/>
        <charset val="238"/>
      </rPr>
      <t xml:space="preserve">   </t>
    </r>
    <r>
      <rPr>
        <sz val="9"/>
        <rFont val="Arial"/>
        <family val="2"/>
        <charset val="238"/>
      </rPr>
      <t>naziv, sjedište te pravni oblik svakog poduzetnika u kojemu poduzetnik ima neograničenu odgovornost</t>
    </r>
  </si>
  <si>
    <r>
      <t>13.</t>
    </r>
    <r>
      <rPr>
        <sz val="7"/>
        <rFont val="Times New Roman"/>
        <family val="1"/>
        <charset val="238"/>
      </rPr>
      <t xml:space="preserve">   </t>
    </r>
    <r>
      <rPr>
        <sz val="9"/>
        <rFont val="Arial"/>
        <family val="2"/>
        <charset val="238"/>
      </rPr>
      <t>naziv i sjedište poduzetnika koji sastavlja tromjesečni konsolidirani financijski izvještaj najveće grupe poduzetnika u kojoj poduzetnik sudjeluje kao kontrolirani član grupe</t>
    </r>
  </si>
  <si>
    <r>
      <t>14.</t>
    </r>
    <r>
      <rPr>
        <sz val="7"/>
        <rFont val="Times New Roman"/>
        <family val="1"/>
        <charset val="238"/>
      </rPr>
      <t xml:space="preserve">   </t>
    </r>
    <r>
      <rPr>
        <sz val="9"/>
        <rFont val="Arial"/>
        <family val="2"/>
        <charset val="238"/>
      </rPr>
      <t xml:space="preserve">naziv i sjedište poduzetnika koji sastavlja tromjesečni konsolidirani financijski izvještaj najmanje grupe poduzetnika u kojoj poduzetnik sudjeluje kao kontrolirani član i koji je također uključen u grupu poduzetnika iz točke </t>
    </r>
  </si>
  <si>
    <r>
      <t>15.</t>
    </r>
    <r>
      <rPr>
        <sz val="7"/>
        <rFont val="Times New Roman"/>
        <family val="1"/>
        <charset val="238"/>
      </rPr>
      <t xml:space="preserve">   </t>
    </r>
    <r>
      <rPr>
        <sz val="9"/>
        <rFont val="Arial"/>
        <family val="2"/>
        <charset val="238"/>
      </rPr>
      <t>mjesto na kojem je moguće dobiti primjerke tromjesečnih konsolidiranih financijskih izvještaja iz točaka 13. i 14., pod uvjetom da su dostupni</t>
    </r>
  </si>
  <si>
    <r>
      <t>16.</t>
    </r>
    <r>
      <rPr>
        <sz val="7"/>
        <rFont val="Times New Roman"/>
        <family val="1"/>
        <charset val="238"/>
      </rPr>
      <t xml:space="preserve">   </t>
    </r>
    <r>
      <rPr>
        <sz val="9"/>
        <rFont val="Arial"/>
        <family val="2"/>
        <charset val="238"/>
      </rPr>
      <t>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r>
  </si>
  <si>
    <r>
      <t>17.</t>
    </r>
    <r>
      <rPr>
        <sz val="7"/>
        <rFont val="Times New Roman"/>
        <family val="1"/>
        <charset val="238"/>
      </rPr>
      <t xml:space="preserve">   </t>
    </r>
    <r>
      <rPr>
        <sz val="9"/>
        <rFont val="Arial"/>
        <family val="2"/>
        <charset val="238"/>
      </rPr>
      <t>prirodu i financijski učinak značajnih događaja koji su nastupili nakon datuma bilance i nisu odraženi u računu dobiti i gubitka ili bilanci</t>
    </r>
  </si>
  <si>
    <r>
      <t>1.</t>
    </r>
    <r>
      <rPr>
        <sz val="7"/>
        <rFont val="Times New Roman"/>
        <family val="1"/>
        <charset val="238"/>
      </rPr>
      <t xml:space="preserve">      </t>
    </r>
    <r>
      <rPr>
        <sz val="9"/>
        <rFont val="Arial"/>
        <family val="2"/>
        <charset val="238"/>
      </rPr>
      <t>Grupa je u 2023. godini ugovorila investicijski kredit do iznosa korištenja od 20 milijuna eura uz varijabilnu kamatnu stopu pri čemu je do 31.03.2025. iskorišteno 13,8 milijun eura, a ostatak se može koristiti u periodu od 20 mjeseci od datuma potpisivanja ugovora. U 2024. godini ugovorena je fiksna kamatna stopa a ciljem zaštite od kamatnih rizika.</t>
    </r>
  </si>
  <si>
    <r>
      <t>6.</t>
    </r>
    <r>
      <rPr>
        <sz val="7"/>
        <rFont val="Times New Roman"/>
        <family val="1"/>
        <charset val="238"/>
      </rPr>
      <t>     </t>
    </r>
    <r>
      <rPr>
        <sz val="9"/>
        <rFont val="Arial"/>
        <family val="2"/>
        <charset val="238"/>
      </rPr>
      <t>Novčana sredstva su povećana za 22% u odnosu na usporedni period. Grupa je viškove likvidnosti u iznosu od 8 milijuna eura oročila u banci na kratki rok (31.12.2024: 8,5 milijuna eura). Oročena sredstva se u svakom trenutku mogu razročiti bez dodatnih naknada i dospijevaju u razdoblju kraćem od 90 dana od datuma bilance.</t>
    </r>
  </si>
  <si>
    <r>
      <t>I.</t>
    </r>
    <r>
      <rPr>
        <b/>
        <sz val="7"/>
        <rFont val="Times New Roman"/>
        <family val="1"/>
        <charset val="238"/>
      </rPr>
      <t xml:space="preserve">                </t>
    </r>
    <r>
      <rPr>
        <b/>
        <sz val="9"/>
        <rFont val="Arial"/>
        <family val="2"/>
        <charset val="238"/>
      </rPr>
      <t xml:space="preserve">IZLOŽENOST GRUPE RIZICIMA </t>
    </r>
  </si>
  <si>
    <t xml:space="preserve">Grupa Helios Faros d.d. izložena je različitim rizicima koji su uobičajeni za turističku djelatnost, a rezultat su utjecaja kretanja na tržištu turističkih usluga. Proces upravljanja rizicima u Društvu podrazumijeva identifikaciju potencijalnih događaja, učinaka i posljedica s kojima se Društvo može suočiti u budućnosti te pravovremeno poduzimanje mjera kako bi se ti rizici minimalizirali, a time i mogući nepovoljni učinci izbjegli, odnosno smanjili. </t>
  </si>
  <si>
    <t>Najznačajniji rizik kojem je Grupa bila izložena u posljednjem desetljeću je pandemija virusa COVID-19, koja je najznačajnije utjecala upravo na turističku djelatnost kroz ograničenje kretanja turista i  propisane epidemiološke mjere.  Od recentnih utjecaja, rat u Ukrajini je također uzrokovao pad potražnje sa tržišta istočne Europe i Azije, ali rizici nisu bili izraženi obzirom na njihov neznačajan udio u prihodima Društva. Na ovaj rizik iznimno je teško, a ponekad i nemoguće utjecati iz Društva. Pored toga, ključni izazov za hrvatsku hotelsku industriju je radna snaga, zbog čijeg se nedostatka svake godine izdaje sve više radnih dozvola za strane radnike te postoji mogućnost ne pronalaska adekvatne radne snage i gubitka kvalitete usluge zbog čega Društvo za značajnom pažnjom pristupa ovom problemu.</t>
  </si>
  <si>
    <t>Grupa je u 2023. godini ugovorila dugoročni kredit s varijabilnom kamatnom stopom kojim će financirati portfelj investicija u razdoblju 2023-2025. godine te je zbog rasta EURIBOR-a ugovorilo fiksnu kamatnu stopu u 2024. godini. Društvo redovito prati kretanja kamata na tržištu te će u slučaju očekivanog rasta kamatnih stopa, ugovarati financijske instrumente za upravljanje rizicima promjene kamatnih stopa ili će ugovarati  zaduženja  po fiksnim stopama kako bi se reducirao kamatni rizik i osigurao stabilan novčani tijek.</t>
  </si>
  <si>
    <t xml:space="preserve">Grupa obavlja sezonsku djelatnost i očekuje značajnije prihode u vremenu od 01.05. – 01.10. poslovne godine. </t>
  </si>
  <si>
    <t>Grupa redovito posluje</t>
  </si>
  <si>
    <t>Društvo je vlasnik 100% udjela u društvu Ecopulito d.o.o., Zagreb, Budmanijeva 5, OIB: 06286701582. Poslovanje ovisnog društva nije značajno te ne utječe bitno na konsolidirane financijske izvještaje. Stanje bilance društva Ecopulito d.o.o. na dan izvještaja u eurima je iskazano niže i sastavni je dio ovih konsolidiranih izvještaja:</t>
  </si>
  <si>
    <t>Obveze za zajmove odnose se na pozajmicu sa pripadajućim kamatama koje je Ecopulito d.o.o. primilo od Helios Faros d.d. - eliminacija na konsolidaciji.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</si>
</sst>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5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sz val="9"/>
      <color rgb="FF000000"/>
      <name val="Arial"/>
      <family val="2"/>
      <charset val="238"/>
    </font>
    <font>
      <b/>
      <sz val="9"/>
      <color rgb="FF000000"/>
      <name val="Arial"/>
      <family val="2"/>
      <charset val="238"/>
    </font>
    <font>
      <b/>
      <sz val="9"/>
      <color rgb="FFFF0000"/>
      <name val="Arial"/>
      <family val="2"/>
      <charset val="238"/>
    </font>
    <font>
      <b/>
      <sz val="9"/>
      <name val="Times New Roman"/>
      <family val="1"/>
      <charset val="238"/>
    </font>
    <font>
      <sz val="11"/>
      <name val="Calibri"/>
      <family val="2"/>
      <charset val="238"/>
    </font>
    <font>
      <sz val="7"/>
      <name val="Times New Roman"/>
      <family val="1"/>
      <charset val="238"/>
    </font>
    <font>
      <sz val="11"/>
      <color rgb="FF000000"/>
      <name val="Calibri"/>
      <family val="2"/>
      <charset val="238"/>
    </font>
    <font>
      <b/>
      <sz val="7"/>
      <name val="Times New Roman"/>
      <family val="1"/>
      <charset val="238"/>
    </font>
    <font>
      <b/>
      <i/>
      <sz val="9"/>
      <name val="Arial"/>
      <family val="2"/>
      <charset val="238"/>
    </font>
    <font>
      <b/>
      <i/>
      <sz val="7"/>
      <name val="Times New Roman"/>
      <family val="1"/>
      <charset val="238"/>
    </font>
    <font>
      <sz val="9"/>
      <name val="Wingdings"/>
      <charset val="2"/>
    </font>
    <font>
      <i/>
      <sz val="9"/>
      <color rgb="FF000000"/>
      <name val="Arial"/>
      <family val="2"/>
      <charset val="238"/>
    </font>
    <font>
      <b/>
      <i/>
      <sz val="9"/>
      <color rgb="FF000000"/>
      <name val="Arial"/>
      <family val="2"/>
      <charset val="238"/>
    </font>
    <font>
      <b/>
      <i/>
      <sz val="9"/>
      <name val="Arial"/>
      <family val="1"/>
      <charset val="238"/>
    </font>
    <font>
      <b/>
      <sz val="11"/>
      <name val="Times New Roman"/>
      <family val="1"/>
      <charset val="238"/>
    </font>
    <font>
      <i/>
      <sz val="11"/>
      <name val="Times New Roman"/>
      <family val="1"/>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D9D9D9"/>
        <bgColor indexed="64"/>
      </patternFill>
    </fill>
  </fills>
  <borders count="46">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style="medium">
        <color indexed="64"/>
      </right>
      <top style="medium">
        <color indexed="64"/>
      </top>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applyNumberFormat="0" applyFill="0" applyBorder="0" applyAlignment="0" applyProtection="0"/>
    <xf numFmtId="9" fontId="2" fillId="0" borderId="0" applyFont="0" applyFill="0" applyBorder="0" applyAlignment="0" applyProtection="0"/>
  </cellStyleXfs>
  <cellXfs count="37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4" fillId="0" borderId="0" xfId="0" applyFont="1" applyAlignment="1">
      <alignment horizontal="left" vertical="center" indent="6"/>
    </xf>
    <xf numFmtId="0" fontId="5" fillId="0" borderId="0" xfId="0" applyFont="1" applyAlignment="1">
      <alignment horizontal="left" vertical="center" indent="6"/>
    </xf>
    <xf numFmtId="0" fontId="5" fillId="0" borderId="0" xfId="0" applyFont="1" applyAlignment="1">
      <alignment horizontal="justify" vertical="center"/>
    </xf>
    <xf numFmtId="0" fontId="4" fillId="0" borderId="0" xfId="0" applyFont="1" applyAlignment="1">
      <alignment horizontal="justify" vertical="center"/>
    </xf>
    <xf numFmtId="0" fontId="36" fillId="0" borderId="39" xfId="0" applyFont="1" applyBorder="1" applyAlignment="1">
      <alignment vertical="center"/>
    </xf>
    <xf numFmtId="14" fontId="37" fillId="0" borderId="40" xfId="0" applyNumberFormat="1" applyFont="1" applyBorder="1" applyAlignment="1">
      <alignment horizontal="right" vertical="center" wrapText="1"/>
    </xf>
    <xf numFmtId="0" fontId="36" fillId="0" borderId="41" xfId="0" applyFont="1" applyBorder="1" applyAlignment="1">
      <alignment vertical="center" wrapText="1"/>
    </xf>
    <xf numFmtId="10" fontId="36" fillId="0" borderId="42" xfId="0" applyNumberFormat="1" applyFont="1" applyBorder="1" applyAlignment="1">
      <alignment horizontal="right" vertical="center"/>
    </xf>
    <xf numFmtId="0" fontId="36" fillId="0" borderId="41" xfId="0" applyFont="1" applyBorder="1" applyAlignment="1">
      <alignment vertical="center"/>
    </xf>
    <xf numFmtId="0" fontId="37" fillId="0" borderId="41" xfId="0" applyFont="1" applyBorder="1" applyAlignment="1">
      <alignment vertical="center"/>
    </xf>
    <xf numFmtId="10" fontId="37" fillId="0" borderId="42" xfId="0" applyNumberFormat="1" applyFont="1" applyBorder="1" applyAlignment="1">
      <alignment horizontal="right" vertical="center" wrapText="1"/>
    </xf>
    <xf numFmtId="0" fontId="21" fillId="0" borderId="0" xfId="0" applyFont="1" applyAlignment="1">
      <alignment horizontal="justify" vertical="center"/>
    </xf>
    <xf numFmtId="0" fontId="21" fillId="0" borderId="0" xfId="0" applyFont="1" applyAlignment="1">
      <alignment vertical="center"/>
    </xf>
    <xf numFmtId="0" fontId="5" fillId="0" borderId="0" xfId="0" applyFont="1"/>
    <xf numFmtId="0" fontId="35" fillId="0" borderId="0" xfId="6" applyAlignment="1">
      <alignment horizontal="justify" vertical="center"/>
    </xf>
    <xf numFmtId="0" fontId="5" fillId="0" borderId="0" xfId="0" applyFont="1" applyAlignment="1">
      <alignment horizontal="justify" vertical="center" wrapText="1"/>
    </xf>
    <xf numFmtId="0" fontId="5" fillId="0" borderId="0" xfId="5" applyFont="1" applyAlignment="1">
      <alignment wrapText="1"/>
    </xf>
    <xf numFmtId="0" fontId="5" fillId="0" borderId="0" xfId="5" applyFont="1" applyAlignment="1">
      <alignment horizontal="justify" vertical="center"/>
    </xf>
    <xf numFmtId="0" fontId="5" fillId="0" borderId="0" xfId="5" applyFont="1" applyAlignment="1">
      <alignment vertical="center"/>
    </xf>
    <xf numFmtId="0" fontId="4" fillId="0" borderId="0" xfId="5" applyFont="1" applyAlignment="1">
      <alignment horizontal="justify" vertical="center"/>
    </xf>
    <xf numFmtId="0" fontId="21" fillId="0" borderId="0" xfId="5" applyFont="1" applyAlignment="1">
      <alignment horizontal="justify" vertical="center"/>
    </xf>
    <xf numFmtId="3" fontId="48" fillId="16" borderId="42" xfId="5" applyNumberFormat="1" applyFont="1" applyFill="1" applyBorder="1" applyAlignment="1">
      <alignment horizontal="right" vertical="center"/>
    </xf>
    <xf numFmtId="3" fontId="47" fillId="0" borderId="42" xfId="5" applyNumberFormat="1" applyFont="1" applyBorder="1" applyAlignment="1">
      <alignment horizontal="right" vertical="center"/>
    </xf>
    <xf numFmtId="0" fontId="47" fillId="0" borderId="42" xfId="5" applyFont="1" applyBorder="1" applyAlignment="1">
      <alignment horizontal="right" vertical="center"/>
    </xf>
    <xf numFmtId="3" fontId="47" fillId="0" borderId="40" xfId="5" applyNumberFormat="1" applyFont="1" applyBorder="1" applyAlignment="1">
      <alignment horizontal="right" vertical="center"/>
    </xf>
    <xf numFmtId="0" fontId="50" fillId="0" borderId="0" xfId="5" applyFont="1" applyAlignment="1">
      <alignment vertical="center"/>
    </xf>
    <xf numFmtId="0" fontId="5" fillId="0" borderId="0" xfId="5" applyFont="1" applyAlignment="1">
      <alignment horizontal="right" vertical="center" wrapText="1"/>
    </xf>
    <xf numFmtId="0" fontId="40" fillId="0" borderId="0" xfId="5" applyFont="1" applyAlignment="1">
      <alignment vertical="center" wrapText="1"/>
    </xf>
    <xf numFmtId="9" fontId="37" fillId="0" borderId="42" xfId="5" applyNumberFormat="1" applyFont="1" applyBorder="1" applyAlignment="1">
      <alignment horizontal="right" vertical="center"/>
    </xf>
    <xf numFmtId="3" fontId="37" fillId="0" borderId="42" xfId="5" applyNumberFormat="1" applyFont="1" applyBorder="1" applyAlignment="1">
      <alignment horizontal="right" vertical="center"/>
    </xf>
    <xf numFmtId="0" fontId="37" fillId="0" borderId="41" xfId="5" applyFont="1" applyBorder="1" applyAlignment="1">
      <alignment vertical="center"/>
    </xf>
    <xf numFmtId="0" fontId="40" fillId="0" borderId="0" xfId="5" applyFont="1"/>
    <xf numFmtId="0" fontId="42" fillId="0" borderId="42" xfId="5" applyFont="1" applyBorder="1" applyAlignment="1">
      <alignment horizontal="center" vertical="center" wrapText="1"/>
    </xf>
    <xf numFmtId="0" fontId="37" fillId="0" borderId="45" xfId="5" applyFont="1" applyBorder="1" applyAlignment="1">
      <alignment horizontal="center" vertical="center" wrapText="1"/>
    </xf>
    <xf numFmtId="0" fontId="37" fillId="0" borderId="42" xfId="5" applyFont="1" applyBorder="1" applyAlignment="1">
      <alignment vertical="center"/>
    </xf>
    <xf numFmtId="0" fontId="30" fillId="0" borderId="0" xfId="5" applyFont="1" applyAlignment="1">
      <alignment vertical="center" wrapText="1"/>
    </xf>
    <xf numFmtId="0" fontId="37" fillId="0" borderId="40" xfId="5" applyFont="1" applyBorder="1" applyAlignment="1">
      <alignment horizontal="center" vertical="center" wrapText="1"/>
    </xf>
    <xf numFmtId="14" fontId="37" fillId="0" borderId="40" xfId="5" applyNumberFormat="1" applyFont="1" applyBorder="1" applyAlignment="1">
      <alignment horizontal="center" vertical="center" wrapText="1"/>
    </xf>
    <xf numFmtId="0" fontId="36" fillId="0" borderId="39" xfId="5" applyFont="1" applyBorder="1" applyAlignment="1">
      <alignment vertical="center"/>
    </xf>
    <xf numFmtId="3" fontId="40" fillId="0" borderId="0" xfId="5" applyNumberFormat="1" applyFont="1" applyAlignment="1">
      <alignment vertical="center" wrapText="1"/>
    </xf>
    <xf numFmtId="0" fontId="5" fillId="0" borderId="0" xfId="5" applyFont="1"/>
    <xf numFmtId="0" fontId="38" fillId="0" borderId="0" xfId="5" applyFont="1" applyAlignment="1">
      <alignment horizontal="center" wrapText="1"/>
    </xf>
    <xf numFmtId="0" fontId="36" fillId="0" borderId="41" xfId="5" applyFont="1" applyBorder="1" applyAlignment="1">
      <alignment vertical="center"/>
    </xf>
    <xf numFmtId="3" fontId="36" fillId="0" borderId="42" xfId="5" applyNumberFormat="1" applyFont="1" applyBorder="1" applyAlignment="1">
      <alignment horizontal="right" vertical="center"/>
    </xf>
    <xf numFmtId="9" fontId="36" fillId="0" borderId="42" xfId="5" applyNumberFormat="1" applyFont="1" applyBorder="1" applyAlignment="1">
      <alignment horizontal="right" vertical="center"/>
    </xf>
    <xf numFmtId="0" fontId="36" fillId="0" borderId="41" xfId="5" applyFont="1" applyBorder="1" applyAlignment="1">
      <alignment vertical="center" wrapText="1"/>
    </xf>
    <xf numFmtId="0" fontId="37" fillId="0" borderId="42" xfId="5" applyFont="1" applyBorder="1" applyAlignment="1">
      <alignment horizontal="right" vertical="center"/>
    </xf>
    <xf numFmtId="0" fontId="36" fillId="0" borderId="42" xfId="5" applyFont="1" applyBorder="1" applyAlignment="1">
      <alignment horizontal="right" vertical="center"/>
    </xf>
    <xf numFmtId="9" fontId="37" fillId="0" borderId="42" xfId="7" applyFont="1" applyFill="1" applyBorder="1" applyAlignment="1">
      <alignment horizontal="right" vertical="center"/>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37" fillId="0" borderId="43" xfId="5" applyFont="1" applyBorder="1" applyAlignment="1">
      <alignment vertical="center"/>
    </xf>
    <xf numFmtId="0" fontId="37" fillId="0" borderId="44" xfId="5" applyFont="1" applyBorder="1" applyAlignment="1">
      <alignment vertical="center"/>
    </xf>
    <xf numFmtId="14" fontId="37" fillId="0" borderId="43" xfId="5" applyNumberFormat="1" applyFont="1" applyBorder="1" applyAlignment="1">
      <alignment horizontal="center" vertical="center"/>
    </xf>
    <xf numFmtId="14" fontId="37" fillId="0" borderId="44" xfId="5" applyNumberFormat="1" applyFont="1" applyBorder="1" applyAlignment="1">
      <alignment horizontal="center" vertical="center"/>
    </xf>
    <xf numFmtId="0" fontId="37" fillId="0" borderId="43" xfId="5" applyFont="1" applyBorder="1" applyAlignment="1">
      <alignment horizontal="center" vertical="center" wrapText="1"/>
    </xf>
    <xf numFmtId="0" fontId="37" fillId="0" borderId="44" xfId="5" applyFont="1" applyBorder="1" applyAlignment="1">
      <alignment horizontal="center" vertical="center" wrapText="1"/>
    </xf>
    <xf numFmtId="0" fontId="36" fillId="0" borderId="43" xfId="5" applyFont="1" applyBorder="1" applyAlignment="1">
      <alignment vertical="center"/>
    </xf>
    <xf numFmtId="0" fontId="36" fillId="0" borderId="44" xfId="5" applyFont="1" applyBorder="1" applyAlignment="1">
      <alignment vertical="center"/>
    </xf>
    <xf numFmtId="14" fontId="37" fillId="0" borderId="43" xfId="0" applyNumberFormat="1" applyFont="1" applyBorder="1" applyAlignment="1">
      <alignment horizontal="center" vertical="center"/>
    </xf>
    <xf numFmtId="14" fontId="37" fillId="0" borderId="44" xfId="0" applyNumberFormat="1" applyFont="1" applyBorder="1" applyAlignment="1">
      <alignment horizontal="center" vertical="center"/>
    </xf>
    <xf numFmtId="0" fontId="37" fillId="0" borderId="43" xfId="0" applyFont="1" applyBorder="1" applyAlignment="1">
      <alignment horizontal="center" vertical="center" wrapText="1"/>
    </xf>
    <xf numFmtId="0" fontId="37" fillId="0" borderId="44" xfId="0" applyFont="1" applyBorder="1" applyAlignment="1">
      <alignment horizontal="center" vertical="center" wrapText="1"/>
    </xf>
    <xf numFmtId="0" fontId="37" fillId="0" borderId="43" xfId="0" applyFont="1" applyBorder="1" applyAlignment="1">
      <alignment horizontal="center" vertical="center"/>
    </xf>
    <xf numFmtId="0" fontId="37" fillId="0" borderId="44" xfId="0" applyFont="1" applyBorder="1" applyAlignment="1">
      <alignment horizontal="center" vertical="center"/>
    </xf>
    <xf numFmtId="0" fontId="37" fillId="0" borderId="43" xfId="5" applyFont="1" applyBorder="1" applyAlignment="1">
      <alignment horizontal="center" vertical="center"/>
    </xf>
    <xf numFmtId="0" fontId="37" fillId="0" borderId="44" xfId="5" applyFont="1" applyBorder="1" applyAlignment="1">
      <alignment horizontal="center" vertical="center"/>
    </xf>
    <xf numFmtId="0" fontId="4" fillId="0" borderId="0" xfId="0" applyFont="1" applyAlignment="1">
      <alignment horizontal="left" vertical="center" indent="5"/>
    </xf>
    <xf numFmtId="0" fontId="44" fillId="0" borderId="0" xfId="0" applyFont="1" applyAlignment="1">
      <alignment horizontal="justify" vertical="center"/>
    </xf>
    <xf numFmtId="0" fontId="36" fillId="0" borderId="0" xfId="0" applyFont="1" applyAlignment="1">
      <alignment horizontal="justify" vertical="center"/>
    </xf>
    <xf numFmtId="0" fontId="5" fillId="0" borderId="0" xfId="0" applyFont="1" applyAlignment="1">
      <alignment vertical="center" wrapText="1"/>
    </xf>
    <xf numFmtId="0" fontId="49" fillId="0" borderId="0" xfId="0" applyFont="1" applyAlignment="1">
      <alignment horizontal="justify" vertical="center"/>
    </xf>
    <xf numFmtId="0" fontId="36" fillId="0" borderId="0" xfId="0" applyFont="1" applyAlignment="1">
      <alignment horizontal="justify" vertical="center" wrapText="1"/>
    </xf>
    <xf numFmtId="0" fontId="46" fillId="0" borderId="0" xfId="0" applyFont="1" applyAlignment="1">
      <alignment horizontal="justify" vertical="center"/>
    </xf>
    <xf numFmtId="0" fontId="50" fillId="0" borderId="0" xfId="0" applyFont="1" applyAlignment="1">
      <alignment vertical="center"/>
    </xf>
    <xf numFmtId="0" fontId="50" fillId="0" borderId="0" xfId="0" applyFont="1" applyAlignment="1">
      <alignment horizontal="justify" vertical="center"/>
    </xf>
    <xf numFmtId="0" fontId="37" fillId="0" borderId="0" xfId="0" applyFont="1" applyAlignment="1">
      <alignment horizontal="justify" vertical="center"/>
    </xf>
    <xf numFmtId="16" fontId="50" fillId="0" borderId="0" xfId="0" applyNumberFormat="1" applyFont="1" applyAlignment="1">
      <alignment vertical="center"/>
    </xf>
    <xf numFmtId="0" fontId="5" fillId="0" borderId="0" xfId="0" applyFont="1" applyAlignment="1">
      <alignment vertical="center"/>
    </xf>
    <xf numFmtId="0" fontId="47" fillId="0" borderId="39" xfId="0" applyFont="1" applyBorder="1" applyAlignment="1">
      <alignment vertical="center"/>
    </xf>
    <xf numFmtId="0" fontId="47" fillId="0" borderId="41" xfId="0" applyFont="1" applyBorder="1" applyAlignment="1">
      <alignment vertical="center"/>
    </xf>
    <xf numFmtId="0" fontId="48" fillId="16" borderId="41" xfId="0" applyFont="1" applyFill="1" applyBorder="1" applyAlignment="1">
      <alignment vertical="center"/>
    </xf>
    <xf numFmtId="0" fontId="21" fillId="0" borderId="0" xfId="0" applyFont="1" applyAlignment="1">
      <alignment vertical="center" wrapText="1"/>
    </xf>
  </cellXfs>
  <cellStyles count="8">
    <cellStyle name="Hiperveza" xfId="6" builtinId="8"/>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Per cent 2" xfId="7" xr:uid="{3409EAAE-10B9-4430-8C53-5A77B353434B}"/>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heliosfaros.h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zoomScaleNormal="100" zoomScaleSheetLayoutView="100" workbookViewId="0">
      <selection activeCell="C30" sqref="C30"/>
    </sheetView>
  </sheetViews>
  <sheetFormatPr defaultColWidth="9.08984375" defaultRowHeight="14.5" x14ac:dyDescent="0.35"/>
  <cols>
    <col min="1" max="8" width="9.08984375" style="82"/>
    <col min="9" max="9" width="15.36328125" style="82" customWidth="1"/>
    <col min="10" max="10" width="9.08984375" style="82"/>
    <col min="11" max="13" width="9.08984375" style="80"/>
    <col min="14" max="14" width="9.08984375" style="81"/>
    <col min="15" max="20" width="9.08984375" style="80"/>
    <col min="21" max="16384" width="9.08984375" style="82"/>
  </cols>
  <sheetData>
    <row r="1" spans="1:20" ht="15.5" x14ac:dyDescent="0.35">
      <c r="A1" s="174" t="s">
        <v>307</v>
      </c>
      <c r="B1" s="175"/>
      <c r="C1" s="175"/>
      <c r="D1" s="78"/>
      <c r="E1" s="78"/>
      <c r="F1" s="78"/>
      <c r="G1" s="78"/>
      <c r="H1" s="78"/>
      <c r="I1" s="78"/>
      <c r="J1" s="79"/>
    </row>
    <row r="2" spans="1:20" ht="14.4" customHeight="1" x14ac:dyDescent="0.35">
      <c r="A2" s="176" t="s">
        <v>323</v>
      </c>
      <c r="B2" s="177"/>
      <c r="C2" s="177"/>
      <c r="D2" s="177"/>
      <c r="E2" s="177"/>
      <c r="F2" s="177"/>
      <c r="G2" s="177"/>
      <c r="H2" s="177"/>
      <c r="I2" s="177"/>
      <c r="J2" s="178"/>
      <c r="N2" s="81">
        <v>1</v>
      </c>
    </row>
    <row r="3" spans="1:20" x14ac:dyDescent="0.35">
      <c r="A3" s="83"/>
      <c r="B3" s="84"/>
      <c r="C3" s="84"/>
      <c r="D3" s="84"/>
      <c r="E3" s="84"/>
      <c r="F3" s="84"/>
      <c r="G3" s="84"/>
      <c r="H3" s="84"/>
      <c r="I3" s="84"/>
      <c r="J3" s="85"/>
      <c r="N3" s="81">
        <v>2</v>
      </c>
    </row>
    <row r="4" spans="1:20" ht="33.65" customHeight="1" x14ac:dyDescent="0.35">
      <c r="A4" s="179" t="s">
        <v>308</v>
      </c>
      <c r="B4" s="180"/>
      <c r="C4" s="180"/>
      <c r="D4" s="180"/>
      <c r="E4" s="181">
        <v>45658</v>
      </c>
      <c r="F4" s="182"/>
      <c r="G4" s="86" t="s">
        <v>0</v>
      </c>
      <c r="H4" s="181">
        <v>46022</v>
      </c>
      <c r="I4" s="182"/>
      <c r="J4" s="87"/>
      <c r="N4" s="81">
        <v>3</v>
      </c>
    </row>
    <row r="5" spans="1:20" s="80" customFormat="1" ht="10.25" customHeight="1" x14ac:dyDescent="0.35">
      <c r="A5" s="183"/>
      <c r="B5" s="184"/>
      <c r="C5" s="184"/>
      <c r="D5" s="184"/>
      <c r="E5" s="184"/>
      <c r="F5" s="184"/>
      <c r="G5" s="184"/>
      <c r="H5" s="184"/>
      <c r="I5" s="184"/>
      <c r="J5" s="185"/>
      <c r="N5" s="81">
        <v>4</v>
      </c>
    </row>
    <row r="6" spans="1:20" ht="20.399999999999999" customHeight="1" x14ac:dyDescent="0.35">
      <c r="A6" s="88"/>
      <c r="B6" s="89" t="s">
        <v>328</v>
      </c>
      <c r="C6" s="90"/>
      <c r="D6" s="90"/>
      <c r="E6" s="42">
        <v>2025</v>
      </c>
      <c r="F6" s="39"/>
      <c r="G6" s="86"/>
      <c r="H6" s="39"/>
      <c r="I6" s="40"/>
      <c r="J6" s="91"/>
    </row>
    <row r="7" spans="1:20" s="94" customFormat="1" ht="11" customHeight="1" x14ac:dyDescent="0.35">
      <c r="A7" s="88"/>
      <c r="B7" s="90"/>
      <c r="C7" s="90"/>
      <c r="D7" s="90"/>
      <c r="E7" s="41"/>
      <c r="F7" s="41"/>
      <c r="G7" s="86"/>
      <c r="H7" s="39"/>
      <c r="I7" s="40"/>
      <c r="J7" s="91"/>
      <c r="K7" s="92"/>
      <c r="L7" s="92"/>
      <c r="M7" s="92"/>
      <c r="N7" s="93"/>
      <c r="O7" s="92"/>
      <c r="P7" s="92"/>
      <c r="Q7" s="92"/>
      <c r="R7" s="92"/>
      <c r="S7" s="92"/>
      <c r="T7" s="92"/>
    </row>
    <row r="8" spans="1:20" ht="20.399999999999999" customHeight="1" x14ac:dyDescent="0.35">
      <c r="A8" s="88"/>
      <c r="B8" s="89" t="s">
        <v>329</v>
      </c>
      <c r="C8" s="90"/>
      <c r="D8" s="90"/>
      <c r="E8" s="42">
        <v>1</v>
      </c>
      <c r="F8" s="39"/>
      <c r="G8" s="86"/>
      <c r="H8" s="39"/>
      <c r="I8" s="40"/>
      <c r="J8" s="91"/>
    </row>
    <row r="9" spans="1:20" s="94" customFormat="1" ht="11" customHeight="1" x14ac:dyDescent="0.35">
      <c r="A9" s="88"/>
      <c r="B9" s="90"/>
      <c r="C9" s="90"/>
      <c r="D9" s="90"/>
      <c r="E9" s="41"/>
      <c r="F9" s="41"/>
      <c r="G9" s="86"/>
      <c r="H9" s="41"/>
      <c r="I9" s="43"/>
      <c r="J9" s="91"/>
      <c r="K9" s="92"/>
      <c r="L9" s="92"/>
      <c r="M9" s="92"/>
      <c r="N9" s="93"/>
      <c r="O9" s="92"/>
      <c r="P9" s="92"/>
      <c r="Q9" s="92"/>
      <c r="R9" s="92"/>
      <c r="S9" s="92"/>
      <c r="T9" s="92"/>
    </row>
    <row r="10" spans="1:20" ht="38" customHeight="1" x14ac:dyDescent="0.35">
      <c r="A10" s="193" t="s">
        <v>330</v>
      </c>
      <c r="B10" s="194"/>
      <c r="C10" s="194"/>
      <c r="D10" s="194"/>
      <c r="E10" s="194"/>
      <c r="F10" s="194"/>
      <c r="G10" s="194"/>
      <c r="H10" s="194"/>
      <c r="I10" s="194"/>
      <c r="J10" s="95"/>
    </row>
    <row r="11" spans="1:20" ht="24.65" customHeight="1" x14ac:dyDescent="0.35">
      <c r="A11" s="195" t="s">
        <v>309</v>
      </c>
      <c r="B11" s="196"/>
      <c r="C11" s="188" t="s">
        <v>448</v>
      </c>
      <c r="D11" s="189"/>
      <c r="E11" s="96"/>
      <c r="F11" s="197" t="s">
        <v>331</v>
      </c>
      <c r="G11" s="187"/>
      <c r="H11" s="198" t="s">
        <v>447</v>
      </c>
      <c r="I11" s="199"/>
      <c r="J11" s="97"/>
    </row>
    <row r="12" spans="1:20" ht="14.4" customHeight="1" x14ac:dyDescent="0.35">
      <c r="A12" s="98"/>
      <c r="B12" s="77"/>
      <c r="C12" s="77"/>
      <c r="D12" s="77"/>
      <c r="E12" s="191"/>
      <c r="F12" s="191"/>
      <c r="G12" s="191"/>
      <c r="H12" s="191"/>
      <c r="I12" s="99"/>
      <c r="J12" s="97"/>
    </row>
    <row r="13" spans="1:20" ht="21" customHeight="1" x14ac:dyDescent="0.35">
      <c r="A13" s="186" t="s">
        <v>324</v>
      </c>
      <c r="B13" s="187"/>
      <c r="C13" s="188" t="s">
        <v>449</v>
      </c>
      <c r="D13" s="189"/>
      <c r="E13" s="190"/>
      <c r="F13" s="191"/>
      <c r="G13" s="191"/>
      <c r="H13" s="191"/>
      <c r="I13" s="99"/>
      <c r="J13" s="97"/>
    </row>
    <row r="14" spans="1:20" ht="11" customHeight="1" x14ac:dyDescent="0.35">
      <c r="A14" s="96"/>
      <c r="B14" s="99"/>
      <c r="C14" s="77"/>
      <c r="D14" s="77"/>
      <c r="E14" s="192"/>
      <c r="F14" s="192"/>
      <c r="G14" s="192"/>
      <c r="H14" s="192"/>
      <c r="I14" s="77"/>
      <c r="J14" s="100"/>
    </row>
    <row r="15" spans="1:20" ht="23" customHeight="1" x14ac:dyDescent="0.35">
      <c r="A15" s="186" t="s">
        <v>310</v>
      </c>
      <c r="B15" s="187"/>
      <c r="C15" s="188" t="s">
        <v>450</v>
      </c>
      <c r="D15" s="189"/>
      <c r="E15" s="206"/>
      <c r="F15" s="207"/>
      <c r="G15" s="101" t="s">
        <v>332</v>
      </c>
      <c r="H15" s="198" t="s">
        <v>454</v>
      </c>
      <c r="I15" s="199"/>
      <c r="J15" s="102"/>
    </row>
    <row r="16" spans="1:20" ht="11" customHeight="1" x14ac:dyDescent="0.35">
      <c r="A16" s="96"/>
      <c r="B16" s="99"/>
      <c r="C16" s="77"/>
      <c r="D16" s="77"/>
      <c r="E16" s="192"/>
      <c r="F16" s="192"/>
      <c r="G16" s="192"/>
      <c r="H16" s="192"/>
      <c r="I16" s="77"/>
      <c r="J16" s="100"/>
    </row>
    <row r="17" spans="1:10" ht="23" customHeight="1" x14ac:dyDescent="0.35">
      <c r="A17" s="103"/>
      <c r="B17" s="101" t="s">
        <v>333</v>
      </c>
      <c r="C17" s="188" t="s">
        <v>451</v>
      </c>
      <c r="D17" s="189"/>
      <c r="E17" s="104"/>
      <c r="F17" s="104"/>
      <c r="G17" s="104"/>
      <c r="H17" s="104"/>
      <c r="I17" s="104"/>
      <c r="J17" s="102"/>
    </row>
    <row r="18" spans="1:10" x14ac:dyDescent="0.35">
      <c r="A18" s="200"/>
      <c r="B18" s="201"/>
      <c r="C18" s="192"/>
      <c r="D18" s="192"/>
      <c r="E18" s="192"/>
      <c r="F18" s="192"/>
      <c r="G18" s="192"/>
      <c r="H18" s="192"/>
      <c r="I18" s="77"/>
      <c r="J18" s="100"/>
    </row>
    <row r="19" spans="1:10" x14ac:dyDescent="0.35">
      <c r="A19" s="195" t="s">
        <v>311</v>
      </c>
      <c r="B19" s="202"/>
      <c r="C19" s="203" t="s">
        <v>452</v>
      </c>
      <c r="D19" s="204"/>
      <c r="E19" s="204"/>
      <c r="F19" s="204"/>
      <c r="G19" s="204"/>
      <c r="H19" s="204"/>
      <c r="I19" s="204"/>
      <c r="J19" s="205"/>
    </row>
    <row r="20" spans="1:10" x14ac:dyDescent="0.35">
      <c r="A20" s="98"/>
      <c r="B20" s="77"/>
      <c r="C20" s="105"/>
      <c r="D20" s="77"/>
      <c r="E20" s="192"/>
      <c r="F20" s="192"/>
      <c r="G20" s="192"/>
      <c r="H20" s="192"/>
      <c r="I20" s="77"/>
      <c r="J20" s="100"/>
    </row>
    <row r="21" spans="1:10" x14ac:dyDescent="0.35">
      <c r="A21" s="195" t="s">
        <v>312</v>
      </c>
      <c r="B21" s="202"/>
      <c r="C21" s="198">
        <v>21460</v>
      </c>
      <c r="D21" s="199"/>
      <c r="E21" s="192"/>
      <c r="F21" s="192"/>
      <c r="G21" s="203" t="s">
        <v>453</v>
      </c>
      <c r="H21" s="204"/>
      <c r="I21" s="204"/>
      <c r="J21" s="205"/>
    </row>
    <row r="22" spans="1:10" x14ac:dyDescent="0.35">
      <c r="A22" s="98"/>
      <c r="B22" s="77"/>
      <c r="C22" s="77"/>
      <c r="D22" s="77"/>
      <c r="E22" s="192"/>
      <c r="F22" s="192"/>
      <c r="G22" s="192"/>
      <c r="H22" s="192"/>
      <c r="I22" s="77"/>
      <c r="J22" s="100"/>
    </row>
    <row r="23" spans="1:10" x14ac:dyDescent="0.35">
      <c r="A23" s="195" t="s">
        <v>313</v>
      </c>
      <c r="B23" s="202"/>
      <c r="C23" s="203" t="s">
        <v>455</v>
      </c>
      <c r="D23" s="204"/>
      <c r="E23" s="204"/>
      <c r="F23" s="204"/>
      <c r="G23" s="204"/>
      <c r="H23" s="204"/>
      <c r="I23" s="204"/>
      <c r="J23" s="205"/>
    </row>
    <row r="24" spans="1:10" x14ac:dyDescent="0.35">
      <c r="A24" s="98"/>
      <c r="B24" s="77"/>
      <c r="C24" s="77"/>
      <c r="D24" s="77"/>
      <c r="E24" s="192"/>
      <c r="F24" s="192"/>
      <c r="G24" s="192"/>
      <c r="H24" s="192"/>
      <c r="I24" s="77"/>
      <c r="J24" s="100"/>
    </row>
    <row r="25" spans="1:10" x14ac:dyDescent="0.35">
      <c r="A25" s="195" t="s">
        <v>314</v>
      </c>
      <c r="B25" s="202"/>
      <c r="C25" s="209" t="s">
        <v>456</v>
      </c>
      <c r="D25" s="210"/>
      <c r="E25" s="210"/>
      <c r="F25" s="210"/>
      <c r="G25" s="210"/>
      <c r="H25" s="210"/>
      <c r="I25" s="210"/>
      <c r="J25" s="211"/>
    </row>
    <row r="26" spans="1:10" x14ac:dyDescent="0.35">
      <c r="A26" s="98"/>
      <c r="B26" s="77"/>
      <c r="C26" s="105"/>
      <c r="D26" s="77"/>
      <c r="E26" s="192"/>
      <c r="F26" s="192"/>
      <c r="G26" s="192"/>
      <c r="H26" s="192"/>
      <c r="I26" s="77"/>
      <c r="J26" s="100"/>
    </row>
    <row r="27" spans="1:10" x14ac:dyDescent="0.35">
      <c r="A27" s="195" t="s">
        <v>315</v>
      </c>
      <c r="B27" s="202"/>
      <c r="C27" s="209" t="s">
        <v>457</v>
      </c>
      <c r="D27" s="210"/>
      <c r="E27" s="210"/>
      <c r="F27" s="210"/>
      <c r="G27" s="210"/>
      <c r="H27" s="210"/>
      <c r="I27" s="210"/>
      <c r="J27" s="211"/>
    </row>
    <row r="28" spans="1:10" ht="14" customHeight="1" x14ac:dyDescent="0.35">
      <c r="A28" s="98"/>
      <c r="B28" s="77"/>
      <c r="C28" s="105"/>
      <c r="D28" s="77"/>
      <c r="E28" s="192"/>
      <c r="F28" s="192"/>
      <c r="G28" s="192"/>
      <c r="H28" s="192"/>
      <c r="I28" s="77"/>
      <c r="J28" s="100"/>
    </row>
    <row r="29" spans="1:10" ht="23" customHeight="1" x14ac:dyDescent="0.35">
      <c r="A29" s="186" t="s">
        <v>325</v>
      </c>
      <c r="B29" s="202"/>
      <c r="C29" s="44">
        <v>87</v>
      </c>
      <c r="D29" s="106"/>
      <c r="E29" s="208"/>
      <c r="F29" s="208"/>
      <c r="G29" s="208"/>
      <c r="H29" s="208"/>
      <c r="I29" s="107"/>
      <c r="J29" s="108"/>
    </row>
    <row r="30" spans="1:10" x14ac:dyDescent="0.35">
      <c r="A30" s="98"/>
      <c r="B30" s="77"/>
      <c r="C30" s="77"/>
      <c r="D30" s="77"/>
      <c r="E30" s="192"/>
      <c r="F30" s="192"/>
      <c r="G30" s="192"/>
      <c r="H30" s="192"/>
      <c r="I30" s="107"/>
      <c r="J30" s="108"/>
    </row>
    <row r="31" spans="1:10" x14ac:dyDescent="0.35">
      <c r="A31" s="195" t="s">
        <v>316</v>
      </c>
      <c r="B31" s="202"/>
      <c r="C31" s="45" t="s">
        <v>336</v>
      </c>
      <c r="D31" s="212" t="s">
        <v>334</v>
      </c>
      <c r="E31" s="213"/>
      <c r="F31" s="213"/>
      <c r="G31" s="213"/>
      <c r="H31" s="77"/>
      <c r="I31" s="109" t="s">
        <v>335</v>
      </c>
      <c r="J31" s="110" t="s">
        <v>336</v>
      </c>
    </row>
    <row r="32" spans="1:10" x14ac:dyDescent="0.35">
      <c r="A32" s="195"/>
      <c r="B32" s="202"/>
      <c r="C32" s="111"/>
      <c r="D32" s="86"/>
      <c r="E32" s="207"/>
      <c r="F32" s="207"/>
      <c r="G32" s="207"/>
      <c r="H32" s="207"/>
      <c r="I32" s="107"/>
      <c r="J32" s="108"/>
    </row>
    <row r="33" spans="1:10" x14ac:dyDescent="0.35">
      <c r="A33" s="195" t="s">
        <v>326</v>
      </c>
      <c r="B33" s="202"/>
      <c r="C33" s="44" t="s">
        <v>338</v>
      </c>
      <c r="D33" s="212" t="s">
        <v>337</v>
      </c>
      <c r="E33" s="213"/>
      <c r="F33" s="213"/>
      <c r="G33" s="213"/>
      <c r="H33" s="104"/>
      <c r="I33" s="109" t="s">
        <v>338</v>
      </c>
      <c r="J33" s="110" t="s">
        <v>339</v>
      </c>
    </row>
    <row r="34" spans="1:10" x14ac:dyDescent="0.35">
      <c r="A34" s="98"/>
      <c r="B34" s="77"/>
      <c r="C34" s="77"/>
      <c r="D34" s="77"/>
      <c r="E34" s="192"/>
      <c r="F34" s="192"/>
      <c r="G34" s="192"/>
      <c r="H34" s="192"/>
      <c r="I34" s="77"/>
      <c r="J34" s="100"/>
    </row>
    <row r="35" spans="1:10" x14ac:dyDescent="0.35">
      <c r="A35" s="212" t="s">
        <v>327</v>
      </c>
      <c r="B35" s="213"/>
      <c r="C35" s="213"/>
      <c r="D35" s="213"/>
      <c r="E35" s="213" t="s">
        <v>317</v>
      </c>
      <c r="F35" s="213"/>
      <c r="G35" s="213"/>
      <c r="H35" s="213"/>
      <c r="I35" s="213"/>
      <c r="J35" s="112" t="s">
        <v>318</v>
      </c>
    </row>
    <row r="36" spans="1:10" x14ac:dyDescent="0.35">
      <c r="A36" s="98"/>
      <c r="B36" s="77"/>
      <c r="C36" s="77"/>
      <c r="D36" s="77"/>
      <c r="E36" s="192"/>
      <c r="F36" s="192"/>
      <c r="G36" s="192"/>
      <c r="H36" s="192"/>
      <c r="I36" s="77"/>
      <c r="J36" s="108"/>
    </row>
    <row r="37" spans="1:10" x14ac:dyDescent="0.35">
      <c r="A37" s="214" t="s">
        <v>530</v>
      </c>
      <c r="B37" s="215"/>
      <c r="C37" s="215"/>
      <c r="D37" s="215"/>
      <c r="E37" s="214" t="s">
        <v>531</v>
      </c>
      <c r="F37" s="215"/>
      <c r="G37" s="215"/>
      <c r="H37" s="215"/>
      <c r="I37" s="216"/>
      <c r="J37" s="76">
        <v>2710455</v>
      </c>
    </row>
    <row r="38" spans="1:10" x14ac:dyDescent="0.35">
      <c r="A38" s="98"/>
      <c r="B38" s="77"/>
      <c r="C38" s="105"/>
      <c r="D38" s="217"/>
      <c r="E38" s="217"/>
      <c r="F38" s="217"/>
      <c r="G38" s="217"/>
      <c r="H38" s="217"/>
      <c r="I38" s="217"/>
      <c r="J38" s="100"/>
    </row>
    <row r="39" spans="1:10" x14ac:dyDescent="0.35">
      <c r="A39" s="214"/>
      <c r="B39" s="215"/>
      <c r="C39" s="215"/>
      <c r="D39" s="216"/>
      <c r="E39" s="214"/>
      <c r="F39" s="215"/>
      <c r="G39" s="215"/>
      <c r="H39" s="215"/>
      <c r="I39" s="216"/>
      <c r="J39" s="44"/>
    </row>
    <row r="40" spans="1:10" x14ac:dyDescent="0.35">
      <c r="A40" s="98"/>
      <c r="B40" s="77"/>
      <c r="C40" s="105"/>
      <c r="D40" s="113"/>
      <c r="E40" s="217"/>
      <c r="F40" s="217"/>
      <c r="G40" s="217"/>
      <c r="H40" s="217"/>
      <c r="I40" s="99"/>
      <c r="J40" s="100"/>
    </row>
    <row r="41" spans="1:10" x14ac:dyDescent="0.35">
      <c r="A41" s="214"/>
      <c r="B41" s="215"/>
      <c r="C41" s="215"/>
      <c r="D41" s="216"/>
      <c r="E41" s="214"/>
      <c r="F41" s="215"/>
      <c r="G41" s="215"/>
      <c r="H41" s="215"/>
      <c r="I41" s="216"/>
      <c r="J41" s="44"/>
    </row>
    <row r="42" spans="1:10" x14ac:dyDescent="0.35">
      <c r="A42" s="98"/>
      <c r="B42" s="77"/>
      <c r="C42" s="105"/>
      <c r="D42" s="113"/>
      <c r="E42" s="217"/>
      <c r="F42" s="217"/>
      <c r="G42" s="217"/>
      <c r="H42" s="217"/>
      <c r="I42" s="99"/>
      <c r="J42" s="100"/>
    </row>
    <row r="43" spans="1:10" x14ac:dyDescent="0.35">
      <c r="A43" s="214"/>
      <c r="B43" s="215"/>
      <c r="C43" s="215"/>
      <c r="D43" s="216"/>
      <c r="E43" s="214"/>
      <c r="F43" s="215"/>
      <c r="G43" s="215"/>
      <c r="H43" s="215"/>
      <c r="I43" s="216"/>
      <c r="J43" s="44"/>
    </row>
    <row r="44" spans="1:10" x14ac:dyDescent="0.35">
      <c r="A44" s="114"/>
      <c r="B44" s="105"/>
      <c r="C44" s="218"/>
      <c r="D44" s="218"/>
      <c r="E44" s="192"/>
      <c r="F44" s="192"/>
      <c r="G44" s="218"/>
      <c r="H44" s="218"/>
      <c r="I44" s="218"/>
      <c r="J44" s="100"/>
    </row>
    <row r="45" spans="1:10" x14ac:dyDescent="0.35">
      <c r="A45" s="214"/>
      <c r="B45" s="215"/>
      <c r="C45" s="215"/>
      <c r="D45" s="216"/>
      <c r="E45" s="214"/>
      <c r="F45" s="215"/>
      <c r="G45" s="215"/>
      <c r="H45" s="215"/>
      <c r="I45" s="216"/>
      <c r="J45" s="44"/>
    </row>
    <row r="46" spans="1:10" x14ac:dyDescent="0.35">
      <c r="A46" s="114"/>
      <c r="B46" s="105"/>
      <c r="C46" s="105"/>
      <c r="D46" s="77"/>
      <c r="E46" s="192"/>
      <c r="F46" s="192"/>
      <c r="G46" s="218"/>
      <c r="H46" s="218"/>
      <c r="I46" s="77"/>
      <c r="J46" s="100"/>
    </row>
    <row r="47" spans="1:10" x14ac:dyDescent="0.35">
      <c r="A47" s="214"/>
      <c r="B47" s="215"/>
      <c r="C47" s="215"/>
      <c r="D47" s="216"/>
      <c r="E47" s="214"/>
      <c r="F47" s="215"/>
      <c r="G47" s="215"/>
      <c r="H47" s="215"/>
      <c r="I47" s="216"/>
      <c r="J47" s="44"/>
    </row>
    <row r="48" spans="1:10" x14ac:dyDescent="0.35">
      <c r="A48" s="114"/>
      <c r="B48" s="105"/>
      <c r="C48" s="105"/>
      <c r="D48" s="77"/>
      <c r="E48" s="192"/>
      <c r="F48" s="192"/>
      <c r="G48" s="218"/>
      <c r="H48" s="218"/>
      <c r="I48" s="77"/>
      <c r="J48" s="115" t="s">
        <v>340</v>
      </c>
    </row>
    <row r="49" spans="1:10" x14ac:dyDescent="0.35">
      <c r="A49" s="114"/>
      <c r="B49" s="105"/>
      <c r="C49" s="105"/>
      <c r="D49" s="77"/>
      <c r="E49" s="192"/>
      <c r="F49" s="192"/>
      <c r="G49" s="218"/>
      <c r="H49" s="218"/>
      <c r="I49" s="77"/>
      <c r="J49" s="115" t="s">
        <v>341</v>
      </c>
    </row>
    <row r="50" spans="1:10" ht="14.4" customHeight="1" x14ac:dyDescent="0.35">
      <c r="A50" s="186" t="s">
        <v>319</v>
      </c>
      <c r="B50" s="197"/>
      <c r="C50" s="198" t="s">
        <v>341</v>
      </c>
      <c r="D50" s="199"/>
      <c r="E50" s="223" t="s">
        <v>342</v>
      </c>
      <c r="F50" s="224"/>
      <c r="G50" s="203"/>
      <c r="H50" s="204"/>
      <c r="I50" s="204"/>
      <c r="J50" s="205"/>
    </row>
    <row r="51" spans="1:10" x14ac:dyDescent="0.35">
      <c r="A51" s="114"/>
      <c r="B51" s="105"/>
      <c r="C51" s="218"/>
      <c r="D51" s="218"/>
      <c r="E51" s="192"/>
      <c r="F51" s="192"/>
      <c r="G51" s="225" t="s">
        <v>343</v>
      </c>
      <c r="H51" s="225"/>
      <c r="I51" s="225"/>
      <c r="J51" s="91"/>
    </row>
    <row r="52" spans="1:10" ht="14" customHeight="1" x14ac:dyDescent="0.35">
      <c r="A52" s="186" t="s">
        <v>320</v>
      </c>
      <c r="B52" s="197"/>
      <c r="C52" s="203" t="s">
        <v>458</v>
      </c>
      <c r="D52" s="204"/>
      <c r="E52" s="204"/>
      <c r="F52" s="204"/>
      <c r="G52" s="204"/>
      <c r="H52" s="204"/>
      <c r="I52" s="204"/>
      <c r="J52" s="205"/>
    </row>
    <row r="53" spans="1:10" x14ac:dyDescent="0.35">
      <c r="A53" s="98"/>
      <c r="B53" s="77"/>
      <c r="C53" s="208" t="s">
        <v>321</v>
      </c>
      <c r="D53" s="208"/>
      <c r="E53" s="208"/>
      <c r="F53" s="208"/>
      <c r="G53" s="208"/>
      <c r="H53" s="208"/>
      <c r="I53" s="208"/>
      <c r="J53" s="100"/>
    </row>
    <row r="54" spans="1:10" x14ac:dyDescent="0.35">
      <c r="A54" s="186" t="s">
        <v>322</v>
      </c>
      <c r="B54" s="197"/>
      <c r="C54" s="219" t="s">
        <v>459</v>
      </c>
      <c r="D54" s="220"/>
      <c r="E54" s="221"/>
      <c r="F54" s="192"/>
      <c r="G54" s="192"/>
      <c r="H54" s="213"/>
      <c r="I54" s="213"/>
      <c r="J54" s="222"/>
    </row>
    <row r="55" spans="1:10" x14ac:dyDescent="0.35">
      <c r="A55" s="98"/>
      <c r="B55" s="77"/>
      <c r="C55" s="105"/>
      <c r="D55" s="77"/>
      <c r="E55" s="192"/>
      <c r="F55" s="192"/>
      <c r="G55" s="192"/>
      <c r="H55" s="192"/>
      <c r="I55" s="77"/>
      <c r="J55" s="100"/>
    </row>
    <row r="56" spans="1:10" ht="14.4" customHeight="1" x14ac:dyDescent="0.35">
      <c r="A56" s="186" t="s">
        <v>314</v>
      </c>
      <c r="B56" s="197"/>
      <c r="C56" s="226" t="s">
        <v>550</v>
      </c>
      <c r="D56" s="227"/>
      <c r="E56" s="227"/>
      <c r="F56" s="227"/>
      <c r="G56" s="227"/>
      <c r="H56" s="227"/>
      <c r="I56" s="227"/>
      <c r="J56" s="228"/>
    </row>
    <row r="57" spans="1:10" x14ac:dyDescent="0.35">
      <c r="A57" s="98"/>
      <c r="B57" s="77"/>
      <c r="C57" s="77"/>
      <c r="D57" s="77"/>
      <c r="E57" s="192"/>
      <c r="F57" s="192"/>
      <c r="G57" s="192"/>
      <c r="H57" s="192"/>
      <c r="I57" s="77"/>
      <c r="J57" s="100"/>
    </row>
    <row r="58" spans="1:10" x14ac:dyDescent="0.35">
      <c r="A58" s="186" t="s">
        <v>344</v>
      </c>
      <c r="B58" s="197"/>
      <c r="C58" s="226" t="s">
        <v>460</v>
      </c>
      <c r="D58" s="227"/>
      <c r="E58" s="227"/>
      <c r="F58" s="227"/>
      <c r="G58" s="227"/>
      <c r="H58" s="227"/>
      <c r="I58" s="227"/>
      <c r="J58" s="228"/>
    </row>
    <row r="59" spans="1:10" ht="14.4" customHeight="1" x14ac:dyDescent="0.35">
      <c r="A59" s="98"/>
      <c r="B59" s="77"/>
      <c r="C59" s="229" t="s">
        <v>345</v>
      </c>
      <c r="D59" s="229"/>
      <c r="E59" s="229"/>
      <c r="F59" s="229"/>
      <c r="G59" s="77"/>
      <c r="H59" s="77"/>
      <c r="I59" s="77"/>
      <c r="J59" s="100"/>
    </row>
    <row r="60" spans="1:10" x14ac:dyDescent="0.35">
      <c r="A60" s="186" t="s">
        <v>346</v>
      </c>
      <c r="B60" s="197"/>
      <c r="C60" s="226" t="s">
        <v>461</v>
      </c>
      <c r="D60" s="227"/>
      <c r="E60" s="227"/>
      <c r="F60" s="227"/>
      <c r="G60" s="227"/>
      <c r="H60" s="227"/>
      <c r="I60" s="227"/>
      <c r="J60" s="228"/>
    </row>
    <row r="61" spans="1:10" ht="14.4" customHeight="1" x14ac:dyDescent="0.35">
      <c r="A61" s="116"/>
      <c r="B61" s="117"/>
      <c r="C61" s="230" t="s">
        <v>347</v>
      </c>
      <c r="D61" s="230"/>
      <c r="E61" s="230"/>
      <c r="F61" s="230"/>
      <c r="G61" s="230"/>
      <c r="H61" s="117"/>
      <c r="I61" s="117"/>
      <c r="J61" s="118"/>
    </row>
    <row r="68" ht="27" customHeight="1" x14ac:dyDescent="0.35"/>
    <row r="72" ht="38.4" customHeight="1" x14ac:dyDescent="0.3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pageMargins left="0.31496062992125984" right="0.31496062992125984" top="0.39370078740157483" bottom="0.3937007874015748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activeCell="I18" sqref="I18"/>
    </sheetView>
  </sheetViews>
  <sheetFormatPr defaultColWidth="8.90625" defaultRowHeight="12.5" x14ac:dyDescent="0.25"/>
  <cols>
    <col min="1" max="7" width="8.90625" style="119"/>
    <col min="8" max="9" width="16.453125" style="122" customWidth="1"/>
    <col min="10" max="10" width="10.36328125" style="119" bestFit="1" customWidth="1"/>
    <col min="11" max="16384" width="8.90625" style="119"/>
  </cols>
  <sheetData>
    <row r="1" spans="1:9" x14ac:dyDescent="0.25">
      <c r="A1" s="234" t="s">
        <v>1</v>
      </c>
      <c r="B1" s="235"/>
      <c r="C1" s="235"/>
      <c r="D1" s="235"/>
      <c r="E1" s="235"/>
      <c r="F1" s="235"/>
      <c r="G1" s="235"/>
      <c r="H1" s="235"/>
      <c r="I1" s="235"/>
    </row>
    <row r="2" spans="1:9" x14ac:dyDescent="0.25">
      <c r="A2" s="236" t="s">
        <v>640</v>
      </c>
      <c r="B2" s="237"/>
      <c r="C2" s="237"/>
      <c r="D2" s="237"/>
      <c r="E2" s="237"/>
      <c r="F2" s="237"/>
      <c r="G2" s="237"/>
      <c r="H2" s="237"/>
      <c r="I2" s="237"/>
    </row>
    <row r="3" spans="1:9" x14ac:dyDescent="0.25">
      <c r="A3" s="238" t="s">
        <v>446</v>
      </c>
      <c r="B3" s="238"/>
      <c r="C3" s="238"/>
      <c r="D3" s="238"/>
      <c r="E3" s="238"/>
      <c r="F3" s="238"/>
      <c r="G3" s="238"/>
      <c r="H3" s="238"/>
      <c r="I3" s="238"/>
    </row>
    <row r="4" spans="1:9" x14ac:dyDescent="0.25">
      <c r="A4" s="239" t="s">
        <v>532</v>
      </c>
      <c r="B4" s="240"/>
      <c r="C4" s="240"/>
      <c r="D4" s="240"/>
      <c r="E4" s="240"/>
      <c r="F4" s="240"/>
      <c r="G4" s="240"/>
      <c r="H4" s="240"/>
      <c r="I4" s="241"/>
    </row>
    <row r="5" spans="1:9" ht="31.5" x14ac:dyDescent="0.25">
      <c r="A5" s="244" t="s">
        <v>2</v>
      </c>
      <c r="B5" s="245"/>
      <c r="C5" s="245"/>
      <c r="D5" s="245"/>
      <c r="E5" s="245"/>
      <c r="F5" s="245"/>
      <c r="G5" s="124" t="s">
        <v>101</v>
      </c>
      <c r="H5" s="10" t="s">
        <v>296</v>
      </c>
      <c r="I5" s="10" t="s">
        <v>297</v>
      </c>
    </row>
    <row r="6" spans="1:9" x14ac:dyDescent="0.25">
      <c r="A6" s="242">
        <v>1</v>
      </c>
      <c r="B6" s="243"/>
      <c r="C6" s="243"/>
      <c r="D6" s="243"/>
      <c r="E6" s="243"/>
      <c r="F6" s="243"/>
      <c r="G6" s="123">
        <v>2</v>
      </c>
      <c r="H6" s="10">
        <v>3</v>
      </c>
      <c r="I6" s="10">
        <v>4</v>
      </c>
    </row>
    <row r="7" spans="1:9" x14ac:dyDescent="0.25">
      <c r="A7" s="246"/>
      <c r="B7" s="246"/>
      <c r="C7" s="246"/>
      <c r="D7" s="246"/>
      <c r="E7" s="246"/>
      <c r="F7" s="246"/>
      <c r="G7" s="246"/>
      <c r="H7" s="246"/>
      <c r="I7" s="246"/>
    </row>
    <row r="8" spans="1:9" ht="12.75" customHeight="1" x14ac:dyDescent="0.25">
      <c r="A8" s="247" t="s">
        <v>4</v>
      </c>
      <c r="B8" s="247"/>
      <c r="C8" s="247"/>
      <c r="D8" s="247"/>
      <c r="E8" s="247"/>
      <c r="F8" s="247"/>
      <c r="G8" s="11">
        <v>1</v>
      </c>
      <c r="H8" s="18">
        <v>0</v>
      </c>
      <c r="I8" s="18">
        <v>0</v>
      </c>
    </row>
    <row r="9" spans="1:9" ht="12.75" customHeight="1" x14ac:dyDescent="0.25">
      <c r="A9" s="233" t="s">
        <v>302</v>
      </c>
      <c r="B9" s="233"/>
      <c r="C9" s="233"/>
      <c r="D9" s="233"/>
      <c r="E9" s="233"/>
      <c r="F9" s="233"/>
      <c r="G9" s="12">
        <v>2</v>
      </c>
      <c r="H9" s="120">
        <f>H10+H17+H27+H38+H43</f>
        <v>56410440</v>
      </c>
      <c r="I9" s="120">
        <f>I10+I17+I27+I38+I43</f>
        <v>55760835</v>
      </c>
    </row>
    <row r="10" spans="1:9" ht="12.75" customHeight="1" x14ac:dyDescent="0.25">
      <c r="A10" s="232" t="s">
        <v>5</v>
      </c>
      <c r="B10" s="232"/>
      <c r="C10" s="232"/>
      <c r="D10" s="232"/>
      <c r="E10" s="232"/>
      <c r="F10" s="232"/>
      <c r="G10" s="12">
        <v>3</v>
      </c>
      <c r="H10" s="120">
        <f>H11+H12+H13+H14+H15+H16</f>
        <v>251561</v>
      </c>
      <c r="I10" s="120">
        <f>I11+I12+I13+I14+I15+I16</f>
        <v>253248</v>
      </c>
    </row>
    <row r="11" spans="1:9" ht="12.75" customHeight="1" x14ac:dyDescent="0.25">
      <c r="A11" s="231" t="s">
        <v>6</v>
      </c>
      <c r="B11" s="231"/>
      <c r="C11" s="231"/>
      <c r="D11" s="231"/>
      <c r="E11" s="231"/>
      <c r="F11" s="231"/>
      <c r="G11" s="11">
        <v>4</v>
      </c>
      <c r="H11" s="18">
        <v>0</v>
      </c>
      <c r="I11" s="18">
        <v>0</v>
      </c>
    </row>
    <row r="12" spans="1:9" ht="23" customHeight="1" x14ac:dyDescent="0.25">
      <c r="A12" s="231" t="s">
        <v>7</v>
      </c>
      <c r="B12" s="231"/>
      <c r="C12" s="231"/>
      <c r="D12" s="231"/>
      <c r="E12" s="231"/>
      <c r="F12" s="231"/>
      <c r="G12" s="11">
        <v>5</v>
      </c>
      <c r="H12" s="18">
        <v>51406</v>
      </c>
      <c r="I12" s="18">
        <v>58468</v>
      </c>
    </row>
    <row r="13" spans="1:9" ht="12.75" customHeight="1" x14ac:dyDescent="0.25">
      <c r="A13" s="231" t="s">
        <v>8</v>
      </c>
      <c r="B13" s="231"/>
      <c r="C13" s="231"/>
      <c r="D13" s="231"/>
      <c r="E13" s="231"/>
      <c r="F13" s="231"/>
      <c r="G13" s="11">
        <v>6</v>
      </c>
      <c r="H13" s="18">
        <v>0</v>
      </c>
      <c r="I13" s="18">
        <v>0</v>
      </c>
    </row>
    <row r="14" spans="1:9" ht="12.75" customHeight="1" x14ac:dyDescent="0.25">
      <c r="A14" s="231" t="s">
        <v>9</v>
      </c>
      <c r="B14" s="231"/>
      <c r="C14" s="231"/>
      <c r="D14" s="231"/>
      <c r="E14" s="231"/>
      <c r="F14" s="231"/>
      <c r="G14" s="11">
        <v>7</v>
      </c>
      <c r="H14" s="18">
        <v>0</v>
      </c>
      <c r="I14" s="18">
        <v>0</v>
      </c>
    </row>
    <row r="15" spans="1:9" ht="12.75" customHeight="1" x14ac:dyDescent="0.25">
      <c r="A15" s="231" t="s">
        <v>10</v>
      </c>
      <c r="B15" s="231"/>
      <c r="C15" s="231"/>
      <c r="D15" s="231"/>
      <c r="E15" s="231"/>
      <c r="F15" s="231"/>
      <c r="G15" s="11">
        <v>8</v>
      </c>
      <c r="H15" s="18">
        <v>0</v>
      </c>
      <c r="I15" s="18">
        <v>0</v>
      </c>
    </row>
    <row r="16" spans="1:9" ht="12.75" customHeight="1" x14ac:dyDescent="0.25">
      <c r="A16" s="231" t="s">
        <v>11</v>
      </c>
      <c r="B16" s="231"/>
      <c r="C16" s="231"/>
      <c r="D16" s="231"/>
      <c r="E16" s="231"/>
      <c r="F16" s="231"/>
      <c r="G16" s="11">
        <v>9</v>
      </c>
      <c r="H16" s="18">
        <v>200155</v>
      </c>
      <c r="I16" s="18">
        <v>194780</v>
      </c>
    </row>
    <row r="17" spans="1:9" ht="12.75" customHeight="1" x14ac:dyDescent="0.25">
      <c r="A17" s="232" t="s">
        <v>12</v>
      </c>
      <c r="B17" s="232"/>
      <c r="C17" s="232"/>
      <c r="D17" s="232"/>
      <c r="E17" s="232"/>
      <c r="F17" s="232"/>
      <c r="G17" s="12">
        <v>10</v>
      </c>
      <c r="H17" s="120">
        <f>H18+H19+H20+H21+H22+H23+H24+H25+H26</f>
        <v>56158879</v>
      </c>
      <c r="I17" s="120">
        <f>I18+I19+I20+I21+I22+I23+I24+I25+I26</f>
        <v>55507587</v>
      </c>
    </row>
    <row r="18" spans="1:9" ht="12.75" customHeight="1" x14ac:dyDescent="0.25">
      <c r="A18" s="231" t="s">
        <v>13</v>
      </c>
      <c r="B18" s="231"/>
      <c r="C18" s="231"/>
      <c r="D18" s="231"/>
      <c r="E18" s="231"/>
      <c r="F18" s="231"/>
      <c r="G18" s="11">
        <v>11</v>
      </c>
      <c r="H18" s="18">
        <v>11676292</v>
      </c>
      <c r="I18" s="18">
        <v>11676292</v>
      </c>
    </row>
    <row r="19" spans="1:9" ht="12.75" customHeight="1" x14ac:dyDescent="0.25">
      <c r="A19" s="231" t="s">
        <v>14</v>
      </c>
      <c r="B19" s="231"/>
      <c r="C19" s="231"/>
      <c r="D19" s="231"/>
      <c r="E19" s="231"/>
      <c r="F19" s="231"/>
      <c r="G19" s="11">
        <v>12</v>
      </c>
      <c r="H19" s="18">
        <v>37191572</v>
      </c>
      <c r="I19" s="18">
        <v>36799394</v>
      </c>
    </row>
    <row r="20" spans="1:9" ht="12.75" customHeight="1" x14ac:dyDescent="0.25">
      <c r="A20" s="231" t="s">
        <v>15</v>
      </c>
      <c r="B20" s="231"/>
      <c r="C20" s="231"/>
      <c r="D20" s="231"/>
      <c r="E20" s="231"/>
      <c r="F20" s="231"/>
      <c r="G20" s="11">
        <v>13</v>
      </c>
      <c r="H20" s="18">
        <v>3333932</v>
      </c>
      <c r="I20" s="18">
        <v>3140995</v>
      </c>
    </row>
    <row r="21" spans="1:9" ht="12.75" customHeight="1" x14ac:dyDescent="0.25">
      <c r="A21" s="231" t="s">
        <v>16</v>
      </c>
      <c r="B21" s="231"/>
      <c r="C21" s="231"/>
      <c r="D21" s="231"/>
      <c r="E21" s="231"/>
      <c r="F21" s="231"/>
      <c r="G21" s="11">
        <v>14</v>
      </c>
      <c r="H21" s="18">
        <v>1208852</v>
      </c>
      <c r="I21" s="18">
        <v>1095725</v>
      </c>
    </row>
    <row r="22" spans="1:9" ht="12.75" customHeight="1" x14ac:dyDescent="0.25">
      <c r="A22" s="231" t="s">
        <v>17</v>
      </c>
      <c r="B22" s="231"/>
      <c r="C22" s="231"/>
      <c r="D22" s="231"/>
      <c r="E22" s="231"/>
      <c r="F22" s="231"/>
      <c r="G22" s="11">
        <v>15</v>
      </c>
      <c r="H22" s="18">
        <v>0</v>
      </c>
      <c r="I22" s="18">
        <v>0</v>
      </c>
    </row>
    <row r="23" spans="1:9" ht="12.75" customHeight="1" x14ac:dyDescent="0.25">
      <c r="A23" s="231" t="s">
        <v>18</v>
      </c>
      <c r="B23" s="231"/>
      <c r="C23" s="231"/>
      <c r="D23" s="231"/>
      <c r="E23" s="231"/>
      <c r="F23" s="231"/>
      <c r="G23" s="11">
        <v>16</v>
      </c>
      <c r="H23" s="18">
        <v>25929</v>
      </c>
      <c r="I23" s="18">
        <v>24135</v>
      </c>
    </row>
    <row r="24" spans="1:9" ht="12.75" customHeight="1" x14ac:dyDescent="0.25">
      <c r="A24" s="231" t="s">
        <v>19</v>
      </c>
      <c r="B24" s="231"/>
      <c r="C24" s="231"/>
      <c r="D24" s="231"/>
      <c r="E24" s="231"/>
      <c r="F24" s="231"/>
      <c r="G24" s="11">
        <v>17</v>
      </c>
      <c r="H24" s="18">
        <v>1873961</v>
      </c>
      <c r="I24" s="18">
        <v>1930193</v>
      </c>
    </row>
    <row r="25" spans="1:9" ht="12.75" customHeight="1" x14ac:dyDescent="0.25">
      <c r="A25" s="231" t="s">
        <v>20</v>
      </c>
      <c r="B25" s="231"/>
      <c r="C25" s="231"/>
      <c r="D25" s="231"/>
      <c r="E25" s="231"/>
      <c r="F25" s="231"/>
      <c r="G25" s="11">
        <v>18</v>
      </c>
      <c r="H25" s="18">
        <v>0</v>
      </c>
      <c r="I25" s="18">
        <v>0</v>
      </c>
    </row>
    <row r="26" spans="1:9" ht="12.75" customHeight="1" x14ac:dyDescent="0.25">
      <c r="A26" s="231" t="s">
        <v>21</v>
      </c>
      <c r="B26" s="231"/>
      <c r="C26" s="231"/>
      <c r="D26" s="231"/>
      <c r="E26" s="231"/>
      <c r="F26" s="231"/>
      <c r="G26" s="11">
        <v>19</v>
      </c>
      <c r="H26" s="18">
        <v>848341</v>
      </c>
      <c r="I26" s="18">
        <v>840853</v>
      </c>
    </row>
    <row r="27" spans="1:9" ht="12.75" customHeight="1" x14ac:dyDescent="0.25">
      <c r="A27" s="232" t="s">
        <v>22</v>
      </c>
      <c r="B27" s="232"/>
      <c r="C27" s="232"/>
      <c r="D27" s="232"/>
      <c r="E27" s="232"/>
      <c r="F27" s="232"/>
      <c r="G27" s="12">
        <v>20</v>
      </c>
      <c r="H27" s="120">
        <f>SUM(H28:H37)</f>
        <v>0</v>
      </c>
      <c r="I27" s="120">
        <f>SUM(I28:I37)</f>
        <v>0</v>
      </c>
    </row>
    <row r="28" spans="1:9" ht="12.75" customHeight="1" x14ac:dyDescent="0.25">
      <c r="A28" s="231" t="s">
        <v>23</v>
      </c>
      <c r="B28" s="231"/>
      <c r="C28" s="231"/>
      <c r="D28" s="231"/>
      <c r="E28" s="231"/>
      <c r="F28" s="231"/>
      <c r="G28" s="11">
        <v>21</v>
      </c>
      <c r="H28" s="18">
        <v>0</v>
      </c>
      <c r="I28" s="18">
        <v>0</v>
      </c>
    </row>
    <row r="29" spans="1:9" ht="12.75" customHeight="1" x14ac:dyDescent="0.25">
      <c r="A29" s="231" t="s">
        <v>24</v>
      </c>
      <c r="B29" s="231"/>
      <c r="C29" s="231"/>
      <c r="D29" s="231"/>
      <c r="E29" s="231"/>
      <c r="F29" s="231"/>
      <c r="G29" s="11">
        <v>22</v>
      </c>
      <c r="H29" s="18">
        <v>0</v>
      </c>
      <c r="I29" s="18">
        <v>0</v>
      </c>
    </row>
    <row r="30" spans="1:9" ht="12.75" customHeight="1" x14ac:dyDescent="0.25">
      <c r="A30" s="231" t="s">
        <v>25</v>
      </c>
      <c r="B30" s="231"/>
      <c r="C30" s="231"/>
      <c r="D30" s="231"/>
      <c r="E30" s="231"/>
      <c r="F30" s="231"/>
      <c r="G30" s="11">
        <v>23</v>
      </c>
      <c r="H30" s="18">
        <v>0</v>
      </c>
      <c r="I30" s="18">
        <v>0</v>
      </c>
    </row>
    <row r="31" spans="1:9" ht="24" customHeight="1" x14ac:dyDescent="0.25">
      <c r="A31" s="231" t="s">
        <v>26</v>
      </c>
      <c r="B31" s="231"/>
      <c r="C31" s="231"/>
      <c r="D31" s="231"/>
      <c r="E31" s="231"/>
      <c r="F31" s="231"/>
      <c r="G31" s="11">
        <v>24</v>
      </c>
      <c r="H31" s="18">
        <v>0</v>
      </c>
      <c r="I31" s="18">
        <v>0</v>
      </c>
    </row>
    <row r="32" spans="1:9" ht="23.4" customHeight="1" x14ac:dyDescent="0.25">
      <c r="A32" s="231" t="s">
        <v>27</v>
      </c>
      <c r="B32" s="231"/>
      <c r="C32" s="231"/>
      <c r="D32" s="231"/>
      <c r="E32" s="231"/>
      <c r="F32" s="231"/>
      <c r="G32" s="11">
        <v>25</v>
      </c>
      <c r="H32" s="18">
        <v>0</v>
      </c>
      <c r="I32" s="18">
        <v>0</v>
      </c>
    </row>
    <row r="33" spans="1:9" ht="21.65" customHeight="1" x14ac:dyDescent="0.25">
      <c r="A33" s="231" t="s">
        <v>28</v>
      </c>
      <c r="B33" s="231"/>
      <c r="C33" s="231"/>
      <c r="D33" s="231"/>
      <c r="E33" s="231"/>
      <c r="F33" s="231"/>
      <c r="G33" s="11">
        <v>26</v>
      </c>
      <c r="H33" s="18">
        <v>0</v>
      </c>
      <c r="I33" s="18">
        <v>0</v>
      </c>
    </row>
    <row r="34" spans="1:9" ht="12.75" customHeight="1" x14ac:dyDescent="0.25">
      <c r="A34" s="231" t="s">
        <v>29</v>
      </c>
      <c r="B34" s="231"/>
      <c r="C34" s="231"/>
      <c r="D34" s="231"/>
      <c r="E34" s="231"/>
      <c r="F34" s="231"/>
      <c r="G34" s="11">
        <v>27</v>
      </c>
      <c r="H34" s="18">
        <v>0</v>
      </c>
      <c r="I34" s="18">
        <v>0</v>
      </c>
    </row>
    <row r="35" spans="1:9" ht="12.75" customHeight="1" x14ac:dyDescent="0.25">
      <c r="A35" s="231" t="s">
        <v>30</v>
      </c>
      <c r="B35" s="231"/>
      <c r="C35" s="231"/>
      <c r="D35" s="231"/>
      <c r="E35" s="231"/>
      <c r="F35" s="231"/>
      <c r="G35" s="11">
        <v>28</v>
      </c>
      <c r="H35" s="18">
        <v>0</v>
      </c>
      <c r="I35" s="18">
        <v>0</v>
      </c>
    </row>
    <row r="36" spans="1:9" ht="12.75" customHeight="1" x14ac:dyDescent="0.25">
      <c r="A36" s="231" t="s">
        <v>31</v>
      </c>
      <c r="B36" s="231"/>
      <c r="C36" s="231"/>
      <c r="D36" s="231"/>
      <c r="E36" s="231"/>
      <c r="F36" s="231"/>
      <c r="G36" s="11">
        <v>29</v>
      </c>
      <c r="H36" s="18">
        <v>0</v>
      </c>
      <c r="I36" s="18">
        <v>0</v>
      </c>
    </row>
    <row r="37" spans="1:9" ht="12.75" customHeight="1" x14ac:dyDescent="0.25">
      <c r="A37" s="231" t="s">
        <v>32</v>
      </c>
      <c r="B37" s="231"/>
      <c r="C37" s="231"/>
      <c r="D37" s="231"/>
      <c r="E37" s="231"/>
      <c r="F37" s="231"/>
      <c r="G37" s="11">
        <v>30</v>
      </c>
      <c r="H37" s="18">
        <v>0</v>
      </c>
      <c r="I37" s="18">
        <v>0</v>
      </c>
    </row>
    <row r="38" spans="1:9" ht="12.75" customHeight="1" x14ac:dyDescent="0.25">
      <c r="A38" s="232" t="s">
        <v>33</v>
      </c>
      <c r="B38" s="232"/>
      <c r="C38" s="232"/>
      <c r="D38" s="232"/>
      <c r="E38" s="232"/>
      <c r="F38" s="232"/>
      <c r="G38" s="12">
        <v>31</v>
      </c>
      <c r="H38" s="120">
        <f>H39+H40+H41+H42</f>
        <v>0</v>
      </c>
      <c r="I38" s="120">
        <f>I39+I40+I41+I42</f>
        <v>0</v>
      </c>
    </row>
    <row r="39" spans="1:9" ht="12.75" customHeight="1" x14ac:dyDescent="0.25">
      <c r="A39" s="231" t="s">
        <v>34</v>
      </c>
      <c r="B39" s="231"/>
      <c r="C39" s="231"/>
      <c r="D39" s="231"/>
      <c r="E39" s="231"/>
      <c r="F39" s="231"/>
      <c r="G39" s="11">
        <v>32</v>
      </c>
      <c r="H39" s="18">
        <v>0</v>
      </c>
      <c r="I39" s="18">
        <v>0</v>
      </c>
    </row>
    <row r="40" spans="1:9" ht="12.75" customHeight="1" x14ac:dyDescent="0.25">
      <c r="A40" s="231" t="s">
        <v>35</v>
      </c>
      <c r="B40" s="231"/>
      <c r="C40" s="231"/>
      <c r="D40" s="231"/>
      <c r="E40" s="231"/>
      <c r="F40" s="231"/>
      <c r="G40" s="11">
        <v>33</v>
      </c>
      <c r="H40" s="18">
        <v>0</v>
      </c>
      <c r="I40" s="18">
        <v>0</v>
      </c>
    </row>
    <row r="41" spans="1:9" ht="12.75" customHeight="1" x14ac:dyDescent="0.25">
      <c r="A41" s="231" t="s">
        <v>36</v>
      </c>
      <c r="B41" s="231"/>
      <c r="C41" s="231"/>
      <c r="D41" s="231"/>
      <c r="E41" s="231"/>
      <c r="F41" s="231"/>
      <c r="G41" s="11">
        <v>34</v>
      </c>
      <c r="H41" s="18">
        <v>0</v>
      </c>
      <c r="I41" s="18">
        <v>0</v>
      </c>
    </row>
    <row r="42" spans="1:9" ht="12.75" customHeight="1" x14ac:dyDescent="0.25">
      <c r="A42" s="231" t="s">
        <v>37</v>
      </c>
      <c r="B42" s="231"/>
      <c r="C42" s="231"/>
      <c r="D42" s="231"/>
      <c r="E42" s="231"/>
      <c r="F42" s="231"/>
      <c r="G42" s="11">
        <v>35</v>
      </c>
      <c r="H42" s="18">
        <v>0</v>
      </c>
      <c r="I42" s="18">
        <v>0</v>
      </c>
    </row>
    <row r="43" spans="1:9" ht="12.75" customHeight="1" x14ac:dyDescent="0.25">
      <c r="A43" s="231" t="s">
        <v>38</v>
      </c>
      <c r="B43" s="231"/>
      <c r="C43" s="231"/>
      <c r="D43" s="231"/>
      <c r="E43" s="231"/>
      <c r="F43" s="231"/>
      <c r="G43" s="11">
        <v>36</v>
      </c>
      <c r="H43" s="18">
        <v>0</v>
      </c>
      <c r="I43" s="18">
        <v>0</v>
      </c>
    </row>
    <row r="44" spans="1:9" ht="12.75" customHeight="1" x14ac:dyDescent="0.25">
      <c r="A44" s="233" t="s">
        <v>303</v>
      </c>
      <c r="B44" s="233"/>
      <c r="C44" s="233"/>
      <c r="D44" s="233"/>
      <c r="E44" s="233"/>
      <c r="F44" s="233"/>
      <c r="G44" s="12">
        <v>37</v>
      </c>
      <c r="H44" s="120">
        <f>H45+H53+H60+H70</f>
        <v>10517305</v>
      </c>
      <c r="I44" s="120">
        <f>I45+I53+I60+I70</f>
        <v>10393828</v>
      </c>
    </row>
    <row r="45" spans="1:9" ht="12.75" customHeight="1" x14ac:dyDescent="0.25">
      <c r="A45" s="232" t="s">
        <v>39</v>
      </c>
      <c r="B45" s="232"/>
      <c r="C45" s="232"/>
      <c r="D45" s="232"/>
      <c r="E45" s="232"/>
      <c r="F45" s="232"/>
      <c r="G45" s="12">
        <v>38</v>
      </c>
      <c r="H45" s="120">
        <f>SUM(H46:H52)</f>
        <v>181684</v>
      </c>
      <c r="I45" s="120">
        <f>SUM(I46:I52)</f>
        <v>173356</v>
      </c>
    </row>
    <row r="46" spans="1:9" ht="12.75" customHeight="1" x14ac:dyDescent="0.25">
      <c r="A46" s="231" t="s">
        <v>40</v>
      </c>
      <c r="B46" s="231"/>
      <c r="C46" s="231"/>
      <c r="D46" s="231"/>
      <c r="E46" s="231"/>
      <c r="F46" s="231"/>
      <c r="G46" s="11">
        <v>39</v>
      </c>
      <c r="H46" s="18">
        <v>171396</v>
      </c>
      <c r="I46" s="18">
        <v>163068</v>
      </c>
    </row>
    <row r="47" spans="1:9" ht="12.75" customHeight="1" x14ac:dyDescent="0.25">
      <c r="A47" s="231" t="s">
        <v>41</v>
      </c>
      <c r="B47" s="231"/>
      <c r="C47" s="231"/>
      <c r="D47" s="231"/>
      <c r="E47" s="231"/>
      <c r="F47" s="231"/>
      <c r="G47" s="11">
        <v>40</v>
      </c>
      <c r="H47" s="18">
        <v>0</v>
      </c>
      <c r="I47" s="18">
        <v>0</v>
      </c>
    </row>
    <row r="48" spans="1:9" ht="12.75" customHeight="1" x14ac:dyDescent="0.25">
      <c r="A48" s="231" t="s">
        <v>42</v>
      </c>
      <c r="B48" s="231"/>
      <c r="C48" s="231"/>
      <c r="D48" s="231"/>
      <c r="E48" s="231"/>
      <c r="F48" s="231"/>
      <c r="G48" s="11">
        <v>41</v>
      </c>
      <c r="H48" s="18">
        <v>0</v>
      </c>
      <c r="I48" s="18">
        <v>0</v>
      </c>
    </row>
    <row r="49" spans="1:9" ht="12.75" customHeight="1" x14ac:dyDescent="0.25">
      <c r="A49" s="231" t="s">
        <v>43</v>
      </c>
      <c r="B49" s="231"/>
      <c r="C49" s="231"/>
      <c r="D49" s="231"/>
      <c r="E49" s="231"/>
      <c r="F49" s="231"/>
      <c r="G49" s="11">
        <v>42</v>
      </c>
      <c r="H49" s="18">
        <v>10288</v>
      </c>
      <c r="I49" s="18">
        <v>10288</v>
      </c>
    </row>
    <row r="50" spans="1:9" ht="12.75" customHeight="1" x14ac:dyDescent="0.25">
      <c r="A50" s="231" t="s">
        <v>44</v>
      </c>
      <c r="B50" s="231"/>
      <c r="C50" s="231"/>
      <c r="D50" s="231"/>
      <c r="E50" s="231"/>
      <c r="F50" s="231"/>
      <c r="G50" s="11">
        <v>43</v>
      </c>
      <c r="H50" s="18">
        <v>0</v>
      </c>
      <c r="I50" s="18">
        <v>0</v>
      </c>
    </row>
    <row r="51" spans="1:9" ht="12.75" customHeight="1" x14ac:dyDescent="0.25">
      <c r="A51" s="231" t="s">
        <v>45</v>
      </c>
      <c r="B51" s="231"/>
      <c r="C51" s="231"/>
      <c r="D51" s="231"/>
      <c r="E51" s="231"/>
      <c r="F51" s="231"/>
      <c r="G51" s="11">
        <v>44</v>
      </c>
      <c r="H51" s="18">
        <v>0</v>
      </c>
      <c r="I51" s="18">
        <v>0</v>
      </c>
    </row>
    <row r="52" spans="1:9" ht="12.75" customHeight="1" x14ac:dyDescent="0.25">
      <c r="A52" s="231" t="s">
        <v>46</v>
      </c>
      <c r="B52" s="231"/>
      <c r="C52" s="231"/>
      <c r="D52" s="231"/>
      <c r="E52" s="231"/>
      <c r="F52" s="231"/>
      <c r="G52" s="11">
        <v>45</v>
      </c>
      <c r="H52" s="18">
        <v>0</v>
      </c>
      <c r="I52" s="18">
        <v>0</v>
      </c>
    </row>
    <row r="53" spans="1:9" ht="12.75" customHeight="1" x14ac:dyDescent="0.25">
      <c r="A53" s="232" t="s">
        <v>47</v>
      </c>
      <c r="B53" s="232"/>
      <c r="C53" s="232"/>
      <c r="D53" s="232"/>
      <c r="E53" s="232"/>
      <c r="F53" s="232"/>
      <c r="G53" s="12">
        <v>46</v>
      </c>
      <c r="H53" s="120">
        <f>SUM(H54:H59)</f>
        <v>331967</v>
      </c>
      <c r="I53" s="120">
        <f>SUM(I54:I59)</f>
        <v>492248</v>
      </c>
    </row>
    <row r="54" spans="1:9" ht="12.75" customHeight="1" x14ac:dyDescent="0.25">
      <c r="A54" s="231" t="s">
        <v>48</v>
      </c>
      <c r="B54" s="231"/>
      <c r="C54" s="231"/>
      <c r="D54" s="231"/>
      <c r="E54" s="231"/>
      <c r="F54" s="231"/>
      <c r="G54" s="11">
        <v>47</v>
      </c>
      <c r="H54" s="18">
        <v>0</v>
      </c>
      <c r="I54" s="18">
        <v>0</v>
      </c>
    </row>
    <row r="55" spans="1:9" ht="12.75" customHeight="1" x14ac:dyDescent="0.25">
      <c r="A55" s="231" t="s">
        <v>49</v>
      </c>
      <c r="B55" s="231"/>
      <c r="C55" s="231"/>
      <c r="D55" s="231"/>
      <c r="E55" s="231"/>
      <c r="F55" s="231"/>
      <c r="G55" s="11">
        <v>48</v>
      </c>
      <c r="H55" s="18">
        <v>0</v>
      </c>
      <c r="I55" s="18">
        <v>0</v>
      </c>
    </row>
    <row r="56" spans="1:9" ht="12.75" customHeight="1" x14ac:dyDescent="0.25">
      <c r="A56" s="231" t="s">
        <v>50</v>
      </c>
      <c r="B56" s="231"/>
      <c r="C56" s="231"/>
      <c r="D56" s="231"/>
      <c r="E56" s="231"/>
      <c r="F56" s="231"/>
      <c r="G56" s="11">
        <v>49</v>
      </c>
      <c r="H56" s="18">
        <v>134439</v>
      </c>
      <c r="I56" s="18">
        <v>148148</v>
      </c>
    </row>
    <row r="57" spans="1:9" ht="12.75" customHeight="1" x14ac:dyDescent="0.25">
      <c r="A57" s="231" t="s">
        <v>51</v>
      </c>
      <c r="B57" s="231"/>
      <c r="C57" s="231"/>
      <c r="D57" s="231"/>
      <c r="E57" s="231"/>
      <c r="F57" s="231"/>
      <c r="G57" s="11">
        <v>50</v>
      </c>
      <c r="H57" s="18">
        <v>0</v>
      </c>
      <c r="I57" s="18">
        <v>0</v>
      </c>
    </row>
    <row r="58" spans="1:9" ht="12.75" customHeight="1" x14ac:dyDescent="0.25">
      <c r="A58" s="231" t="s">
        <v>52</v>
      </c>
      <c r="B58" s="231"/>
      <c r="C58" s="231"/>
      <c r="D58" s="231"/>
      <c r="E58" s="231"/>
      <c r="F58" s="231"/>
      <c r="G58" s="11">
        <v>51</v>
      </c>
      <c r="H58" s="18">
        <v>124551</v>
      </c>
      <c r="I58" s="18">
        <v>235743</v>
      </c>
    </row>
    <row r="59" spans="1:9" ht="12.75" customHeight="1" x14ac:dyDescent="0.25">
      <c r="A59" s="231" t="s">
        <v>53</v>
      </c>
      <c r="B59" s="231"/>
      <c r="C59" s="231"/>
      <c r="D59" s="231"/>
      <c r="E59" s="231"/>
      <c r="F59" s="231"/>
      <c r="G59" s="11">
        <v>52</v>
      </c>
      <c r="H59" s="18">
        <v>72977</v>
      </c>
      <c r="I59" s="18">
        <v>108357</v>
      </c>
    </row>
    <row r="60" spans="1:9" ht="12.75" customHeight="1" x14ac:dyDescent="0.25">
      <c r="A60" s="232" t="s">
        <v>54</v>
      </c>
      <c r="B60" s="232"/>
      <c r="C60" s="232"/>
      <c r="D60" s="232"/>
      <c r="E60" s="232"/>
      <c r="F60" s="232"/>
      <c r="G60" s="12">
        <v>53</v>
      </c>
      <c r="H60" s="120">
        <f>SUM(H61:H69)</f>
        <v>2004816</v>
      </c>
      <c r="I60" s="120">
        <f>SUM(I61:I69)</f>
        <v>1631</v>
      </c>
    </row>
    <row r="61" spans="1:9" ht="12.75" customHeight="1" x14ac:dyDescent="0.25">
      <c r="A61" s="231" t="s">
        <v>23</v>
      </c>
      <c r="B61" s="231"/>
      <c r="C61" s="231"/>
      <c r="D61" s="231"/>
      <c r="E61" s="231"/>
      <c r="F61" s="231"/>
      <c r="G61" s="11">
        <v>54</v>
      </c>
      <c r="H61" s="18">
        <v>0</v>
      </c>
      <c r="I61" s="18">
        <v>0</v>
      </c>
    </row>
    <row r="62" spans="1:9" ht="27.65" customHeight="1" x14ac:dyDescent="0.25">
      <c r="A62" s="231" t="s">
        <v>24</v>
      </c>
      <c r="B62" s="231"/>
      <c r="C62" s="231"/>
      <c r="D62" s="231"/>
      <c r="E62" s="231"/>
      <c r="F62" s="231"/>
      <c r="G62" s="11">
        <v>55</v>
      </c>
      <c r="H62" s="18">
        <v>0</v>
      </c>
      <c r="I62" s="18">
        <v>0</v>
      </c>
    </row>
    <row r="63" spans="1:9" ht="12.75" customHeight="1" x14ac:dyDescent="0.25">
      <c r="A63" s="231" t="s">
        <v>25</v>
      </c>
      <c r="B63" s="231"/>
      <c r="C63" s="231"/>
      <c r="D63" s="231"/>
      <c r="E63" s="231"/>
      <c r="F63" s="231"/>
      <c r="G63" s="11">
        <v>56</v>
      </c>
      <c r="H63" s="18">
        <v>0</v>
      </c>
      <c r="I63" s="18">
        <v>0</v>
      </c>
    </row>
    <row r="64" spans="1:9" ht="26" customHeight="1" x14ac:dyDescent="0.25">
      <c r="A64" s="231" t="s">
        <v>55</v>
      </c>
      <c r="B64" s="231"/>
      <c r="C64" s="231"/>
      <c r="D64" s="231"/>
      <c r="E64" s="231"/>
      <c r="F64" s="231"/>
      <c r="G64" s="11">
        <v>57</v>
      </c>
      <c r="H64" s="18">
        <v>0</v>
      </c>
      <c r="I64" s="18">
        <v>0</v>
      </c>
    </row>
    <row r="65" spans="1:9" ht="21.65" customHeight="1" x14ac:dyDescent="0.25">
      <c r="A65" s="231" t="s">
        <v>27</v>
      </c>
      <c r="B65" s="231"/>
      <c r="C65" s="231"/>
      <c r="D65" s="231"/>
      <c r="E65" s="231"/>
      <c r="F65" s="231"/>
      <c r="G65" s="11">
        <v>58</v>
      </c>
      <c r="H65" s="18">
        <v>0</v>
      </c>
      <c r="I65" s="18">
        <v>0</v>
      </c>
    </row>
    <row r="66" spans="1:9" ht="21.65" customHeight="1" x14ac:dyDescent="0.25">
      <c r="A66" s="231" t="s">
        <v>28</v>
      </c>
      <c r="B66" s="231"/>
      <c r="C66" s="231"/>
      <c r="D66" s="231"/>
      <c r="E66" s="231"/>
      <c r="F66" s="231"/>
      <c r="G66" s="11">
        <v>59</v>
      </c>
      <c r="H66" s="18">
        <v>0</v>
      </c>
      <c r="I66" s="18">
        <v>0</v>
      </c>
    </row>
    <row r="67" spans="1:9" ht="12.75" customHeight="1" x14ac:dyDescent="0.25">
      <c r="A67" s="231" t="s">
        <v>29</v>
      </c>
      <c r="B67" s="231"/>
      <c r="C67" s="231"/>
      <c r="D67" s="231"/>
      <c r="E67" s="231"/>
      <c r="F67" s="231"/>
      <c r="G67" s="11">
        <v>60</v>
      </c>
      <c r="H67" s="18">
        <v>0</v>
      </c>
      <c r="I67" s="18">
        <v>0</v>
      </c>
    </row>
    <row r="68" spans="1:9" ht="12.75" customHeight="1" x14ac:dyDescent="0.25">
      <c r="A68" s="231" t="s">
        <v>30</v>
      </c>
      <c r="B68" s="231"/>
      <c r="C68" s="231"/>
      <c r="D68" s="231"/>
      <c r="E68" s="231"/>
      <c r="F68" s="231"/>
      <c r="G68" s="11">
        <v>61</v>
      </c>
      <c r="H68" s="18">
        <v>2004816</v>
      </c>
      <c r="I68" s="18">
        <v>1631</v>
      </c>
    </row>
    <row r="69" spans="1:9" ht="12.75" customHeight="1" x14ac:dyDescent="0.25">
      <c r="A69" s="231" t="s">
        <v>56</v>
      </c>
      <c r="B69" s="231"/>
      <c r="C69" s="231"/>
      <c r="D69" s="231"/>
      <c r="E69" s="231"/>
      <c r="F69" s="231"/>
      <c r="G69" s="11">
        <v>62</v>
      </c>
      <c r="H69" s="18">
        <v>0</v>
      </c>
      <c r="I69" s="18">
        <v>0</v>
      </c>
    </row>
    <row r="70" spans="1:9" ht="12.75" customHeight="1" x14ac:dyDescent="0.25">
      <c r="A70" s="231" t="s">
        <v>57</v>
      </c>
      <c r="B70" s="231"/>
      <c r="C70" s="231"/>
      <c r="D70" s="231"/>
      <c r="E70" s="231"/>
      <c r="F70" s="231"/>
      <c r="G70" s="11">
        <v>63</v>
      </c>
      <c r="H70" s="18">
        <v>7998838</v>
      </c>
      <c r="I70" s="18">
        <v>9726593</v>
      </c>
    </row>
    <row r="71" spans="1:9" ht="12.75" customHeight="1" x14ac:dyDescent="0.25">
      <c r="A71" s="247" t="s">
        <v>58</v>
      </c>
      <c r="B71" s="247"/>
      <c r="C71" s="247"/>
      <c r="D71" s="247"/>
      <c r="E71" s="247"/>
      <c r="F71" s="247"/>
      <c r="G71" s="11">
        <v>64</v>
      </c>
      <c r="H71" s="18">
        <v>75128</v>
      </c>
      <c r="I71" s="18">
        <v>40637</v>
      </c>
    </row>
    <row r="72" spans="1:9" ht="12.75" customHeight="1" x14ac:dyDescent="0.25">
      <c r="A72" s="233" t="s">
        <v>304</v>
      </c>
      <c r="B72" s="233"/>
      <c r="C72" s="233"/>
      <c r="D72" s="233"/>
      <c r="E72" s="233"/>
      <c r="F72" s="233"/>
      <c r="G72" s="12">
        <v>65</v>
      </c>
      <c r="H72" s="120">
        <f>H8+H9+H44+H71</f>
        <v>67002873</v>
      </c>
      <c r="I72" s="120">
        <f>I8+I9+I44+I71</f>
        <v>66195300</v>
      </c>
    </row>
    <row r="73" spans="1:9" ht="12.75" customHeight="1" x14ac:dyDescent="0.25">
      <c r="A73" s="247" t="s">
        <v>59</v>
      </c>
      <c r="B73" s="247"/>
      <c r="C73" s="247"/>
      <c r="D73" s="247"/>
      <c r="E73" s="247"/>
      <c r="F73" s="247"/>
      <c r="G73" s="11">
        <v>66</v>
      </c>
      <c r="H73" s="18">
        <v>0</v>
      </c>
      <c r="I73" s="18">
        <v>0</v>
      </c>
    </row>
    <row r="74" spans="1:9" x14ac:dyDescent="0.25">
      <c r="A74" s="249" t="s">
        <v>60</v>
      </c>
      <c r="B74" s="250"/>
      <c r="C74" s="250"/>
      <c r="D74" s="250"/>
      <c r="E74" s="250"/>
      <c r="F74" s="250"/>
      <c r="G74" s="250"/>
      <c r="H74" s="250"/>
      <c r="I74" s="250"/>
    </row>
    <row r="75" spans="1:9" ht="12.75" customHeight="1" x14ac:dyDescent="0.25">
      <c r="A75" s="233" t="s">
        <v>352</v>
      </c>
      <c r="B75" s="233"/>
      <c r="C75" s="233"/>
      <c r="D75" s="233"/>
      <c r="E75" s="233"/>
      <c r="F75" s="233"/>
      <c r="G75" s="12">
        <v>67</v>
      </c>
      <c r="H75" s="121">
        <f>H76+H77+H78+H84+H85+H91+H94+H97</f>
        <v>51492527</v>
      </c>
      <c r="I75" s="121">
        <f>I76+I77+I78+I84+I85+I91+I94+I97</f>
        <v>49813678</v>
      </c>
    </row>
    <row r="76" spans="1:9" ht="12.75" customHeight="1" x14ac:dyDescent="0.25">
      <c r="A76" s="231" t="s">
        <v>61</v>
      </c>
      <c r="B76" s="231"/>
      <c r="C76" s="231"/>
      <c r="D76" s="231"/>
      <c r="E76" s="231"/>
      <c r="F76" s="231"/>
      <c r="G76" s="11">
        <v>68</v>
      </c>
      <c r="H76" s="18">
        <v>57949696</v>
      </c>
      <c r="I76" s="18">
        <v>57949696</v>
      </c>
    </row>
    <row r="77" spans="1:9" ht="12.75" customHeight="1" x14ac:dyDescent="0.25">
      <c r="A77" s="231" t="s">
        <v>62</v>
      </c>
      <c r="B77" s="231"/>
      <c r="C77" s="231"/>
      <c r="D77" s="231"/>
      <c r="E77" s="231"/>
      <c r="F77" s="231"/>
      <c r="G77" s="11">
        <v>69</v>
      </c>
      <c r="H77" s="18">
        <v>149</v>
      </c>
      <c r="I77" s="18">
        <v>149</v>
      </c>
    </row>
    <row r="78" spans="1:9" ht="12.75" customHeight="1" x14ac:dyDescent="0.25">
      <c r="A78" s="232" t="s">
        <v>63</v>
      </c>
      <c r="B78" s="232"/>
      <c r="C78" s="232"/>
      <c r="D78" s="232"/>
      <c r="E78" s="232"/>
      <c r="F78" s="232"/>
      <c r="G78" s="12">
        <v>70</v>
      </c>
      <c r="H78" s="121">
        <f>SUM(H79:H83)</f>
        <v>0</v>
      </c>
      <c r="I78" s="121">
        <f>SUM(I79:I83)</f>
        <v>0</v>
      </c>
    </row>
    <row r="79" spans="1:9" ht="12.75" customHeight="1" x14ac:dyDescent="0.25">
      <c r="A79" s="231" t="s">
        <v>64</v>
      </c>
      <c r="B79" s="231"/>
      <c r="C79" s="231"/>
      <c r="D79" s="231"/>
      <c r="E79" s="231"/>
      <c r="F79" s="231"/>
      <c r="G79" s="11">
        <v>71</v>
      </c>
      <c r="H79" s="18">
        <v>0</v>
      </c>
      <c r="I79" s="18">
        <v>0</v>
      </c>
    </row>
    <row r="80" spans="1:9" ht="12.75" customHeight="1" x14ac:dyDescent="0.25">
      <c r="A80" s="231" t="s">
        <v>65</v>
      </c>
      <c r="B80" s="231"/>
      <c r="C80" s="231"/>
      <c r="D80" s="231"/>
      <c r="E80" s="231"/>
      <c r="F80" s="231"/>
      <c r="G80" s="11">
        <v>72</v>
      </c>
      <c r="H80" s="18">
        <v>0</v>
      </c>
      <c r="I80" s="18">
        <v>0</v>
      </c>
    </row>
    <row r="81" spans="1:9" ht="12.75" customHeight="1" x14ac:dyDescent="0.25">
      <c r="A81" s="231" t="s">
        <v>66</v>
      </c>
      <c r="B81" s="231"/>
      <c r="C81" s="231"/>
      <c r="D81" s="231"/>
      <c r="E81" s="231"/>
      <c r="F81" s="231"/>
      <c r="G81" s="11">
        <v>73</v>
      </c>
      <c r="H81" s="18">
        <v>0</v>
      </c>
      <c r="I81" s="18">
        <v>0</v>
      </c>
    </row>
    <row r="82" spans="1:9" ht="12.75" customHeight="1" x14ac:dyDescent="0.25">
      <c r="A82" s="231" t="s">
        <v>67</v>
      </c>
      <c r="B82" s="231"/>
      <c r="C82" s="231"/>
      <c r="D82" s="231"/>
      <c r="E82" s="231"/>
      <c r="F82" s="231"/>
      <c r="G82" s="11">
        <v>74</v>
      </c>
      <c r="H82" s="18">
        <v>0</v>
      </c>
      <c r="I82" s="18">
        <v>0</v>
      </c>
    </row>
    <row r="83" spans="1:9" ht="12.75" customHeight="1" x14ac:dyDescent="0.25">
      <c r="A83" s="231" t="s">
        <v>68</v>
      </c>
      <c r="B83" s="231"/>
      <c r="C83" s="231"/>
      <c r="D83" s="231"/>
      <c r="E83" s="231"/>
      <c r="F83" s="231"/>
      <c r="G83" s="11">
        <v>75</v>
      </c>
      <c r="H83" s="18">
        <v>0</v>
      </c>
      <c r="I83" s="18">
        <v>0</v>
      </c>
    </row>
    <row r="84" spans="1:9" ht="12.75" customHeight="1" x14ac:dyDescent="0.25">
      <c r="A84" s="248" t="s">
        <v>69</v>
      </c>
      <c r="B84" s="248"/>
      <c r="C84" s="248"/>
      <c r="D84" s="248"/>
      <c r="E84" s="248"/>
      <c r="F84" s="248"/>
      <c r="G84" s="46">
        <v>76</v>
      </c>
      <c r="H84" s="47">
        <v>0</v>
      </c>
      <c r="I84" s="47">
        <v>0</v>
      </c>
    </row>
    <row r="85" spans="1:9" ht="12.75" customHeight="1" x14ac:dyDescent="0.25">
      <c r="A85" s="232" t="s">
        <v>444</v>
      </c>
      <c r="B85" s="232"/>
      <c r="C85" s="232"/>
      <c r="D85" s="232"/>
      <c r="E85" s="232"/>
      <c r="F85" s="232"/>
      <c r="G85" s="12">
        <v>77</v>
      </c>
      <c r="H85" s="120">
        <f>H86+H87+H88+H89+H90</f>
        <v>0</v>
      </c>
      <c r="I85" s="120">
        <f>I86+I87+I88+I89+I90</f>
        <v>0</v>
      </c>
    </row>
    <row r="86" spans="1:9" ht="25.5" customHeight="1" x14ac:dyDescent="0.25">
      <c r="A86" s="231" t="s">
        <v>445</v>
      </c>
      <c r="B86" s="231"/>
      <c r="C86" s="231"/>
      <c r="D86" s="231"/>
      <c r="E86" s="231"/>
      <c r="F86" s="231"/>
      <c r="G86" s="11">
        <v>78</v>
      </c>
      <c r="H86" s="18">
        <v>0</v>
      </c>
      <c r="I86" s="18">
        <v>0</v>
      </c>
    </row>
    <row r="87" spans="1:9" ht="12.75" customHeight="1" x14ac:dyDescent="0.25">
      <c r="A87" s="231" t="s">
        <v>70</v>
      </c>
      <c r="B87" s="231"/>
      <c r="C87" s="231"/>
      <c r="D87" s="231"/>
      <c r="E87" s="231"/>
      <c r="F87" s="231"/>
      <c r="G87" s="11">
        <v>79</v>
      </c>
      <c r="H87" s="18">
        <v>0</v>
      </c>
      <c r="I87" s="18">
        <v>0</v>
      </c>
    </row>
    <row r="88" spans="1:9" ht="12.75" customHeight="1" x14ac:dyDescent="0.25">
      <c r="A88" s="231" t="s">
        <v>71</v>
      </c>
      <c r="B88" s="231"/>
      <c r="C88" s="231"/>
      <c r="D88" s="231"/>
      <c r="E88" s="231"/>
      <c r="F88" s="231"/>
      <c r="G88" s="11">
        <v>80</v>
      </c>
      <c r="H88" s="18">
        <v>0</v>
      </c>
      <c r="I88" s="18">
        <v>0</v>
      </c>
    </row>
    <row r="89" spans="1:9" ht="12.75" customHeight="1" x14ac:dyDescent="0.25">
      <c r="A89" s="231" t="s">
        <v>348</v>
      </c>
      <c r="B89" s="231"/>
      <c r="C89" s="231"/>
      <c r="D89" s="231"/>
      <c r="E89" s="231"/>
      <c r="F89" s="231"/>
      <c r="G89" s="11">
        <v>81</v>
      </c>
      <c r="H89" s="18">
        <v>0</v>
      </c>
      <c r="I89" s="18">
        <v>0</v>
      </c>
    </row>
    <row r="90" spans="1:9" ht="12.75" customHeight="1" x14ac:dyDescent="0.25">
      <c r="A90" s="231" t="s">
        <v>349</v>
      </c>
      <c r="B90" s="231"/>
      <c r="C90" s="231"/>
      <c r="D90" s="231"/>
      <c r="E90" s="231"/>
      <c r="F90" s="231"/>
      <c r="G90" s="11">
        <v>82</v>
      </c>
      <c r="H90" s="18">
        <v>0</v>
      </c>
      <c r="I90" s="18">
        <v>0</v>
      </c>
    </row>
    <row r="91" spans="1:9" ht="12.75" customHeight="1" x14ac:dyDescent="0.25">
      <c r="A91" s="232" t="s">
        <v>350</v>
      </c>
      <c r="B91" s="232"/>
      <c r="C91" s="232"/>
      <c r="D91" s="232"/>
      <c r="E91" s="232"/>
      <c r="F91" s="232"/>
      <c r="G91" s="12">
        <v>83</v>
      </c>
      <c r="H91" s="120">
        <f>H92-H93</f>
        <v>-4138732</v>
      </c>
      <c r="I91" s="120">
        <f>I92-I93</f>
        <v>-6457317</v>
      </c>
    </row>
    <row r="92" spans="1:9" ht="12.75" customHeight="1" x14ac:dyDescent="0.25">
      <c r="A92" s="231" t="s">
        <v>72</v>
      </c>
      <c r="B92" s="231"/>
      <c r="C92" s="231"/>
      <c r="D92" s="231"/>
      <c r="E92" s="231"/>
      <c r="F92" s="231"/>
      <c r="G92" s="11">
        <v>84</v>
      </c>
      <c r="H92" s="18">
        <v>0</v>
      </c>
      <c r="I92" s="18">
        <v>0</v>
      </c>
    </row>
    <row r="93" spans="1:9" ht="12.75" customHeight="1" x14ac:dyDescent="0.25">
      <c r="A93" s="231" t="s">
        <v>73</v>
      </c>
      <c r="B93" s="231"/>
      <c r="C93" s="231"/>
      <c r="D93" s="231"/>
      <c r="E93" s="231"/>
      <c r="F93" s="231"/>
      <c r="G93" s="11">
        <v>85</v>
      </c>
      <c r="H93" s="18">
        <v>4138732</v>
      </c>
      <c r="I93" s="18">
        <v>6457317</v>
      </c>
    </row>
    <row r="94" spans="1:9" ht="12.75" customHeight="1" x14ac:dyDescent="0.25">
      <c r="A94" s="232" t="s">
        <v>351</v>
      </c>
      <c r="B94" s="232"/>
      <c r="C94" s="232"/>
      <c r="D94" s="232"/>
      <c r="E94" s="232"/>
      <c r="F94" s="232"/>
      <c r="G94" s="12">
        <v>86</v>
      </c>
      <c r="H94" s="120">
        <f>H95-H96</f>
        <v>-2318586</v>
      </c>
      <c r="I94" s="120">
        <f>I95-I96</f>
        <v>-1678850</v>
      </c>
    </row>
    <row r="95" spans="1:9" ht="12.75" customHeight="1" x14ac:dyDescent="0.25">
      <c r="A95" s="231" t="s">
        <v>74</v>
      </c>
      <c r="B95" s="231"/>
      <c r="C95" s="231"/>
      <c r="D95" s="231"/>
      <c r="E95" s="231"/>
      <c r="F95" s="231"/>
      <c r="G95" s="11">
        <v>87</v>
      </c>
      <c r="H95" s="18">
        <v>0</v>
      </c>
      <c r="I95" s="18">
        <v>0</v>
      </c>
    </row>
    <row r="96" spans="1:9" ht="12.75" customHeight="1" x14ac:dyDescent="0.25">
      <c r="A96" s="231" t="s">
        <v>75</v>
      </c>
      <c r="B96" s="231"/>
      <c r="C96" s="231"/>
      <c r="D96" s="231"/>
      <c r="E96" s="231"/>
      <c r="F96" s="231"/>
      <c r="G96" s="11">
        <v>88</v>
      </c>
      <c r="H96" s="18">
        <v>2318586</v>
      </c>
      <c r="I96" s="18">
        <v>1678850</v>
      </c>
    </row>
    <row r="97" spans="1:9" ht="12.75" customHeight="1" x14ac:dyDescent="0.25">
      <c r="A97" s="231" t="s">
        <v>76</v>
      </c>
      <c r="B97" s="231"/>
      <c r="C97" s="231"/>
      <c r="D97" s="231"/>
      <c r="E97" s="231"/>
      <c r="F97" s="231"/>
      <c r="G97" s="11">
        <v>89</v>
      </c>
      <c r="H97" s="18">
        <v>0</v>
      </c>
      <c r="I97" s="18">
        <v>0</v>
      </c>
    </row>
    <row r="98" spans="1:9" ht="12.75" customHeight="1" x14ac:dyDescent="0.25">
      <c r="A98" s="233" t="s">
        <v>353</v>
      </c>
      <c r="B98" s="233"/>
      <c r="C98" s="233"/>
      <c r="D98" s="233"/>
      <c r="E98" s="233"/>
      <c r="F98" s="233"/>
      <c r="G98" s="12">
        <v>90</v>
      </c>
      <c r="H98" s="120">
        <f>SUM(H99:H104)</f>
        <v>0</v>
      </c>
      <c r="I98" s="120">
        <f>SUM(I99:I104)</f>
        <v>0</v>
      </c>
    </row>
    <row r="99" spans="1:9" ht="12.75" customHeight="1" x14ac:dyDescent="0.25">
      <c r="A99" s="231" t="s">
        <v>77</v>
      </c>
      <c r="B99" s="231"/>
      <c r="C99" s="231"/>
      <c r="D99" s="231"/>
      <c r="E99" s="231"/>
      <c r="F99" s="231"/>
      <c r="G99" s="11">
        <v>91</v>
      </c>
      <c r="H99" s="18">
        <v>0</v>
      </c>
      <c r="I99" s="18">
        <v>0</v>
      </c>
    </row>
    <row r="100" spans="1:9" ht="12.75" customHeight="1" x14ac:dyDescent="0.25">
      <c r="A100" s="231" t="s">
        <v>78</v>
      </c>
      <c r="B100" s="231"/>
      <c r="C100" s="231"/>
      <c r="D100" s="231"/>
      <c r="E100" s="231"/>
      <c r="F100" s="231"/>
      <c r="G100" s="11">
        <v>92</v>
      </c>
      <c r="H100" s="18">
        <v>0</v>
      </c>
      <c r="I100" s="18">
        <v>0</v>
      </c>
    </row>
    <row r="101" spans="1:9" ht="12.75" customHeight="1" x14ac:dyDescent="0.25">
      <c r="A101" s="231" t="s">
        <v>79</v>
      </c>
      <c r="B101" s="231"/>
      <c r="C101" s="231"/>
      <c r="D101" s="231"/>
      <c r="E101" s="231"/>
      <c r="F101" s="231"/>
      <c r="G101" s="11">
        <v>93</v>
      </c>
      <c r="H101" s="18">
        <v>0</v>
      </c>
      <c r="I101" s="18">
        <v>0</v>
      </c>
    </row>
    <row r="102" spans="1:9" ht="12.75" customHeight="1" x14ac:dyDescent="0.25">
      <c r="A102" s="231" t="s">
        <v>80</v>
      </c>
      <c r="B102" s="231"/>
      <c r="C102" s="231"/>
      <c r="D102" s="231"/>
      <c r="E102" s="231"/>
      <c r="F102" s="231"/>
      <c r="G102" s="11">
        <v>94</v>
      </c>
      <c r="H102" s="18">
        <v>0</v>
      </c>
      <c r="I102" s="18">
        <v>0</v>
      </c>
    </row>
    <row r="103" spans="1:9" ht="12.75" customHeight="1" x14ac:dyDescent="0.25">
      <c r="A103" s="231" t="s">
        <v>81</v>
      </c>
      <c r="B103" s="231"/>
      <c r="C103" s="231"/>
      <c r="D103" s="231"/>
      <c r="E103" s="231"/>
      <c r="F103" s="231"/>
      <c r="G103" s="11">
        <v>95</v>
      </c>
      <c r="H103" s="18">
        <v>0</v>
      </c>
      <c r="I103" s="18">
        <v>0</v>
      </c>
    </row>
    <row r="104" spans="1:9" ht="12.75" customHeight="1" x14ac:dyDescent="0.25">
      <c r="A104" s="231" t="s">
        <v>82</v>
      </c>
      <c r="B104" s="231"/>
      <c r="C104" s="231"/>
      <c r="D104" s="231"/>
      <c r="E104" s="231"/>
      <c r="F104" s="231"/>
      <c r="G104" s="11">
        <v>96</v>
      </c>
      <c r="H104" s="18">
        <v>0</v>
      </c>
      <c r="I104" s="18">
        <v>0</v>
      </c>
    </row>
    <row r="105" spans="1:9" ht="12.75" customHeight="1" x14ac:dyDescent="0.25">
      <c r="A105" s="233" t="s">
        <v>354</v>
      </c>
      <c r="B105" s="233"/>
      <c r="C105" s="233"/>
      <c r="D105" s="233"/>
      <c r="E105" s="233"/>
      <c r="F105" s="233"/>
      <c r="G105" s="12">
        <v>97</v>
      </c>
      <c r="H105" s="120">
        <f>SUM(H106:H116)</f>
        <v>14091701</v>
      </c>
      <c r="I105" s="120">
        <f>SUM(I106:I116)</f>
        <v>14091701</v>
      </c>
    </row>
    <row r="106" spans="1:9" ht="12.75" customHeight="1" x14ac:dyDescent="0.25">
      <c r="A106" s="231" t="s">
        <v>83</v>
      </c>
      <c r="B106" s="231"/>
      <c r="C106" s="231"/>
      <c r="D106" s="231"/>
      <c r="E106" s="231"/>
      <c r="F106" s="231"/>
      <c r="G106" s="11">
        <v>98</v>
      </c>
      <c r="H106" s="18">
        <v>0</v>
      </c>
      <c r="I106" s="18">
        <v>0</v>
      </c>
    </row>
    <row r="107" spans="1:9" ht="24.65" customHeight="1" x14ac:dyDescent="0.25">
      <c r="A107" s="231" t="s">
        <v>84</v>
      </c>
      <c r="B107" s="231"/>
      <c r="C107" s="231"/>
      <c r="D107" s="231"/>
      <c r="E107" s="231"/>
      <c r="F107" s="231"/>
      <c r="G107" s="11">
        <v>99</v>
      </c>
      <c r="H107" s="18">
        <v>0</v>
      </c>
      <c r="I107" s="18">
        <v>0</v>
      </c>
    </row>
    <row r="108" spans="1:9" ht="12.75" customHeight="1" x14ac:dyDescent="0.25">
      <c r="A108" s="231" t="s">
        <v>85</v>
      </c>
      <c r="B108" s="231"/>
      <c r="C108" s="231"/>
      <c r="D108" s="231"/>
      <c r="E108" s="231"/>
      <c r="F108" s="231"/>
      <c r="G108" s="11">
        <v>100</v>
      </c>
      <c r="H108" s="18">
        <v>0</v>
      </c>
      <c r="I108" s="18">
        <v>0</v>
      </c>
    </row>
    <row r="109" spans="1:9" ht="21.65" customHeight="1" x14ac:dyDescent="0.25">
      <c r="A109" s="231" t="s">
        <v>86</v>
      </c>
      <c r="B109" s="231"/>
      <c r="C109" s="231"/>
      <c r="D109" s="231"/>
      <c r="E109" s="231"/>
      <c r="F109" s="231"/>
      <c r="G109" s="11">
        <v>101</v>
      </c>
      <c r="H109" s="18">
        <v>0</v>
      </c>
      <c r="I109" s="18">
        <v>0</v>
      </c>
    </row>
    <row r="110" spans="1:9" ht="12.75" customHeight="1" x14ac:dyDescent="0.25">
      <c r="A110" s="231" t="s">
        <v>87</v>
      </c>
      <c r="B110" s="231"/>
      <c r="C110" s="231"/>
      <c r="D110" s="231"/>
      <c r="E110" s="231"/>
      <c r="F110" s="231"/>
      <c r="G110" s="11">
        <v>102</v>
      </c>
      <c r="H110" s="18">
        <v>0</v>
      </c>
      <c r="I110" s="18">
        <v>0</v>
      </c>
    </row>
    <row r="111" spans="1:9" ht="12.75" customHeight="1" x14ac:dyDescent="0.25">
      <c r="A111" s="231" t="s">
        <v>88</v>
      </c>
      <c r="B111" s="231"/>
      <c r="C111" s="231"/>
      <c r="D111" s="231"/>
      <c r="E111" s="231"/>
      <c r="F111" s="231"/>
      <c r="G111" s="11">
        <v>103</v>
      </c>
      <c r="H111" s="18">
        <v>13800102</v>
      </c>
      <c r="I111" s="18">
        <v>13800102</v>
      </c>
    </row>
    <row r="112" spans="1:9" ht="12.75" customHeight="1" x14ac:dyDescent="0.25">
      <c r="A112" s="231" t="s">
        <v>89</v>
      </c>
      <c r="B112" s="231"/>
      <c r="C112" s="231"/>
      <c r="D112" s="231"/>
      <c r="E112" s="231"/>
      <c r="F112" s="231"/>
      <c r="G112" s="11">
        <v>104</v>
      </c>
      <c r="H112" s="18">
        <v>0</v>
      </c>
      <c r="I112" s="18">
        <v>0</v>
      </c>
    </row>
    <row r="113" spans="1:9" ht="12.75" customHeight="1" x14ac:dyDescent="0.25">
      <c r="A113" s="231" t="s">
        <v>90</v>
      </c>
      <c r="B113" s="231"/>
      <c r="C113" s="231"/>
      <c r="D113" s="231"/>
      <c r="E113" s="231"/>
      <c r="F113" s="231"/>
      <c r="G113" s="11">
        <v>105</v>
      </c>
      <c r="H113" s="18">
        <v>0</v>
      </c>
      <c r="I113" s="18">
        <v>0</v>
      </c>
    </row>
    <row r="114" spans="1:9" ht="12.75" customHeight="1" x14ac:dyDescent="0.25">
      <c r="A114" s="231" t="s">
        <v>91</v>
      </c>
      <c r="B114" s="231"/>
      <c r="C114" s="231"/>
      <c r="D114" s="231"/>
      <c r="E114" s="231"/>
      <c r="F114" s="231"/>
      <c r="G114" s="11">
        <v>106</v>
      </c>
      <c r="H114" s="18">
        <v>0</v>
      </c>
      <c r="I114" s="18">
        <v>0</v>
      </c>
    </row>
    <row r="115" spans="1:9" ht="12.75" customHeight="1" x14ac:dyDescent="0.25">
      <c r="A115" s="231" t="s">
        <v>92</v>
      </c>
      <c r="B115" s="231"/>
      <c r="C115" s="231"/>
      <c r="D115" s="231"/>
      <c r="E115" s="231"/>
      <c r="F115" s="231"/>
      <c r="G115" s="11">
        <v>107</v>
      </c>
      <c r="H115" s="18">
        <v>103177</v>
      </c>
      <c r="I115" s="18">
        <v>103177</v>
      </c>
    </row>
    <row r="116" spans="1:9" ht="12.75" customHeight="1" x14ac:dyDescent="0.25">
      <c r="A116" s="231" t="s">
        <v>93</v>
      </c>
      <c r="B116" s="231"/>
      <c r="C116" s="231"/>
      <c r="D116" s="231"/>
      <c r="E116" s="231"/>
      <c r="F116" s="231"/>
      <c r="G116" s="11">
        <v>108</v>
      </c>
      <c r="H116" s="18">
        <v>188422</v>
      </c>
      <c r="I116" s="18">
        <v>188422</v>
      </c>
    </row>
    <row r="117" spans="1:9" ht="12.75" customHeight="1" x14ac:dyDescent="0.25">
      <c r="A117" s="233" t="s">
        <v>355</v>
      </c>
      <c r="B117" s="233"/>
      <c r="C117" s="233"/>
      <c r="D117" s="233"/>
      <c r="E117" s="233"/>
      <c r="F117" s="233"/>
      <c r="G117" s="12">
        <v>109</v>
      </c>
      <c r="H117" s="120">
        <f>SUM(H118:H131)</f>
        <v>1167532</v>
      </c>
      <c r="I117" s="120">
        <f>SUM(I118:I131)</f>
        <v>2274379</v>
      </c>
    </row>
    <row r="118" spans="1:9" ht="12.75" customHeight="1" x14ac:dyDescent="0.25">
      <c r="A118" s="231" t="s">
        <v>83</v>
      </c>
      <c r="B118" s="231"/>
      <c r="C118" s="231"/>
      <c r="D118" s="231"/>
      <c r="E118" s="231"/>
      <c r="F118" s="231"/>
      <c r="G118" s="11">
        <v>110</v>
      </c>
      <c r="H118" s="18">
        <v>0</v>
      </c>
      <c r="I118" s="18">
        <v>0</v>
      </c>
    </row>
    <row r="119" spans="1:9" ht="22.25" customHeight="1" x14ac:dyDescent="0.25">
      <c r="A119" s="231" t="s">
        <v>84</v>
      </c>
      <c r="B119" s="231"/>
      <c r="C119" s="231"/>
      <c r="D119" s="231"/>
      <c r="E119" s="231"/>
      <c r="F119" s="231"/>
      <c r="G119" s="11">
        <v>111</v>
      </c>
      <c r="H119" s="18">
        <v>0</v>
      </c>
      <c r="I119" s="18">
        <v>0</v>
      </c>
    </row>
    <row r="120" spans="1:9" ht="12.75" customHeight="1" x14ac:dyDescent="0.25">
      <c r="A120" s="231" t="s">
        <v>85</v>
      </c>
      <c r="B120" s="231"/>
      <c r="C120" s="231"/>
      <c r="D120" s="231"/>
      <c r="E120" s="231"/>
      <c r="F120" s="231"/>
      <c r="G120" s="11">
        <v>112</v>
      </c>
      <c r="H120" s="18">
        <v>0</v>
      </c>
      <c r="I120" s="18">
        <v>0</v>
      </c>
    </row>
    <row r="121" spans="1:9" ht="23.4" customHeight="1" x14ac:dyDescent="0.25">
      <c r="A121" s="231" t="s">
        <v>86</v>
      </c>
      <c r="B121" s="231"/>
      <c r="C121" s="231"/>
      <c r="D121" s="231"/>
      <c r="E121" s="231"/>
      <c r="F121" s="231"/>
      <c r="G121" s="11">
        <v>113</v>
      </c>
      <c r="H121" s="18">
        <v>0</v>
      </c>
      <c r="I121" s="18">
        <v>0</v>
      </c>
    </row>
    <row r="122" spans="1:9" ht="12.75" customHeight="1" x14ac:dyDescent="0.25">
      <c r="A122" s="231" t="s">
        <v>87</v>
      </c>
      <c r="B122" s="231"/>
      <c r="C122" s="231"/>
      <c r="D122" s="231"/>
      <c r="E122" s="231"/>
      <c r="F122" s="231"/>
      <c r="G122" s="11">
        <v>114</v>
      </c>
      <c r="H122" s="18">
        <v>0</v>
      </c>
      <c r="I122" s="18">
        <v>0</v>
      </c>
    </row>
    <row r="123" spans="1:9" ht="12.75" customHeight="1" x14ac:dyDescent="0.25">
      <c r="A123" s="231" t="s">
        <v>88</v>
      </c>
      <c r="B123" s="231"/>
      <c r="C123" s="231"/>
      <c r="D123" s="231"/>
      <c r="E123" s="231"/>
      <c r="F123" s="231"/>
      <c r="G123" s="11">
        <v>115</v>
      </c>
      <c r="H123" s="18">
        <v>147573</v>
      </c>
      <c r="I123" s="18">
        <v>153593</v>
      </c>
    </row>
    <row r="124" spans="1:9" ht="12.75" customHeight="1" x14ac:dyDescent="0.25">
      <c r="A124" s="231" t="s">
        <v>89</v>
      </c>
      <c r="B124" s="231"/>
      <c r="C124" s="231"/>
      <c r="D124" s="231"/>
      <c r="E124" s="231"/>
      <c r="F124" s="231"/>
      <c r="G124" s="11">
        <v>116</v>
      </c>
      <c r="H124" s="18">
        <v>288542</v>
      </c>
      <c r="I124" s="18">
        <v>1545375</v>
      </c>
    </row>
    <row r="125" spans="1:9" ht="12.75" customHeight="1" x14ac:dyDescent="0.25">
      <c r="A125" s="231" t="s">
        <v>90</v>
      </c>
      <c r="B125" s="231"/>
      <c r="C125" s="231"/>
      <c r="D125" s="231"/>
      <c r="E125" s="231"/>
      <c r="F125" s="231"/>
      <c r="G125" s="11">
        <v>117</v>
      </c>
      <c r="H125" s="18">
        <v>305693</v>
      </c>
      <c r="I125" s="18">
        <v>254325</v>
      </c>
    </row>
    <row r="126" spans="1:9" x14ac:dyDescent="0.25">
      <c r="A126" s="231" t="s">
        <v>91</v>
      </c>
      <c r="B126" s="231"/>
      <c r="C126" s="231"/>
      <c r="D126" s="231"/>
      <c r="E126" s="231"/>
      <c r="F126" s="231"/>
      <c r="G126" s="11">
        <v>118</v>
      </c>
      <c r="H126" s="18">
        <v>0</v>
      </c>
      <c r="I126" s="18">
        <v>0</v>
      </c>
    </row>
    <row r="127" spans="1:9" x14ac:dyDescent="0.25">
      <c r="A127" s="231" t="s">
        <v>94</v>
      </c>
      <c r="B127" s="231"/>
      <c r="C127" s="231"/>
      <c r="D127" s="231"/>
      <c r="E127" s="231"/>
      <c r="F127" s="231"/>
      <c r="G127" s="11">
        <v>119</v>
      </c>
      <c r="H127" s="18">
        <v>395716</v>
      </c>
      <c r="I127" s="18">
        <v>257459</v>
      </c>
    </row>
    <row r="128" spans="1:9" x14ac:dyDescent="0.25">
      <c r="A128" s="231" t="s">
        <v>95</v>
      </c>
      <c r="B128" s="231"/>
      <c r="C128" s="231"/>
      <c r="D128" s="231"/>
      <c r="E128" s="231"/>
      <c r="F128" s="231"/>
      <c r="G128" s="11">
        <v>120</v>
      </c>
      <c r="H128" s="18">
        <v>10640</v>
      </c>
      <c r="I128" s="18">
        <v>44407</v>
      </c>
    </row>
    <row r="129" spans="1:9" x14ac:dyDescent="0.25">
      <c r="A129" s="231" t="s">
        <v>96</v>
      </c>
      <c r="B129" s="231"/>
      <c r="C129" s="231"/>
      <c r="D129" s="231"/>
      <c r="E129" s="231"/>
      <c r="F129" s="231"/>
      <c r="G129" s="11">
        <v>121</v>
      </c>
      <c r="H129" s="18">
        <v>0</v>
      </c>
      <c r="I129" s="18">
        <v>0</v>
      </c>
    </row>
    <row r="130" spans="1:9" x14ac:dyDescent="0.25">
      <c r="A130" s="231" t="s">
        <v>97</v>
      </c>
      <c r="B130" s="231"/>
      <c r="C130" s="231"/>
      <c r="D130" s="231"/>
      <c r="E130" s="231"/>
      <c r="F130" s="231"/>
      <c r="G130" s="11">
        <v>122</v>
      </c>
      <c r="H130" s="18">
        <v>0</v>
      </c>
      <c r="I130" s="18">
        <v>0</v>
      </c>
    </row>
    <row r="131" spans="1:9" x14ac:dyDescent="0.25">
      <c r="A131" s="231" t="s">
        <v>98</v>
      </c>
      <c r="B131" s="231"/>
      <c r="C131" s="231"/>
      <c r="D131" s="231"/>
      <c r="E131" s="231"/>
      <c r="F131" s="231"/>
      <c r="G131" s="11">
        <v>123</v>
      </c>
      <c r="H131" s="18">
        <v>19368</v>
      </c>
      <c r="I131" s="18">
        <v>19220</v>
      </c>
    </row>
    <row r="132" spans="1:9" ht="22.25" customHeight="1" x14ac:dyDescent="0.25">
      <c r="A132" s="247" t="s">
        <v>99</v>
      </c>
      <c r="B132" s="247"/>
      <c r="C132" s="247"/>
      <c r="D132" s="247"/>
      <c r="E132" s="247"/>
      <c r="F132" s="247"/>
      <c r="G132" s="11">
        <v>124</v>
      </c>
      <c r="H132" s="18">
        <v>251113</v>
      </c>
      <c r="I132" s="18">
        <v>15542</v>
      </c>
    </row>
    <row r="133" spans="1:9" ht="12.75" customHeight="1" x14ac:dyDescent="0.25">
      <c r="A133" s="233" t="s">
        <v>356</v>
      </c>
      <c r="B133" s="233"/>
      <c r="C133" s="233"/>
      <c r="D133" s="233"/>
      <c r="E133" s="233"/>
      <c r="F133" s="233"/>
      <c r="G133" s="12">
        <v>125</v>
      </c>
      <c r="H133" s="120">
        <f>H75+H98+H105+H117+H132</f>
        <v>67002873</v>
      </c>
      <c r="I133" s="120">
        <f>I75+I98+I105+I117+I132</f>
        <v>66195300</v>
      </c>
    </row>
    <row r="134" spans="1:9" x14ac:dyDescent="0.25">
      <c r="A134" s="247" t="s">
        <v>100</v>
      </c>
      <c r="B134" s="247"/>
      <c r="C134" s="247"/>
      <c r="D134" s="247"/>
      <c r="E134" s="247"/>
      <c r="F134" s="247"/>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rintOptions horizontalCentered="1"/>
  <pageMargins left="0.55118110236220474" right="0.55118110236220474" top="0.59055118110236227" bottom="0.59055118110236227"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Normal="90" zoomScaleSheetLayoutView="100" workbookViewId="0">
      <pane ySplit="7" topLeftCell="A8" activePane="bottomLeft" state="frozen"/>
      <selection pane="bottomLeft" activeCell="K89" sqref="K89"/>
    </sheetView>
  </sheetViews>
  <sheetFormatPr defaultRowHeight="12.5" x14ac:dyDescent="0.25"/>
  <cols>
    <col min="1" max="7" width="9.08984375" style="49"/>
    <col min="8" max="11" width="19.08984375" style="48" customWidth="1"/>
    <col min="12" max="263" width="9.08984375" style="49"/>
    <col min="264" max="264" width="9.90625" style="49" bestFit="1" customWidth="1"/>
    <col min="265" max="265" width="11.6328125" style="49" bestFit="1" customWidth="1"/>
    <col min="266" max="519" width="9.08984375" style="49"/>
    <col min="520" max="520" width="9.90625" style="49" bestFit="1" customWidth="1"/>
    <col min="521" max="521" width="11.6328125" style="49" bestFit="1" customWidth="1"/>
    <col min="522" max="775" width="9.08984375" style="49"/>
    <col min="776" max="776" width="9.90625" style="49" bestFit="1" customWidth="1"/>
    <col min="777" max="777" width="11.6328125" style="49" bestFit="1" customWidth="1"/>
    <col min="778" max="1031" width="9.08984375" style="49"/>
    <col min="1032" max="1032" width="9.90625" style="49" bestFit="1" customWidth="1"/>
    <col min="1033" max="1033" width="11.6328125" style="49" bestFit="1" customWidth="1"/>
    <col min="1034" max="1287" width="9.08984375" style="49"/>
    <col min="1288" max="1288" width="9.90625" style="49" bestFit="1" customWidth="1"/>
    <col min="1289" max="1289" width="11.6328125" style="49" bestFit="1" customWidth="1"/>
    <col min="1290" max="1543" width="9.08984375" style="49"/>
    <col min="1544" max="1544" width="9.90625" style="49" bestFit="1" customWidth="1"/>
    <col min="1545" max="1545" width="11.6328125" style="49" bestFit="1" customWidth="1"/>
    <col min="1546" max="1799" width="9.08984375" style="49"/>
    <col min="1800" max="1800" width="9.90625" style="49" bestFit="1" customWidth="1"/>
    <col min="1801" max="1801" width="11.6328125" style="49" bestFit="1" customWidth="1"/>
    <col min="1802" max="2055" width="9.08984375" style="49"/>
    <col min="2056" max="2056" width="9.90625" style="49" bestFit="1" customWidth="1"/>
    <col min="2057" max="2057" width="11.6328125" style="49" bestFit="1" customWidth="1"/>
    <col min="2058" max="2311" width="9.08984375" style="49"/>
    <col min="2312" max="2312" width="9.90625" style="49" bestFit="1" customWidth="1"/>
    <col min="2313" max="2313" width="11.6328125" style="49" bestFit="1" customWidth="1"/>
    <col min="2314" max="2567" width="9.08984375" style="49"/>
    <col min="2568" max="2568" width="9.90625" style="49" bestFit="1" customWidth="1"/>
    <col min="2569" max="2569" width="11.6328125" style="49" bestFit="1" customWidth="1"/>
    <col min="2570" max="2823" width="9.08984375" style="49"/>
    <col min="2824" max="2824" width="9.90625" style="49" bestFit="1" customWidth="1"/>
    <col min="2825" max="2825" width="11.6328125" style="49" bestFit="1" customWidth="1"/>
    <col min="2826" max="3079" width="9.08984375" style="49"/>
    <col min="3080" max="3080" width="9.90625" style="49" bestFit="1" customWidth="1"/>
    <col min="3081" max="3081" width="11.6328125" style="49" bestFit="1" customWidth="1"/>
    <col min="3082" max="3335" width="9.08984375" style="49"/>
    <col min="3336" max="3336" width="9.90625" style="49" bestFit="1" customWidth="1"/>
    <col min="3337" max="3337" width="11.6328125" style="49" bestFit="1" customWidth="1"/>
    <col min="3338" max="3591" width="9.08984375" style="49"/>
    <col min="3592" max="3592" width="9.90625" style="49" bestFit="1" customWidth="1"/>
    <col min="3593" max="3593" width="11.6328125" style="49" bestFit="1" customWidth="1"/>
    <col min="3594" max="3847" width="9.08984375" style="49"/>
    <col min="3848" max="3848" width="9.90625" style="49" bestFit="1" customWidth="1"/>
    <col min="3849" max="3849" width="11.6328125" style="49" bestFit="1" customWidth="1"/>
    <col min="3850" max="4103" width="9.08984375" style="49"/>
    <col min="4104" max="4104" width="9.90625" style="49" bestFit="1" customWidth="1"/>
    <col min="4105" max="4105" width="11.6328125" style="49" bestFit="1" customWidth="1"/>
    <col min="4106" max="4359" width="9.08984375" style="49"/>
    <col min="4360" max="4360" width="9.90625" style="49" bestFit="1" customWidth="1"/>
    <col min="4361" max="4361" width="11.6328125" style="49" bestFit="1" customWidth="1"/>
    <col min="4362" max="4615" width="9.08984375" style="49"/>
    <col min="4616" max="4616" width="9.90625" style="49" bestFit="1" customWidth="1"/>
    <col min="4617" max="4617" width="11.6328125" style="49" bestFit="1" customWidth="1"/>
    <col min="4618" max="4871" width="9.08984375" style="49"/>
    <col min="4872" max="4872" width="9.90625" style="49" bestFit="1" customWidth="1"/>
    <col min="4873" max="4873" width="11.6328125" style="49" bestFit="1" customWidth="1"/>
    <col min="4874" max="5127" width="9.08984375" style="49"/>
    <col min="5128" max="5128" width="9.90625" style="49" bestFit="1" customWidth="1"/>
    <col min="5129" max="5129" width="11.6328125" style="49" bestFit="1" customWidth="1"/>
    <col min="5130" max="5383" width="9.08984375" style="49"/>
    <col min="5384" max="5384" width="9.90625" style="49" bestFit="1" customWidth="1"/>
    <col min="5385" max="5385" width="11.6328125" style="49" bestFit="1" customWidth="1"/>
    <col min="5386" max="5639" width="9.08984375" style="49"/>
    <col min="5640" max="5640" width="9.90625" style="49" bestFit="1" customWidth="1"/>
    <col min="5641" max="5641" width="11.6328125" style="49" bestFit="1" customWidth="1"/>
    <col min="5642" max="5895" width="9.08984375" style="49"/>
    <col min="5896" max="5896" width="9.90625" style="49" bestFit="1" customWidth="1"/>
    <col min="5897" max="5897" width="11.6328125" style="49" bestFit="1" customWidth="1"/>
    <col min="5898" max="6151" width="9.08984375" style="49"/>
    <col min="6152" max="6152" width="9.90625" style="49" bestFit="1" customWidth="1"/>
    <col min="6153" max="6153" width="11.6328125" style="49" bestFit="1" customWidth="1"/>
    <col min="6154" max="6407" width="9.08984375" style="49"/>
    <col min="6408" max="6408" width="9.90625" style="49" bestFit="1" customWidth="1"/>
    <col min="6409" max="6409" width="11.6328125" style="49" bestFit="1" customWidth="1"/>
    <col min="6410" max="6663" width="9.08984375" style="49"/>
    <col min="6664" max="6664" width="9.90625" style="49" bestFit="1" customWidth="1"/>
    <col min="6665" max="6665" width="11.6328125" style="49" bestFit="1" customWidth="1"/>
    <col min="6666" max="6919" width="9.08984375" style="49"/>
    <col min="6920" max="6920" width="9.90625" style="49" bestFit="1" customWidth="1"/>
    <col min="6921" max="6921" width="11.6328125" style="49" bestFit="1" customWidth="1"/>
    <col min="6922" max="7175" width="9.08984375" style="49"/>
    <col min="7176" max="7176" width="9.90625" style="49" bestFit="1" customWidth="1"/>
    <col min="7177" max="7177" width="11.6328125" style="49" bestFit="1" customWidth="1"/>
    <col min="7178" max="7431" width="9.08984375" style="49"/>
    <col min="7432" max="7432" width="9.90625" style="49" bestFit="1" customWidth="1"/>
    <col min="7433" max="7433" width="11.6328125" style="49" bestFit="1" customWidth="1"/>
    <col min="7434" max="7687" width="9.08984375" style="49"/>
    <col min="7688" max="7688" width="9.90625" style="49" bestFit="1" customWidth="1"/>
    <col min="7689" max="7689" width="11.6328125" style="49" bestFit="1" customWidth="1"/>
    <col min="7690" max="7943" width="9.08984375" style="49"/>
    <col min="7944" max="7944" width="9.90625" style="49" bestFit="1" customWidth="1"/>
    <col min="7945" max="7945" width="11.6328125" style="49" bestFit="1" customWidth="1"/>
    <col min="7946" max="8199" width="9.08984375" style="49"/>
    <col min="8200" max="8200" width="9.90625" style="49" bestFit="1" customWidth="1"/>
    <col min="8201" max="8201" width="11.6328125" style="49" bestFit="1" customWidth="1"/>
    <col min="8202" max="8455" width="9.08984375" style="49"/>
    <col min="8456" max="8456" width="9.90625" style="49" bestFit="1" customWidth="1"/>
    <col min="8457" max="8457" width="11.6328125" style="49" bestFit="1" customWidth="1"/>
    <col min="8458" max="8711" width="9.08984375" style="49"/>
    <col min="8712" max="8712" width="9.90625" style="49" bestFit="1" customWidth="1"/>
    <col min="8713" max="8713" width="11.6328125" style="49" bestFit="1" customWidth="1"/>
    <col min="8714" max="8967" width="9.08984375" style="49"/>
    <col min="8968" max="8968" width="9.90625" style="49" bestFit="1" customWidth="1"/>
    <col min="8969" max="8969" width="11.6328125" style="49" bestFit="1" customWidth="1"/>
    <col min="8970" max="9223" width="9.08984375" style="49"/>
    <col min="9224" max="9224" width="9.90625" style="49" bestFit="1" customWidth="1"/>
    <col min="9225" max="9225" width="11.6328125" style="49" bestFit="1" customWidth="1"/>
    <col min="9226" max="9479" width="9.08984375" style="49"/>
    <col min="9480" max="9480" width="9.90625" style="49" bestFit="1" customWidth="1"/>
    <col min="9481" max="9481" width="11.6328125" style="49" bestFit="1" customWidth="1"/>
    <col min="9482" max="9735" width="9.08984375" style="49"/>
    <col min="9736" max="9736" width="9.90625" style="49" bestFit="1" customWidth="1"/>
    <col min="9737" max="9737" width="11.6328125" style="49" bestFit="1" customWidth="1"/>
    <col min="9738" max="9991" width="9.08984375" style="49"/>
    <col min="9992" max="9992" width="9.90625" style="49" bestFit="1" customWidth="1"/>
    <col min="9993" max="9993" width="11.6328125" style="49" bestFit="1" customWidth="1"/>
    <col min="9994" max="10247" width="9.08984375" style="49"/>
    <col min="10248" max="10248" width="9.90625" style="49" bestFit="1" customWidth="1"/>
    <col min="10249" max="10249" width="11.6328125" style="49" bestFit="1" customWidth="1"/>
    <col min="10250" max="10503" width="9.08984375" style="49"/>
    <col min="10504" max="10504" width="9.90625" style="49" bestFit="1" customWidth="1"/>
    <col min="10505" max="10505" width="11.6328125" style="49" bestFit="1" customWidth="1"/>
    <col min="10506" max="10759" width="9.08984375" style="49"/>
    <col min="10760" max="10760" width="9.90625" style="49" bestFit="1" customWidth="1"/>
    <col min="10761" max="10761" width="11.6328125" style="49" bestFit="1" customWidth="1"/>
    <col min="10762" max="11015" width="9.08984375" style="49"/>
    <col min="11016" max="11016" width="9.90625" style="49" bestFit="1" customWidth="1"/>
    <col min="11017" max="11017" width="11.6328125" style="49" bestFit="1" customWidth="1"/>
    <col min="11018" max="11271" width="9.08984375" style="49"/>
    <col min="11272" max="11272" width="9.90625" style="49" bestFit="1" customWidth="1"/>
    <col min="11273" max="11273" width="11.6328125" style="49" bestFit="1" customWidth="1"/>
    <col min="11274" max="11527" width="9.08984375" style="49"/>
    <col min="11528" max="11528" width="9.90625" style="49" bestFit="1" customWidth="1"/>
    <col min="11529" max="11529" width="11.6328125" style="49" bestFit="1" customWidth="1"/>
    <col min="11530" max="11783" width="9.08984375" style="49"/>
    <col min="11784" max="11784" width="9.90625" style="49" bestFit="1" customWidth="1"/>
    <col min="11785" max="11785" width="11.6328125" style="49" bestFit="1" customWidth="1"/>
    <col min="11786" max="12039" width="9.08984375" style="49"/>
    <col min="12040" max="12040" width="9.90625" style="49" bestFit="1" customWidth="1"/>
    <col min="12041" max="12041" width="11.6328125" style="49" bestFit="1" customWidth="1"/>
    <col min="12042" max="12295" width="9.08984375" style="49"/>
    <col min="12296" max="12296" width="9.90625" style="49" bestFit="1" customWidth="1"/>
    <col min="12297" max="12297" width="11.6328125" style="49" bestFit="1" customWidth="1"/>
    <col min="12298" max="12551" width="9.08984375" style="49"/>
    <col min="12552" max="12552" width="9.90625" style="49" bestFit="1" customWidth="1"/>
    <col min="12553" max="12553" width="11.6328125" style="49" bestFit="1" customWidth="1"/>
    <col min="12554" max="12807" width="9.08984375" style="49"/>
    <col min="12808" max="12808" width="9.90625" style="49" bestFit="1" customWidth="1"/>
    <col min="12809" max="12809" width="11.6328125" style="49" bestFit="1" customWidth="1"/>
    <col min="12810" max="13063" width="9.08984375" style="49"/>
    <col min="13064" max="13064" width="9.90625" style="49" bestFit="1" customWidth="1"/>
    <col min="13065" max="13065" width="11.6328125" style="49" bestFit="1" customWidth="1"/>
    <col min="13066" max="13319" width="9.08984375" style="49"/>
    <col min="13320" max="13320" width="9.90625" style="49" bestFit="1" customWidth="1"/>
    <col min="13321" max="13321" width="11.6328125" style="49" bestFit="1" customWidth="1"/>
    <col min="13322" max="13575" width="9.08984375" style="49"/>
    <col min="13576" max="13576" width="9.90625" style="49" bestFit="1" customWidth="1"/>
    <col min="13577" max="13577" width="11.6328125" style="49" bestFit="1" customWidth="1"/>
    <col min="13578" max="13831" width="9.08984375" style="49"/>
    <col min="13832" max="13832" width="9.90625" style="49" bestFit="1" customWidth="1"/>
    <col min="13833" max="13833" width="11.6328125" style="49" bestFit="1" customWidth="1"/>
    <col min="13834" max="14087" width="9.08984375" style="49"/>
    <col min="14088" max="14088" width="9.90625" style="49" bestFit="1" customWidth="1"/>
    <col min="14089" max="14089" width="11.6328125" style="49" bestFit="1" customWidth="1"/>
    <col min="14090" max="14343" width="9.08984375" style="49"/>
    <col min="14344" max="14344" width="9.90625" style="49" bestFit="1" customWidth="1"/>
    <col min="14345" max="14345" width="11.6328125" style="49" bestFit="1" customWidth="1"/>
    <col min="14346" max="14599" width="9.08984375" style="49"/>
    <col min="14600" max="14600" width="9.90625" style="49" bestFit="1" customWidth="1"/>
    <col min="14601" max="14601" width="11.6328125" style="49" bestFit="1" customWidth="1"/>
    <col min="14602" max="14855" width="9.08984375" style="49"/>
    <col min="14856" max="14856" width="9.90625" style="49" bestFit="1" customWidth="1"/>
    <col min="14857" max="14857" width="11.6328125" style="49" bestFit="1" customWidth="1"/>
    <col min="14858" max="15111" width="9.08984375" style="49"/>
    <col min="15112" max="15112" width="9.90625" style="49" bestFit="1" customWidth="1"/>
    <col min="15113" max="15113" width="11.6328125" style="49" bestFit="1" customWidth="1"/>
    <col min="15114" max="15367" width="9.08984375" style="49"/>
    <col min="15368" max="15368" width="9.90625" style="49" bestFit="1" customWidth="1"/>
    <col min="15369" max="15369" width="11.6328125" style="49" bestFit="1" customWidth="1"/>
    <col min="15370" max="15623" width="9.08984375" style="49"/>
    <col min="15624" max="15624" width="9.90625" style="49" bestFit="1" customWidth="1"/>
    <col min="15625" max="15625" width="11.6328125" style="49" bestFit="1" customWidth="1"/>
    <col min="15626" max="15879" width="9.08984375" style="49"/>
    <col min="15880" max="15880" width="9.90625" style="49" bestFit="1" customWidth="1"/>
    <col min="15881" max="15881" width="11.6328125" style="49" bestFit="1" customWidth="1"/>
    <col min="15882" max="16135" width="9.08984375" style="49"/>
    <col min="16136" max="16136" width="9.90625" style="49" bestFit="1" customWidth="1"/>
    <col min="16137" max="16137" width="11.6328125" style="49" bestFit="1" customWidth="1"/>
    <col min="16138" max="16384" width="9.08984375" style="49"/>
  </cols>
  <sheetData>
    <row r="1" spans="1:11" x14ac:dyDescent="0.25">
      <c r="A1" s="251" t="s">
        <v>102</v>
      </c>
      <c r="B1" s="252"/>
      <c r="C1" s="252"/>
      <c r="D1" s="252"/>
      <c r="E1" s="252"/>
      <c r="F1" s="252"/>
      <c r="G1" s="252"/>
      <c r="H1" s="252"/>
      <c r="I1" s="252"/>
    </row>
    <row r="2" spans="1:11" x14ac:dyDescent="0.25">
      <c r="A2" s="253" t="s">
        <v>641</v>
      </c>
      <c r="B2" s="254"/>
      <c r="C2" s="254"/>
      <c r="D2" s="254"/>
      <c r="E2" s="254"/>
      <c r="F2" s="254"/>
      <c r="G2" s="254"/>
      <c r="H2" s="254"/>
      <c r="I2" s="254"/>
    </row>
    <row r="3" spans="1:11" x14ac:dyDescent="0.25">
      <c r="A3" s="255" t="s">
        <v>446</v>
      </c>
      <c r="B3" s="256"/>
      <c r="C3" s="256"/>
      <c r="D3" s="256"/>
      <c r="E3" s="256"/>
      <c r="F3" s="256"/>
      <c r="G3" s="256"/>
      <c r="H3" s="256"/>
      <c r="I3" s="256"/>
      <c r="J3" s="257"/>
      <c r="K3" s="257"/>
    </row>
    <row r="4" spans="1:11" x14ac:dyDescent="0.25">
      <c r="A4" s="258" t="s">
        <v>532</v>
      </c>
      <c r="B4" s="259"/>
      <c r="C4" s="259"/>
      <c r="D4" s="259"/>
      <c r="E4" s="259"/>
      <c r="F4" s="259"/>
      <c r="G4" s="259"/>
      <c r="H4" s="259"/>
      <c r="I4" s="259"/>
      <c r="J4" s="260"/>
      <c r="K4" s="260"/>
    </row>
    <row r="5" spans="1:11" ht="22.25" customHeight="1" x14ac:dyDescent="0.25">
      <c r="A5" s="261" t="s">
        <v>2</v>
      </c>
      <c r="B5" s="262"/>
      <c r="C5" s="262"/>
      <c r="D5" s="262"/>
      <c r="E5" s="262"/>
      <c r="F5" s="262"/>
      <c r="G5" s="261" t="s">
        <v>103</v>
      </c>
      <c r="H5" s="263" t="s">
        <v>301</v>
      </c>
      <c r="I5" s="264"/>
      <c r="J5" s="263" t="s">
        <v>279</v>
      </c>
      <c r="K5" s="264"/>
    </row>
    <row r="6" spans="1:11" x14ac:dyDescent="0.25">
      <c r="A6" s="262"/>
      <c r="B6" s="262"/>
      <c r="C6" s="262"/>
      <c r="D6" s="262"/>
      <c r="E6" s="262"/>
      <c r="F6" s="262"/>
      <c r="G6" s="262"/>
      <c r="H6" s="50" t="s">
        <v>294</v>
      </c>
      <c r="I6" s="50" t="s">
        <v>295</v>
      </c>
      <c r="J6" s="50" t="s">
        <v>294</v>
      </c>
      <c r="K6" s="50" t="s">
        <v>295</v>
      </c>
    </row>
    <row r="7" spans="1:11" x14ac:dyDescent="0.25">
      <c r="A7" s="267">
        <v>1</v>
      </c>
      <c r="B7" s="268"/>
      <c r="C7" s="268"/>
      <c r="D7" s="268"/>
      <c r="E7" s="268"/>
      <c r="F7" s="268"/>
      <c r="G7" s="51">
        <v>2</v>
      </c>
      <c r="H7" s="50">
        <v>3</v>
      </c>
      <c r="I7" s="50">
        <v>4</v>
      </c>
      <c r="J7" s="50">
        <v>5</v>
      </c>
      <c r="K7" s="50">
        <v>6</v>
      </c>
    </row>
    <row r="8" spans="1:11" ht="12.75" customHeight="1" x14ac:dyDescent="0.25">
      <c r="A8" s="265" t="s">
        <v>357</v>
      </c>
      <c r="B8" s="265"/>
      <c r="C8" s="265"/>
      <c r="D8" s="265"/>
      <c r="E8" s="265"/>
      <c r="F8" s="265"/>
      <c r="G8" s="12">
        <v>1</v>
      </c>
      <c r="H8" s="52">
        <f>SUM(H9:H13)</f>
        <v>158603</v>
      </c>
      <c r="I8" s="52">
        <f>SUM(I9:I13)</f>
        <v>158603</v>
      </c>
      <c r="J8" s="52">
        <f>SUM(J9:J13)</f>
        <v>152257</v>
      </c>
      <c r="K8" s="52">
        <f>SUM(K9:K13)</f>
        <v>152257</v>
      </c>
    </row>
    <row r="9" spans="1:11" ht="12.75" customHeight="1" x14ac:dyDescent="0.25">
      <c r="A9" s="231" t="s">
        <v>115</v>
      </c>
      <c r="B9" s="231"/>
      <c r="C9" s="231"/>
      <c r="D9" s="231"/>
      <c r="E9" s="231"/>
      <c r="F9" s="231"/>
      <c r="G9" s="11">
        <v>2</v>
      </c>
      <c r="H9" s="53">
        <v>0</v>
      </c>
      <c r="I9" s="53">
        <v>0</v>
      </c>
      <c r="J9" s="53">
        <v>0</v>
      </c>
      <c r="K9" s="53">
        <v>0</v>
      </c>
    </row>
    <row r="10" spans="1:11" ht="12.75" customHeight="1" x14ac:dyDescent="0.25">
      <c r="A10" s="231" t="s">
        <v>116</v>
      </c>
      <c r="B10" s="231"/>
      <c r="C10" s="231"/>
      <c r="D10" s="231"/>
      <c r="E10" s="231"/>
      <c r="F10" s="231"/>
      <c r="G10" s="11">
        <v>3</v>
      </c>
      <c r="H10" s="53">
        <v>104449</v>
      </c>
      <c r="I10" s="53">
        <v>104449</v>
      </c>
      <c r="J10" s="53">
        <v>79048</v>
      </c>
      <c r="K10" s="53">
        <v>79048</v>
      </c>
    </row>
    <row r="11" spans="1:11" ht="12.75" customHeight="1" x14ac:dyDescent="0.25">
      <c r="A11" s="231" t="s">
        <v>117</v>
      </c>
      <c r="B11" s="231"/>
      <c r="C11" s="231"/>
      <c r="D11" s="231"/>
      <c r="E11" s="231"/>
      <c r="F11" s="231"/>
      <c r="G11" s="11">
        <v>4</v>
      </c>
      <c r="H11" s="53">
        <v>2594</v>
      </c>
      <c r="I11" s="53">
        <v>2594</v>
      </c>
      <c r="J11" s="53">
        <v>0</v>
      </c>
      <c r="K11" s="53">
        <v>0</v>
      </c>
    </row>
    <row r="12" spans="1:11" ht="12.75" customHeight="1" x14ac:dyDescent="0.25">
      <c r="A12" s="231" t="s">
        <v>118</v>
      </c>
      <c r="B12" s="231"/>
      <c r="C12" s="231"/>
      <c r="D12" s="231"/>
      <c r="E12" s="231"/>
      <c r="F12" s="231"/>
      <c r="G12" s="11">
        <v>5</v>
      </c>
      <c r="H12" s="53">
        <v>0</v>
      </c>
      <c r="I12" s="53">
        <v>0</v>
      </c>
      <c r="J12" s="53">
        <v>0</v>
      </c>
      <c r="K12" s="53">
        <v>0</v>
      </c>
    </row>
    <row r="13" spans="1:11" ht="12.75" customHeight="1" x14ac:dyDescent="0.25">
      <c r="A13" s="231" t="s">
        <v>119</v>
      </c>
      <c r="B13" s="231"/>
      <c r="C13" s="231"/>
      <c r="D13" s="231"/>
      <c r="E13" s="231"/>
      <c r="F13" s="231"/>
      <c r="G13" s="11">
        <v>6</v>
      </c>
      <c r="H13" s="53">
        <v>51560</v>
      </c>
      <c r="I13" s="53">
        <v>51560</v>
      </c>
      <c r="J13" s="53">
        <v>73209</v>
      </c>
      <c r="K13" s="53">
        <v>73209</v>
      </c>
    </row>
    <row r="14" spans="1:11" ht="12.75" customHeight="1" x14ac:dyDescent="0.25">
      <c r="A14" s="265" t="s">
        <v>358</v>
      </c>
      <c r="B14" s="265"/>
      <c r="C14" s="265"/>
      <c r="D14" s="265"/>
      <c r="E14" s="265"/>
      <c r="F14" s="265"/>
      <c r="G14" s="12">
        <v>7</v>
      </c>
      <c r="H14" s="52">
        <f>H15+H16+H20+H24+H25+H26+H29+H36</f>
        <v>1687422</v>
      </c>
      <c r="I14" s="52">
        <f>I15+I16+I20+I24+I25+I26+I29+I36</f>
        <v>1687422</v>
      </c>
      <c r="J14" s="52">
        <f>J15+J16+J20+J24+J25+J26+J29+J36</f>
        <v>1698904</v>
      </c>
      <c r="K14" s="52">
        <f>K15+K16+K20+K24+K25+K26+K29+K36</f>
        <v>1698904</v>
      </c>
    </row>
    <row r="15" spans="1:11" ht="12.75" customHeight="1" x14ac:dyDescent="0.25">
      <c r="A15" s="231" t="s">
        <v>104</v>
      </c>
      <c r="B15" s="231"/>
      <c r="C15" s="231"/>
      <c r="D15" s="231"/>
      <c r="E15" s="231"/>
      <c r="F15" s="231"/>
      <c r="G15" s="11">
        <v>8</v>
      </c>
      <c r="H15" s="53">
        <v>0</v>
      </c>
      <c r="I15" s="53">
        <v>0</v>
      </c>
      <c r="J15" s="53">
        <v>0</v>
      </c>
      <c r="K15" s="53">
        <v>0</v>
      </c>
    </row>
    <row r="16" spans="1:11" ht="12.75" customHeight="1" x14ac:dyDescent="0.25">
      <c r="A16" s="232" t="s">
        <v>438</v>
      </c>
      <c r="B16" s="232"/>
      <c r="C16" s="232"/>
      <c r="D16" s="232"/>
      <c r="E16" s="232"/>
      <c r="F16" s="232"/>
      <c r="G16" s="12">
        <v>9</v>
      </c>
      <c r="H16" s="52">
        <f>SUM(H17:H19)</f>
        <v>434178</v>
      </c>
      <c r="I16" s="52">
        <f>SUM(I17:I19)</f>
        <v>434178</v>
      </c>
      <c r="J16" s="52">
        <f>SUM(J17:J19)</f>
        <v>390197</v>
      </c>
      <c r="K16" s="52">
        <f>SUM(K17:K19)</f>
        <v>390197</v>
      </c>
    </row>
    <row r="17" spans="1:11" ht="12.75" customHeight="1" x14ac:dyDescent="0.25">
      <c r="A17" s="266" t="s">
        <v>120</v>
      </c>
      <c r="B17" s="266"/>
      <c r="C17" s="266"/>
      <c r="D17" s="266"/>
      <c r="E17" s="266"/>
      <c r="F17" s="266"/>
      <c r="G17" s="11">
        <v>10</v>
      </c>
      <c r="H17" s="53">
        <v>132461</v>
      </c>
      <c r="I17" s="53">
        <v>132461</v>
      </c>
      <c r="J17" s="53">
        <v>80688</v>
      </c>
      <c r="K17" s="53">
        <v>80688</v>
      </c>
    </row>
    <row r="18" spans="1:11" ht="12.75" customHeight="1" x14ac:dyDescent="0.25">
      <c r="A18" s="266" t="s">
        <v>121</v>
      </c>
      <c r="B18" s="266"/>
      <c r="C18" s="266"/>
      <c r="D18" s="266"/>
      <c r="E18" s="266"/>
      <c r="F18" s="266"/>
      <c r="G18" s="11">
        <v>11</v>
      </c>
      <c r="H18" s="53">
        <v>0</v>
      </c>
      <c r="I18" s="53">
        <v>0</v>
      </c>
      <c r="J18" s="53">
        <v>0</v>
      </c>
      <c r="K18" s="53">
        <v>0</v>
      </c>
    </row>
    <row r="19" spans="1:11" ht="12.75" customHeight="1" x14ac:dyDescent="0.25">
      <c r="A19" s="266" t="s">
        <v>122</v>
      </c>
      <c r="B19" s="266"/>
      <c r="C19" s="266"/>
      <c r="D19" s="266"/>
      <c r="E19" s="266"/>
      <c r="F19" s="266"/>
      <c r="G19" s="11">
        <v>12</v>
      </c>
      <c r="H19" s="53">
        <v>301717</v>
      </c>
      <c r="I19" s="53">
        <v>301717</v>
      </c>
      <c r="J19" s="53">
        <v>309509</v>
      </c>
      <c r="K19" s="53">
        <v>309509</v>
      </c>
    </row>
    <row r="20" spans="1:11" ht="12.75" customHeight="1" x14ac:dyDescent="0.25">
      <c r="A20" s="232" t="s">
        <v>439</v>
      </c>
      <c r="B20" s="232"/>
      <c r="C20" s="232"/>
      <c r="D20" s="232"/>
      <c r="E20" s="232"/>
      <c r="F20" s="232"/>
      <c r="G20" s="12">
        <v>13</v>
      </c>
      <c r="H20" s="52">
        <f>SUM(H21:H23)</f>
        <v>447750</v>
      </c>
      <c r="I20" s="52">
        <f>SUM(I21:I23)</f>
        <v>447750</v>
      </c>
      <c r="J20" s="52">
        <f>SUM(J21:J23)</f>
        <v>409438</v>
      </c>
      <c r="K20" s="52">
        <f>SUM(K21:K23)</f>
        <v>409438</v>
      </c>
    </row>
    <row r="21" spans="1:11" ht="12.75" customHeight="1" x14ac:dyDescent="0.25">
      <c r="A21" s="266" t="s">
        <v>105</v>
      </c>
      <c r="B21" s="266"/>
      <c r="C21" s="266"/>
      <c r="D21" s="266"/>
      <c r="E21" s="266"/>
      <c r="F21" s="266"/>
      <c r="G21" s="11">
        <v>14</v>
      </c>
      <c r="H21" s="53">
        <v>276377</v>
      </c>
      <c r="I21" s="53">
        <v>276377</v>
      </c>
      <c r="J21" s="53">
        <v>257883</v>
      </c>
      <c r="K21" s="53">
        <v>257883</v>
      </c>
    </row>
    <row r="22" spans="1:11" ht="12.75" customHeight="1" x14ac:dyDescent="0.25">
      <c r="A22" s="266" t="s">
        <v>106</v>
      </c>
      <c r="B22" s="266"/>
      <c r="C22" s="266"/>
      <c r="D22" s="266"/>
      <c r="E22" s="266"/>
      <c r="F22" s="266"/>
      <c r="G22" s="11">
        <v>15</v>
      </c>
      <c r="H22" s="53">
        <v>115558</v>
      </c>
      <c r="I22" s="53">
        <v>115558</v>
      </c>
      <c r="J22" s="53">
        <v>96861</v>
      </c>
      <c r="K22" s="53">
        <v>96861</v>
      </c>
    </row>
    <row r="23" spans="1:11" ht="12.75" customHeight="1" x14ac:dyDescent="0.25">
      <c r="A23" s="266" t="s">
        <v>107</v>
      </c>
      <c r="B23" s="266"/>
      <c r="C23" s="266"/>
      <c r="D23" s="266"/>
      <c r="E23" s="266"/>
      <c r="F23" s="266"/>
      <c r="G23" s="11">
        <v>16</v>
      </c>
      <c r="H23" s="53">
        <v>55815</v>
      </c>
      <c r="I23" s="53">
        <v>55815</v>
      </c>
      <c r="J23" s="53">
        <v>54694</v>
      </c>
      <c r="K23" s="53">
        <v>54694</v>
      </c>
    </row>
    <row r="24" spans="1:11" ht="12.75" customHeight="1" x14ac:dyDescent="0.25">
      <c r="A24" s="231" t="s">
        <v>108</v>
      </c>
      <c r="B24" s="231"/>
      <c r="C24" s="231"/>
      <c r="D24" s="231"/>
      <c r="E24" s="231"/>
      <c r="F24" s="231"/>
      <c r="G24" s="11">
        <v>17</v>
      </c>
      <c r="H24" s="53">
        <v>629399</v>
      </c>
      <c r="I24" s="53">
        <v>629399</v>
      </c>
      <c r="J24" s="53">
        <v>749290</v>
      </c>
      <c r="K24" s="53">
        <v>749290</v>
      </c>
    </row>
    <row r="25" spans="1:11" ht="12.75" customHeight="1" x14ac:dyDescent="0.25">
      <c r="A25" s="231" t="s">
        <v>109</v>
      </c>
      <c r="B25" s="231"/>
      <c r="C25" s="231"/>
      <c r="D25" s="231"/>
      <c r="E25" s="231"/>
      <c r="F25" s="231"/>
      <c r="G25" s="11">
        <v>18</v>
      </c>
      <c r="H25" s="53">
        <v>176095</v>
      </c>
      <c r="I25" s="53">
        <v>176095</v>
      </c>
      <c r="J25" s="53">
        <v>149979</v>
      </c>
      <c r="K25" s="53">
        <v>149979</v>
      </c>
    </row>
    <row r="26" spans="1:11" ht="12.75" customHeight="1" x14ac:dyDescent="0.25">
      <c r="A26" s="232" t="s">
        <v>440</v>
      </c>
      <c r="B26" s="232"/>
      <c r="C26" s="232"/>
      <c r="D26" s="232"/>
      <c r="E26" s="232"/>
      <c r="F26" s="232"/>
      <c r="G26" s="12">
        <v>19</v>
      </c>
      <c r="H26" s="52">
        <f>H27+H28</f>
        <v>0</v>
      </c>
      <c r="I26" s="52">
        <f>I27+I28</f>
        <v>0</v>
      </c>
      <c r="J26" s="52">
        <f>J27+J28</f>
        <v>0</v>
      </c>
      <c r="K26" s="52">
        <f>K27+K28</f>
        <v>0</v>
      </c>
    </row>
    <row r="27" spans="1:11" ht="12.75" customHeight="1" x14ac:dyDescent="0.25">
      <c r="A27" s="266" t="s">
        <v>123</v>
      </c>
      <c r="B27" s="266"/>
      <c r="C27" s="266"/>
      <c r="D27" s="266"/>
      <c r="E27" s="266"/>
      <c r="F27" s="266"/>
      <c r="G27" s="11">
        <v>20</v>
      </c>
      <c r="H27" s="53">
        <v>0</v>
      </c>
      <c r="I27" s="53">
        <v>0</v>
      </c>
      <c r="J27" s="53">
        <v>0</v>
      </c>
      <c r="K27" s="53">
        <v>0</v>
      </c>
    </row>
    <row r="28" spans="1:11" ht="12.75" customHeight="1" x14ac:dyDescent="0.25">
      <c r="A28" s="266" t="s">
        <v>124</v>
      </c>
      <c r="B28" s="266"/>
      <c r="C28" s="266"/>
      <c r="D28" s="266"/>
      <c r="E28" s="266"/>
      <c r="F28" s="266"/>
      <c r="G28" s="11">
        <v>21</v>
      </c>
      <c r="H28" s="53">
        <v>0</v>
      </c>
      <c r="I28" s="53">
        <v>0</v>
      </c>
      <c r="J28" s="53">
        <v>0</v>
      </c>
      <c r="K28" s="53">
        <v>0</v>
      </c>
    </row>
    <row r="29" spans="1:11" ht="12.75" customHeight="1" x14ac:dyDescent="0.25">
      <c r="A29" s="232" t="s">
        <v>441</v>
      </c>
      <c r="B29" s="232"/>
      <c r="C29" s="232"/>
      <c r="D29" s="232"/>
      <c r="E29" s="232"/>
      <c r="F29" s="232"/>
      <c r="G29" s="12">
        <v>22</v>
      </c>
      <c r="H29" s="52">
        <f>SUM(H30:H35)</f>
        <v>0</v>
      </c>
      <c r="I29" s="52">
        <f>SUM(I30:I35)</f>
        <v>0</v>
      </c>
      <c r="J29" s="52">
        <f>SUM(J30:J35)</f>
        <v>0</v>
      </c>
      <c r="K29" s="52">
        <f>SUM(K30:K35)</f>
        <v>0</v>
      </c>
    </row>
    <row r="30" spans="1:11" ht="12.75" customHeight="1" x14ac:dyDescent="0.25">
      <c r="A30" s="266" t="s">
        <v>125</v>
      </c>
      <c r="B30" s="266"/>
      <c r="C30" s="266"/>
      <c r="D30" s="266"/>
      <c r="E30" s="266"/>
      <c r="F30" s="266"/>
      <c r="G30" s="11">
        <v>23</v>
      </c>
      <c r="H30" s="53">
        <v>0</v>
      </c>
      <c r="I30" s="53">
        <v>0</v>
      </c>
      <c r="J30" s="53">
        <v>0</v>
      </c>
      <c r="K30" s="53">
        <v>0</v>
      </c>
    </row>
    <row r="31" spans="1:11" ht="12.75" customHeight="1" x14ac:dyDescent="0.25">
      <c r="A31" s="266" t="s">
        <v>126</v>
      </c>
      <c r="B31" s="266"/>
      <c r="C31" s="266"/>
      <c r="D31" s="266"/>
      <c r="E31" s="266"/>
      <c r="F31" s="266"/>
      <c r="G31" s="11">
        <v>24</v>
      </c>
      <c r="H31" s="53">
        <v>0</v>
      </c>
      <c r="I31" s="53">
        <v>0</v>
      </c>
      <c r="J31" s="53">
        <v>0</v>
      </c>
      <c r="K31" s="53">
        <v>0</v>
      </c>
    </row>
    <row r="32" spans="1:11" ht="12.75" customHeight="1" x14ac:dyDescent="0.25">
      <c r="A32" s="266" t="s">
        <v>127</v>
      </c>
      <c r="B32" s="266"/>
      <c r="C32" s="266"/>
      <c r="D32" s="266"/>
      <c r="E32" s="266"/>
      <c r="F32" s="266"/>
      <c r="G32" s="11">
        <v>25</v>
      </c>
      <c r="H32" s="53">
        <v>0</v>
      </c>
      <c r="I32" s="53">
        <v>0</v>
      </c>
      <c r="J32" s="53">
        <v>0</v>
      </c>
      <c r="K32" s="53">
        <v>0</v>
      </c>
    </row>
    <row r="33" spans="1:11" ht="12.75" customHeight="1" x14ac:dyDescent="0.25">
      <c r="A33" s="266" t="s">
        <v>128</v>
      </c>
      <c r="B33" s="266"/>
      <c r="C33" s="266"/>
      <c r="D33" s="266"/>
      <c r="E33" s="266"/>
      <c r="F33" s="266"/>
      <c r="G33" s="11">
        <v>26</v>
      </c>
      <c r="H33" s="53">
        <v>0</v>
      </c>
      <c r="I33" s="53">
        <v>0</v>
      </c>
      <c r="J33" s="53">
        <v>0</v>
      </c>
      <c r="K33" s="53">
        <v>0</v>
      </c>
    </row>
    <row r="34" spans="1:11" ht="12.75" customHeight="1" x14ac:dyDescent="0.25">
      <c r="A34" s="266" t="s">
        <v>129</v>
      </c>
      <c r="B34" s="266"/>
      <c r="C34" s="266"/>
      <c r="D34" s="266"/>
      <c r="E34" s="266"/>
      <c r="F34" s="266"/>
      <c r="G34" s="11">
        <v>27</v>
      </c>
      <c r="H34" s="53">
        <v>0</v>
      </c>
      <c r="I34" s="53">
        <v>0</v>
      </c>
      <c r="J34" s="53">
        <v>0</v>
      </c>
      <c r="K34" s="53">
        <v>0</v>
      </c>
    </row>
    <row r="35" spans="1:11" ht="12.75" customHeight="1" x14ac:dyDescent="0.25">
      <c r="A35" s="266" t="s">
        <v>130</v>
      </c>
      <c r="B35" s="266"/>
      <c r="C35" s="266"/>
      <c r="D35" s="266"/>
      <c r="E35" s="266"/>
      <c r="F35" s="266"/>
      <c r="G35" s="11">
        <v>28</v>
      </c>
      <c r="H35" s="53">
        <v>0</v>
      </c>
      <c r="I35" s="53">
        <v>0</v>
      </c>
      <c r="J35" s="53">
        <v>0</v>
      </c>
      <c r="K35" s="53">
        <v>0</v>
      </c>
    </row>
    <row r="36" spans="1:11" ht="12.75" customHeight="1" x14ac:dyDescent="0.25">
      <c r="A36" s="231" t="s">
        <v>110</v>
      </c>
      <c r="B36" s="231"/>
      <c r="C36" s="231"/>
      <c r="D36" s="231"/>
      <c r="E36" s="231"/>
      <c r="F36" s="231"/>
      <c r="G36" s="11">
        <v>29</v>
      </c>
      <c r="H36" s="53">
        <v>0</v>
      </c>
      <c r="I36" s="53">
        <v>0</v>
      </c>
      <c r="J36" s="53">
        <v>0</v>
      </c>
      <c r="K36" s="53">
        <v>0</v>
      </c>
    </row>
    <row r="37" spans="1:11" ht="12.75" customHeight="1" x14ac:dyDescent="0.25">
      <c r="A37" s="265" t="s">
        <v>359</v>
      </c>
      <c r="B37" s="265"/>
      <c r="C37" s="265"/>
      <c r="D37" s="265"/>
      <c r="E37" s="265"/>
      <c r="F37" s="265"/>
      <c r="G37" s="12">
        <v>30</v>
      </c>
      <c r="H37" s="52">
        <f>SUM(H38:H47)</f>
        <v>1214</v>
      </c>
      <c r="I37" s="52">
        <f>SUM(I38:I47)</f>
        <v>1214</v>
      </c>
      <c r="J37" s="52">
        <f>SUM(J38:J47)</f>
        <v>25552</v>
      </c>
      <c r="K37" s="52">
        <f>SUM(K38:K47)</f>
        <v>25552</v>
      </c>
    </row>
    <row r="38" spans="1:11" ht="12.75" customHeight="1" x14ac:dyDescent="0.25">
      <c r="A38" s="231" t="s">
        <v>131</v>
      </c>
      <c r="B38" s="231"/>
      <c r="C38" s="231"/>
      <c r="D38" s="231"/>
      <c r="E38" s="231"/>
      <c r="F38" s="231"/>
      <c r="G38" s="11">
        <v>31</v>
      </c>
      <c r="H38" s="53">
        <v>0</v>
      </c>
      <c r="I38" s="53">
        <v>0</v>
      </c>
      <c r="J38" s="53">
        <v>0</v>
      </c>
      <c r="K38" s="53">
        <v>0</v>
      </c>
    </row>
    <row r="39" spans="1:11" ht="25.25" customHeight="1" x14ac:dyDescent="0.25">
      <c r="A39" s="231" t="s">
        <v>132</v>
      </c>
      <c r="B39" s="231"/>
      <c r="C39" s="231"/>
      <c r="D39" s="231"/>
      <c r="E39" s="231"/>
      <c r="F39" s="231"/>
      <c r="G39" s="11">
        <v>32</v>
      </c>
      <c r="H39" s="53">
        <v>0</v>
      </c>
      <c r="I39" s="53">
        <v>0</v>
      </c>
      <c r="J39" s="53">
        <v>0</v>
      </c>
      <c r="K39" s="53">
        <v>0</v>
      </c>
    </row>
    <row r="40" spans="1:11" ht="25.25" customHeight="1" x14ac:dyDescent="0.25">
      <c r="A40" s="231" t="s">
        <v>133</v>
      </c>
      <c r="B40" s="231"/>
      <c r="C40" s="231"/>
      <c r="D40" s="231"/>
      <c r="E40" s="231"/>
      <c r="F40" s="231"/>
      <c r="G40" s="11">
        <v>33</v>
      </c>
      <c r="H40" s="53">
        <v>0</v>
      </c>
      <c r="I40" s="53">
        <v>0</v>
      </c>
      <c r="J40" s="53">
        <v>0</v>
      </c>
      <c r="K40" s="53">
        <v>0</v>
      </c>
    </row>
    <row r="41" spans="1:11" ht="25.25" customHeight="1" x14ac:dyDescent="0.25">
      <c r="A41" s="231" t="s">
        <v>134</v>
      </c>
      <c r="B41" s="231"/>
      <c r="C41" s="231"/>
      <c r="D41" s="231"/>
      <c r="E41" s="231"/>
      <c r="F41" s="231"/>
      <c r="G41" s="11">
        <v>34</v>
      </c>
      <c r="H41" s="53">
        <v>0</v>
      </c>
      <c r="I41" s="53">
        <v>0</v>
      </c>
      <c r="J41" s="53">
        <v>0</v>
      </c>
      <c r="K41" s="53">
        <v>0</v>
      </c>
    </row>
    <row r="42" spans="1:11" ht="25.25" customHeight="1" x14ac:dyDescent="0.25">
      <c r="A42" s="231" t="s">
        <v>135</v>
      </c>
      <c r="B42" s="231"/>
      <c r="C42" s="231"/>
      <c r="D42" s="231"/>
      <c r="E42" s="231"/>
      <c r="F42" s="231"/>
      <c r="G42" s="11">
        <v>35</v>
      </c>
      <c r="H42" s="53">
        <v>0</v>
      </c>
      <c r="I42" s="53">
        <v>0</v>
      </c>
      <c r="J42" s="53">
        <v>0</v>
      </c>
      <c r="K42" s="53">
        <v>0</v>
      </c>
    </row>
    <row r="43" spans="1:11" ht="12.75" customHeight="1" x14ac:dyDescent="0.25">
      <c r="A43" s="231" t="s">
        <v>136</v>
      </c>
      <c r="B43" s="231"/>
      <c r="C43" s="231"/>
      <c r="D43" s="231"/>
      <c r="E43" s="231"/>
      <c r="F43" s="231"/>
      <c r="G43" s="11">
        <v>36</v>
      </c>
      <c r="H43" s="53">
        <v>0</v>
      </c>
      <c r="I43" s="53">
        <v>0</v>
      </c>
      <c r="J43" s="53">
        <v>0</v>
      </c>
      <c r="K43" s="53">
        <v>0</v>
      </c>
    </row>
    <row r="44" spans="1:11" ht="12.75" customHeight="1" x14ac:dyDescent="0.25">
      <c r="A44" s="231" t="s">
        <v>137</v>
      </c>
      <c r="B44" s="231"/>
      <c r="C44" s="231"/>
      <c r="D44" s="231"/>
      <c r="E44" s="231"/>
      <c r="F44" s="231"/>
      <c r="G44" s="11">
        <v>37</v>
      </c>
      <c r="H44" s="53">
        <v>938</v>
      </c>
      <c r="I44" s="53">
        <v>938</v>
      </c>
      <c r="J44" s="53">
        <v>25552</v>
      </c>
      <c r="K44" s="53">
        <v>25552</v>
      </c>
    </row>
    <row r="45" spans="1:11" ht="12.75" customHeight="1" x14ac:dyDescent="0.25">
      <c r="A45" s="231" t="s">
        <v>138</v>
      </c>
      <c r="B45" s="231"/>
      <c r="C45" s="231"/>
      <c r="D45" s="231"/>
      <c r="E45" s="231"/>
      <c r="F45" s="231"/>
      <c r="G45" s="11">
        <v>38</v>
      </c>
      <c r="H45" s="53">
        <v>0</v>
      </c>
      <c r="I45" s="53">
        <v>0</v>
      </c>
      <c r="J45" s="53">
        <v>0</v>
      </c>
      <c r="K45" s="53">
        <v>0</v>
      </c>
    </row>
    <row r="46" spans="1:11" ht="12.75" customHeight="1" x14ac:dyDescent="0.25">
      <c r="A46" s="231" t="s">
        <v>139</v>
      </c>
      <c r="B46" s="231"/>
      <c r="C46" s="231"/>
      <c r="D46" s="231"/>
      <c r="E46" s="231"/>
      <c r="F46" s="231"/>
      <c r="G46" s="11">
        <v>39</v>
      </c>
      <c r="H46" s="53">
        <v>0</v>
      </c>
      <c r="I46" s="53">
        <v>0</v>
      </c>
      <c r="J46" s="53">
        <v>0</v>
      </c>
      <c r="K46" s="53">
        <v>0</v>
      </c>
    </row>
    <row r="47" spans="1:11" ht="12.75" customHeight="1" x14ac:dyDescent="0.25">
      <c r="A47" s="231" t="s">
        <v>140</v>
      </c>
      <c r="B47" s="231"/>
      <c r="C47" s="231"/>
      <c r="D47" s="231"/>
      <c r="E47" s="231"/>
      <c r="F47" s="231"/>
      <c r="G47" s="11">
        <v>40</v>
      </c>
      <c r="H47" s="53">
        <v>276</v>
      </c>
      <c r="I47" s="53">
        <v>276</v>
      </c>
      <c r="J47" s="53">
        <v>0</v>
      </c>
      <c r="K47" s="53">
        <v>0</v>
      </c>
    </row>
    <row r="48" spans="1:11" ht="12.75" customHeight="1" x14ac:dyDescent="0.25">
      <c r="A48" s="265" t="s">
        <v>360</v>
      </c>
      <c r="B48" s="265"/>
      <c r="C48" s="265"/>
      <c r="D48" s="265"/>
      <c r="E48" s="265"/>
      <c r="F48" s="265"/>
      <c r="G48" s="12">
        <v>41</v>
      </c>
      <c r="H48" s="52">
        <f>SUM(H49:H55)</f>
        <v>102863</v>
      </c>
      <c r="I48" s="52">
        <f>SUM(I49:I55)</f>
        <v>102863</v>
      </c>
      <c r="J48" s="52">
        <f>SUM(J49:J55)</f>
        <v>157755</v>
      </c>
      <c r="K48" s="52">
        <f>SUM(K49:K55)</f>
        <v>157755</v>
      </c>
    </row>
    <row r="49" spans="1:11" ht="25.25" customHeight="1" x14ac:dyDescent="0.25">
      <c r="A49" s="231" t="s">
        <v>141</v>
      </c>
      <c r="B49" s="231"/>
      <c r="C49" s="231"/>
      <c r="D49" s="231"/>
      <c r="E49" s="231"/>
      <c r="F49" s="231"/>
      <c r="G49" s="11">
        <v>42</v>
      </c>
      <c r="H49" s="53">
        <v>0</v>
      </c>
      <c r="I49" s="53">
        <v>0</v>
      </c>
      <c r="J49" s="53">
        <v>0</v>
      </c>
      <c r="K49" s="53">
        <v>0</v>
      </c>
    </row>
    <row r="50" spans="1:11" ht="12.75" customHeight="1" x14ac:dyDescent="0.25">
      <c r="A50" s="269" t="s">
        <v>142</v>
      </c>
      <c r="B50" s="269"/>
      <c r="C50" s="269"/>
      <c r="D50" s="269"/>
      <c r="E50" s="269"/>
      <c r="F50" s="269"/>
      <c r="G50" s="11">
        <v>43</v>
      </c>
      <c r="H50" s="53">
        <v>0</v>
      </c>
      <c r="I50" s="53">
        <v>0</v>
      </c>
      <c r="J50" s="53">
        <v>0</v>
      </c>
      <c r="K50" s="53">
        <v>0</v>
      </c>
    </row>
    <row r="51" spans="1:11" ht="12.75" customHeight="1" x14ac:dyDescent="0.25">
      <c r="A51" s="269" t="s">
        <v>143</v>
      </c>
      <c r="B51" s="269"/>
      <c r="C51" s="269"/>
      <c r="D51" s="269"/>
      <c r="E51" s="269"/>
      <c r="F51" s="269"/>
      <c r="G51" s="11">
        <v>44</v>
      </c>
      <c r="H51" s="53">
        <v>98461</v>
      </c>
      <c r="I51" s="53">
        <v>98461</v>
      </c>
      <c r="J51" s="53">
        <v>155856</v>
      </c>
      <c r="K51" s="53">
        <v>155856</v>
      </c>
    </row>
    <row r="52" spans="1:11" ht="12.75" customHeight="1" x14ac:dyDescent="0.25">
      <c r="A52" s="269" t="s">
        <v>144</v>
      </c>
      <c r="B52" s="269"/>
      <c r="C52" s="269"/>
      <c r="D52" s="269"/>
      <c r="E52" s="269"/>
      <c r="F52" s="269"/>
      <c r="G52" s="11">
        <v>45</v>
      </c>
      <c r="H52" s="53">
        <v>0</v>
      </c>
      <c r="I52" s="53">
        <v>0</v>
      </c>
      <c r="J52" s="53">
        <v>0</v>
      </c>
      <c r="K52" s="53">
        <v>0</v>
      </c>
    </row>
    <row r="53" spans="1:11" ht="12.75" customHeight="1" x14ac:dyDescent="0.25">
      <c r="A53" s="269" t="s">
        <v>145</v>
      </c>
      <c r="B53" s="269"/>
      <c r="C53" s="269"/>
      <c r="D53" s="269"/>
      <c r="E53" s="269"/>
      <c r="F53" s="269"/>
      <c r="G53" s="11">
        <v>46</v>
      </c>
      <c r="H53" s="53">
        <v>0</v>
      </c>
      <c r="I53" s="53">
        <v>0</v>
      </c>
      <c r="J53" s="53">
        <v>0</v>
      </c>
      <c r="K53" s="53">
        <v>0</v>
      </c>
    </row>
    <row r="54" spans="1:11" ht="12.75" customHeight="1" x14ac:dyDescent="0.25">
      <c r="A54" s="269" t="s">
        <v>146</v>
      </c>
      <c r="B54" s="269"/>
      <c r="C54" s="269"/>
      <c r="D54" s="269"/>
      <c r="E54" s="269"/>
      <c r="F54" s="269"/>
      <c r="G54" s="11">
        <v>47</v>
      </c>
      <c r="H54" s="53">
        <v>0</v>
      </c>
      <c r="I54" s="53">
        <v>0</v>
      </c>
      <c r="J54" s="53">
        <v>0</v>
      </c>
      <c r="K54" s="53">
        <v>0</v>
      </c>
    </row>
    <row r="55" spans="1:11" ht="12.75" customHeight="1" x14ac:dyDescent="0.25">
      <c r="A55" s="269" t="s">
        <v>147</v>
      </c>
      <c r="B55" s="269"/>
      <c r="C55" s="269"/>
      <c r="D55" s="269"/>
      <c r="E55" s="269"/>
      <c r="F55" s="269"/>
      <c r="G55" s="11">
        <v>48</v>
      </c>
      <c r="H55" s="53">
        <v>4402</v>
      </c>
      <c r="I55" s="53">
        <v>4402</v>
      </c>
      <c r="J55" s="53">
        <v>1899</v>
      </c>
      <c r="K55" s="53">
        <v>1899</v>
      </c>
    </row>
    <row r="56" spans="1:11" ht="22.25" customHeight="1" x14ac:dyDescent="0.25">
      <c r="A56" s="271" t="s">
        <v>148</v>
      </c>
      <c r="B56" s="271"/>
      <c r="C56" s="271"/>
      <c r="D56" s="271"/>
      <c r="E56" s="271"/>
      <c r="F56" s="271"/>
      <c r="G56" s="11">
        <v>49</v>
      </c>
      <c r="H56" s="53">
        <v>0</v>
      </c>
      <c r="I56" s="53">
        <v>0</v>
      </c>
      <c r="J56" s="53">
        <v>0</v>
      </c>
      <c r="K56" s="53">
        <v>0</v>
      </c>
    </row>
    <row r="57" spans="1:11" ht="12.75" customHeight="1" x14ac:dyDescent="0.25">
      <c r="A57" s="271" t="s">
        <v>149</v>
      </c>
      <c r="B57" s="271"/>
      <c r="C57" s="271"/>
      <c r="D57" s="271"/>
      <c r="E57" s="271"/>
      <c r="F57" s="271"/>
      <c r="G57" s="11">
        <v>50</v>
      </c>
      <c r="H57" s="53">
        <v>0</v>
      </c>
      <c r="I57" s="53">
        <v>0</v>
      </c>
      <c r="J57" s="53">
        <v>0</v>
      </c>
      <c r="K57" s="53">
        <v>0</v>
      </c>
    </row>
    <row r="58" spans="1:11" ht="24.65" customHeight="1" x14ac:dyDescent="0.25">
      <c r="A58" s="271" t="s">
        <v>150</v>
      </c>
      <c r="B58" s="271"/>
      <c r="C58" s="271"/>
      <c r="D58" s="271"/>
      <c r="E58" s="271"/>
      <c r="F58" s="271"/>
      <c r="G58" s="11">
        <v>51</v>
      </c>
      <c r="H58" s="53">
        <v>0</v>
      </c>
      <c r="I58" s="53">
        <v>0</v>
      </c>
      <c r="J58" s="53">
        <v>0</v>
      </c>
      <c r="K58" s="53">
        <v>0</v>
      </c>
    </row>
    <row r="59" spans="1:11" ht="12.75" customHeight="1" x14ac:dyDescent="0.25">
      <c r="A59" s="271" t="s">
        <v>151</v>
      </c>
      <c r="B59" s="271"/>
      <c r="C59" s="271"/>
      <c r="D59" s="271"/>
      <c r="E59" s="271"/>
      <c r="F59" s="271"/>
      <c r="G59" s="11">
        <v>52</v>
      </c>
      <c r="H59" s="53">
        <v>0</v>
      </c>
      <c r="I59" s="53">
        <v>0</v>
      </c>
      <c r="J59" s="53">
        <v>0</v>
      </c>
      <c r="K59" s="53">
        <v>0</v>
      </c>
    </row>
    <row r="60" spans="1:11" ht="12.75" customHeight="1" x14ac:dyDescent="0.25">
      <c r="A60" s="265" t="s">
        <v>361</v>
      </c>
      <c r="B60" s="265"/>
      <c r="C60" s="265"/>
      <c r="D60" s="265"/>
      <c r="E60" s="265"/>
      <c r="F60" s="265"/>
      <c r="G60" s="12">
        <v>53</v>
      </c>
      <c r="H60" s="52">
        <f>H8+H37+H56+H57</f>
        <v>159817</v>
      </c>
      <c r="I60" s="52">
        <f t="shared" ref="I60:K60" si="0">I8+I37+I56+I57</f>
        <v>159817</v>
      </c>
      <c r="J60" s="52">
        <f t="shared" si="0"/>
        <v>177809</v>
      </c>
      <c r="K60" s="52">
        <f t="shared" si="0"/>
        <v>177809</v>
      </c>
    </row>
    <row r="61" spans="1:11" ht="12.75" customHeight="1" x14ac:dyDescent="0.25">
      <c r="A61" s="265" t="s">
        <v>362</v>
      </c>
      <c r="B61" s="265"/>
      <c r="C61" s="265"/>
      <c r="D61" s="265"/>
      <c r="E61" s="265"/>
      <c r="F61" s="265"/>
      <c r="G61" s="12">
        <v>54</v>
      </c>
      <c r="H61" s="52">
        <f>H14+H48+H58+H59</f>
        <v>1790285</v>
      </c>
      <c r="I61" s="52">
        <f t="shared" ref="I61:K61" si="1">I14+I48+I58+I59</f>
        <v>1790285</v>
      </c>
      <c r="J61" s="52">
        <f t="shared" si="1"/>
        <v>1856659</v>
      </c>
      <c r="K61" s="52">
        <f t="shared" si="1"/>
        <v>1856659</v>
      </c>
    </row>
    <row r="62" spans="1:11" ht="12.75" customHeight="1" x14ac:dyDescent="0.25">
      <c r="A62" s="265" t="s">
        <v>363</v>
      </c>
      <c r="B62" s="265"/>
      <c r="C62" s="265"/>
      <c r="D62" s="265"/>
      <c r="E62" s="265"/>
      <c r="F62" s="265"/>
      <c r="G62" s="12">
        <v>55</v>
      </c>
      <c r="H62" s="52">
        <f>H60-H61</f>
        <v>-1630468</v>
      </c>
      <c r="I62" s="52">
        <f t="shared" ref="I62:K62" si="2">I60-I61</f>
        <v>-1630468</v>
      </c>
      <c r="J62" s="52">
        <f t="shared" si="2"/>
        <v>-1678850</v>
      </c>
      <c r="K62" s="52">
        <f t="shared" si="2"/>
        <v>-1678850</v>
      </c>
    </row>
    <row r="63" spans="1:11" ht="12.75" customHeight="1" x14ac:dyDescent="0.25">
      <c r="A63" s="270" t="s">
        <v>364</v>
      </c>
      <c r="B63" s="270"/>
      <c r="C63" s="270"/>
      <c r="D63" s="270"/>
      <c r="E63" s="270"/>
      <c r="F63" s="270"/>
      <c r="G63" s="12">
        <v>56</v>
      </c>
      <c r="H63" s="52">
        <f>+IF((H60-H61)&gt;0,(H60-H61),0)</f>
        <v>0</v>
      </c>
      <c r="I63" s="52">
        <f t="shared" ref="I63:K63" si="3">+IF((I60-I61)&gt;0,(I60-I61),0)</f>
        <v>0</v>
      </c>
      <c r="J63" s="52">
        <f t="shared" si="3"/>
        <v>0</v>
      </c>
      <c r="K63" s="52">
        <f t="shared" si="3"/>
        <v>0</v>
      </c>
    </row>
    <row r="64" spans="1:11" ht="12.75" customHeight="1" x14ac:dyDescent="0.25">
      <c r="A64" s="270" t="s">
        <v>365</v>
      </c>
      <c r="B64" s="270"/>
      <c r="C64" s="270"/>
      <c r="D64" s="270"/>
      <c r="E64" s="270"/>
      <c r="F64" s="270"/>
      <c r="G64" s="12">
        <v>57</v>
      </c>
      <c r="H64" s="52">
        <f>+IF((H60-H61)&lt;0,(H60-H61),0)</f>
        <v>-1630468</v>
      </c>
      <c r="I64" s="52">
        <f t="shared" ref="I64:K64" si="4">+IF((I60-I61)&lt;0,(I60-I61),0)</f>
        <v>-1630468</v>
      </c>
      <c r="J64" s="52">
        <f t="shared" si="4"/>
        <v>-1678850</v>
      </c>
      <c r="K64" s="52">
        <f t="shared" si="4"/>
        <v>-1678850</v>
      </c>
    </row>
    <row r="65" spans="1:11" ht="12.75" customHeight="1" x14ac:dyDescent="0.25">
      <c r="A65" s="271" t="s">
        <v>111</v>
      </c>
      <c r="B65" s="271"/>
      <c r="C65" s="271"/>
      <c r="D65" s="271"/>
      <c r="E65" s="271"/>
      <c r="F65" s="271"/>
      <c r="G65" s="11">
        <v>58</v>
      </c>
      <c r="H65" s="53">
        <v>0</v>
      </c>
      <c r="I65" s="53">
        <v>0</v>
      </c>
      <c r="J65" s="53">
        <v>0</v>
      </c>
      <c r="K65" s="53">
        <v>0</v>
      </c>
    </row>
    <row r="66" spans="1:11" ht="12.75" customHeight="1" x14ac:dyDescent="0.25">
      <c r="A66" s="265" t="s">
        <v>366</v>
      </c>
      <c r="B66" s="265"/>
      <c r="C66" s="265"/>
      <c r="D66" s="265"/>
      <c r="E66" s="265"/>
      <c r="F66" s="265"/>
      <c r="G66" s="12">
        <v>59</v>
      </c>
      <c r="H66" s="52">
        <f>H62-H65</f>
        <v>-1630468</v>
      </c>
      <c r="I66" s="52">
        <f t="shared" ref="I66:K66" si="5">I62-I65</f>
        <v>-1630468</v>
      </c>
      <c r="J66" s="52">
        <f t="shared" si="5"/>
        <v>-1678850</v>
      </c>
      <c r="K66" s="52">
        <f t="shared" si="5"/>
        <v>-1678850</v>
      </c>
    </row>
    <row r="67" spans="1:11" ht="12.75" customHeight="1" x14ac:dyDescent="0.25">
      <c r="A67" s="270" t="s">
        <v>367</v>
      </c>
      <c r="B67" s="270"/>
      <c r="C67" s="270"/>
      <c r="D67" s="270"/>
      <c r="E67" s="270"/>
      <c r="F67" s="270"/>
      <c r="G67" s="12">
        <v>60</v>
      </c>
      <c r="H67" s="52">
        <f>+IF((H62-H65)&gt;0,(H62-H65),0)</f>
        <v>0</v>
      </c>
      <c r="I67" s="52">
        <f t="shared" ref="I67:K67" si="6">+IF((I62-I65)&gt;0,(I62-I65),0)</f>
        <v>0</v>
      </c>
      <c r="J67" s="52">
        <f t="shared" si="6"/>
        <v>0</v>
      </c>
      <c r="K67" s="52">
        <f t="shared" si="6"/>
        <v>0</v>
      </c>
    </row>
    <row r="68" spans="1:11" ht="12.75" customHeight="1" x14ac:dyDescent="0.25">
      <c r="A68" s="270" t="s">
        <v>368</v>
      </c>
      <c r="B68" s="270"/>
      <c r="C68" s="270"/>
      <c r="D68" s="270"/>
      <c r="E68" s="270"/>
      <c r="F68" s="270"/>
      <c r="G68" s="12">
        <v>61</v>
      </c>
      <c r="H68" s="52">
        <f>+IF((H62-H65)&lt;0,(H62-H65),0)</f>
        <v>-1630468</v>
      </c>
      <c r="I68" s="52">
        <f t="shared" ref="I68:K68" si="7">+IF((I62-I65)&lt;0,(I62-I65),0)</f>
        <v>-1630468</v>
      </c>
      <c r="J68" s="52">
        <f t="shared" si="7"/>
        <v>-1678850</v>
      </c>
      <c r="K68" s="52">
        <f t="shared" si="7"/>
        <v>-1678850</v>
      </c>
    </row>
    <row r="69" spans="1:11" x14ac:dyDescent="0.25">
      <c r="A69" s="272" t="s">
        <v>152</v>
      </c>
      <c r="B69" s="272"/>
      <c r="C69" s="272"/>
      <c r="D69" s="272"/>
      <c r="E69" s="272"/>
      <c r="F69" s="272"/>
      <c r="G69" s="273"/>
      <c r="H69" s="273"/>
      <c r="I69" s="273"/>
      <c r="J69" s="274"/>
      <c r="K69" s="274"/>
    </row>
    <row r="70" spans="1:11" ht="22.25" customHeight="1" x14ac:dyDescent="0.25">
      <c r="A70" s="265" t="s">
        <v>369</v>
      </c>
      <c r="B70" s="265"/>
      <c r="C70" s="265"/>
      <c r="D70" s="265"/>
      <c r="E70" s="265"/>
      <c r="F70" s="265"/>
      <c r="G70" s="12">
        <v>62</v>
      </c>
      <c r="H70" s="52">
        <f>H71-H72</f>
        <v>0</v>
      </c>
      <c r="I70" s="52">
        <f>I71-I72</f>
        <v>0</v>
      </c>
      <c r="J70" s="52">
        <f>J71-J72</f>
        <v>0</v>
      </c>
      <c r="K70" s="52">
        <f>K71-K72</f>
        <v>0</v>
      </c>
    </row>
    <row r="71" spans="1:11" ht="12.75" customHeight="1" x14ac:dyDescent="0.25">
      <c r="A71" s="269" t="s">
        <v>153</v>
      </c>
      <c r="B71" s="269"/>
      <c r="C71" s="269"/>
      <c r="D71" s="269"/>
      <c r="E71" s="269"/>
      <c r="F71" s="269"/>
      <c r="G71" s="11">
        <v>63</v>
      </c>
      <c r="H71" s="53">
        <v>0</v>
      </c>
      <c r="I71" s="53">
        <v>0</v>
      </c>
      <c r="J71" s="53">
        <v>0</v>
      </c>
      <c r="K71" s="53">
        <v>0</v>
      </c>
    </row>
    <row r="72" spans="1:11" ht="12.75" customHeight="1" x14ac:dyDescent="0.25">
      <c r="A72" s="269" t="s">
        <v>154</v>
      </c>
      <c r="B72" s="269"/>
      <c r="C72" s="269"/>
      <c r="D72" s="269"/>
      <c r="E72" s="269"/>
      <c r="F72" s="269"/>
      <c r="G72" s="11">
        <v>64</v>
      </c>
      <c r="H72" s="53">
        <v>0</v>
      </c>
      <c r="I72" s="53">
        <v>0</v>
      </c>
      <c r="J72" s="53">
        <v>0</v>
      </c>
      <c r="K72" s="53">
        <v>0</v>
      </c>
    </row>
    <row r="73" spans="1:11" ht="12.75" customHeight="1" x14ac:dyDescent="0.25">
      <c r="A73" s="271" t="s">
        <v>155</v>
      </c>
      <c r="B73" s="271"/>
      <c r="C73" s="271"/>
      <c r="D73" s="271"/>
      <c r="E73" s="271"/>
      <c r="F73" s="271"/>
      <c r="G73" s="11">
        <v>65</v>
      </c>
      <c r="H73" s="53">
        <v>0</v>
      </c>
      <c r="I73" s="53">
        <v>0</v>
      </c>
      <c r="J73" s="53">
        <v>0</v>
      </c>
      <c r="K73" s="53">
        <v>0</v>
      </c>
    </row>
    <row r="74" spans="1:11" ht="12.75" customHeight="1" x14ac:dyDescent="0.25">
      <c r="A74" s="270" t="s">
        <v>370</v>
      </c>
      <c r="B74" s="270"/>
      <c r="C74" s="270"/>
      <c r="D74" s="270"/>
      <c r="E74" s="270"/>
      <c r="F74" s="270"/>
      <c r="G74" s="12">
        <v>66</v>
      </c>
      <c r="H74" s="75">
        <v>0</v>
      </c>
      <c r="I74" s="75">
        <v>0</v>
      </c>
      <c r="J74" s="75">
        <v>0</v>
      </c>
      <c r="K74" s="75">
        <v>0</v>
      </c>
    </row>
    <row r="75" spans="1:11" ht="12.75" customHeight="1" x14ac:dyDescent="0.25">
      <c r="A75" s="270" t="s">
        <v>371</v>
      </c>
      <c r="B75" s="270"/>
      <c r="C75" s="270"/>
      <c r="D75" s="270"/>
      <c r="E75" s="270"/>
      <c r="F75" s="270"/>
      <c r="G75" s="12">
        <v>67</v>
      </c>
      <c r="H75" s="75">
        <v>0</v>
      </c>
      <c r="I75" s="75">
        <v>0</v>
      </c>
      <c r="J75" s="75">
        <v>0</v>
      </c>
      <c r="K75" s="75">
        <v>0</v>
      </c>
    </row>
    <row r="76" spans="1:11" x14ac:dyDescent="0.25">
      <c r="A76" s="272" t="s">
        <v>156</v>
      </c>
      <c r="B76" s="272"/>
      <c r="C76" s="272"/>
      <c r="D76" s="272"/>
      <c r="E76" s="272"/>
      <c r="F76" s="272"/>
      <c r="G76" s="273"/>
      <c r="H76" s="273"/>
      <c r="I76" s="273"/>
      <c r="J76" s="274"/>
      <c r="K76" s="274"/>
    </row>
    <row r="77" spans="1:11" ht="12.75" customHeight="1" x14ac:dyDescent="0.25">
      <c r="A77" s="265" t="s">
        <v>372</v>
      </c>
      <c r="B77" s="265"/>
      <c r="C77" s="265"/>
      <c r="D77" s="265"/>
      <c r="E77" s="265"/>
      <c r="F77" s="265"/>
      <c r="G77" s="12">
        <v>68</v>
      </c>
      <c r="H77" s="75">
        <v>0</v>
      </c>
      <c r="I77" s="75">
        <v>0</v>
      </c>
      <c r="J77" s="75">
        <v>0</v>
      </c>
      <c r="K77" s="75">
        <v>0</v>
      </c>
    </row>
    <row r="78" spans="1:11" ht="12.75" customHeight="1" x14ac:dyDescent="0.25">
      <c r="A78" s="275" t="s">
        <v>373</v>
      </c>
      <c r="B78" s="275"/>
      <c r="C78" s="275"/>
      <c r="D78" s="275"/>
      <c r="E78" s="275"/>
      <c r="F78" s="275"/>
      <c r="G78" s="46">
        <v>69</v>
      </c>
      <c r="H78" s="54">
        <v>0</v>
      </c>
      <c r="I78" s="54">
        <v>0</v>
      </c>
      <c r="J78" s="54">
        <v>0</v>
      </c>
      <c r="K78" s="54">
        <v>0</v>
      </c>
    </row>
    <row r="79" spans="1:11" ht="12.75" customHeight="1" x14ac:dyDescent="0.25">
      <c r="A79" s="275" t="s">
        <v>374</v>
      </c>
      <c r="B79" s="275"/>
      <c r="C79" s="275"/>
      <c r="D79" s="275"/>
      <c r="E79" s="275"/>
      <c r="F79" s="275"/>
      <c r="G79" s="46">
        <v>70</v>
      </c>
      <c r="H79" s="54">
        <v>0</v>
      </c>
      <c r="I79" s="54">
        <v>0</v>
      </c>
      <c r="J79" s="54">
        <v>0</v>
      </c>
      <c r="K79" s="54">
        <v>0</v>
      </c>
    </row>
    <row r="80" spans="1:11" ht="12.75" customHeight="1" x14ac:dyDescent="0.25">
      <c r="A80" s="265" t="s">
        <v>375</v>
      </c>
      <c r="B80" s="265"/>
      <c r="C80" s="265"/>
      <c r="D80" s="265"/>
      <c r="E80" s="265"/>
      <c r="F80" s="265"/>
      <c r="G80" s="12">
        <v>71</v>
      </c>
      <c r="H80" s="75">
        <v>0</v>
      </c>
      <c r="I80" s="75">
        <v>0</v>
      </c>
      <c r="J80" s="75">
        <v>0</v>
      </c>
      <c r="K80" s="75">
        <v>0</v>
      </c>
    </row>
    <row r="81" spans="1:11" ht="12.75" customHeight="1" x14ac:dyDescent="0.25">
      <c r="A81" s="265" t="s">
        <v>376</v>
      </c>
      <c r="B81" s="265"/>
      <c r="C81" s="265"/>
      <c r="D81" s="265"/>
      <c r="E81" s="265"/>
      <c r="F81" s="265"/>
      <c r="G81" s="12">
        <v>72</v>
      </c>
      <c r="H81" s="75">
        <v>0</v>
      </c>
      <c r="I81" s="75">
        <v>0</v>
      </c>
      <c r="J81" s="75">
        <v>0</v>
      </c>
      <c r="K81" s="75">
        <v>0</v>
      </c>
    </row>
    <row r="82" spans="1:11" ht="12.75" customHeight="1" x14ac:dyDescent="0.25">
      <c r="A82" s="270" t="s">
        <v>377</v>
      </c>
      <c r="B82" s="270"/>
      <c r="C82" s="270"/>
      <c r="D82" s="270"/>
      <c r="E82" s="270"/>
      <c r="F82" s="270"/>
      <c r="G82" s="12">
        <v>73</v>
      </c>
      <c r="H82" s="75">
        <v>0</v>
      </c>
      <c r="I82" s="75">
        <v>0</v>
      </c>
      <c r="J82" s="75">
        <v>0</v>
      </c>
      <c r="K82" s="75">
        <v>0</v>
      </c>
    </row>
    <row r="83" spans="1:11" ht="12.75" customHeight="1" x14ac:dyDescent="0.25">
      <c r="A83" s="270" t="s">
        <v>378</v>
      </c>
      <c r="B83" s="270"/>
      <c r="C83" s="270"/>
      <c r="D83" s="270"/>
      <c r="E83" s="270"/>
      <c r="F83" s="270"/>
      <c r="G83" s="12">
        <v>74</v>
      </c>
      <c r="H83" s="75">
        <v>0</v>
      </c>
      <c r="I83" s="75">
        <v>0</v>
      </c>
      <c r="J83" s="75">
        <v>0</v>
      </c>
      <c r="K83" s="75">
        <v>0</v>
      </c>
    </row>
    <row r="84" spans="1:11" x14ac:dyDescent="0.25">
      <c r="A84" s="272" t="s">
        <v>112</v>
      </c>
      <c r="B84" s="272"/>
      <c r="C84" s="272"/>
      <c r="D84" s="272"/>
      <c r="E84" s="272"/>
      <c r="F84" s="272"/>
      <c r="G84" s="273"/>
      <c r="H84" s="273"/>
      <c r="I84" s="273"/>
      <c r="J84" s="274"/>
      <c r="K84" s="274"/>
    </row>
    <row r="85" spans="1:11" ht="12.75" customHeight="1" x14ac:dyDescent="0.25">
      <c r="A85" s="276" t="s">
        <v>379</v>
      </c>
      <c r="B85" s="276"/>
      <c r="C85" s="276"/>
      <c r="D85" s="276"/>
      <c r="E85" s="276"/>
      <c r="F85" s="276"/>
      <c r="G85" s="12">
        <v>75</v>
      </c>
      <c r="H85" s="55">
        <f>H86+H87</f>
        <v>-1630468</v>
      </c>
      <c r="I85" s="55">
        <f>I86+I87</f>
        <v>-1630468</v>
      </c>
      <c r="J85" s="55">
        <f>J86+J87</f>
        <v>-1678850</v>
      </c>
      <c r="K85" s="55">
        <f>K86+K87</f>
        <v>-1678850</v>
      </c>
    </row>
    <row r="86" spans="1:11" ht="12.75" customHeight="1" x14ac:dyDescent="0.25">
      <c r="A86" s="277" t="s">
        <v>157</v>
      </c>
      <c r="B86" s="277"/>
      <c r="C86" s="277"/>
      <c r="D86" s="277"/>
      <c r="E86" s="277"/>
      <c r="F86" s="277"/>
      <c r="G86" s="11">
        <v>76</v>
      </c>
      <c r="H86" s="56">
        <f>+H66</f>
        <v>-1630468</v>
      </c>
      <c r="I86" s="56">
        <f t="shared" ref="I86:K86" si="8">+I66</f>
        <v>-1630468</v>
      </c>
      <c r="J86" s="56">
        <f t="shared" si="8"/>
        <v>-1678850</v>
      </c>
      <c r="K86" s="56">
        <f t="shared" si="8"/>
        <v>-1678850</v>
      </c>
    </row>
    <row r="87" spans="1:11" ht="12.75" customHeight="1" x14ac:dyDescent="0.25">
      <c r="A87" s="277" t="s">
        <v>158</v>
      </c>
      <c r="B87" s="277"/>
      <c r="C87" s="277"/>
      <c r="D87" s="277"/>
      <c r="E87" s="277"/>
      <c r="F87" s="277"/>
      <c r="G87" s="11">
        <v>77</v>
      </c>
      <c r="H87" s="56">
        <v>0</v>
      </c>
      <c r="I87" s="56">
        <v>0</v>
      </c>
      <c r="J87" s="56">
        <v>0</v>
      </c>
      <c r="K87" s="56">
        <v>0</v>
      </c>
    </row>
    <row r="88" spans="1:11" x14ac:dyDescent="0.25">
      <c r="A88" s="278" t="s">
        <v>114</v>
      </c>
      <c r="B88" s="278"/>
      <c r="C88" s="278"/>
      <c r="D88" s="278"/>
      <c r="E88" s="278"/>
      <c r="F88" s="278"/>
      <c r="G88" s="279"/>
      <c r="H88" s="279"/>
      <c r="I88" s="279"/>
      <c r="J88" s="274"/>
      <c r="K88" s="274"/>
    </row>
    <row r="89" spans="1:11" ht="12.75" customHeight="1" x14ac:dyDescent="0.25">
      <c r="A89" s="247" t="s">
        <v>159</v>
      </c>
      <c r="B89" s="247"/>
      <c r="C89" s="247"/>
      <c r="D89" s="247"/>
      <c r="E89" s="247"/>
      <c r="F89" s="247"/>
      <c r="G89" s="11">
        <v>78</v>
      </c>
      <c r="H89" s="56">
        <f>+H66</f>
        <v>-1630468</v>
      </c>
      <c r="I89" s="56">
        <f>+I66</f>
        <v>-1630468</v>
      </c>
      <c r="J89" s="56">
        <f>+J66</f>
        <v>-1678850</v>
      </c>
      <c r="K89" s="56">
        <f>+K66</f>
        <v>-1678850</v>
      </c>
    </row>
    <row r="90" spans="1:11" ht="24" customHeight="1" x14ac:dyDescent="0.25">
      <c r="A90" s="233" t="s">
        <v>435</v>
      </c>
      <c r="B90" s="233"/>
      <c r="C90" s="233"/>
      <c r="D90" s="233"/>
      <c r="E90" s="233"/>
      <c r="F90" s="233"/>
      <c r="G90" s="12">
        <v>79</v>
      </c>
      <c r="H90" s="73">
        <f>H91+H98</f>
        <v>0</v>
      </c>
      <c r="I90" s="73">
        <f>I91+I98</f>
        <v>0</v>
      </c>
      <c r="J90" s="73">
        <f t="shared" ref="J90:K90" si="9">J91+J98</f>
        <v>0</v>
      </c>
      <c r="K90" s="73">
        <f t="shared" si="9"/>
        <v>0</v>
      </c>
    </row>
    <row r="91" spans="1:11" ht="24" customHeight="1" x14ac:dyDescent="0.25">
      <c r="A91" s="280" t="s">
        <v>442</v>
      </c>
      <c r="B91" s="280"/>
      <c r="C91" s="280"/>
      <c r="D91" s="280"/>
      <c r="E91" s="280"/>
      <c r="F91" s="280"/>
      <c r="G91" s="12">
        <v>80</v>
      </c>
      <c r="H91" s="73">
        <f>SUM(H92:H96)</f>
        <v>0</v>
      </c>
      <c r="I91" s="73">
        <f>SUM(I92:I96)</f>
        <v>0</v>
      </c>
      <c r="J91" s="73">
        <f t="shared" ref="J91:K91" si="10">SUM(J92:J96)</f>
        <v>0</v>
      </c>
      <c r="K91" s="73">
        <f t="shared" si="10"/>
        <v>0</v>
      </c>
    </row>
    <row r="92" spans="1:11" ht="25.5" customHeight="1" x14ac:dyDescent="0.25">
      <c r="A92" s="269" t="s">
        <v>380</v>
      </c>
      <c r="B92" s="269"/>
      <c r="C92" s="269"/>
      <c r="D92" s="269"/>
      <c r="E92" s="269"/>
      <c r="F92" s="269"/>
      <c r="G92" s="12">
        <v>81</v>
      </c>
      <c r="H92" s="56">
        <v>0</v>
      </c>
      <c r="I92" s="56">
        <v>0</v>
      </c>
      <c r="J92" s="56">
        <v>0</v>
      </c>
      <c r="K92" s="56">
        <v>0</v>
      </c>
    </row>
    <row r="93" spans="1:11" ht="38.25" customHeight="1" x14ac:dyDescent="0.25">
      <c r="A93" s="269" t="s">
        <v>381</v>
      </c>
      <c r="B93" s="269"/>
      <c r="C93" s="269"/>
      <c r="D93" s="269"/>
      <c r="E93" s="269"/>
      <c r="F93" s="269"/>
      <c r="G93" s="12">
        <v>82</v>
      </c>
      <c r="H93" s="56">
        <v>0</v>
      </c>
      <c r="I93" s="56">
        <v>0</v>
      </c>
      <c r="J93" s="56">
        <v>0</v>
      </c>
      <c r="K93" s="56">
        <v>0</v>
      </c>
    </row>
    <row r="94" spans="1:11" ht="38.25" customHeight="1" x14ac:dyDescent="0.25">
      <c r="A94" s="269" t="s">
        <v>382</v>
      </c>
      <c r="B94" s="269"/>
      <c r="C94" s="269"/>
      <c r="D94" s="269"/>
      <c r="E94" s="269"/>
      <c r="F94" s="269"/>
      <c r="G94" s="12">
        <v>83</v>
      </c>
      <c r="H94" s="56">
        <v>0</v>
      </c>
      <c r="I94" s="56">
        <v>0</v>
      </c>
      <c r="J94" s="56">
        <v>0</v>
      </c>
      <c r="K94" s="56">
        <v>0</v>
      </c>
    </row>
    <row r="95" spans="1:11" x14ac:dyDescent="0.25">
      <c r="A95" s="269" t="s">
        <v>383</v>
      </c>
      <c r="B95" s="269"/>
      <c r="C95" s="269"/>
      <c r="D95" s="269"/>
      <c r="E95" s="269"/>
      <c r="F95" s="269"/>
      <c r="G95" s="12">
        <v>84</v>
      </c>
      <c r="H95" s="56">
        <v>0</v>
      </c>
      <c r="I95" s="56">
        <v>0</v>
      </c>
      <c r="J95" s="56">
        <v>0</v>
      </c>
      <c r="K95" s="56">
        <v>0</v>
      </c>
    </row>
    <row r="96" spans="1:11" x14ac:dyDescent="0.25">
      <c r="A96" s="269" t="s">
        <v>384</v>
      </c>
      <c r="B96" s="269"/>
      <c r="C96" s="269"/>
      <c r="D96" s="269"/>
      <c r="E96" s="269"/>
      <c r="F96" s="269"/>
      <c r="G96" s="12">
        <v>85</v>
      </c>
      <c r="H96" s="56">
        <v>0</v>
      </c>
      <c r="I96" s="56">
        <v>0</v>
      </c>
      <c r="J96" s="56">
        <v>0</v>
      </c>
      <c r="K96" s="56">
        <v>0</v>
      </c>
    </row>
    <row r="97" spans="1:11" ht="26.25" customHeight="1" x14ac:dyDescent="0.25">
      <c r="A97" s="269" t="s">
        <v>385</v>
      </c>
      <c r="B97" s="269"/>
      <c r="C97" s="269"/>
      <c r="D97" s="269"/>
      <c r="E97" s="269"/>
      <c r="F97" s="269"/>
      <c r="G97" s="12">
        <v>86</v>
      </c>
      <c r="H97" s="56">
        <v>0</v>
      </c>
      <c r="I97" s="56">
        <v>0</v>
      </c>
      <c r="J97" s="56">
        <v>0</v>
      </c>
      <c r="K97" s="56">
        <v>0</v>
      </c>
    </row>
    <row r="98" spans="1:11" ht="25.5" customHeight="1" x14ac:dyDescent="0.25">
      <c r="A98" s="280" t="s">
        <v>436</v>
      </c>
      <c r="B98" s="280"/>
      <c r="C98" s="280"/>
      <c r="D98" s="280"/>
      <c r="E98" s="280"/>
      <c r="F98" s="280"/>
      <c r="G98" s="12">
        <v>87</v>
      </c>
      <c r="H98" s="73">
        <f>SUM(H99:H106)</f>
        <v>0</v>
      </c>
      <c r="I98" s="73">
        <f>SUM(I99:I106)</f>
        <v>0</v>
      </c>
      <c r="J98" s="73">
        <f t="shared" ref="J98:K98" si="11">SUM(J99:J106)</f>
        <v>0</v>
      </c>
      <c r="K98" s="73">
        <f t="shared" si="11"/>
        <v>0</v>
      </c>
    </row>
    <row r="99" spans="1:11" x14ac:dyDescent="0.25">
      <c r="A99" s="281" t="s">
        <v>160</v>
      </c>
      <c r="B99" s="281"/>
      <c r="C99" s="281"/>
      <c r="D99" s="281"/>
      <c r="E99" s="281"/>
      <c r="F99" s="281"/>
      <c r="G99" s="11">
        <v>88</v>
      </c>
      <c r="H99" s="56">
        <v>0</v>
      </c>
      <c r="I99" s="56">
        <v>0</v>
      </c>
      <c r="J99" s="56">
        <v>0</v>
      </c>
      <c r="K99" s="56">
        <v>0</v>
      </c>
    </row>
    <row r="100" spans="1:11" ht="36" customHeight="1" x14ac:dyDescent="0.25">
      <c r="A100" s="269" t="s">
        <v>386</v>
      </c>
      <c r="B100" s="269"/>
      <c r="C100" s="269"/>
      <c r="D100" s="269"/>
      <c r="E100" s="269"/>
      <c r="F100" s="269"/>
      <c r="G100" s="11">
        <v>89</v>
      </c>
      <c r="H100" s="56">
        <v>0</v>
      </c>
      <c r="I100" s="56">
        <v>0</v>
      </c>
      <c r="J100" s="56">
        <v>0</v>
      </c>
      <c r="K100" s="56">
        <v>0</v>
      </c>
    </row>
    <row r="101" spans="1:11" ht="22.25" customHeight="1" x14ac:dyDescent="0.25">
      <c r="A101" s="281" t="s">
        <v>161</v>
      </c>
      <c r="B101" s="281"/>
      <c r="C101" s="281"/>
      <c r="D101" s="281"/>
      <c r="E101" s="281"/>
      <c r="F101" s="281"/>
      <c r="G101" s="11">
        <v>90</v>
      </c>
      <c r="H101" s="56">
        <v>0</v>
      </c>
      <c r="I101" s="56">
        <v>0</v>
      </c>
      <c r="J101" s="56">
        <v>0</v>
      </c>
      <c r="K101" s="56">
        <v>0</v>
      </c>
    </row>
    <row r="102" spans="1:11" ht="22.25" customHeight="1" x14ac:dyDescent="0.25">
      <c r="A102" s="281" t="s">
        <v>162</v>
      </c>
      <c r="B102" s="281"/>
      <c r="C102" s="281"/>
      <c r="D102" s="281"/>
      <c r="E102" s="281"/>
      <c r="F102" s="281"/>
      <c r="G102" s="11">
        <v>91</v>
      </c>
      <c r="H102" s="56">
        <v>0</v>
      </c>
      <c r="I102" s="56">
        <v>0</v>
      </c>
      <c r="J102" s="56">
        <v>0</v>
      </c>
      <c r="K102" s="56">
        <v>0</v>
      </c>
    </row>
    <row r="103" spans="1:11" ht="22.25" customHeight="1" x14ac:dyDescent="0.25">
      <c r="A103" s="281" t="s">
        <v>163</v>
      </c>
      <c r="B103" s="281"/>
      <c r="C103" s="281"/>
      <c r="D103" s="281"/>
      <c r="E103" s="281"/>
      <c r="F103" s="281"/>
      <c r="G103" s="11">
        <v>92</v>
      </c>
      <c r="H103" s="56">
        <v>0</v>
      </c>
      <c r="I103" s="56">
        <v>0</v>
      </c>
      <c r="J103" s="56">
        <v>0</v>
      </c>
      <c r="K103" s="56">
        <v>0</v>
      </c>
    </row>
    <row r="104" spans="1:11" ht="12.75" customHeight="1" x14ac:dyDescent="0.25">
      <c r="A104" s="269" t="s">
        <v>387</v>
      </c>
      <c r="B104" s="269"/>
      <c r="C104" s="269"/>
      <c r="D104" s="269"/>
      <c r="E104" s="269"/>
      <c r="F104" s="269"/>
      <c r="G104" s="11">
        <v>93</v>
      </c>
      <c r="H104" s="56">
        <v>0</v>
      </c>
      <c r="I104" s="56">
        <v>0</v>
      </c>
      <c r="J104" s="56">
        <v>0</v>
      </c>
      <c r="K104" s="56">
        <v>0</v>
      </c>
    </row>
    <row r="105" spans="1:11" ht="26.25" customHeight="1" x14ac:dyDescent="0.25">
      <c r="A105" s="269" t="s">
        <v>388</v>
      </c>
      <c r="B105" s="269"/>
      <c r="C105" s="269"/>
      <c r="D105" s="269"/>
      <c r="E105" s="269"/>
      <c r="F105" s="269"/>
      <c r="G105" s="11">
        <v>94</v>
      </c>
      <c r="H105" s="56">
        <v>0</v>
      </c>
      <c r="I105" s="56">
        <v>0</v>
      </c>
      <c r="J105" s="56">
        <v>0</v>
      </c>
      <c r="K105" s="56">
        <v>0</v>
      </c>
    </row>
    <row r="106" spans="1:11" x14ac:dyDescent="0.25">
      <c r="A106" s="269" t="s">
        <v>389</v>
      </c>
      <c r="B106" s="269"/>
      <c r="C106" s="269"/>
      <c r="D106" s="269"/>
      <c r="E106" s="269"/>
      <c r="F106" s="269"/>
      <c r="G106" s="11">
        <v>95</v>
      </c>
      <c r="H106" s="56">
        <v>0</v>
      </c>
      <c r="I106" s="56">
        <v>0</v>
      </c>
      <c r="J106" s="56">
        <v>0</v>
      </c>
      <c r="K106" s="56">
        <v>0</v>
      </c>
    </row>
    <row r="107" spans="1:11" ht="24.75" customHeight="1" x14ac:dyDescent="0.25">
      <c r="A107" s="269" t="s">
        <v>390</v>
      </c>
      <c r="B107" s="269"/>
      <c r="C107" s="269"/>
      <c r="D107" s="269"/>
      <c r="E107" s="269"/>
      <c r="F107" s="269"/>
      <c r="G107" s="11">
        <v>96</v>
      </c>
      <c r="H107" s="56">
        <v>0</v>
      </c>
      <c r="I107" s="56">
        <v>0</v>
      </c>
      <c r="J107" s="56">
        <v>0</v>
      </c>
      <c r="K107" s="56">
        <v>0</v>
      </c>
    </row>
    <row r="108" spans="1:11" ht="23" customHeight="1" x14ac:dyDescent="0.25">
      <c r="A108" s="233" t="s">
        <v>437</v>
      </c>
      <c r="B108" s="233"/>
      <c r="C108" s="233"/>
      <c r="D108" s="233"/>
      <c r="E108" s="233"/>
      <c r="F108" s="233"/>
      <c r="G108" s="12">
        <v>97</v>
      </c>
      <c r="H108" s="73">
        <f>H91+H98-H107-H97</f>
        <v>0</v>
      </c>
      <c r="I108" s="73">
        <f>I91+I98-I107-I97</f>
        <v>0</v>
      </c>
      <c r="J108" s="73">
        <f t="shared" ref="J108:K108" si="12">J91+J98-J107-J97</f>
        <v>0</v>
      </c>
      <c r="K108" s="73">
        <f t="shared" si="12"/>
        <v>0</v>
      </c>
    </row>
    <row r="109" spans="1:11" ht="12.75" customHeight="1" x14ac:dyDescent="0.25">
      <c r="A109" s="233" t="s">
        <v>391</v>
      </c>
      <c r="B109" s="233"/>
      <c r="C109" s="233"/>
      <c r="D109" s="233"/>
      <c r="E109" s="233"/>
      <c r="F109" s="233"/>
      <c r="G109" s="12">
        <v>98</v>
      </c>
      <c r="H109" s="55">
        <f>H89+H108</f>
        <v>-1630468</v>
      </c>
      <c r="I109" s="55">
        <f>I89+I108</f>
        <v>-1630468</v>
      </c>
      <c r="J109" s="55">
        <f t="shared" ref="J109:K109" si="13">J89+J108</f>
        <v>-1678850</v>
      </c>
      <c r="K109" s="55">
        <f t="shared" si="13"/>
        <v>-1678850</v>
      </c>
    </row>
    <row r="110" spans="1:11" x14ac:dyDescent="0.25">
      <c r="A110" s="272" t="s">
        <v>164</v>
      </c>
      <c r="B110" s="272"/>
      <c r="C110" s="272"/>
      <c r="D110" s="272"/>
      <c r="E110" s="272"/>
      <c r="F110" s="272"/>
      <c r="G110" s="273"/>
      <c r="H110" s="273"/>
      <c r="I110" s="273"/>
      <c r="J110" s="274"/>
      <c r="K110" s="274"/>
    </row>
    <row r="111" spans="1:11" ht="12.75" customHeight="1" x14ac:dyDescent="0.25">
      <c r="A111" s="276" t="s">
        <v>392</v>
      </c>
      <c r="B111" s="276"/>
      <c r="C111" s="276"/>
      <c r="D111" s="276"/>
      <c r="E111" s="276"/>
      <c r="F111" s="276"/>
      <c r="G111" s="12">
        <v>99</v>
      </c>
      <c r="H111" s="55">
        <f>H112+H113</f>
        <v>-1630468</v>
      </c>
      <c r="I111" s="55">
        <f>I112+I113</f>
        <v>-1630468</v>
      </c>
      <c r="J111" s="55">
        <f>J112+J113</f>
        <v>-1678850</v>
      </c>
      <c r="K111" s="55">
        <f>K112+K113</f>
        <v>-1678850</v>
      </c>
    </row>
    <row r="112" spans="1:11" ht="12.75" customHeight="1" x14ac:dyDescent="0.25">
      <c r="A112" s="277" t="s">
        <v>113</v>
      </c>
      <c r="B112" s="277"/>
      <c r="C112" s="277"/>
      <c r="D112" s="277"/>
      <c r="E112" s="277"/>
      <c r="F112" s="277"/>
      <c r="G112" s="11">
        <v>100</v>
      </c>
      <c r="H112" s="56">
        <f>+H109</f>
        <v>-1630468</v>
      </c>
      <c r="I112" s="56">
        <f>+I109</f>
        <v>-1630468</v>
      </c>
      <c r="J112" s="56">
        <f>+J109</f>
        <v>-1678850</v>
      </c>
      <c r="K112" s="56">
        <f>+K109</f>
        <v>-1678850</v>
      </c>
    </row>
    <row r="113" spans="1:11" ht="12.75" customHeight="1" x14ac:dyDescent="0.25">
      <c r="A113" s="277" t="s">
        <v>165</v>
      </c>
      <c r="B113" s="277"/>
      <c r="C113" s="277"/>
      <c r="D113" s="277"/>
      <c r="E113" s="277"/>
      <c r="F113" s="277"/>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rintOptions horizontalCentered="1"/>
  <pageMargins left="0.35433070866141736" right="0.35433070866141736" top="0.59055118110236227" bottom="0.59055118110236227" header="0.51181102362204722" footer="0.51181102362204722"/>
  <pageSetup paperSize="9" scale="7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A9" sqref="A9:F9"/>
    </sheetView>
  </sheetViews>
  <sheetFormatPr defaultColWidth="9.08984375" defaultRowHeight="12.5" x14ac:dyDescent="0.25"/>
  <cols>
    <col min="1" max="7" width="9.08984375" style="13"/>
    <col min="8" max="9" width="30.36328125" style="22" customWidth="1"/>
    <col min="10" max="16384" width="9.08984375" style="13"/>
  </cols>
  <sheetData>
    <row r="1" spans="1:9" x14ac:dyDescent="0.25">
      <c r="A1" s="282" t="s">
        <v>166</v>
      </c>
      <c r="B1" s="283"/>
      <c r="C1" s="283"/>
      <c r="D1" s="283"/>
      <c r="E1" s="283"/>
      <c r="F1" s="283"/>
      <c r="G1" s="283"/>
      <c r="H1" s="283"/>
      <c r="I1" s="283"/>
    </row>
    <row r="2" spans="1:9" x14ac:dyDescent="0.25">
      <c r="A2" s="284" t="s">
        <v>642</v>
      </c>
      <c r="B2" s="237"/>
      <c r="C2" s="237"/>
      <c r="D2" s="237"/>
      <c r="E2" s="237"/>
      <c r="F2" s="237"/>
      <c r="G2" s="237"/>
      <c r="H2" s="237"/>
      <c r="I2" s="237"/>
    </row>
    <row r="3" spans="1:9" x14ac:dyDescent="0.25">
      <c r="A3" s="286" t="s">
        <v>446</v>
      </c>
      <c r="B3" s="287"/>
      <c r="C3" s="287"/>
      <c r="D3" s="287"/>
      <c r="E3" s="287"/>
      <c r="F3" s="287"/>
      <c r="G3" s="287"/>
      <c r="H3" s="287"/>
      <c r="I3" s="287"/>
    </row>
    <row r="4" spans="1:9" x14ac:dyDescent="0.25">
      <c r="A4" s="285" t="s">
        <v>532</v>
      </c>
      <c r="B4" s="240"/>
      <c r="C4" s="240"/>
      <c r="D4" s="240"/>
      <c r="E4" s="240"/>
      <c r="F4" s="240"/>
      <c r="G4" s="240"/>
      <c r="H4" s="240"/>
      <c r="I4" s="241"/>
    </row>
    <row r="5" spans="1:9" ht="22" x14ac:dyDescent="0.25">
      <c r="A5" s="290" t="s">
        <v>2</v>
      </c>
      <c r="B5" s="245"/>
      <c r="C5" s="245"/>
      <c r="D5" s="245"/>
      <c r="E5" s="245"/>
      <c r="F5" s="245"/>
      <c r="G5" s="64" t="s">
        <v>103</v>
      </c>
      <c r="H5" s="65" t="s">
        <v>301</v>
      </c>
      <c r="I5" s="65" t="s">
        <v>279</v>
      </c>
    </row>
    <row r="6" spans="1:9" x14ac:dyDescent="0.25">
      <c r="A6" s="291">
        <v>1</v>
      </c>
      <c r="B6" s="245"/>
      <c r="C6" s="245"/>
      <c r="D6" s="245"/>
      <c r="E6" s="245"/>
      <c r="F6" s="245"/>
      <c r="G6" s="66">
        <v>2</v>
      </c>
      <c r="H6" s="65" t="s">
        <v>167</v>
      </c>
      <c r="I6" s="65" t="s">
        <v>168</v>
      </c>
    </row>
    <row r="7" spans="1:9" x14ac:dyDescent="0.25">
      <c r="A7" s="292" t="s">
        <v>169</v>
      </c>
      <c r="B7" s="292"/>
      <c r="C7" s="292"/>
      <c r="D7" s="292"/>
      <c r="E7" s="292"/>
      <c r="F7" s="292"/>
      <c r="G7" s="292"/>
      <c r="H7" s="292"/>
      <c r="I7" s="292"/>
    </row>
    <row r="8" spans="1:9" ht="12.75" customHeight="1" x14ac:dyDescent="0.25">
      <c r="A8" s="231" t="s">
        <v>170</v>
      </c>
      <c r="B8" s="231"/>
      <c r="C8" s="231"/>
      <c r="D8" s="231"/>
      <c r="E8" s="231"/>
      <c r="F8" s="231"/>
      <c r="G8" s="67">
        <v>1</v>
      </c>
      <c r="H8" s="68">
        <v>-1630469</v>
      </c>
      <c r="I8" s="68">
        <v>-1678850</v>
      </c>
    </row>
    <row r="9" spans="1:9" ht="12.75" customHeight="1" x14ac:dyDescent="0.25">
      <c r="A9" s="289" t="s">
        <v>171</v>
      </c>
      <c r="B9" s="289"/>
      <c r="C9" s="289"/>
      <c r="D9" s="289"/>
      <c r="E9" s="289"/>
      <c r="F9" s="289"/>
      <c r="G9" s="69">
        <v>2</v>
      </c>
      <c r="H9" s="70">
        <f>H10+H11+H12+H13+H14+H15+H16+H17</f>
        <v>726922</v>
      </c>
      <c r="I9" s="70">
        <f>I10+I11+I12+I13+I14+I15+I16+I17</f>
        <v>863583</v>
      </c>
    </row>
    <row r="10" spans="1:9" ht="12.75" customHeight="1" x14ac:dyDescent="0.25">
      <c r="A10" s="266" t="s">
        <v>172</v>
      </c>
      <c r="B10" s="266"/>
      <c r="C10" s="266"/>
      <c r="D10" s="266"/>
      <c r="E10" s="266"/>
      <c r="F10" s="266"/>
      <c r="G10" s="67">
        <v>3</v>
      </c>
      <c r="H10" s="68">
        <v>629399</v>
      </c>
      <c r="I10" s="68">
        <v>749290</v>
      </c>
    </row>
    <row r="11" spans="1:9" ht="22.25" customHeight="1" x14ac:dyDescent="0.25">
      <c r="A11" s="266" t="s">
        <v>173</v>
      </c>
      <c r="B11" s="266"/>
      <c r="C11" s="266"/>
      <c r="D11" s="266"/>
      <c r="E11" s="266"/>
      <c r="F11" s="266"/>
      <c r="G11" s="67">
        <v>4</v>
      </c>
      <c r="H11" s="68">
        <v>0</v>
      </c>
      <c r="I11" s="68">
        <v>-16011</v>
      </c>
    </row>
    <row r="12" spans="1:9" ht="23.4" customHeight="1" x14ac:dyDescent="0.25">
      <c r="A12" s="266" t="s">
        <v>174</v>
      </c>
      <c r="B12" s="266"/>
      <c r="C12" s="266"/>
      <c r="D12" s="266"/>
      <c r="E12" s="266"/>
      <c r="F12" s="266"/>
      <c r="G12" s="67">
        <v>5</v>
      </c>
      <c r="H12" s="68">
        <v>0</v>
      </c>
      <c r="I12" s="68">
        <v>0</v>
      </c>
    </row>
    <row r="13" spans="1:9" ht="12.75" customHeight="1" x14ac:dyDescent="0.25">
      <c r="A13" s="266" t="s">
        <v>175</v>
      </c>
      <c r="B13" s="266"/>
      <c r="C13" s="266"/>
      <c r="D13" s="266"/>
      <c r="E13" s="266"/>
      <c r="F13" s="266"/>
      <c r="G13" s="67">
        <v>6</v>
      </c>
      <c r="H13" s="68">
        <v>-938</v>
      </c>
      <c r="I13" s="68">
        <v>-25552</v>
      </c>
    </row>
    <row r="14" spans="1:9" ht="12.75" customHeight="1" x14ac:dyDescent="0.25">
      <c r="A14" s="266" t="s">
        <v>176</v>
      </c>
      <c r="B14" s="266"/>
      <c r="C14" s="266"/>
      <c r="D14" s="266"/>
      <c r="E14" s="266"/>
      <c r="F14" s="266"/>
      <c r="G14" s="67">
        <v>7</v>
      </c>
      <c r="H14" s="68">
        <v>98461</v>
      </c>
      <c r="I14" s="68">
        <v>155856</v>
      </c>
    </row>
    <row r="15" spans="1:9" ht="12.75" customHeight="1" x14ac:dyDescent="0.25">
      <c r="A15" s="266" t="s">
        <v>177</v>
      </c>
      <c r="B15" s="266"/>
      <c r="C15" s="266"/>
      <c r="D15" s="266"/>
      <c r="E15" s="266"/>
      <c r="F15" s="266"/>
      <c r="G15" s="67">
        <v>8</v>
      </c>
      <c r="H15" s="68">
        <v>0</v>
      </c>
      <c r="I15" s="68">
        <v>0</v>
      </c>
    </row>
    <row r="16" spans="1:9" ht="12.75" customHeight="1" x14ac:dyDescent="0.25">
      <c r="A16" s="266" t="s">
        <v>178</v>
      </c>
      <c r="B16" s="266"/>
      <c r="C16" s="266"/>
      <c r="D16" s="266"/>
      <c r="E16" s="266"/>
      <c r="F16" s="266"/>
      <c r="G16" s="67">
        <v>9</v>
      </c>
      <c r="H16" s="68">
        <v>0</v>
      </c>
      <c r="I16" s="68">
        <v>0</v>
      </c>
    </row>
    <row r="17" spans="1:9" ht="25.25" customHeight="1" x14ac:dyDescent="0.25">
      <c r="A17" s="266" t="s">
        <v>179</v>
      </c>
      <c r="B17" s="266"/>
      <c r="C17" s="266"/>
      <c r="D17" s="266"/>
      <c r="E17" s="266"/>
      <c r="F17" s="266"/>
      <c r="G17" s="67">
        <v>10</v>
      </c>
      <c r="H17" s="68">
        <v>0</v>
      </c>
      <c r="I17" s="68">
        <v>0</v>
      </c>
    </row>
    <row r="18" spans="1:9" ht="28.25" customHeight="1" x14ac:dyDescent="0.25">
      <c r="A18" s="288" t="s">
        <v>306</v>
      </c>
      <c r="B18" s="288"/>
      <c r="C18" s="288"/>
      <c r="D18" s="288"/>
      <c r="E18" s="288"/>
      <c r="F18" s="288"/>
      <c r="G18" s="69">
        <v>11</v>
      </c>
      <c r="H18" s="70">
        <f>H8+H9</f>
        <v>-903547</v>
      </c>
      <c r="I18" s="70">
        <f>I8+I9</f>
        <v>-815267</v>
      </c>
    </row>
    <row r="19" spans="1:9" ht="12.75" customHeight="1" x14ac:dyDescent="0.25">
      <c r="A19" s="289" t="s">
        <v>180</v>
      </c>
      <c r="B19" s="289"/>
      <c r="C19" s="289"/>
      <c r="D19" s="289"/>
      <c r="E19" s="289"/>
      <c r="F19" s="289"/>
      <c r="G19" s="69">
        <v>12</v>
      </c>
      <c r="H19" s="70">
        <f>H20+H21+H22+H23</f>
        <v>532308</v>
      </c>
      <c r="I19" s="70">
        <f>I20+I21+I22+I23</f>
        <v>838265</v>
      </c>
    </row>
    <row r="20" spans="1:9" ht="12.75" customHeight="1" x14ac:dyDescent="0.25">
      <c r="A20" s="266" t="s">
        <v>181</v>
      </c>
      <c r="B20" s="266"/>
      <c r="C20" s="266"/>
      <c r="D20" s="266"/>
      <c r="E20" s="266"/>
      <c r="F20" s="266"/>
      <c r="G20" s="67">
        <v>13</v>
      </c>
      <c r="H20" s="68">
        <v>644582</v>
      </c>
      <c r="I20" s="68">
        <v>940987</v>
      </c>
    </row>
    <row r="21" spans="1:9" ht="12.75" customHeight="1" x14ac:dyDescent="0.25">
      <c r="A21" s="266" t="s">
        <v>182</v>
      </c>
      <c r="B21" s="266"/>
      <c r="C21" s="266"/>
      <c r="D21" s="266"/>
      <c r="E21" s="266"/>
      <c r="F21" s="266"/>
      <c r="G21" s="67">
        <v>14</v>
      </c>
      <c r="H21" s="68">
        <v>-93732</v>
      </c>
      <c r="I21" s="68">
        <v>-111052</v>
      </c>
    </row>
    <row r="22" spans="1:9" ht="12.75" customHeight="1" x14ac:dyDescent="0.25">
      <c r="A22" s="266" t="s">
        <v>183</v>
      </c>
      <c r="B22" s="266"/>
      <c r="C22" s="266"/>
      <c r="D22" s="266"/>
      <c r="E22" s="266"/>
      <c r="F22" s="266"/>
      <c r="G22" s="67">
        <v>15</v>
      </c>
      <c r="H22" s="68">
        <v>-18542</v>
      </c>
      <c r="I22" s="68">
        <v>8330</v>
      </c>
    </row>
    <row r="23" spans="1:9" ht="12.75" customHeight="1" x14ac:dyDescent="0.25">
      <c r="A23" s="266" t="s">
        <v>184</v>
      </c>
      <c r="B23" s="266"/>
      <c r="C23" s="266"/>
      <c r="D23" s="266"/>
      <c r="E23" s="266"/>
      <c r="F23" s="266"/>
      <c r="G23" s="67">
        <v>16</v>
      </c>
      <c r="H23" s="68">
        <v>0</v>
      </c>
      <c r="I23" s="68">
        <v>0</v>
      </c>
    </row>
    <row r="24" spans="1:9" ht="12.75" customHeight="1" x14ac:dyDescent="0.25">
      <c r="A24" s="288" t="s">
        <v>185</v>
      </c>
      <c r="B24" s="288"/>
      <c r="C24" s="288"/>
      <c r="D24" s="288"/>
      <c r="E24" s="288"/>
      <c r="F24" s="288"/>
      <c r="G24" s="69">
        <v>17</v>
      </c>
      <c r="H24" s="70">
        <f>H18+H19</f>
        <v>-371239</v>
      </c>
      <c r="I24" s="70">
        <f>I18+I19</f>
        <v>22998</v>
      </c>
    </row>
    <row r="25" spans="1:9" ht="12.75" customHeight="1" x14ac:dyDescent="0.25">
      <c r="A25" s="231" t="s">
        <v>186</v>
      </c>
      <c r="B25" s="231"/>
      <c r="C25" s="231"/>
      <c r="D25" s="231"/>
      <c r="E25" s="231"/>
      <c r="F25" s="231"/>
      <c r="G25" s="67">
        <v>18</v>
      </c>
      <c r="H25" s="68">
        <v>-32719</v>
      </c>
      <c r="I25" s="68">
        <v>-149835</v>
      </c>
    </row>
    <row r="26" spans="1:9" ht="12.75" customHeight="1" x14ac:dyDescent="0.25">
      <c r="A26" s="231" t="s">
        <v>187</v>
      </c>
      <c r="B26" s="231"/>
      <c r="C26" s="231"/>
      <c r="D26" s="231"/>
      <c r="E26" s="231"/>
      <c r="F26" s="231"/>
      <c r="G26" s="67">
        <v>19</v>
      </c>
      <c r="H26" s="68">
        <v>0</v>
      </c>
      <c r="I26" s="68">
        <v>0</v>
      </c>
    </row>
    <row r="27" spans="1:9" ht="26" customHeight="1" x14ac:dyDescent="0.25">
      <c r="A27" s="293" t="s">
        <v>188</v>
      </c>
      <c r="B27" s="293"/>
      <c r="C27" s="293"/>
      <c r="D27" s="293"/>
      <c r="E27" s="293"/>
      <c r="F27" s="293"/>
      <c r="G27" s="69">
        <v>20</v>
      </c>
      <c r="H27" s="70">
        <f>H24+H25+H26</f>
        <v>-403958</v>
      </c>
      <c r="I27" s="70">
        <f>I24+I25+I26</f>
        <v>-126837</v>
      </c>
    </row>
    <row r="28" spans="1:9" x14ac:dyDescent="0.25">
      <c r="A28" s="292" t="s">
        <v>189</v>
      </c>
      <c r="B28" s="292"/>
      <c r="C28" s="292"/>
      <c r="D28" s="292"/>
      <c r="E28" s="292"/>
      <c r="F28" s="292"/>
      <c r="G28" s="292"/>
      <c r="H28" s="292"/>
      <c r="I28" s="292"/>
    </row>
    <row r="29" spans="1:9" ht="30.65" customHeight="1" x14ac:dyDescent="0.25">
      <c r="A29" s="231" t="s">
        <v>190</v>
      </c>
      <c r="B29" s="231"/>
      <c r="C29" s="231"/>
      <c r="D29" s="231"/>
      <c r="E29" s="231"/>
      <c r="F29" s="231"/>
      <c r="G29" s="67">
        <v>21</v>
      </c>
      <c r="H29" s="71">
        <v>0</v>
      </c>
      <c r="I29" s="71">
        <v>16990</v>
      </c>
    </row>
    <row r="30" spans="1:9" ht="12.75" customHeight="1" x14ac:dyDescent="0.25">
      <c r="A30" s="231" t="s">
        <v>191</v>
      </c>
      <c r="B30" s="231"/>
      <c r="C30" s="231"/>
      <c r="D30" s="231"/>
      <c r="E30" s="231"/>
      <c r="F30" s="231"/>
      <c r="G30" s="67">
        <v>22</v>
      </c>
      <c r="H30" s="71">
        <v>0</v>
      </c>
      <c r="I30" s="71">
        <v>0</v>
      </c>
    </row>
    <row r="31" spans="1:9" ht="12.75" customHeight="1" x14ac:dyDescent="0.25">
      <c r="A31" s="231" t="s">
        <v>192</v>
      </c>
      <c r="B31" s="231"/>
      <c r="C31" s="231"/>
      <c r="D31" s="231"/>
      <c r="E31" s="231"/>
      <c r="F31" s="231"/>
      <c r="G31" s="67">
        <v>23</v>
      </c>
      <c r="H31" s="71">
        <v>0</v>
      </c>
      <c r="I31" s="71">
        <v>13999</v>
      </c>
    </row>
    <row r="32" spans="1:9" ht="12.75" customHeight="1" x14ac:dyDescent="0.25">
      <c r="A32" s="231" t="s">
        <v>193</v>
      </c>
      <c r="B32" s="231"/>
      <c r="C32" s="231"/>
      <c r="D32" s="231"/>
      <c r="E32" s="231"/>
      <c r="F32" s="231"/>
      <c r="G32" s="67">
        <v>24</v>
      </c>
      <c r="H32" s="71">
        <v>0</v>
      </c>
      <c r="I32" s="71">
        <v>0</v>
      </c>
    </row>
    <row r="33" spans="1:9" ht="12.75" customHeight="1" x14ac:dyDescent="0.25">
      <c r="A33" s="231" t="s">
        <v>194</v>
      </c>
      <c r="B33" s="231"/>
      <c r="C33" s="231"/>
      <c r="D33" s="231"/>
      <c r="E33" s="231"/>
      <c r="F33" s="231"/>
      <c r="G33" s="67">
        <v>25</v>
      </c>
      <c r="H33" s="71">
        <v>0</v>
      </c>
      <c r="I33" s="71">
        <v>0</v>
      </c>
    </row>
    <row r="34" spans="1:9" ht="12.75" customHeight="1" x14ac:dyDescent="0.25">
      <c r="A34" s="231" t="s">
        <v>195</v>
      </c>
      <c r="B34" s="231"/>
      <c r="C34" s="231"/>
      <c r="D34" s="231"/>
      <c r="E34" s="231"/>
      <c r="F34" s="231"/>
      <c r="G34" s="67">
        <v>26</v>
      </c>
      <c r="H34" s="71">
        <v>0</v>
      </c>
      <c r="I34" s="71">
        <v>2000000</v>
      </c>
    </row>
    <row r="35" spans="1:9" ht="26.4" customHeight="1" x14ac:dyDescent="0.25">
      <c r="A35" s="288" t="s">
        <v>196</v>
      </c>
      <c r="B35" s="288"/>
      <c r="C35" s="288"/>
      <c r="D35" s="288"/>
      <c r="E35" s="288"/>
      <c r="F35" s="288"/>
      <c r="G35" s="69">
        <v>27</v>
      </c>
      <c r="H35" s="72">
        <f>H29+H30+H31+H32+H33+H34</f>
        <v>0</v>
      </c>
      <c r="I35" s="72">
        <f>I29+I30+I31+I32+I33+I34</f>
        <v>2030989</v>
      </c>
    </row>
    <row r="36" spans="1:9" ht="23" customHeight="1" x14ac:dyDescent="0.25">
      <c r="A36" s="231" t="s">
        <v>197</v>
      </c>
      <c r="B36" s="231"/>
      <c r="C36" s="231"/>
      <c r="D36" s="231"/>
      <c r="E36" s="231"/>
      <c r="F36" s="231"/>
      <c r="G36" s="67">
        <v>28</v>
      </c>
      <c r="H36" s="71">
        <v>-4182915</v>
      </c>
      <c r="I36" s="71">
        <v>-176397</v>
      </c>
    </row>
    <row r="37" spans="1:9" ht="12.75" customHeight="1" x14ac:dyDescent="0.25">
      <c r="A37" s="231" t="s">
        <v>198</v>
      </c>
      <c r="B37" s="231"/>
      <c r="C37" s="231"/>
      <c r="D37" s="231"/>
      <c r="E37" s="231"/>
      <c r="F37" s="231"/>
      <c r="G37" s="67">
        <v>29</v>
      </c>
      <c r="H37" s="71">
        <v>0</v>
      </c>
      <c r="I37" s="71">
        <v>0</v>
      </c>
    </row>
    <row r="38" spans="1:9" ht="12.75" customHeight="1" x14ac:dyDescent="0.25">
      <c r="A38" s="231" t="s">
        <v>199</v>
      </c>
      <c r="B38" s="231"/>
      <c r="C38" s="231"/>
      <c r="D38" s="231"/>
      <c r="E38" s="231"/>
      <c r="F38" s="231"/>
      <c r="G38" s="67">
        <v>30</v>
      </c>
      <c r="H38" s="71">
        <v>0</v>
      </c>
      <c r="I38" s="71">
        <v>0</v>
      </c>
    </row>
    <row r="39" spans="1:9" ht="12.75" customHeight="1" x14ac:dyDescent="0.25">
      <c r="A39" s="231" t="s">
        <v>200</v>
      </c>
      <c r="B39" s="231"/>
      <c r="C39" s="231"/>
      <c r="D39" s="231"/>
      <c r="E39" s="231"/>
      <c r="F39" s="231"/>
      <c r="G39" s="67">
        <v>31</v>
      </c>
      <c r="H39" s="71">
        <v>0</v>
      </c>
      <c r="I39" s="71">
        <v>0</v>
      </c>
    </row>
    <row r="40" spans="1:9" ht="12.75" customHeight="1" x14ac:dyDescent="0.25">
      <c r="A40" s="231" t="s">
        <v>201</v>
      </c>
      <c r="B40" s="231"/>
      <c r="C40" s="231"/>
      <c r="D40" s="231"/>
      <c r="E40" s="231"/>
      <c r="F40" s="231"/>
      <c r="G40" s="67">
        <v>32</v>
      </c>
      <c r="H40" s="71">
        <v>0</v>
      </c>
      <c r="I40" s="71">
        <v>0</v>
      </c>
    </row>
    <row r="41" spans="1:9" ht="24" customHeight="1" x14ac:dyDescent="0.25">
      <c r="A41" s="288" t="s">
        <v>202</v>
      </c>
      <c r="B41" s="288"/>
      <c r="C41" s="288"/>
      <c r="D41" s="288"/>
      <c r="E41" s="288"/>
      <c r="F41" s="288"/>
      <c r="G41" s="69">
        <v>33</v>
      </c>
      <c r="H41" s="72">
        <f>H36+H37+H38+H39+H40</f>
        <v>-4182915</v>
      </c>
      <c r="I41" s="72">
        <f>I36+I37+I38+I39+I40</f>
        <v>-176397</v>
      </c>
    </row>
    <row r="42" spans="1:9" ht="29.4" customHeight="1" x14ac:dyDescent="0.25">
      <c r="A42" s="293" t="s">
        <v>203</v>
      </c>
      <c r="B42" s="293"/>
      <c r="C42" s="293"/>
      <c r="D42" s="293"/>
      <c r="E42" s="293"/>
      <c r="F42" s="293"/>
      <c r="G42" s="69">
        <v>34</v>
      </c>
      <c r="H42" s="72">
        <f>H35+H41</f>
        <v>-4182915</v>
      </c>
      <c r="I42" s="72">
        <f>I35+I41</f>
        <v>1854592</v>
      </c>
    </row>
    <row r="43" spans="1:9" x14ac:dyDescent="0.25">
      <c r="A43" s="292" t="s">
        <v>204</v>
      </c>
      <c r="B43" s="292"/>
      <c r="C43" s="292"/>
      <c r="D43" s="292"/>
      <c r="E43" s="292"/>
      <c r="F43" s="292"/>
      <c r="G43" s="292"/>
      <c r="H43" s="292"/>
      <c r="I43" s="292"/>
    </row>
    <row r="44" spans="1:9" ht="12.75" customHeight="1" x14ac:dyDescent="0.25">
      <c r="A44" s="231" t="s">
        <v>205</v>
      </c>
      <c r="B44" s="231"/>
      <c r="C44" s="231"/>
      <c r="D44" s="231"/>
      <c r="E44" s="231"/>
      <c r="F44" s="231"/>
      <c r="G44" s="67">
        <v>35</v>
      </c>
      <c r="H44" s="71">
        <v>0</v>
      </c>
      <c r="I44" s="71">
        <v>0</v>
      </c>
    </row>
    <row r="45" spans="1:9" ht="25.25" customHeight="1" x14ac:dyDescent="0.25">
      <c r="A45" s="231" t="s">
        <v>206</v>
      </c>
      <c r="B45" s="231"/>
      <c r="C45" s="231"/>
      <c r="D45" s="231"/>
      <c r="E45" s="231"/>
      <c r="F45" s="231"/>
      <c r="G45" s="67">
        <v>36</v>
      </c>
      <c r="H45" s="71">
        <v>0</v>
      </c>
      <c r="I45" s="71">
        <v>0</v>
      </c>
    </row>
    <row r="46" spans="1:9" ht="12.75" customHeight="1" x14ac:dyDescent="0.25">
      <c r="A46" s="231" t="s">
        <v>207</v>
      </c>
      <c r="B46" s="231"/>
      <c r="C46" s="231"/>
      <c r="D46" s="231"/>
      <c r="E46" s="231"/>
      <c r="F46" s="231"/>
      <c r="G46" s="67">
        <v>37</v>
      </c>
      <c r="H46" s="71">
        <v>2409110</v>
      </c>
      <c r="I46" s="71">
        <v>0</v>
      </c>
    </row>
    <row r="47" spans="1:9" ht="12.75" customHeight="1" x14ac:dyDescent="0.25">
      <c r="A47" s="231" t="s">
        <v>208</v>
      </c>
      <c r="B47" s="231"/>
      <c r="C47" s="231"/>
      <c r="D47" s="231"/>
      <c r="E47" s="231"/>
      <c r="F47" s="231"/>
      <c r="G47" s="67">
        <v>38</v>
      </c>
      <c r="H47" s="71">
        <v>0</v>
      </c>
      <c r="I47" s="71">
        <v>0</v>
      </c>
    </row>
    <row r="48" spans="1:9" ht="22.25" customHeight="1" x14ac:dyDescent="0.25">
      <c r="A48" s="288" t="s">
        <v>209</v>
      </c>
      <c r="B48" s="288"/>
      <c r="C48" s="288"/>
      <c r="D48" s="288"/>
      <c r="E48" s="288"/>
      <c r="F48" s="288"/>
      <c r="G48" s="69">
        <v>39</v>
      </c>
      <c r="H48" s="72">
        <f>H44+H45+H46+H47</f>
        <v>2409110</v>
      </c>
      <c r="I48" s="72">
        <f>I44+I45+I46+I47</f>
        <v>0</v>
      </c>
    </row>
    <row r="49" spans="1:9" ht="24.65" customHeight="1" x14ac:dyDescent="0.25">
      <c r="A49" s="231" t="s">
        <v>305</v>
      </c>
      <c r="B49" s="231"/>
      <c r="C49" s="231"/>
      <c r="D49" s="231"/>
      <c r="E49" s="231"/>
      <c r="F49" s="231"/>
      <c r="G49" s="67">
        <v>40</v>
      </c>
      <c r="H49" s="71">
        <v>0</v>
      </c>
      <c r="I49" s="71">
        <v>0</v>
      </c>
    </row>
    <row r="50" spans="1:9" ht="12.75" customHeight="1" x14ac:dyDescent="0.25">
      <c r="A50" s="231" t="s">
        <v>210</v>
      </c>
      <c r="B50" s="231"/>
      <c r="C50" s="231"/>
      <c r="D50" s="231"/>
      <c r="E50" s="231"/>
      <c r="F50" s="231"/>
      <c r="G50" s="67">
        <v>41</v>
      </c>
      <c r="H50" s="71">
        <v>0</v>
      </c>
      <c r="I50" s="71">
        <v>0</v>
      </c>
    </row>
    <row r="51" spans="1:9" ht="12.75" customHeight="1" x14ac:dyDescent="0.25">
      <c r="A51" s="231" t="s">
        <v>211</v>
      </c>
      <c r="B51" s="231"/>
      <c r="C51" s="231"/>
      <c r="D51" s="231"/>
      <c r="E51" s="231"/>
      <c r="F51" s="231"/>
      <c r="G51" s="67">
        <v>42</v>
      </c>
      <c r="H51" s="71">
        <v>0</v>
      </c>
      <c r="I51" s="71">
        <v>0</v>
      </c>
    </row>
    <row r="52" spans="1:9" ht="23" customHeight="1" x14ac:dyDescent="0.25">
      <c r="A52" s="231" t="s">
        <v>212</v>
      </c>
      <c r="B52" s="231"/>
      <c r="C52" s="231"/>
      <c r="D52" s="231"/>
      <c r="E52" s="231"/>
      <c r="F52" s="231"/>
      <c r="G52" s="67">
        <v>43</v>
      </c>
      <c r="H52" s="71">
        <v>0</v>
      </c>
      <c r="I52" s="71">
        <v>0</v>
      </c>
    </row>
    <row r="53" spans="1:9" ht="12.75" customHeight="1" x14ac:dyDescent="0.25">
      <c r="A53" s="231" t="s">
        <v>213</v>
      </c>
      <c r="B53" s="231"/>
      <c r="C53" s="231"/>
      <c r="D53" s="231"/>
      <c r="E53" s="231"/>
      <c r="F53" s="231"/>
      <c r="G53" s="67">
        <v>44</v>
      </c>
      <c r="H53" s="71">
        <v>0</v>
      </c>
      <c r="I53" s="71">
        <v>0</v>
      </c>
    </row>
    <row r="54" spans="1:9" ht="30.65" customHeight="1" x14ac:dyDescent="0.25">
      <c r="A54" s="288" t="s">
        <v>214</v>
      </c>
      <c r="B54" s="288"/>
      <c r="C54" s="288"/>
      <c r="D54" s="288"/>
      <c r="E54" s="288"/>
      <c r="F54" s="288"/>
      <c r="G54" s="69">
        <v>45</v>
      </c>
      <c r="H54" s="72">
        <f>H49+H50+H51+H52+H53</f>
        <v>0</v>
      </c>
      <c r="I54" s="72">
        <f>I49+I50+I51+I52+I53</f>
        <v>0</v>
      </c>
    </row>
    <row r="55" spans="1:9" ht="29.4" customHeight="1" x14ac:dyDescent="0.25">
      <c r="A55" s="293" t="s">
        <v>215</v>
      </c>
      <c r="B55" s="293"/>
      <c r="C55" s="293"/>
      <c r="D55" s="293"/>
      <c r="E55" s="293"/>
      <c r="F55" s="293"/>
      <c r="G55" s="69">
        <v>46</v>
      </c>
      <c r="H55" s="72">
        <f>H48+H54</f>
        <v>2409110</v>
      </c>
      <c r="I55" s="72">
        <f>I48+I54</f>
        <v>0</v>
      </c>
    </row>
    <row r="56" spans="1:9" x14ac:dyDescent="0.25">
      <c r="A56" s="231" t="s">
        <v>216</v>
      </c>
      <c r="B56" s="231"/>
      <c r="C56" s="231"/>
      <c r="D56" s="231"/>
      <c r="E56" s="231"/>
      <c r="F56" s="231"/>
      <c r="G56" s="67">
        <v>47</v>
      </c>
      <c r="H56" s="71">
        <v>0</v>
      </c>
      <c r="I56" s="71">
        <v>0</v>
      </c>
    </row>
    <row r="57" spans="1:9" ht="26.4" customHeight="1" x14ac:dyDescent="0.25">
      <c r="A57" s="293" t="s">
        <v>217</v>
      </c>
      <c r="B57" s="293"/>
      <c r="C57" s="293"/>
      <c r="D57" s="293"/>
      <c r="E57" s="293"/>
      <c r="F57" s="293"/>
      <c r="G57" s="69">
        <v>48</v>
      </c>
      <c r="H57" s="72">
        <f>H27+H42+H55+H56</f>
        <v>-2177763</v>
      </c>
      <c r="I57" s="72">
        <f>I27+I42+I55+I56</f>
        <v>1727755</v>
      </c>
    </row>
    <row r="58" spans="1:9" x14ac:dyDescent="0.25">
      <c r="A58" s="294" t="s">
        <v>218</v>
      </c>
      <c r="B58" s="294"/>
      <c r="C58" s="294"/>
      <c r="D58" s="294"/>
      <c r="E58" s="294"/>
      <c r="F58" s="294"/>
      <c r="G58" s="67">
        <v>49</v>
      </c>
      <c r="H58" s="71">
        <v>7377349</v>
      </c>
      <c r="I58" s="71">
        <v>7998838</v>
      </c>
    </row>
    <row r="59" spans="1:9" ht="31.25" customHeight="1" x14ac:dyDescent="0.25">
      <c r="A59" s="293" t="s">
        <v>219</v>
      </c>
      <c r="B59" s="293"/>
      <c r="C59" s="293"/>
      <c r="D59" s="293"/>
      <c r="E59" s="293"/>
      <c r="F59" s="293"/>
      <c r="G59" s="69">
        <v>50</v>
      </c>
      <c r="H59" s="72">
        <f>H57+H58</f>
        <v>5199586</v>
      </c>
      <c r="I59" s="72">
        <f>I57+I58</f>
        <v>9726593</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rintOptions horizontalCentered="1"/>
  <pageMargins left="0.47244094488188981" right="0.47244094488188981" top="0.47244094488188981" bottom="0.47244094488188981" header="0.31496062992125984" footer="0.31496062992125984"/>
  <pageSetup paperSize="9" scale="7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Normal="100" zoomScaleSheetLayoutView="100" workbookViewId="0">
      <selection activeCell="A2" sqref="A2:I2"/>
    </sheetView>
  </sheetViews>
  <sheetFormatPr defaultRowHeight="12.5" x14ac:dyDescent="0.25"/>
  <cols>
    <col min="1" max="7" width="9.08984375" style="1"/>
    <col min="8" max="9" width="22.08984375" style="19" customWidth="1"/>
    <col min="10" max="10" width="12" style="1" bestFit="1" customWidth="1"/>
    <col min="11" max="11" width="10.36328125" style="1" bestFit="1" customWidth="1"/>
    <col min="12" max="12" width="12.36328125" style="1" bestFit="1" customWidth="1"/>
    <col min="13" max="263" width="9.08984375" style="1"/>
    <col min="264" max="265" width="9.90625" style="1" bestFit="1" customWidth="1"/>
    <col min="266" max="266" width="12" style="1" bestFit="1" customWidth="1"/>
    <col min="267" max="267" width="10.36328125" style="1" bestFit="1" customWidth="1"/>
    <col min="268" max="268" width="12.36328125" style="1" bestFit="1" customWidth="1"/>
    <col min="269" max="519" width="9.08984375" style="1"/>
    <col min="520" max="521" width="9.90625" style="1" bestFit="1" customWidth="1"/>
    <col min="522" max="522" width="12" style="1" bestFit="1" customWidth="1"/>
    <col min="523" max="523" width="10.36328125" style="1" bestFit="1" customWidth="1"/>
    <col min="524" max="524" width="12.36328125" style="1" bestFit="1" customWidth="1"/>
    <col min="525" max="775" width="9.08984375" style="1"/>
    <col min="776" max="777" width="9.90625" style="1" bestFit="1" customWidth="1"/>
    <col min="778" max="778" width="12" style="1" bestFit="1" customWidth="1"/>
    <col min="779" max="779" width="10.36328125" style="1" bestFit="1" customWidth="1"/>
    <col min="780" max="780" width="12.36328125" style="1" bestFit="1" customWidth="1"/>
    <col min="781" max="1031" width="9.08984375" style="1"/>
    <col min="1032" max="1033" width="9.90625" style="1" bestFit="1" customWidth="1"/>
    <col min="1034" max="1034" width="12" style="1" bestFit="1" customWidth="1"/>
    <col min="1035" max="1035" width="10.36328125" style="1" bestFit="1" customWidth="1"/>
    <col min="1036" max="1036" width="12.36328125" style="1" bestFit="1" customWidth="1"/>
    <col min="1037" max="1287" width="9.08984375" style="1"/>
    <col min="1288" max="1289" width="9.90625" style="1" bestFit="1" customWidth="1"/>
    <col min="1290" max="1290" width="12" style="1" bestFit="1" customWidth="1"/>
    <col min="1291" max="1291" width="10.36328125" style="1" bestFit="1" customWidth="1"/>
    <col min="1292" max="1292" width="12.36328125" style="1" bestFit="1" customWidth="1"/>
    <col min="1293" max="1543" width="9.08984375" style="1"/>
    <col min="1544" max="1545" width="9.90625" style="1" bestFit="1" customWidth="1"/>
    <col min="1546" max="1546" width="12" style="1" bestFit="1" customWidth="1"/>
    <col min="1547" max="1547" width="10.36328125" style="1" bestFit="1" customWidth="1"/>
    <col min="1548" max="1548" width="12.36328125" style="1" bestFit="1" customWidth="1"/>
    <col min="1549" max="1799" width="9.08984375" style="1"/>
    <col min="1800" max="1801" width="9.90625" style="1" bestFit="1" customWidth="1"/>
    <col min="1802" max="1802" width="12" style="1" bestFit="1" customWidth="1"/>
    <col min="1803" max="1803" width="10.36328125" style="1" bestFit="1" customWidth="1"/>
    <col min="1804" max="1804" width="12.36328125" style="1" bestFit="1" customWidth="1"/>
    <col min="1805" max="2055" width="9.08984375" style="1"/>
    <col min="2056" max="2057" width="9.90625" style="1" bestFit="1" customWidth="1"/>
    <col min="2058" max="2058" width="12" style="1" bestFit="1" customWidth="1"/>
    <col min="2059" max="2059" width="10.36328125" style="1" bestFit="1" customWidth="1"/>
    <col min="2060" max="2060" width="12.36328125" style="1" bestFit="1" customWidth="1"/>
    <col min="2061" max="2311" width="9.08984375" style="1"/>
    <col min="2312" max="2313" width="9.90625" style="1" bestFit="1" customWidth="1"/>
    <col min="2314" max="2314" width="12" style="1" bestFit="1" customWidth="1"/>
    <col min="2315" max="2315" width="10.36328125" style="1" bestFit="1" customWidth="1"/>
    <col min="2316" max="2316" width="12.36328125" style="1" bestFit="1" customWidth="1"/>
    <col min="2317" max="2567" width="9.08984375" style="1"/>
    <col min="2568" max="2569" width="9.90625" style="1" bestFit="1" customWidth="1"/>
    <col min="2570" max="2570" width="12" style="1" bestFit="1" customWidth="1"/>
    <col min="2571" max="2571" width="10.36328125" style="1" bestFit="1" customWidth="1"/>
    <col min="2572" max="2572" width="12.36328125" style="1" bestFit="1" customWidth="1"/>
    <col min="2573" max="2823" width="9.08984375" style="1"/>
    <col min="2824" max="2825" width="9.90625" style="1" bestFit="1" customWidth="1"/>
    <col min="2826" max="2826" width="12" style="1" bestFit="1" customWidth="1"/>
    <col min="2827" max="2827" width="10.36328125" style="1" bestFit="1" customWidth="1"/>
    <col min="2828" max="2828" width="12.36328125" style="1" bestFit="1" customWidth="1"/>
    <col min="2829" max="3079" width="9.08984375" style="1"/>
    <col min="3080" max="3081" width="9.90625" style="1" bestFit="1" customWidth="1"/>
    <col min="3082" max="3082" width="12" style="1" bestFit="1" customWidth="1"/>
    <col min="3083" max="3083" width="10.36328125" style="1" bestFit="1" customWidth="1"/>
    <col min="3084" max="3084" width="12.36328125" style="1" bestFit="1" customWidth="1"/>
    <col min="3085" max="3335" width="9.08984375" style="1"/>
    <col min="3336" max="3337" width="9.90625" style="1" bestFit="1" customWidth="1"/>
    <col min="3338" max="3338" width="12" style="1" bestFit="1" customWidth="1"/>
    <col min="3339" max="3339" width="10.36328125" style="1" bestFit="1" customWidth="1"/>
    <col min="3340" max="3340" width="12.36328125" style="1" bestFit="1" customWidth="1"/>
    <col min="3341" max="3591" width="9.08984375" style="1"/>
    <col min="3592" max="3593" width="9.90625" style="1" bestFit="1" customWidth="1"/>
    <col min="3594" max="3594" width="12" style="1" bestFit="1" customWidth="1"/>
    <col min="3595" max="3595" width="10.36328125" style="1" bestFit="1" customWidth="1"/>
    <col min="3596" max="3596" width="12.36328125" style="1" bestFit="1" customWidth="1"/>
    <col min="3597" max="3847" width="9.08984375" style="1"/>
    <col min="3848" max="3849" width="9.90625" style="1" bestFit="1" customWidth="1"/>
    <col min="3850" max="3850" width="12" style="1" bestFit="1" customWidth="1"/>
    <col min="3851" max="3851" width="10.36328125" style="1" bestFit="1" customWidth="1"/>
    <col min="3852" max="3852" width="12.36328125" style="1" bestFit="1" customWidth="1"/>
    <col min="3853" max="4103" width="9.08984375" style="1"/>
    <col min="4104" max="4105" width="9.90625" style="1" bestFit="1" customWidth="1"/>
    <col min="4106" max="4106" width="12" style="1" bestFit="1" customWidth="1"/>
    <col min="4107" max="4107" width="10.36328125" style="1" bestFit="1" customWidth="1"/>
    <col min="4108" max="4108" width="12.36328125" style="1" bestFit="1" customWidth="1"/>
    <col min="4109" max="4359" width="9.08984375" style="1"/>
    <col min="4360" max="4361" width="9.90625" style="1" bestFit="1" customWidth="1"/>
    <col min="4362" max="4362" width="12" style="1" bestFit="1" customWidth="1"/>
    <col min="4363" max="4363" width="10.36328125" style="1" bestFit="1" customWidth="1"/>
    <col min="4364" max="4364" width="12.36328125" style="1" bestFit="1" customWidth="1"/>
    <col min="4365" max="4615" width="9.08984375" style="1"/>
    <col min="4616" max="4617" width="9.90625" style="1" bestFit="1" customWidth="1"/>
    <col min="4618" max="4618" width="12" style="1" bestFit="1" customWidth="1"/>
    <col min="4619" max="4619" width="10.36328125" style="1" bestFit="1" customWidth="1"/>
    <col min="4620" max="4620" width="12.36328125" style="1" bestFit="1" customWidth="1"/>
    <col min="4621" max="4871" width="9.08984375" style="1"/>
    <col min="4872" max="4873" width="9.90625" style="1" bestFit="1" customWidth="1"/>
    <col min="4874" max="4874" width="12" style="1" bestFit="1" customWidth="1"/>
    <col min="4875" max="4875" width="10.36328125" style="1" bestFit="1" customWidth="1"/>
    <col min="4876" max="4876" width="12.36328125" style="1" bestFit="1" customWidth="1"/>
    <col min="4877" max="5127" width="9.08984375" style="1"/>
    <col min="5128" max="5129" width="9.90625" style="1" bestFit="1" customWidth="1"/>
    <col min="5130" max="5130" width="12" style="1" bestFit="1" customWidth="1"/>
    <col min="5131" max="5131" width="10.36328125" style="1" bestFit="1" customWidth="1"/>
    <col min="5132" max="5132" width="12.36328125" style="1" bestFit="1" customWidth="1"/>
    <col min="5133" max="5383" width="9.08984375" style="1"/>
    <col min="5384" max="5385" width="9.90625" style="1" bestFit="1" customWidth="1"/>
    <col min="5386" max="5386" width="12" style="1" bestFit="1" customWidth="1"/>
    <col min="5387" max="5387" width="10.36328125" style="1" bestFit="1" customWidth="1"/>
    <col min="5388" max="5388" width="12.36328125" style="1" bestFit="1" customWidth="1"/>
    <col min="5389" max="5639" width="9.08984375" style="1"/>
    <col min="5640" max="5641" width="9.90625" style="1" bestFit="1" customWidth="1"/>
    <col min="5642" max="5642" width="12" style="1" bestFit="1" customWidth="1"/>
    <col min="5643" max="5643" width="10.36328125" style="1" bestFit="1" customWidth="1"/>
    <col min="5644" max="5644" width="12.36328125" style="1" bestFit="1" customWidth="1"/>
    <col min="5645" max="5895" width="9.08984375" style="1"/>
    <col min="5896" max="5897" width="9.90625" style="1" bestFit="1" customWidth="1"/>
    <col min="5898" max="5898" width="12" style="1" bestFit="1" customWidth="1"/>
    <col min="5899" max="5899" width="10.36328125" style="1" bestFit="1" customWidth="1"/>
    <col min="5900" max="5900" width="12.36328125" style="1" bestFit="1" customWidth="1"/>
    <col min="5901" max="6151" width="9.08984375" style="1"/>
    <col min="6152" max="6153" width="9.90625" style="1" bestFit="1" customWidth="1"/>
    <col min="6154" max="6154" width="12" style="1" bestFit="1" customWidth="1"/>
    <col min="6155" max="6155" width="10.36328125" style="1" bestFit="1" customWidth="1"/>
    <col min="6156" max="6156" width="12.36328125" style="1" bestFit="1" customWidth="1"/>
    <col min="6157" max="6407" width="9.08984375" style="1"/>
    <col min="6408" max="6409" width="9.90625" style="1" bestFit="1" customWidth="1"/>
    <col min="6410" max="6410" width="12" style="1" bestFit="1" customWidth="1"/>
    <col min="6411" max="6411" width="10.36328125" style="1" bestFit="1" customWidth="1"/>
    <col min="6412" max="6412" width="12.36328125" style="1" bestFit="1" customWidth="1"/>
    <col min="6413" max="6663" width="9.08984375" style="1"/>
    <col min="6664" max="6665" width="9.90625" style="1" bestFit="1" customWidth="1"/>
    <col min="6666" max="6666" width="12" style="1" bestFit="1" customWidth="1"/>
    <col min="6667" max="6667" width="10.36328125" style="1" bestFit="1" customWidth="1"/>
    <col min="6668" max="6668" width="12.36328125" style="1" bestFit="1" customWidth="1"/>
    <col min="6669" max="6919" width="9.08984375" style="1"/>
    <col min="6920" max="6921" width="9.90625" style="1" bestFit="1" customWidth="1"/>
    <col min="6922" max="6922" width="12" style="1" bestFit="1" customWidth="1"/>
    <col min="6923" max="6923" width="10.36328125" style="1" bestFit="1" customWidth="1"/>
    <col min="6924" max="6924" width="12.36328125" style="1" bestFit="1" customWidth="1"/>
    <col min="6925" max="7175" width="9.08984375" style="1"/>
    <col min="7176" max="7177" width="9.90625" style="1" bestFit="1" customWidth="1"/>
    <col min="7178" max="7178" width="12" style="1" bestFit="1" customWidth="1"/>
    <col min="7179" max="7179" width="10.36328125" style="1" bestFit="1" customWidth="1"/>
    <col min="7180" max="7180" width="12.36328125" style="1" bestFit="1" customWidth="1"/>
    <col min="7181" max="7431" width="9.08984375" style="1"/>
    <col min="7432" max="7433" width="9.90625" style="1" bestFit="1" customWidth="1"/>
    <col min="7434" max="7434" width="12" style="1" bestFit="1" customWidth="1"/>
    <col min="7435" max="7435" width="10.36328125" style="1" bestFit="1" customWidth="1"/>
    <col min="7436" max="7436" width="12.36328125" style="1" bestFit="1" customWidth="1"/>
    <col min="7437" max="7687" width="9.08984375" style="1"/>
    <col min="7688" max="7689" width="9.90625" style="1" bestFit="1" customWidth="1"/>
    <col min="7690" max="7690" width="12" style="1" bestFit="1" customWidth="1"/>
    <col min="7691" max="7691" width="10.36328125" style="1" bestFit="1" customWidth="1"/>
    <col min="7692" max="7692" width="12.36328125" style="1" bestFit="1" customWidth="1"/>
    <col min="7693" max="7943" width="9.08984375" style="1"/>
    <col min="7944" max="7945" width="9.90625" style="1" bestFit="1" customWidth="1"/>
    <col min="7946" max="7946" width="12" style="1" bestFit="1" customWidth="1"/>
    <col min="7947" max="7947" width="10.36328125" style="1" bestFit="1" customWidth="1"/>
    <col min="7948" max="7948" width="12.36328125" style="1" bestFit="1" customWidth="1"/>
    <col min="7949" max="8199" width="9.08984375" style="1"/>
    <col min="8200" max="8201" width="9.90625" style="1" bestFit="1" customWidth="1"/>
    <col min="8202" max="8202" width="12" style="1" bestFit="1" customWidth="1"/>
    <col min="8203" max="8203" width="10.36328125" style="1" bestFit="1" customWidth="1"/>
    <col min="8204" max="8204" width="12.36328125" style="1" bestFit="1" customWidth="1"/>
    <col min="8205" max="8455" width="9.08984375" style="1"/>
    <col min="8456" max="8457" width="9.90625" style="1" bestFit="1" customWidth="1"/>
    <col min="8458" max="8458" width="12" style="1" bestFit="1" customWidth="1"/>
    <col min="8459" max="8459" width="10.36328125" style="1" bestFit="1" customWidth="1"/>
    <col min="8460" max="8460" width="12.36328125" style="1" bestFit="1" customWidth="1"/>
    <col min="8461" max="8711" width="9.08984375" style="1"/>
    <col min="8712" max="8713" width="9.90625" style="1" bestFit="1" customWidth="1"/>
    <col min="8714" max="8714" width="12" style="1" bestFit="1" customWidth="1"/>
    <col min="8715" max="8715" width="10.36328125" style="1" bestFit="1" customWidth="1"/>
    <col min="8716" max="8716" width="12.36328125" style="1" bestFit="1" customWidth="1"/>
    <col min="8717" max="8967" width="9.08984375" style="1"/>
    <col min="8968" max="8969" width="9.90625" style="1" bestFit="1" customWidth="1"/>
    <col min="8970" max="8970" width="12" style="1" bestFit="1" customWidth="1"/>
    <col min="8971" max="8971" width="10.36328125" style="1" bestFit="1" customWidth="1"/>
    <col min="8972" max="8972" width="12.36328125" style="1" bestFit="1" customWidth="1"/>
    <col min="8973" max="9223" width="9.08984375" style="1"/>
    <col min="9224" max="9225" width="9.90625" style="1" bestFit="1" customWidth="1"/>
    <col min="9226" max="9226" width="12" style="1" bestFit="1" customWidth="1"/>
    <col min="9227" max="9227" width="10.36328125" style="1" bestFit="1" customWidth="1"/>
    <col min="9228" max="9228" width="12.36328125" style="1" bestFit="1" customWidth="1"/>
    <col min="9229" max="9479" width="9.08984375" style="1"/>
    <col min="9480" max="9481" width="9.90625" style="1" bestFit="1" customWidth="1"/>
    <col min="9482" max="9482" width="12" style="1" bestFit="1" customWidth="1"/>
    <col min="9483" max="9483" width="10.36328125" style="1" bestFit="1" customWidth="1"/>
    <col min="9484" max="9484" width="12.36328125" style="1" bestFit="1" customWidth="1"/>
    <col min="9485" max="9735" width="9.08984375" style="1"/>
    <col min="9736" max="9737" width="9.90625" style="1" bestFit="1" customWidth="1"/>
    <col min="9738" max="9738" width="12" style="1" bestFit="1" customWidth="1"/>
    <col min="9739" max="9739" width="10.36328125" style="1" bestFit="1" customWidth="1"/>
    <col min="9740" max="9740" width="12.36328125" style="1" bestFit="1" customWidth="1"/>
    <col min="9741" max="9991" width="9.08984375" style="1"/>
    <col min="9992" max="9993" width="9.90625" style="1" bestFit="1" customWidth="1"/>
    <col min="9994" max="9994" width="12" style="1" bestFit="1" customWidth="1"/>
    <col min="9995" max="9995" width="10.36328125" style="1" bestFit="1" customWidth="1"/>
    <col min="9996" max="9996" width="12.36328125" style="1" bestFit="1" customWidth="1"/>
    <col min="9997" max="10247" width="9.08984375" style="1"/>
    <col min="10248" max="10249" width="9.90625" style="1" bestFit="1" customWidth="1"/>
    <col min="10250" max="10250" width="12" style="1" bestFit="1" customWidth="1"/>
    <col min="10251" max="10251" width="10.36328125" style="1" bestFit="1" customWidth="1"/>
    <col min="10252" max="10252" width="12.36328125" style="1" bestFit="1" customWidth="1"/>
    <col min="10253" max="10503" width="9.08984375" style="1"/>
    <col min="10504" max="10505" width="9.90625" style="1" bestFit="1" customWidth="1"/>
    <col min="10506" max="10506" width="12" style="1" bestFit="1" customWidth="1"/>
    <col min="10507" max="10507" width="10.36328125" style="1" bestFit="1" customWidth="1"/>
    <col min="10508" max="10508" width="12.36328125" style="1" bestFit="1" customWidth="1"/>
    <col min="10509" max="10759" width="9.08984375" style="1"/>
    <col min="10760" max="10761" width="9.90625" style="1" bestFit="1" customWidth="1"/>
    <col min="10762" max="10762" width="12" style="1" bestFit="1" customWidth="1"/>
    <col min="10763" max="10763" width="10.36328125" style="1" bestFit="1" customWidth="1"/>
    <col min="10764" max="10764" width="12.36328125" style="1" bestFit="1" customWidth="1"/>
    <col min="10765" max="11015" width="9.08984375" style="1"/>
    <col min="11016" max="11017" width="9.90625" style="1" bestFit="1" customWidth="1"/>
    <col min="11018" max="11018" width="12" style="1" bestFit="1" customWidth="1"/>
    <col min="11019" max="11019" width="10.36328125" style="1" bestFit="1" customWidth="1"/>
    <col min="11020" max="11020" width="12.36328125" style="1" bestFit="1" customWidth="1"/>
    <col min="11021" max="11271" width="9.08984375" style="1"/>
    <col min="11272" max="11273" width="9.90625" style="1" bestFit="1" customWidth="1"/>
    <col min="11274" max="11274" width="12" style="1" bestFit="1" customWidth="1"/>
    <col min="11275" max="11275" width="10.36328125" style="1" bestFit="1" customWidth="1"/>
    <col min="11276" max="11276" width="12.36328125" style="1" bestFit="1" customWidth="1"/>
    <col min="11277" max="11527" width="9.08984375" style="1"/>
    <col min="11528" max="11529" width="9.90625" style="1" bestFit="1" customWidth="1"/>
    <col min="11530" max="11530" width="12" style="1" bestFit="1" customWidth="1"/>
    <col min="11531" max="11531" width="10.36328125" style="1" bestFit="1" customWidth="1"/>
    <col min="11532" max="11532" width="12.36328125" style="1" bestFit="1" customWidth="1"/>
    <col min="11533" max="11783" width="9.08984375" style="1"/>
    <col min="11784" max="11785" width="9.90625" style="1" bestFit="1" customWidth="1"/>
    <col min="11786" max="11786" width="12" style="1" bestFit="1" customWidth="1"/>
    <col min="11787" max="11787" width="10.36328125" style="1" bestFit="1" customWidth="1"/>
    <col min="11788" max="11788" width="12.36328125" style="1" bestFit="1" customWidth="1"/>
    <col min="11789" max="12039" width="9.08984375" style="1"/>
    <col min="12040" max="12041" width="9.90625" style="1" bestFit="1" customWidth="1"/>
    <col min="12042" max="12042" width="12" style="1" bestFit="1" customWidth="1"/>
    <col min="12043" max="12043" width="10.36328125" style="1" bestFit="1" customWidth="1"/>
    <col min="12044" max="12044" width="12.36328125" style="1" bestFit="1" customWidth="1"/>
    <col min="12045" max="12295" width="9.08984375" style="1"/>
    <col min="12296" max="12297" width="9.90625" style="1" bestFit="1" customWidth="1"/>
    <col min="12298" max="12298" width="12" style="1" bestFit="1" customWidth="1"/>
    <col min="12299" max="12299" width="10.36328125" style="1" bestFit="1" customWidth="1"/>
    <col min="12300" max="12300" width="12.36328125" style="1" bestFit="1" customWidth="1"/>
    <col min="12301" max="12551" width="9.08984375" style="1"/>
    <col min="12552" max="12553" width="9.90625" style="1" bestFit="1" customWidth="1"/>
    <col min="12554" max="12554" width="12" style="1" bestFit="1" customWidth="1"/>
    <col min="12555" max="12555" width="10.36328125" style="1" bestFit="1" customWidth="1"/>
    <col min="12556" max="12556" width="12.36328125" style="1" bestFit="1" customWidth="1"/>
    <col min="12557" max="12807" width="9.08984375" style="1"/>
    <col min="12808" max="12809" width="9.90625" style="1" bestFit="1" customWidth="1"/>
    <col min="12810" max="12810" width="12" style="1" bestFit="1" customWidth="1"/>
    <col min="12811" max="12811" width="10.36328125" style="1" bestFit="1" customWidth="1"/>
    <col min="12812" max="12812" width="12.36328125" style="1" bestFit="1" customWidth="1"/>
    <col min="12813" max="13063" width="9.08984375" style="1"/>
    <col min="13064" max="13065" width="9.90625" style="1" bestFit="1" customWidth="1"/>
    <col min="13066" max="13066" width="12" style="1" bestFit="1" customWidth="1"/>
    <col min="13067" max="13067" width="10.36328125" style="1" bestFit="1" customWidth="1"/>
    <col min="13068" max="13068" width="12.36328125" style="1" bestFit="1" customWidth="1"/>
    <col min="13069" max="13319" width="9.08984375" style="1"/>
    <col min="13320" max="13321" width="9.90625" style="1" bestFit="1" customWidth="1"/>
    <col min="13322" max="13322" width="12" style="1" bestFit="1" customWidth="1"/>
    <col min="13323" max="13323" width="10.36328125" style="1" bestFit="1" customWidth="1"/>
    <col min="13324" max="13324" width="12.36328125" style="1" bestFit="1" customWidth="1"/>
    <col min="13325" max="13575" width="9.08984375" style="1"/>
    <col min="13576" max="13577" width="9.90625" style="1" bestFit="1" customWidth="1"/>
    <col min="13578" max="13578" width="12" style="1" bestFit="1" customWidth="1"/>
    <col min="13579" max="13579" width="10.36328125" style="1" bestFit="1" customWidth="1"/>
    <col min="13580" max="13580" width="12.36328125" style="1" bestFit="1" customWidth="1"/>
    <col min="13581" max="13831" width="9.08984375" style="1"/>
    <col min="13832" max="13833" width="9.90625" style="1" bestFit="1" customWidth="1"/>
    <col min="13834" max="13834" width="12" style="1" bestFit="1" customWidth="1"/>
    <col min="13835" max="13835" width="10.36328125" style="1" bestFit="1" customWidth="1"/>
    <col min="13836" max="13836" width="12.36328125" style="1" bestFit="1" customWidth="1"/>
    <col min="13837" max="14087" width="9.08984375" style="1"/>
    <col min="14088" max="14089" width="9.90625" style="1" bestFit="1" customWidth="1"/>
    <col min="14090" max="14090" width="12" style="1" bestFit="1" customWidth="1"/>
    <col min="14091" max="14091" width="10.36328125" style="1" bestFit="1" customWidth="1"/>
    <col min="14092" max="14092" width="12.36328125" style="1" bestFit="1" customWidth="1"/>
    <col min="14093" max="14343" width="9.08984375" style="1"/>
    <col min="14344" max="14345" width="9.90625" style="1" bestFit="1" customWidth="1"/>
    <col min="14346" max="14346" width="12" style="1" bestFit="1" customWidth="1"/>
    <col min="14347" max="14347" width="10.36328125" style="1" bestFit="1" customWidth="1"/>
    <col min="14348" max="14348" width="12.36328125" style="1" bestFit="1" customWidth="1"/>
    <col min="14349" max="14599" width="9.08984375" style="1"/>
    <col min="14600" max="14601" width="9.90625" style="1" bestFit="1" customWidth="1"/>
    <col min="14602" max="14602" width="12" style="1" bestFit="1" customWidth="1"/>
    <col min="14603" max="14603" width="10.36328125" style="1" bestFit="1" customWidth="1"/>
    <col min="14604" max="14604" width="12.36328125" style="1" bestFit="1" customWidth="1"/>
    <col min="14605" max="14855" width="9.08984375" style="1"/>
    <col min="14856" max="14857" width="9.90625" style="1" bestFit="1" customWidth="1"/>
    <col min="14858" max="14858" width="12" style="1" bestFit="1" customWidth="1"/>
    <col min="14859" max="14859" width="10.36328125" style="1" bestFit="1" customWidth="1"/>
    <col min="14860" max="14860" width="12.36328125" style="1" bestFit="1" customWidth="1"/>
    <col min="14861" max="15111" width="9.08984375" style="1"/>
    <col min="15112" max="15113" width="9.90625" style="1" bestFit="1" customWidth="1"/>
    <col min="15114" max="15114" width="12" style="1" bestFit="1" customWidth="1"/>
    <col min="15115" max="15115" width="10.36328125" style="1" bestFit="1" customWidth="1"/>
    <col min="15116" max="15116" width="12.36328125" style="1" bestFit="1" customWidth="1"/>
    <col min="15117" max="15367" width="9.08984375" style="1"/>
    <col min="15368" max="15369" width="9.90625" style="1" bestFit="1" customWidth="1"/>
    <col min="15370" max="15370" width="12" style="1" bestFit="1" customWidth="1"/>
    <col min="15371" max="15371" width="10.36328125" style="1" bestFit="1" customWidth="1"/>
    <col min="15372" max="15372" width="12.36328125" style="1" bestFit="1" customWidth="1"/>
    <col min="15373" max="15623" width="9.08984375" style="1"/>
    <col min="15624" max="15625" width="9.90625" style="1" bestFit="1" customWidth="1"/>
    <col min="15626" max="15626" width="12" style="1" bestFit="1" customWidth="1"/>
    <col min="15627" max="15627" width="10.36328125" style="1" bestFit="1" customWidth="1"/>
    <col min="15628" max="15628" width="12.36328125" style="1" bestFit="1" customWidth="1"/>
    <col min="15629" max="15879" width="9.08984375" style="1"/>
    <col min="15880" max="15881" width="9.90625" style="1" bestFit="1" customWidth="1"/>
    <col min="15882" max="15882" width="12" style="1" bestFit="1" customWidth="1"/>
    <col min="15883" max="15883" width="10.36328125" style="1" bestFit="1" customWidth="1"/>
    <col min="15884" max="15884" width="12.36328125" style="1" bestFit="1" customWidth="1"/>
    <col min="15885" max="16135" width="9.08984375" style="1"/>
    <col min="16136" max="16137" width="9.90625" style="1" bestFit="1" customWidth="1"/>
    <col min="16138" max="16138" width="12" style="1" bestFit="1" customWidth="1"/>
    <col min="16139" max="16139" width="10.36328125" style="1" bestFit="1" customWidth="1"/>
    <col min="16140" max="16140" width="12.36328125" style="1" bestFit="1" customWidth="1"/>
    <col min="16141" max="16384" width="9.08984375" style="1"/>
  </cols>
  <sheetData>
    <row r="1" spans="1:9" ht="12.75" customHeight="1" x14ac:dyDescent="0.25">
      <c r="A1" s="282" t="s">
        <v>220</v>
      </c>
      <c r="B1" s="283"/>
      <c r="C1" s="283"/>
      <c r="D1" s="283"/>
      <c r="E1" s="283"/>
      <c r="F1" s="283"/>
      <c r="G1" s="283"/>
      <c r="H1" s="283"/>
      <c r="I1" s="283"/>
    </row>
    <row r="2" spans="1:9" ht="12.75" customHeight="1" x14ac:dyDescent="0.25">
      <c r="A2" s="284"/>
      <c r="B2" s="237"/>
      <c r="C2" s="237"/>
      <c r="D2" s="237"/>
      <c r="E2" s="237"/>
      <c r="F2" s="237"/>
      <c r="G2" s="237"/>
      <c r="H2" s="237"/>
      <c r="I2" s="237"/>
    </row>
    <row r="3" spans="1:9" x14ac:dyDescent="0.25">
      <c r="A3" s="308" t="s">
        <v>446</v>
      </c>
      <c r="B3" s="309"/>
      <c r="C3" s="309"/>
      <c r="D3" s="309"/>
      <c r="E3" s="309"/>
      <c r="F3" s="309"/>
      <c r="G3" s="309"/>
      <c r="H3" s="309"/>
      <c r="I3" s="309"/>
    </row>
    <row r="4" spans="1:9" x14ac:dyDescent="0.25">
      <c r="A4" s="285" t="s">
        <v>462</v>
      </c>
      <c r="B4" s="240"/>
      <c r="C4" s="240"/>
      <c r="D4" s="240"/>
      <c r="E4" s="240"/>
      <c r="F4" s="240"/>
      <c r="G4" s="240"/>
      <c r="H4" s="240"/>
      <c r="I4" s="241"/>
    </row>
    <row r="5" spans="1:9" ht="22.5" thickBot="1" x14ac:dyDescent="0.3">
      <c r="A5" s="295" t="s">
        <v>2</v>
      </c>
      <c r="B5" s="296"/>
      <c r="C5" s="296"/>
      <c r="D5" s="296"/>
      <c r="E5" s="296"/>
      <c r="F5" s="297"/>
      <c r="G5" s="14" t="s">
        <v>103</v>
      </c>
      <c r="H5" s="20" t="s">
        <v>301</v>
      </c>
      <c r="I5" s="20" t="s">
        <v>279</v>
      </c>
    </row>
    <row r="6" spans="1:9" x14ac:dyDescent="0.25">
      <c r="A6" s="312">
        <v>1</v>
      </c>
      <c r="B6" s="313"/>
      <c r="C6" s="313"/>
      <c r="D6" s="313"/>
      <c r="E6" s="313"/>
      <c r="F6" s="314"/>
      <c r="G6" s="15">
        <v>2</v>
      </c>
      <c r="H6" s="21" t="s">
        <v>167</v>
      </c>
      <c r="I6" s="21" t="s">
        <v>168</v>
      </c>
    </row>
    <row r="7" spans="1:9" x14ac:dyDescent="0.25">
      <c r="A7" s="302" t="s">
        <v>169</v>
      </c>
      <c r="B7" s="303"/>
      <c r="C7" s="303"/>
      <c r="D7" s="303"/>
      <c r="E7" s="303"/>
      <c r="F7" s="303"/>
      <c r="G7" s="303"/>
      <c r="H7" s="303"/>
      <c r="I7" s="304"/>
    </row>
    <row r="8" spans="1:9" x14ac:dyDescent="0.25">
      <c r="A8" s="306" t="s">
        <v>221</v>
      </c>
      <c r="B8" s="306"/>
      <c r="C8" s="306"/>
      <c r="D8" s="306"/>
      <c r="E8" s="306"/>
      <c r="F8" s="306"/>
      <c r="G8" s="16">
        <v>1</v>
      </c>
      <c r="H8" s="23">
        <v>0</v>
      </c>
      <c r="I8" s="23">
        <v>0</v>
      </c>
    </row>
    <row r="9" spans="1:9" x14ac:dyDescent="0.25">
      <c r="A9" s="299" t="s">
        <v>222</v>
      </c>
      <c r="B9" s="299"/>
      <c r="C9" s="299"/>
      <c r="D9" s="299"/>
      <c r="E9" s="299"/>
      <c r="F9" s="299"/>
      <c r="G9" s="17">
        <v>2</v>
      </c>
      <c r="H9" s="24">
        <v>0</v>
      </c>
      <c r="I9" s="24">
        <v>0</v>
      </c>
    </row>
    <row r="10" spans="1:9" x14ac:dyDescent="0.25">
      <c r="A10" s="299" t="s">
        <v>223</v>
      </c>
      <c r="B10" s="299"/>
      <c r="C10" s="299"/>
      <c r="D10" s="299"/>
      <c r="E10" s="299"/>
      <c r="F10" s="299"/>
      <c r="G10" s="17">
        <v>3</v>
      </c>
      <c r="H10" s="24">
        <v>0</v>
      </c>
      <c r="I10" s="24">
        <v>0</v>
      </c>
    </row>
    <row r="11" spans="1:9" x14ac:dyDescent="0.25">
      <c r="A11" s="299" t="s">
        <v>224</v>
      </c>
      <c r="B11" s="299"/>
      <c r="C11" s="299"/>
      <c r="D11" s="299"/>
      <c r="E11" s="299"/>
      <c r="F11" s="299"/>
      <c r="G11" s="17">
        <v>4</v>
      </c>
      <c r="H11" s="24">
        <v>0</v>
      </c>
      <c r="I11" s="24">
        <v>0</v>
      </c>
    </row>
    <row r="12" spans="1:9" x14ac:dyDescent="0.25">
      <c r="A12" s="299" t="s">
        <v>393</v>
      </c>
      <c r="B12" s="299"/>
      <c r="C12" s="299"/>
      <c r="D12" s="299"/>
      <c r="E12" s="299"/>
      <c r="F12" s="299"/>
      <c r="G12" s="17">
        <v>5</v>
      </c>
      <c r="H12" s="24">
        <v>0</v>
      </c>
      <c r="I12" s="24">
        <v>0</v>
      </c>
    </row>
    <row r="13" spans="1:9" x14ac:dyDescent="0.25">
      <c r="A13" s="307" t="s">
        <v>394</v>
      </c>
      <c r="B13" s="307"/>
      <c r="C13" s="307"/>
      <c r="D13" s="307"/>
      <c r="E13" s="307"/>
      <c r="F13" s="307"/>
      <c r="G13" s="57">
        <v>6</v>
      </c>
      <c r="H13" s="60">
        <f>SUM(H8:H12)</f>
        <v>0</v>
      </c>
      <c r="I13" s="60">
        <f>SUM(I8:I12)</f>
        <v>0</v>
      </c>
    </row>
    <row r="14" spans="1:9" ht="12.75" customHeight="1" x14ac:dyDescent="0.25">
      <c r="A14" s="299" t="s">
        <v>395</v>
      </c>
      <c r="B14" s="299"/>
      <c r="C14" s="299"/>
      <c r="D14" s="299"/>
      <c r="E14" s="299"/>
      <c r="F14" s="299"/>
      <c r="G14" s="17">
        <v>7</v>
      </c>
      <c r="H14" s="24">
        <v>0</v>
      </c>
      <c r="I14" s="24">
        <v>0</v>
      </c>
    </row>
    <row r="15" spans="1:9" ht="12.75" customHeight="1" x14ac:dyDescent="0.25">
      <c r="A15" s="299" t="s">
        <v>396</v>
      </c>
      <c r="B15" s="299"/>
      <c r="C15" s="299"/>
      <c r="D15" s="299"/>
      <c r="E15" s="299"/>
      <c r="F15" s="299"/>
      <c r="G15" s="17">
        <v>8</v>
      </c>
      <c r="H15" s="24">
        <v>0</v>
      </c>
      <c r="I15" s="24">
        <v>0</v>
      </c>
    </row>
    <row r="16" spans="1:9" ht="12.75" customHeight="1" x14ac:dyDescent="0.25">
      <c r="A16" s="299" t="s">
        <v>397</v>
      </c>
      <c r="B16" s="299"/>
      <c r="C16" s="299"/>
      <c r="D16" s="299"/>
      <c r="E16" s="299"/>
      <c r="F16" s="299"/>
      <c r="G16" s="17">
        <v>9</v>
      </c>
      <c r="H16" s="24">
        <v>0</v>
      </c>
      <c r="I16" s="24">
        <v>0</v>
      </c>
    </row>
    <row r="17" spans="1:9" ht="12.75" customHeight="1" x14ac:dyDescent="0.25">
      <c r="A17" s="299" t="s">
        <v>398</v>
      </c>
      <c r="B17" s="299"/>
      <c r="C17" s="299"/>
      <c r="D17" s="299"/>
      <c r="E17" s="299"/>
      <c r="F17" s="299"/>
      <c r="G17" s="17">
        <v>10</v>
      </c>
      <c r="H17" s="24">
        <v>0</v>
      </c>
      <c r="I17" s="24">
        <v>0</v>
      </c>
    </row>
    <row r="18" spans="1:9" ht="12.75" customHeight="1" x14ac:dyDescent="0.25">
      <c r="A18" s="299" t="s">
        <v>399</v>
      </c>
      <c r="B18" s="299"/>
      <c r="C18" s="299"/>
      <c r="D18" s="299"/>
      <c r="E18" s="299"/>
      <c r="F18" s="299"/>
      <c r="G18" s="17">
        <v>11</v>
      </c>
      <c r="H18" s="24">
        <v>0</v>
      </c>
      <c r="I18" s="24">
        <v>0</v>
      </c>
    </row>
    <row r="19" spans="1:9" ht="12.75" customHeight="1" x14ac:dyDescent="0.25">
      <c r="A19" s="299" t="s">
        <v>400</v>
      </c>
      <c r="B19" s="299"/>
      <c r="C19" s="299"/>
      <c r="D19" s="299"/>
      <c r="E19" s="299"/>
      <c r="F19" s="299"/>
      <c r="G19" s="17">
        <v>12</v>
      </c>
      <c r="H19" s="24">
        <v>0</v>
      </c>
      <c r="I19" s="24">
        <v>0</v>
      </c>
    </row>
    <row r="20" spans="1:9" ht="26.25" customHeight="1" x14ac:dyDescent="0.25">
      <c r="A20" s="307" t="s">
        <v>401</v>
      </c>
      <c r="B20" s="307"/>
      <c r="C20" s="307"/>
      <c r="D20" s="307"/>
      <c r="E20" s="307"/>
      <c r="F20" s="307"/>
      <c r="G20" s="57">
        <v>13</v>
      </c>
      <c r="H20" s="60">
        <f>SUM(H14:H19)</f>
        <v>0</v>
      </c>
      <c r="I20" s="60">
        <f>SUM(I14:I19)</f>
        <v>0</v>
      </c>
    </row>
    <row r="21" spans="1:9" ht="27.65" customHeight="1" x14ac:dyDescent="0.25">
      <c r="A21" s="305" t="s">
        <v>402</v>
      </c>
      <c r="B21" s="305"/>
      <c r="C21" s="305"/>
      <c r="D21" s="305"/>
      <c r="E21" s="305"/>
      <c r="F21" s="305"/>
      <c r="G21" s="58">
        <v>14</v>
      </c>
      <c r="H21" s="25">
        <f>H13+H20</f>
        <v>0</v>
      </c>
      <c r="I21" s="25">
        <f>I13+I20</f>
        <v>0</v>
      </c>
    </row>
    <row r="22" spans="1:9" x14ac:dyDescent="0.25">
      <c r="A22" s="302" t="s">
        <v>189</v>
      </c>
      <c r="B22" s="303"/>
      <c r="C22" s="303"/>
      <c r="D22" s="303"/>
      <c r="E22" s="303"/>
      <c r="F22" s="303"/>
      <c r="G22" s="303"/>
      <c r="H22" s="303"/>
      <c r="I22" s="304"/>
    </row>
    <row r="23" spans="1:9" ht="26.4" customHeight="1" x14ac:dyDescent="0.25">
      <c r="A23" s="306" t="s">
        <v>225</v>
      </c>
      <c r="B23" s="306"/>
      <c r="C23" s="306"/>
      <c r="D23" s="306"/>
      <c r="E23" s="306"/>
      <c r="F23" s="306"/>
      <c r="G23" s="16">
        <v>15</v>
      </c>
      <c r="H23" s="23">
        <v>0</v>
      </c>
      <c r="I23" s="23">
        <v>0</v>
      </c>
    </row>
    <row r="24" spans="1:9" ht="12.75" customHeight="1" x14ac:dyDescent="0.25">
      <c r="A24" s="299" t="s">
        <v>226</v>
      </c>
      <c r="B24" s="299"/>
      <c r="C24" s="299"/>
      <c r="D24" s="299"/>
      <c r="E24" s="299"/>
      <c r="F24" s="299"/>
      <c r="G24" s="16">
        <v>16</v>
      </c>
      <c r="H24" s="24">
        <v>0</v>
      </c>
      <c r="I24" s="24">
        <v>0</v>
      </c>
    </row>
    <row r="25" spans="1:9" ht="12.75" customHeight="1" x14ac:dyDescent="0.25">
      <c r="A25" s="299" t="s">
        <v>227</v>
      </c>
      <c r="B25" s="299"/>
      <c r="C25" s="299"/>
      <c r="D25" s="299"/>
      <c r="E25" s="299"/>
      <c r="F25" s="299"/>
      <c r="G25" s="16">
        <v>17</v>
      </c>
      <c r="H25" s="24">
        <v>0</v>
      </c>
      <c r="I25" s="24">
        <v>0</v>
      </c>
    </row>
    <row r="26" spans="1:9" ht="12.75" customHeight="1" x14ac:dyDescent="0.25">
      <c r="A26" s="299" t="s">
        <v>228</v>
      </c>
      <c r="B26" s="299"/>
      <c r="C26" s="299"/>
      <c r="D26" s="299"/>
      <c r="E26" s="299"/>
      <c r="F26" s="299"/>
      <c r="G26" s="16">
        <v>18</v>
      </c>
      <c r="H26" s="24">
        <v>0</v>
      </c>
      <c r="I26" s="24">
        <v>0</v>
      </c>
    </row>
    <row r="27" spans="1:9" ht="12.75" customHeight="1" x14ac:dyDescent="0.25">
      <c r="A27" s="299" t="s">
        <v>229</v>
      </c>
      <c r="B27" s="299"/>
      <c r="C27" s="299"/>
      <c r="D27" s="299"/>
      <c r="E27" s="299"/>
      <c r="F27" s="299"/>
      <c r="G27" s="16">
        <v>19</v>
      </c>
      <c r="H27" s="24">
        <v>0</v>
      </c>
      <c r="I27" s="24">
        <v>0</v>
      </c>
    </row>
    <row r="28" spans="1:9" ht="12.75" customHeight="1" x14ac:dyDescent="0.25">
      <c r="A28" s="299" t="s">
        <v>230</v>
      </c>
      <c r="B28" s="299"/>
      <c r="C28" s="299"/>
      <c r="D28" s="299"/>
      <c r="E28" s="299"/>
      <c r="F28" s="299"/>
      <c r="G28" s="16">
        <v>20</v>
      </c>
      <c r="H28" s="24">
        <v>0</v>
      </c>
      <c r="I28" s="24">
        <v>0</v>
      </c>
    </row>
    <row r="29" spans="1:9" ht="24" customHeight="1" x14ac:dyDescent="0.25">
      <c r="A29" s="300" t="s">
        <v>403</v>
      </c>
      <c r="B29" s="300"/>
      <c r="C29" s="300"/>
      <c r="D29" s="300"/>
      <c r="E29" s="300"/>
      <c r="F29" s="300"/>
      <c r="G29" s="57">
        <v>21</v>
      </c>
      <c r="H29" s="61">
        <f>SUM(H23:H28)</f>
        <v>0</v>
      </c>
      <c r="I29" s="61">
        <f>SUM(I23:I28)</f>
        <v>0</v>
      </c>
    </row>
    <row r="30" spans="1:9" ht="27" customHeight="1" x14ac:dyDescent="0.25">
      <c r="A30" s="299" t="s">
        <v>231</v>
      </c>
      <c r="B30" s="299"/>
      <c r="C30" s="299"/>
      <c r="D30" s="299"/>
      <c r="E30" s="299"/>
      <c r="F30" s="299"/>
      <c r="G30" s="17">
        <v>22</v>
      </c>
      <c r="H30" s="24">
        <v>0</v>
      </c>
      <c r="I30" s="24">
        <v>0</v>
      </c>
    </row>
    <row r="31" spans="1:9" ht="12.75" customHeight="1" x14ac:dyDescent="0.25">
      <c r="A31" s="299" t="s">
        <v>232</v>
      </c>
      <c r="B31" s="299"/>
      <c r="C31" s="299"/>
      <c r="D31" s="299"/>
      <c r="E31" s="299"/>
      <c r="F31" s="299"/>
      <c r="G31" s="17">
        <v>23</v>
      </c>
      <c r="H31" s="24">
        <v>0</v>
      </c>
      <c r="I31" s="24">
        <v>0</v>
      </c>
    </row>
    <row r="32" spans="1:9" ht="12.75" customHeight="1" x14ac:dyDescent="0.25">
      <c r="A32" s="299" t="s">
        <v>404</v>
      </c>
      <c r="B32" s="299"/>
      <c r="C32" s="299"/>
      <c r="D32" s="299"/>
      <c r="E32" s="299"/>
      <c r="F32" s="299"/>
      <c r="G32" s="17">
        <v>24</v>
      </c>
      <c r="H32" s="24">
        <v>0</v>
      </c>
      <c r="I32" s="24">
        <v>0</v>
      </c>
    </row>
    <row r="33" spans="1:9" ht="12.75" customHeight="1" x14ac:dyDescent="0.25">
      <c r="A33" s="299" t="s">
        <v>233</v>
      </c>
      <c r="B33" s="299"/>
      <c r="C33" s="299"/>
      <c r="D33" s="299"/>
      <c r="E33" s="299"/>
      <c r="F33" s="299"/>
      <c r="G33" s="17">
        <v>25</v>
      </c>
      <c r="H33" s="24">
        <v>0</v>
      </c>
      <c r="I33" s="24">
        <v>0</v>
      </c>
    </row>
    <row r="34" spans="1:9" ht="12.75" customHeight="1" x14ac:dyDescent="0.25">
      <c r="A34" s="299" t="s">
        <v>234</v>
      </c>
      <c r="B34" s="299"/>
      <c r="C34" s="299"/>
      <c r="D34" s="299"/>
      <c r="E34" s="299"/>
      <c r="F34" s="299"/>
      <c r="G34" s="17">
        <v>26</v>
      </c>
      <c r="H34" s="24">
        <v>0</v>
      </c>
      <c r="I34" s="24">
        <v>0</v>
      </c>
    </row>
    <row r="35" spans="1:9" ht="26" customHeight="1" x14ac:dyDescent="0.25">
      <c r="A35" s="300" t="s">
        <v>405</v>
      </c>
      <c r="B35" s="300"/>
      <c r="C35" s="300"/>
      <c r="D35" s="300"/>
      <c r="E35" s="300"/>
      <c r="F35" s="300"/>
      <c r="G35" s="57">
        <v>27</v>
      </c>
      <c r="H35" s="61">
        <f>SUM(H30:H34)</f>
        <v>0</v>
      </c>
      <c r="I35" s="61">
        <f>SUM(I30:I34)</f>
        <v>0</v>
      </c>
    </row>
    <row r="36" spans="1:9" ht="28.25" customHeight="1" x14ac:dyDescent="0.25">
      <c r="A36" s="305" t="s">
        <v>406</v>
      </c>
      <c r="B36" s="305"/>
      <c r="C36" s="305"/>
      <c r="D36" s="305"/>
      <c r="E36" s="305"/>
      <c r="F36" s="305"/>
      <c r="G36" s="58">
        <v>28</v>
      </c>
      <c r="H36" s="62">
        <f>H29+H35</f>
        <v>0</v>
      </c>
      <c r="I36" s="62">
        <f>I29+I35</f>
        <v>0</v>
      </c>
    </row>
    <row r="37" spans="1:9" x14ac:dyDescent="0.25">
      <c r="A37" s="302" t="s">
        <v>204</v>
      </c>
      <c r="B37" s="303"/>
      <c r="C37" s="303"/>
      <c r="D37" s="303"/>
      <c r="E37" s="303"/>
      <c r="F37" s="303"/>
      <c r="G37" s="303">
        <v>0</v>
      </c>
      <c r="H37" s="303"/>
      <c r="I37" s="304"/>
    </row>
    <row r="38" spans="1:9" ht="12.75" customHeight="1" x14ac:dyDescent="0.25">
      <c r="A38" s="301" t="s">
        <v>235</v>
      </c>
      <c r="B38" s="301"/>
      <c r="C38" s="301"/>
      <c r="D38" s="301"/>
      <c r="E38" s="301"/>
      <c r="F38" s="301"/>
      <c r="G38" s="16">
        <v>29</v>
      </c>
      <c r="H38" s="23">
        <v>0</v>
      </c>
      <c r="I38" s="23">
        <v>0</v>
      </c>
    </row>
    <row r="39" spans="1:9" ht="25.25" customHeight="1" x14ac:dyDescent="0.25">
      <c r="A39" s="298" t="s">
        <v>236</v>
      </c>
      <c r="B39" s="298"/>
      <c r="C39" s="298"/>
      <c r="D39" s="298"/>
      <c r="E39" s="298"/>
      <c r="F39" s="298"/>
      <c r="G39" s="17">
        <v>30</v>
      </c>
      <c r="H39" s="24">
        <v>0</v>
      </c>
      <c r="I39" s="24">
        <v>0</v>
      </c>
    </row>
    <row r="40" spans="1:9" ht="12.75" customHeight="1" x14ac:dyDescent="0.25">
      <c r="A40" s="298" t="s">
        <v>237</v>
      </c>
      <c r="B40" s="298"/>
      <c r="C40" s="298"/>
      <c r="D40" s="298"/>
      <c r="E40" s="298"/>
      <c r="F40" s="298"/>
      <c r="G40" s="17">
        <v>31</v>
      </c>
      <c r="H40" s="24">
        <v>0</v>
      </c>
      <c r="I40" s="24">
        <v>0</v>
      </c>
    </row>
    <row r="41" spans="1:9" ht="12.75" customHeight="1" x14ac:dyDescent="0.25">
      <c r="A41" s="298" t="s">
        <v>238</v>
      </c>
      <c r="B41" s="298"/>
      <c r="C41" s="298"/>
      <c r="D41" s="298"/>
      <c r="E41" s="298"/>
      <c r="F41" s="298"/>
      <c r="G41" s="17">
        <v>32</v>
      </c>
      <c r="H41" s="24">
        <v>0</v>
      </c>
      <c r="I41" s="24">
        <v>0</v>
      </c>
    </row>
    <row r="42" spans="1:9" ht="26" customHeight="1" x14ac:dyDescent="0.25">
      <c r="A42" s="300" t="s">
        <v>407</v>
      </c>
      <c r="B42" s="300"/>
      <c r="C42" s="300"/>
      <c r="D42" s="300"/>
      <c r="E42" s="300"/>
      <c r="F42" s="300"/>
      <c r="G42" s="57">
        <v>33</v>
      </c>
      <c r="H42" s="61">
        <f>H41+H40+H39+H38</f>
        <v>0</v>
      </c>
      <c r="I42" s="61">
        <f>I41+I40+I39+I38</f>
        <v>0</v>
      </c>
    </row>
    <row r="43" spans="1:9" ht="24.65" customHeight="1" x14ac:dyDescent="0.25">
      <c r="A43" s="298" t="s">
        <v>239</v>
      </c>
      <c r="B43" s="298"/>
      <c r="C43" s="298"/>
      <c r="D43" s="298"/>
      <c r="E43" s="298"/>
      <c r="F43" s="298"/>
      <c r="G43" s="17">
        <v>34</v>
      </c>
      <c r="H43" s="24">
        <v>0</v>
      </c>
      <c r="I43" s="24">
        <v>0</v>
      </c>
    </row>
    <row r="44" spans="1:9" ht="12.75" customHeight="1" x14ac:dyDescent="0.25">
      <c r="A44" s="298" t="s">
        <v>240</v>
      </c>
      <c r="B44" s="298"/>
      <c r="C44" s="298"/>
      <c r="D44" s="298"/>
      <c r="E44" s="298"/>
      <c r="F44" s="298"/>
      <c r="G44" s="17">
        <v>35</v>
      </c>
      <c r="H44" s="24">
        <v>0</v>
      </c>
      <c r="I44" s="24">
        <v>0</v>
      </c>
    </row>
    <row r="45" spans="1:9" ht="12.75" customHeight="1" x14ac:dyDescent="0.25">
      <c r="A45" s="298" t="s">
        <v>241</v>
      </c>
      <c r="B45" s="298"/>
      <c r="C45" s="298"/>
      <c r="D45" s="298"/>
      <c r="E45" s="298"/>
      <c r="F45" s="298"/>
      <c r="G45" s="17">
        <v>36</v>
      </c>
      <c r="H45" s="24">
        <v>0</v>
      </c>
      <c r="I45" s="24">
        <v>0</v>
      </c>
    </row>
    <row r="46" spans="1:9" ht="21" customHeight="1" x14ac:dyDescent="0.25">
      <c r="A46" s="298" t="s">
        <v>242</v>
      </c>
      <c r="B46" s="298"/>
      <c r="C46" s="298"/>
      <c r="D46" s="298"/>
      <c r="E46" s="298"/>
      <c r="F46" s="298"/>
      <c r="G46" s="17">
        <v>37</v>
      </c>
      <c r="H46" s="24">
        <v>0</v>
      </c>
      <c r="I46" s="24">
        <v>0</v>
      </c>
    </row>
    <row r="47" spans="1:9" ht="12.75" customHeight="1" x14ac:dyDescent="0.25">
      <c r="A47" s="298" t="s">
        <v>243</v>
      </c>
      <c r="B47" s="298"/>
      <c r="C47" s="298"/>
      <c r="D47" s="298"/>
      <c r="E47" s="298"/>
      <c r="F47" s="298"/>
      <c r="G47" s="17">
        <v>38</v>
      </c>
      <c r="H47" s="24">
        <v>0</v>
      </c>
      <c r="I47" s="24">
        <v>0</v>
      </c>
    </row>
    <row r="48" spans="1:9" ht="23" customHeight="1" x14ac:dyDescent="0.25">
      <c r="A48" s="300" t="s">
        <v>408</v>
      </c>
      <c r="B48" s="300"/>
      <c r="C48" s="300"/>
      <c r="D48" s="300"/>
      <c r="E48" s="300"/>
      <c r="F48" s="300"/>
      <c r="G48" s="57">
        <v>39</v>
      </c>
      <c r="H48" s="61">
        <f>H47+H46+H45+H44+H43</f>
        <v>0</v>
      </c>
      <c r="I48" s="61">
        <f>I47+I46+I45+I44+I43</f>
        <v>0</v>
      </c>
    </row>
    <row r="49" spans="1:9" ht="26" customHeight="1" x14ac:dyDescent="0.25">
      <c r="A49" s="311" t="s">
        <v>443</v>
      </c>
      <c r="B49" s="311"/>
      <c r="C49" s="311"/>
      <c r="D49" s="311"/>
      <c r="E49" s="311"/>
      <c r="F49" s="311"/>
      <c r="G49" s="57">
        <v>40</v>
      </c>
      <c r="H49" s="61">
        <f>H48+H42</f>
        <v>0</v>
      </c>
      <c r="I49" s="61">
        <f>I48+I42</f>
        <v>0</v>
      </c>
    </row>
    <row r="50" spans="1:9" ht="12.75" customHeight="1" x14ac:dyDescent="0.25">
      <c r="A50" s="299" t="s">
        <v>244</v>
      </c>
      <c r="B50" s="299"/>
      <c r="C50" s="299"/>
      <c r="D50" s="299"/>
      <c r="E50" s="299"/>
      <c r="F50" s="299"/>
      <c r="G50" s="17">
        <v>41</v>
      </c>
      <c r="H50" s="24">
        <v>0</v>
      </c>
      <c r="I50" s="24">
        <v>0</v>
      </c>
    </row>
    <row r="51" spans="1:9" ht="26" customHeight="1" x14ac:dyDescent="0.25">
      <c r="A51" s="311" t="s">
        <v>409</v>
      </c>
      <c r="B51" s="311"/>
      <c r="C51" s="311"/>
      <c r="D51" s="311"/>
      <c r="E51" s="311"/>
      <c r="F51" s="311"/>
      <c r="G51" s="57">
        <v>42</v>
      </c>
      <c r="H51" s="61">
        <f>H21+H36+H49+H50</f>
        <v>0</v>
      </c>
      <c r="I51" s="61">
        <f>I21+I36+I49+I50</f>
        <v>0</v>
      </c>
    </row>
    <row r="52" spans="1:9" ht="12.75" customHeight="1" x14ac:dyDescent="0.25">
      <c r="A52" s="315" t="s">
        <v>218</v>
      </c>
      <c r="B52" s="315"/>
      <c r="C52" s="315"/>
      <c r="D52" s="315"/>
      <c r="E52" s="315"/>
      <c r="F52" s="315"/>
      <c r="G52" s="17">
        <v>43</v>
      </c>
      <c r="H52" s="24">
        <v>0</v>
      </c>
      <c r="I52" s="24">
        <v>0</v>
      </c>
    </row>
    <row r="53" spans="1:9" ht="32" customHeight="1" x14ac:dyDescent="0.25">
      <c r="A53" s="310" t="s">
        <v>410</v>
      </c>
      <c r="B53" s="310"/>
      <c r="C53" s="310"/>
      <c r="D53" s="310"/>
      <c r="E53" s="310"/>
      <c r="F53" s="31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rintOptions horizontalCentered="1"/>
  <pageMargins left="0.47244094488188981" right="0.47244094488188981" top="0.47244094488188981" bottom="0.47244094488188981" header="0.51181102362204722" footer="0.51181102362204722"/>
  <pageSetup paperSize="9" scale="88"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80" zoomScaleNormal="100" zoomScaleSheetLayoutView="80" workbookViewId="0">
      <pane xSplit="7" ySplit="6" topLeftCell="H34" activePane="bottomRight" state="frozen"/>
      <selection pane="topRight" activeCell="H1" sqref="H1"/>
      <selection pane="bottomLeft" activeCell="A7" sqref="A7"/>
      <selection pane="bottomRight" activeCell="I48" sqref="I48"/>
    </sheetView>
  </sheetViews>
  <sheetFormatPr defaultRowHeight="12.5" x14ac:dyDescent="0.25"/>
  <cols>
    <col min="1" max="4" width="9.08984375" style="1"/>
    <col min="5" max="5" width="10.08984375" style="1" bestFit="1" customWidth="1"/>
    <col min="6" max="6" width="9.08984375" style="1"/>
    <col min="7" max="7" width="12.453125" style="1" customWidth="1"/>
    <col min="8" max="25" width="13.453125" style="19" customWidth="1"/>
    <col min="26" max="26" width="13.453125" style="1" customWidth="1"/>
    <col min="27" max="261" width="9.08984375" style="1"/>
    <col min="262" max="262" width="10.08984375" style="1" bestFit="1" customWidth="1"/>
    <col min="263" max="266" width="9.08984375" style="1"/>
    <col min="267" max="268" width="9.90625" style="1" bestFit="1" customWidth="1"/>
    <col min="269" max="517" width="9.08984375" style="1"/>
    <col min="518" max="518" width="10.08984375" style="1" bestFit="1" customWidth="1"/>
    <col min="519" max="522" width="9.08984375" style="1"/>
    <col min="523" max="524" width="9.90625" style="1" bestFit="1" customWidth="1"/>
    <col min="525" max="773" width="9.08984375" style="1"/>
    <col min="774" max="774" width="10.08984375" style="1" bestFit="1" customWidth="1"/>
    <col min="775" max="778" width="9.08984375" style="1"/>
    <col min="779" max="780" width="9.90625" style="1" bestFit="1" customWidth="1"/>
    <col min="781" max="1029" width="9.08984375" style="1"/>
    <col min="1030" max="1030" width="10.08984375" style="1" bestFit="1" customWidth="1"/>
    <col min="1031" max="1034" width="9.08984375" style="1"/>
    <col min="1035" max="1036" width="9.90625" style="1" bestFit="1" customWidth="1"/>
    <col min="1037" max="1285" width="9.08984375" style="1"/>
    <col min="1286" max="1286" width="10.08984375" style="1" bestFit="1" customWidth="1"/>
    <col min="1287" max="1290" width="9.08984375" style="1"/>
    <col min="1291" max="1292" width="9.90625" style="1" bestFit="1" customWidth="1"/>
    <col min="1293" max="1541" width="9.08984375" style="1"/>
    <col min="1542" max="1542" width="10.08984375" style="1" bestFit="1" customWidth="1"/>
    <col min="1543" max="1546" width="9.08984375" style="1"/>
    <col min="1547" max="1548" width="9.90625" style="1" bestFit="1" customWidth="1"/>
    <col min="1549" max="1797" width="9.08984375" style="1"/>
    <col min="1798" max="1798" width="10.08984375" style="1" bestFit="1" customWidth="1"/>
    <col min="1799" max="1802" width="9.08984375" style="1"/>
    <col min="1803" max="1804" width="9.90625" style="1" bestFit="1" customWidth="1"/>
    <col min="1805" max="2053" width="9.08984375" style="1"/>
    <col min="2054" max="2054" width="10.08984375" style="1" bestFit="1" customWidth="1"/>
    <col min="2055" max="2058" width="9.08984375" style="1"/>
    <col min="2059" max="2060" width="9.90625" style="1" bestFit="1" customWidth="1"/>
    <col min="2061" max="2309" width="9.08984375" style="1"/>
    <col min="2310" max="2310" width="10.08984375" style="1" bestFit="1" customWidth="1"/>
    <col min="2311" max="2314" width="9.08984375" style="1"/>
    <col min="2315" max="2316" width="9.90625" style="1" bestFit="1" customWidth="1"/>
    <col min="2317" max="2565" width="9.08984375" style="1"/>
    <col min="2566" max="2566" width="10.08984375" style="1" bestFit="1" customWidth="1"/>
    <col min="2567" max="2570" width="9.08984375" style="1"/>
    <col min="2571" max="2572" width="9.90625" style="1" bestFit="1" customWidth="1"/>
    <col min="2573" max="2821" width="9.08984375" style="1"/>
    <col min="2822" max="2822" width="10.08984375" style="1" bestFit="1" customWidth="1"/>
    <col min="2823" max="2826" width="9.08984375" style="1"/>
    <col min="2827" max="2828" width="9.90625" style="1" bestFit="1" customWidth="1"/>
    <col min="2829" max="3077" width="9.08984375" style="1"/>
    <col min="3078" max="3078" width="10.08984375" style="1" bestFit="1" customWidth="1"/>
    <col min="3079" max="3082" width="9.08984375" style="1"/>
    <col min="3083" max="3084" width="9.90625" style="1" bestFit="1" customWidth="1"/>
    <col min="3085" max="3333" width="9.08984375" style="1"/>
    <col min="3334" max="3334" width="10.08984375" style="1" bestFit="1" customWidth="1"/>
    <col min="3335" max="3338" width="9.08984375" style="1"/>
    <col min="3339" max="3340" width="9.90625" style="1" bestFit="1" customWidth="1"/>
    <col min="3341" max="3589" width="9.08984375" style="1"/>
    <col min="3590" max="3590" width="10.08984375" style="1" bestFit="1" customWidth="1"/>
    <col min="3591" max="3594" width="9.08984375" style="1"/>
    <col min="3595" max="3596" width="9.90625" style="1" bestFit="1" customWidth="1"/>
    <col min="3597" max="3845" width="9.08984375" style="1"/>
    <col min="3846" max="3846" width="10.08984375" style="1" bestFit="1" customWidth="1"/>
    <col min="3847" max="3850" width="9.08984375" style="1"/>
    <col min="3851" max="3852" width="9.90625" style="1" bestFit="1" customWidth="1"/>
    <col min="3853" max="4101" width="9.08984375" style="1"/>
    <col min="4102" max="4102" width="10.08984375" style="1" bestFit="1" customWidth="1"/>
    <col min="4103" max="4106" width="9.08984375" style="1"/>
    <col min="4107" max="4108" width="9.90625" style="1" bestFit="1" customWidth="1"/>
    <col min="4109" max="4357" width="9.08984375" style="1"/>
    <col min="4358" max="4358" width="10.08984375" style="1" bestFit="1" customWidth="1"/>
    <col min="4359" max="4362" width="9.08984375" style="1"/>
    <col min="4363" max="4364" width="9.90625" style="1" bestFit="1" customWidth="1"/>
    <col min="4365" max="4613" width="9.08984375" style="1"/>
    <col min="4614" max="4614" width="10.08984375" style="1" bestFit="1" customWidth="1"/>
    <col min="4615" max="4618" width="9.08984375" style="1"/>
    <col min="4619" max="4620" width="9.90625" style="1" bestFit="1" customWidth="1"/>
    <col min="4621" max="4869" width="9.08984375" style="1"/>
    <col min="4870" max="4870" width="10.08984375" style="1" bestFit="1" customWidth="1"/>
    <col min="4871" max="4874" width="9.08984375" style="1"/>
    <col min="4875" max="4876" width="9.90625" style="1" bestFit="1" customWidth="1"/>
    <col min="4877" max="5125" width="9.08984375" style="1"/>
    <col min="5126" max="5126" width="10.08984375" style="1" bestFit="1" customWidth="1"/>
    <col min="5127" max="5130" width="9.08984375" style="1"/>
    <col min="5131" max="5132" width="9.90625" style="1" bestFit="1" customWidth="1"/>
    <col min="5133" max="5381" width="9.08984375" style="1"/>
    <col min="5382" max="5382" width="10.08984375" style="1" bestFit="1" customWidth="1"/>
    <col min="5383" max="5386" width="9.08984375" style="1"/>
    <col min="5387" max="5388" width="9.90625" style="1" bestFit="1" customWidth="1"/>
    <col min="5389" max="5637" width="9.08984375" style="1"/>
    <col min="5638" max="5638" width="10.08984375" style="1" bestFit="1" customWidth="1"/>
    <col min="5639" max="5642" width="9.08984375" style="1"/>
    <col min="5643" max="5644" width="9.90625" style="1" bestFit="1" customWidth="1"/>
    <col min="5645" max="5893" width="9.08984375" style="1"/>
    <col min="5894" max="5894" width="10.08984375" style="1" bestFit="1" customWidth="1"/>
    <col min="5895" max="5898" width="9.08984375" style="1"/>
    <col min="5899" max="5900" width="9.90625" style="1" bestFit="1" customWidth="1"/>
    <col min="5901" max="6149" width="9.08984375" style="1"/>
    <col min="6150" max="6150" width="10.08984375" style="1" bestFit="1" customWidth="1"/>
    <col min="6151" max="6154" width="9.08984375" style="1"/>
    <col min="6155" max="6156" width="9.90625" style="1" bestFit="1" customWidth="1"/>
    <col min="6157" max="6405" width="9.08984375" style="1"/>
    <col min="6406" max="6406" width="10.08984375" style="1" bestFit="1" customWidth="1"/>
    <col min="6407" max="6410" width="9.08984375" style="1"/>
    <col min="6411" max="6412" width="9.90625" style="1" bestFit="1" customWidth="1"/>
    <col min="6413" max="6661" width="9.08984375" style="1"/>
    <col min="6662" max="6662" width="10.08984375" style="1" bestFit="1" customWidth="1"/>
    <col min="6663" max="6666" width="9.08984375" style="1"/>
    <col min="6667" max="6668" width="9.90625" style="1" bestFit="1" customWidth="1"/>
    <col min="6669" max="6917" width="9.08984375" style="1"/>
    <col min="6918" max="6918" width="10.08984375" style="1" bestFit="1" customWidth="1"/>
    <col min="6919" max="6922" width="9.08984375" style="1"/>
    <col min="6923" max="6924" width="9.90625" style="1" bestFit="1" customWidth="1"/>
    <col min="6925" max="7173" width="9.08984375" style="1"/>
    <col min="7174" max="7174" width="10.08984375" style="1" bestFit="1" customWidth="1"/>
    <col min="7175" max="7178" width="9.08984375" style="1"/>
    <col min="7179" max="7180" width="9.90625" style="1" bestFit="1" customWidth="1"/>
    <col min="7181" max="7429" width="9.08984375" style="1"/>
    <col min="7430" max="7430" width="10.08984375" style="1" bestFit="1" customWidth="1"/>
    <col min="7431" max="7434" width="9.08984375" style="1"/>
    <col min="7435" max="7436" width="9.90625" style="1" bestFit="1" customWidth="1"/>
    <col min="7437" max="7685" width="9.08984375" style="1"/>
    <col min="7686" max="7686" width="10.08984375" style="1" bestFit="1" customWidth="1"/>
    <col min="7687" max="7690" width="9.08984375" style="1"/>
    <col min="7691" max="7692" width="9.90625" style="1" bestFit="1" customWidth="1"/>
    <col min="7693" max="7941" width="9.08984375" style="1"/>
    <col min="7942" max="7942" width="10.08984375" style="1" bestFit="1" customWidth="1"/>
    <col min="7943" max="7946" width="9.08984375" style="1"/>
    <col min="7947" max="7948" width="9.90625" style="1" bestFit="1" customWidth="1"/>
    <col min="7949" max="8197" width="9.08984375" style="1"/>
    <col min="8198" max="8198" width="10.08984375" style="1" bestFit="1" customWidth="1"/>
    <col min="8199" max="8202" width="9.08984375" style="1"/>
    <col min="8203" max="8204" width="9.90625" style="1" bestFit="1" customWidth="1"/>
    <col min="8205" max="8453" width="9.08984375" style="1"/>
    <col min="8454" max="8454" width="10.08984375" style="1" bestFit="1" customWidth="1"/>
    <col min="8455" max="8458" width="9.08984375" style="1"/>
    <col min="8459" max="8460" width="9.90625" style="1" bestFit="1" customWidth="1"/>
    <col min="8461" max="8709" width="9.08984375" style="1"/>
    <col min="8710" max="8710" width="10.08984375" style="1" bestFit="1" customWidth="1"/>
    <col min="8711" max="8714" width="9.08984375" style="1"/>
    <col min="8715" max="8716" width="9.90625" style="1" bestFit="1" customWidth="1"/>
    <col min="8717" max="8965" width="9.08984375" style="1"/>
    <col min="8966" max="8966" width="10.08984375" style="1" bestFit="1" customWidth="1"/>
    <col min="8967" max="8970" width="9.08984375" style="1"/>
    <col min="8971" max="8972" width="9.90625" style="1" bestFit="1" customWidth="1"/>
    <col min="8973" max="9221" width="9.08984375" style="1"/>
    <col min="9222" max="9222" width="10.08984375" style="1" bestFit="1" customWidth="1"/>
    <col min="9223" max="9226" width="9.08984375" style="1"/>
    <col min="9227" max="9228" width="9.90625" style="1" bestFit="1" customWidth="1"/>
    <col min="9229" max="9477" width="9.08984375" style="1"/>
    <col min="9478" max="9478" width="10.08984375" style="1" bestFit="1" customWidth="1"/>
    <col min="9479" max="9482" width="9.08984375" style="1"/>
    <col min="9483" max="9484" width="9.90625" style="1" bestFit="1" customWidth="1"/>
    <col min="9485" max="9733" width="9.08984375" style="1"/>
    <col min="9734" max="9734" width="10.08984375" style="1" bestFit="1" customWidth="1"/>
    <col min="9735" max="9738" width="9.08984375" style="1"/>
    <col min="9739" max="9740" width="9.90625" style="1" bestFit="1" customWidth="1"/>
    <col min="9741" max="9989" width="9.08984375" style="1"/>
    <col min="9990" max="9990" width="10.08984375" style="1" bestFit="1" customWidth="1"/>
    <col min="9991" max="9994" width="9.08984375" style="1"/>
    <col min="9995" max="9996" width="9.90625" style="1" bestFit="1" customWidth="1"/>
    <col min="9997" max="10245" width="9.08984375" style="1"/>
    <col min="10246" max="10246" width="10.08984375" style="1" bestFit="1" customWidth="1"/>
    <col min="10247" max="10250" width="9.08984375" style="1"/>
    <col min="10251" max="10252" width="9.90625" style="1" bestFit="1" customWidth="1"/>
    <col min="10253" max="10501" width="9.08984375" style="1"/>
    <col min="10502" max="10502" width="10.08984375" style="1" bestFit="1" customWidth="1"/>
    <col min="10503" max="10506" width="9.08984375" style="1"/>
    <col min="10507" max="10508" width="9.90625" style="1" bestFit="1" customWidth="1"/>
    <col min="10509" max="10757" width="9.08984375" style="1"/>
    <col min="10758" max="10758" width="10.08984375" style="1" bestFit="1" customWidth="1"/>
    <col min="10759" max="10762" width="9.08984375" style="1"/>
    <col min="10763" max="10764" width="9.90625" style="1" bestFit="1" customWidth="1"/>
    <col min="10765" max="11013" width="9.08984375" style="1"/>
    <col min="11014" max="11014" width="10.08984375" style="1" bestFit="1" customWidth="1"/>
    <col min="11015" max="11018" width="9.08984375" style="1"/>
    <col min="11019" max="11020" width="9.90625" style="1" bestFit="1" customWidth="1"/>
    <col min="11021" max="11269" width="9.08984375" style="1"/>
    <col min="11270" max="11270" width="10.08984375" style="1" bestFit="1" customWidth="1"/>
    <col min="11271" max="11274" width="9.08984375" style="1"/>
    <col min="11275" max="11276" width="9.90625" style="1" bestFit="1" customWidth="1"/>
    <col min="11277" max="11525" width="9.08984375" style="1"/>
    <col min="11526" max="11526" width="10.08984375" style="1" bestFit="1" customWidth="1"/>
    <col min="11527" max="11530" width="9.08984375" style="1"/>
    <col min="11531" max="11532" width="9.90625" style="1" bestFit="1" customWidth="1"/>
    <col min="11533" max="11781" width="9.08984375" style="1"/>
    <col min="11782" max="11782" width="10.08984375" style="1" bestFit="1" customWidth="1"/>
    <col min="11783" max="11786" width="9.08984375" style="1"/>
    <col min="11787" max="11788" width="9.90625" style="1" bestFit="1" customWidth="1"/>
    <col min="11789" max="12037" width="9.08984375" style="1"/>
    <col min="12038" max="12038" width="10.08984375" style="1" bestFit="1" customWidth="1"/>
    <col min="12039" max="12042" width="9.08984375" style="1"/>
    <col min="12043" max="12044" width="9.90625" style="1" bestFit="1" customWidth="1"/>
    <col min="12045" max="12293" width="9.08984375" style="1"/>
    <col min="12294" max="12294" width="10.08984375" style="1" bestFit="1" customWidth="1"/>
    <col min="12295" max="12298" width="9.08984375" style="1"/>
    <col min="12299" max="12300" width="9.90625" style="1" bestFit="1" customWidth="1"/>
    <col min="12301" max="12549" width="9.08984375" style="1"/>
    <col min="12550" max="12550" width="10.08984375" style="1" bestFit="1" customWidth="1"/>
    <col min="12551" max="12554" width="9.08984375" style="1"/>
    <col min="12555" max="12556" width="9.90625" style="1" bestFit="1" customWidth="1"/>
    <col min="12557" max="12805" width="9.08984375" style="1"/>
    <col min="12806" max="12806" width="10.08984375" style="1" bestFit="1" customWidth="1"/>
    <col min="12807" max="12810" width="9.08984375" style="1"/>
    <col min="12811" max="12812" width="9.90625" style="1" bestFit="1" customWidth="1"/>
    <col min="12813" max="13061" width="9.08984375" style="1"/>
    <col min="13062" max="13062" width="10.08984375" style="1" bestFit="1" customWidth="1"/>
    <col min="13063" max="13066" width="9.08984375" style="1"/>
    <col min="13067" max="13068" width="9.90625" style="1" bestFit="1" customWidth="1"/>
    <col min="13069" max="13317" width="9.08984375" style="1"/>
    <col min="13318" max="13318" width="10.08984375" style="1" bestFit="1" customWidth="1"/>
    <col min="13319" max="13322" width="9.08984375" style="1"/>
    <col min="13323" max="13324" width="9.90625" style="1" bestFit="1" customWidth="1"/>
    <col min="13325" max="13573" width="9.08984375" style="1"/>
    <col min="13574" max="13574" width="10.08984375" style="1" bestFit="1" customWidth="1"/>
    <col min="13575" max="13578" width="9.08984375" style="1"/>
    <col min="13579" max="13580" width="9.90625" style="1" bestFit="1" customWidth="1"/>
    <col min="13581" max="13829" width="9.08984375" style="1"/>
    <col min="13830" max="13830" width="10.08984375" style="1" bestFit="1" customWidth="1"/>
    <col min="13831" max="13834" width="9.08984375" style="1"/>
    <col min="13835" max="13836" width="9.90625" style="1" bestFit="1" customWidth="1"/>
    <col min="13837" max="14085" width="9.08984375" style="1"/>
    <col min="14086" max="14086" width="10.08984375" style="1" bestFit="1" customWidth="1"/>
    <col min="14087" max="14090" width="9.08984375" style="1"/>
    <col min="14091" max="14092" width="9.90625" style="1" bestFit="1" customWidth="1"/>
    <col min="14093" max="14341" width="9.08984375" style="1"/>
    <col min="14342" max="14342" width="10.08984375" style="1" bestFit="1" customWidth="1"/>
    <col min="14343" max="14346" width="9.08984375" style="1"/>
    <col min="14347" max="14348" width="9.90625" style="1" bestFit="1" customWidth="1"/>
    <col min="14349" max="14597" width="9.08984375" style="1"/>
    <col min="14598" max="14598" width="10.08984375" style="1" bestFit="1" customWidth="1"/>
    <col min="14599" max="14602" width="9.08984375" style="1"/>
    <col min="14603" max="14604" width="9.90625" style="1" bestFit="1" customWidth="1"/>
    <col min="14605" max="14853" width="9.08984375" style="1"/>
    <col min="14854" max="14854" width="10.08984375" style="1" bestFit="1" customWidth="1"/>
    <col min="14855" max="14858" width="9.08984375" style="1"/>
    <col min="14859" max="14860" width="9.90625" style="1" bestFit="1" customWidth="1"/>
    <col min="14861" max="15109" width="9.08984375" style="1"/>
    <col min="15110" max="15110" width="10.08984375" style="1" bestFit="1" customWidth="1"/>
    <col min="15111" max="15114" width="9.08984375" style="1"/>
    <col min="15115" max="15116" width="9.90625" style="1" bestFit="1" customWidth="1"/>
    <col min="15117" max="15365" width="9.08984375" style="1"/>
    <col min="15366" max="15366" width="10.08984375" style="1" bestFit="1" customWidth="1"/>
    <col min="15367" max="15370" width="9.08984375" style="1"/>
    <col min="15371" max="15372" width="9.90625" style="1" bestFit="1" customWidth="1"/>
    <col min="15373" max="15621" width="9.08984375" style="1"/>
    <col min="15622" max="15622" width="10.08984375" style="1" bestFit="1" customWidth="1"/>
    <col min="15623" max="15626" width="9.08984375" style="1"/>
    <col min="15627" max="15628" width="9.90625" style="1" bestFit="1" customWidth="1"/>
    <col min="15629" max="15877" width="9.08984375" style="1"/>
    <col min="15878" max="15878" width="10.08984375" style="1" bestFit="1" customWidth="1"/>
    <col min="15879" max="15882" width="9.08984375" style="1"/>
    <col min="15883" max="15884" width="9.90625" style="1" bestFit="1" customWidth="1"/>
    <col min="15885" max="16133" width="9.08984375" style="1"/>
    <col min="16134" max="16134" width="10.08984375" style="1" bestFit="1" customWidth="1"/>
    <col min="16135" max="16138" width="9.08984375" style="1"/>
    <col min="16139" max="16140" width="9.90625" style="1" bestFit="1" customWidth="1"/>
    <col min="16141" max="16384" width="9.08984375" style="1"/>
  </cols>
  <sheetData>
    <row r="1" spans="1:25" x14ac:dyDescent="0.25">
      <c r="A1" s="316" t="s">
        <v>245</v>
      </c>
      <c r="B1" s="317"/>
      <c r="C1" s="317"/>
      <c r="D1" s="317"/>
      <c r="E1" s="317"/>
      <c r="F1" s="317"/>
      <c r="G1" s="317"/>
      <c r="H1" s="317"/>
      <c r="I1" s="317"/>
      <c r="J1" s="317"/>
      <c r="K1" s="26"/>
    </row>
    <row r="2" spans="1:25" ht="15.5" x14ac:dyDescent="0.25">
      <c r="A2" s="2"/>
      <c r="B2" s="3"/>
      <c r="C2" s="318" t="s">
        <v>246</v>
      </c>
      <c r="D2" s="318"/>
      <c r="E2" s="9">
        <v>45658</v>
      </c>
      <c r="F2" s="4" t="s">
        <v>0</v>
      </c>
      <c r="G2" s="9">
        <v>45747</v>
      </c>
      <c r="H2" s="27"/>
      <c r="I2" s="27"/>
      <c r="J2" s="27"/>
      <c r="K2" s="26"/>
      <c r="X2" s="28" t="s">
        <v>446</v>
      </c>
    </row>
    <row r="3" spans="1:25" ht="13.5" customHeight="1" thickBot="1" x14ac:dyDescent="0.3">
      <c r="A3" s="321" t="s">
        <v>247</v>
      </c>
      <c r="B3" s="322"/>
      <c r="C3" s="322"/>
      <c r="D3" s="322"/>
      <c r="E3" s="322"/>
      <c r="F3" s="322"/>
      <c r="G3" s="325" t="s">
        <v>3</v>
      </c>
      <c r="H3" s="327" t="s">
        <v>248</v>
      </c>
      <c r="I3" s="327"/>
      <c r="J3" s="327"/>
      <c r="K3" s="327"/>
      <c r="L3" s="327"/>
      <c r="M3" s="327"/>
      <c r="N3" s="327"/>
      <c r="O3" s="327"/>
      <c r="P3" s="327"/>
      <c r="Q3" s="327"/>
      <c r="R3" s="327"/>
      <c r="S3" s="327"/>
      <c r="T3" s="327"/>
      <c r="U3" s="327"/>
      <c r="V3" s="327"/>
      <c r="W3" s="327"/>
      <c r="X3" s="327" t="s">
        <v>249</v>
      </c>
      <c r="Y3" s="329" t="s">
        <v>250</v>
      </c>
    </row>
    <row r="4" spans="1:25" ht="74" thickBot="1" x14ac:dyDescent="0.3">
      <c r="A4" s="323"/>
      <c r="B4" s="324"/>
      <c r="C4" s="324"/>
      <c r="D4" s="324"/>
      <c r="E4" s="324"/>
      <c r="F4" s="324"/>
      <c r="G4" s="326"/>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328"/>
      <c r="Y4" s="330"/>
    </row>
    <row r="5" spans="1:25" ht="21" x14ac:dyDescent="0.25">
      <c r="A5" s="331">
        <v>1</v>
      </c>
      <c r="B5" s="332"/>
      <c r="C5" s="332"/>
      <c r="D5" s="332"/>
      <c r="E5" s="332"/>
      <c r="F5" s="332"/>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5">
      <c r="A6" s="333" t="s">
        <v>264</v>
      </c>
      <c r="B6" s="333"/>
      <c r="C6" s="333"/>
      <c r="D6" s="333"/>
      <c r="E6" s="333"/>
      <c r="F6" s="333"/>
      <c r="G6" s="333"/>
      <c r="H6" s="333"/>
      <c r="I6" s="333"/>
      <c r="J6" s="333"/>
      <c r="K6" s="333"/>
      <c r="L6" s="333"/>
      <c r="M6" s="333"/>
      <c r="N6" s="334"/>
      <c r="O6" s="334"/>
      <c r="P6" s="334"/>
      <c r="Q6" s="334"/>
      <c r="R6" s="334"/>
      <c r="S6" s="334"/>
      <c r="T6" s="334"/>
      <c r="U6" s="334"/>
      <c r="V6" s="334"/>
      <c r="W6" s="334"/>
      <c r="X6" s="334"/>
      <c r="Y6" s="335"/>
    </row>
    <row r="7" spans="1:25" x14ac:dyDescent="0.25">
      <c r="A7" s="336" t="s">
        <v>298</v>
      </c>
      <c r="B7" s="336"/>
      <c r="C7" s="336"/>
      <c r="D7" s="336"/>
      <c r="E7" s="336"/>
      <c r="F7" s="336"/>
      <c r="G7" s="6">
        <v>1</v>
      </c>
      <c r="H7" s="33">
        <v>56615057</v>
      </c>
      <c r="I7" s="33">
        <v>149</v>
      </c>
      <c r="J7" s="33">
        <v>0</v>
      </c>
      <c r="K7" s="33">
        <v>0</v>
      </c>
      <c r="L7" s="33">
        <v>0</v>
      </c>
      <c r="M7" s="33">
        <v>0</v>
      </c>
      <c r="N7" s="33">
        <v>0</v>
      </c>
      <c r="O7" s="33">
        <v>0</v>
      </c>
      <c r="P7" s="33">
        <v>0</v>
      </c>
      <c r="Q7" s="33">
        <v>0</v>
      </c>
      <c r="R7" s="33">
        <v>0</v>
      </c>
      <c r="S7" s="33">
        <v>0</v>
      </c>
      <c r="T7" s="33">
        <v>0</v>
      </c>
      <c r="U7" s="33">
        <v>-2718052</v>
      </c>
      <c r="V7" s="33">
        <v>-1420680</v>
      </c>
      <c r="W7" s="34">
        <f>H7+I7+J7+K7-L7+M7+N7+O7+P7+Q7+R7+U7+V7+S7+T7</f>
        <v>52476474</v>
      </c>
      <c r="X7" s="33">
        <v>0</v>
      </c>
      <c r="Y7" s="34">
        <f>W7+X7</f>
        <v>52476474</v>
      </c>
    </row>
    <row r="8" spans="1:25" x14ac:dyDescent="0.25">
      <c r="A8" s="319" t="s">
        <v>265</v>
      </c>
      <c r="B8" s="319"/>
      <c r="C8" s="319"/>
      <c r="D8" s="319"/>
      <c r="E8" s="319"/>
      <c r="F8" s="31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319" t="s">
        <v>266</v>
      </c>
      <c r="B9" s="319"/>
      <c r="C9" s="319"/>
      <c r="D9" s="319"/>
      <c r="E9" s="319"/>
      <c r="F9" s="31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320" t="s">
        <v>299</v>
      </c>
      <c r="B10" s="320"/>
      <c r="C10" s="320"/>
      <c r="D10" s="320"/>
      <c r="E10" s="320"/>
      <c r="F10" s="320"/>
      <c r="G10" s="7">
        <v>4</v>
      </c>
      <c r="H10" s="34">
        <f>H7+H8+H9</f>
        <v>56615057</v>
      </c>
      <c r="I10" s="34">
        <f t="shared" ref="I10:Y10" si="2">I7+I8+I9</f>
        <v>149</v>
      </c>
      <c r="J10" s="34">
        <f t="shared" si="2"/>
        <v>0</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-2718052</v>
      </c>
      <c r="V10" s="34">
        <f t="shared" si="2"/>
        <v>-1420680</v>
      </c>
      <c r="W10" s="34">
        <f t="shared" si="2"/>
        <v>52476474</v>
      </c>
      <c r="X10" s="34">
        <f t="shared" si="2"/>
        <v>0</v>
      </c>
      <c r="Y10" s="34">
        <f t="shared" si="2"/>
        <v>52476474</v>
      </c>
    </row>
    <row r="11" spans="1:25" x14ac:dyDescent="0.25">
      <c r="A11" s="319" t="s">
        <v>267</v>
      </c>
      <c r="B11" s="319"/>
      <c r="C11" s="319"/>
      <c r="D11" s="319"/>
      <c r="E11" s="319"/>
      <c r="F11" s="319"/>
      <c r="G11" s="6">
        <v>5</v>
      </c>
      <c r="H11" s="35">
        <v>0</v>
      </c>
      <c r="I11" s="35">
        <v>0</v>
      </c>
      <c r="J11" s="35">
        <v>0</v>
      </c>
      <c r="K11" s="35">
        <v>0</v>
      </c>
      <c r="L11" s="35">
        <v>0</v>
      </c>
      <c r="M11" s="35">
        <v>0</v>
      </c>
      <c r="N11" s="35">
        <v>0</v>
      </c>
      <c r="O11" s="35">
        <v>0</v>
      </c>
      <c r="P11" s="35">
        <v>0</v>
      </c>
      <c r="Q11" s="35">
        <v>0</v>
      </c>
      <c r="R11" s="35">
        <v>0</v>
      </c>
      <c r="S11" s="33">
        <v>0</v>
      </c>
      <c r="T11" s="33">
        <v>0</v>
      </c>
      <c r="U11" s="35">
        <v>0</v>
      </c>
      <c r="V11" s="33">
        <v>-2318586</v>
      </c>
      <c r="W11" s="34">
        <f t="shared" ref="W11:W29" si="3">H11+I11+J11+K11-L11+M11+N11+O11+P11+Q11+R11+U11+V11+S11+T11</f>
        <v>-2318586</v>
      </c>
      <c r="X11" s="33">
        <v>0</v>
      </c>
      <c r="Y11" s="34">
        <f t="shared" ref="Y11:Y29" si="4">W11+X11</f>
        <v>-2318586</v>
      </c>
    </row>
    <row r="12" spans="1:25" x14ac:dyDescent="0.25">
      <c r="A12" s="319" t="s">
        <v>268</v>
      </c>
      <c r="B12" s="319"/>
      <c r="C12" s="319"/>
      <c r="D12" s="319"/>
      <c r="E12" s="319"/>
      <c r="F12" s="31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319" t="s">
        <v>269</v>
      </c>
      <c r="B13" s="319"/>
      <c r="C13" s="319"/>
      <c r="D13" s="319"/>
      <c r="E13" s="319"/>
      <c r="F13" s="31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319" t="s">
        <v>417</v>
      </c>
      <c r="B14" s="319"/>
      <c r="C14" s="319"/>
      <c r="D14" s="319"/>
      <c r="E14" s="319"/>
      <c r="F14" s="31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319" t="s">
        <v>270</v>
      </c>
      <c r="B15" s="319"/>
      <c r="C15" s="319"/>
      <c r="D15" s="319"/>
      <c r="E15" s="319"/>
      <c r="F15" s="31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319" t="s">
        <v>271</v>
      </c>
      <c r="B16" s="319"/>
      <c r="C16" s="319"/>
      <c r="D16" s="319"/>
      <c r="E16" s="319"/>
      <c r="F16" s="31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319" t="s">
        <v>272</v>
      </c>
      <c r="B17" s="319"/>
      <c r="C17" s="319"/>
      <c r="D17" s="319"/>
      <c r="E17" s="319"/>
      <c r="F17" s="31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319" t="s">
        <v>273</v>
      </c>
      <c r="B18" s="319"/>
      <c r="C18" s="319"/>
      <c r="D18" s="319"/>
      <c r="E18" s="319"/>
      <c r="F18" s="31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319" t="s">
        <v>274</v>
      </c>
      <c r="B19" s="319"/>
      <c r="C19" s="319"/>
      <c r="D19" s="319"/>
      <c r="E19" s="319"/>
      <c r="F19" s="319"/>
      <c r="G19" s="6">
        <v>13</v>
      </c>
      <c r="H19" s="33">
        <v>1334639</v>
      </c>
      <c r="I19" s="33">
        <v>0</v>
      </c>
      <c r="J19" s="33">
        <v>0</v>
      </c>
      <c r="K19" s="33">
        <v>0</v>
      </c>
      <c r="L19" s="33">
        <v>0</v>
      </c>
      <c r="M19" s="33">
        <v>0</v>
      </c>
      <c r="N19" s="33">
        <v>0</v>
      </c>
      <c r="O19" s="33">
        <v>0</v>
      </c>
      <c r="P19" s="33">
        <v>0</v>
      </c>
      <c r="Q19" s="33">
        <v>0</v>
      </c>
      <c r="R19" s="33">
        <v>0</v>
      </c>
      <c r="S19" s="33">
        <v>0</v>
      </c>
      <c r="T19" s="33">
        <v>0</v>
      </c>
      <c r="U19" s="33">
        <v>0</v>
      </c>
      <c r="V19" s="33">
        <v>0</v>
      </c>
      <c r="W19" s="34">
        <f t="shared" si="3"/>
        <v>1334639</v>
      </c>
      <c r="X19" s="33">
        <v>0</v>
      </c>
      <c r="Y19" s="34">
        <f t="shared" si="4"/>
        <v>1334639</v>
      </c>
    </row>
    <row r="20" spans="1:25" x14ac:dyDescent="0.25">
      <c r="A20" s="319" t="s">
        <v>275</v>
      </c>
      <c r="B20" s="319"/>
      <c r="C20" s="319"/>
      <c r="D20" s="319"/>
      <c r="E20" s="319"/>
      <c r="F20" s="31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319" t="s">
        <v>418</v>
      </c>
      <c r="B21" s="319"/>
      <c r="C21" s="319"/>
      <c r="D21" s="319"/>
      <c r="E21" s="319"/>
      <c r="F21" s="31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319" t="s">
        <v>419</v>
      </c>
      <c r="B22" s="319"/>
      <c r="C22" s="319"/>
      <c r="D22" s="319"/>
      <c r="E22" s="319"/>
      <c r="F22" s="31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319" t="s">
        <v>420</v>
      </c>
      <c r="B23" s="319"/>
      <c r="C23" s="319"/>
      <c r="D23" s="319"/>
      <c r="E23" s="319"/>
      <c r="F23" s="31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319" t="s">
        <v>276</v>
      </c>
      <c r="B24" s="319"/>
      <c r="C24" s="319"/>
      <c r="D24" s="319"/>
      <c r="E24" s="319"/>
      <c r="F24" s="31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319" t="s">
        <v>421</v>
      </c>
      <c r="B25" s="319"/>
      <c r="C25" s="319"/>
      <c r="D25" s="319"/>
      <c r="E25" s="319"/>
      <c r="F25" s="31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319" t="s">
        <v>429</v>
      </c>
      <c r="B26" s="319"/>
      <c r="C26" s="319"/>
      <c r="D26" s="319"/>
      <c r="E26" s="319"/>
      <c r="F26" s="31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319" t="s">
        <v>422</v>
      </c>
      <c r="B27" s="319"/>
      <c r="C27" s="319"/>
      <c r="D27" s="319"/>
      <c r="E27" s="319"/>
      <c r="F27" s="319"/>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319" t="s">
        <v>423</v>
      </c>
      <c r="B28" s="319"/>
      <c r="C28" s="319"/>
      <c r="D28" s="319"/>
      <c r="E28" s="319"/>
      <c r="F28" s="319"/>
      <c r="G28" s="6">
        <v>22</v>
      </c>
      <c r="H28" s="33">
        <v>0</v>
      </c>
      <c r="I28" s="33">
        <v>0</v>
      </c>
      <c r="J28" s="33">
        <v>0</v>
      </c>
      <c r="K28" s="33">
        <v>0</v>
      </c>
      <c r="L28" s="33">
        <v>0</v>
      </c>
      <c r="M28" s="33">
        <v>0</v>
      </c>
      <c r="N28" s="33">
        <v>0</v>
      </c>
      <c r="O28" s="33">
        <v>0</v>
      </c>
      <c r="P28" s="33">
        <v>0</v>
      </c>
      <c r="Q28" s="33">
        <v>0</v>
      </c>
      <c r="R28" s="33">
        <v>0</v>
      </c>
      <c r="S28" s="33">
        <v>0</v>
      </c>
      <c r="T28" s="33">
        <v>0</v>
      </c>
      <c r="U28" s="33">
        <v>-1420680</v>
      </c>
      <c r="V28" s="33">
        <v>1420680</v>
      </c>
      <c r="W28" s="34">
        <f t="shared" si="3"/>
        <v>0</v>
      </c>
      <c r="X28" s="33">
        <v>0</v>
      </c>
      <c r="Y28" s="34">
        <f t="shared" si="4"/>
        <v>0</v>
      </c>
    </row>
    <row r="29" spans="1:25" ht="12.75" customHeight="1" x14ac:dyDescent="0.25">
      <c r="A29" s="319" t="s">
        <v>424</v>
      </c>
      <c r="B29" s="319"/>
      <c r="C29" s="319"/>
      <c r="D29" s="319"/>
      <c r="E29" s="319"/>
      <c r="F29" s="31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337" t="s">
        <v>425</v>
      </c>
      <c r="B30" s="337"/>
      <c r="C30" s="337"/>
      <c r="D30" s="337"/>
      <c r="E30" s="337"/>
      <c r="F30" s="337"/>
      <c r="G30" s="8">
        <v>24</v>
      </c>
      <c r="H30" s="36">
        <f>SUM(H10:H29)</f>
        <v>57949696</v>
      </c>
      <c r="I30" s="36">
        <f t="shared" ref="I30:Y30" si="5">SUM(I10:I29)</f>
        <v>149</v>
      </c>
      <c r="J30" s="36">
        <f t="shared" si="5"/>
        <v>0</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-4138732</v>
      </c>
      <c r="V30" s="36">
        <f t="shared" si="5"/>
        <v>-2318586</v>
      </c>
      <c r="W30" s="36">
        <f t="shared" si="5"/>
        <v>51492527</v>
      </c>
      <c r="X30" s="36">
        <f t="shared" si="5"/>
        <v>0</v>
      </c>
      <c r="Y30" s="36">
        <f t="shared" si="5"/>
        <v>51492527</v>
      </c>
    </row>
    <row r="31" spans="1:25" x14ac:dyDescent="0.25">
      <c r="A31" s="338" t="s">
        <v>277</v>
      </c>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row>
    <row r="32" spans="1:25" ht="36.75" customHeight="1" x14ac:dyDescent="0.25">
      <c r="A32" s="340" t="s">
        <v>278</v>
      </c>
      <c r="B32" s="340"/>
      <c r="C32" s="340"/>
      <c r="D32" s="340"/>
      <c r="E32" s="340"/>
      <c r="F32" s="340"/>
      <c r="G32" s="7">
        <v>25</v>
      </c>
      <c r="H32" s="34">
        <f>SUM(H12:H20)</f>
        <v>1334639</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1334639</v>
      </c>
      <c r="X32" s="34">
        <f t="shared" si="6"/>
        <v>0</v>
      </c>
      <c r="Y32" s="34">
        <f t="shared" si="6"/>
        <v>1334639</v>
      </c>
    </row>
    <row r="33" spans="1:25" ht="31.5" customHeight="1" x14ac:dyDescent="0.25">
      <c r="A33" s="340" t="s">
        <v>426</v>
      </c>
      <c r="B33" s="340"/>
      <c r="C33" s="340"/>
      <c r="D33" s="340"/>
      <c r="E33" s="340"/>
      <c r="F33" s="340"/>
      <c r="G33" s="7">
        <v>26</v>
      </c>
      <c r="H33" s="34">
        <f>H11+H32</f>
        <v>1334639</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-2318586</v>
      </c>
      <c r="W33" s="34">
        <f t="shared" si="8"/>
        <v>-983947</v>
      </c>
      <c r="X33" s="34">
        <f t="shared" si="8"/>
        <v>0</v>
      </c>
      <c r="Y33" s="34">
        <f t="shared" si="8"/>
        <v>-983947</v>
      </c>
    </row>
    <row r="34" spans="1:25" ht="30.75" customHeight="1" x14ac:dyDescent="0.25">
      <c r="A34" s="341" t="s">
        <v>427</v>
      </c>
      <c r="B34" s="341"/>
      <c r="C34" s="341"/>
      <c r="D34" s="341"/>
      <c r="E34" s="341"/>
      <c r="F34" s="341"/>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-1420680</v>
      </c>
      <c r="V34" s="36">
        <f t="shared" si="10"/>
        <v>1420680</v>
      </c>
      <c r="W34" s="36">
        <f t="shared" si="10"/>
        <v>0</v>
      </c>
      <c r="X34" s="36">
        <f t="shared" si="10"/>
        <v>0</v>
      </c>
      <c r="Y34" s="36">
        <f t="shared" si="10"/>
        <v>0</v>
      </c>
    </row>
    <row r="35" spans="1:25" x14ac:dyDescent="0.25">
      <c r="A35" s="338" t="s">
        <v>279</v>
      </c>
      <c r="B35" s="342"/>
      <c r="C35" s="342"/>
      <c r="D35" s="342"/>
      <c r="E35" s="342"/>
      <c r="F35" s="342"/>
      <c r="G35" s="342"/>
      <c r="H35" s="342"/>
      <c r="I35" s="342"/>
      <c r="J35" s="342"/>
      <c r="K35" s="342"/>
      <c r="L35" s="342"/>
      <c r="M35" s="342"/>
      <c r="N35" s="342"/>
      <c r="O35" s="342"/>
      <c r="P35" s="342"/>
      <c r="Q35" s="342"/>
      <c r="R35" s="342"/>
      <c r="S35" s="342"/>
      <c r="T35" s="342"/>
      <c r="U35" s="342"/>
      <c r="V35" s="342"/>
      <c r="W35" s="342"/>
      <c r="X35" s="342"/>
      <c r="Y35" s="342"/>
    </row>
    <row r="36" spans="1:25" ht="12.75" customHeight="1" x14ac:dyDescent="0.25">
      <c r="A36" s="336" t="s">
        <v>300</v>
      </c>
      <c r="B36" s="336"/>
      <c r="C36" s="336"/>
      <c r="D36" s="336"/>
      <c r="E36" s="336"/>
      <c r="F36" s="336"/>
      <c r="G36" s="6">
        <v>28</v>
      </c>
      <c r="H36" s="33">
        <f>+H30</f>
        <v>57949696</v>
      </c>
      <c r="I36" s="33">
        <f t="shared" ref="I36:V36" si="12">+I30</f>
        <v>149</v>
      </c>
      <c r="J36" s="33">
        <f t="shared" si="12"/>
        <v>0</v>
      </c>
      <c r="K36" s="33">
        <f t="shared" si="12"/>
        <v>0</v>
      </c>
      <c r="L36" s="33">
        <f t="shared" si="12"/>
        <v>0</v>
      </c>
      <c r="M36" s="33">
        <f t="shared" si="12"/>
        <v>0</v>
      </c>
      <c r="N36" s="33">
        <f t="shared" si="12"/>
        <v>0</v>
      </c>
      <c r="O36" s="33">
        <f t="shared" si="12"/>
        <v>0</v>
      </c>
      <c r="P36" s="33">
        <f t="shared" si="12"/>
        <v>0</v>
      </c>
      <c r="Q36" s="33">
        <f t="shared" si="12"/>
        <v>0</v>
      </c>
      <c r="R36" s="33">
        <f t="shared" si="12"/>
        <v>0</v>
      </c>
      <c r="S36" s="33">
        <f t="shared" si="12"/>
        <v>0</v>
      </c>
      <c r="T36" s="33">
        <f t="shared" si="12"/>
        <v>0</v>
      </c>
      <c r="U36" s="33">
        <f t="shared" si="12"/>
        <v>-4138732</v>
      </c>
      <c r="V36" s="33">
        <f t="shared" si="12"/>
        <v>-2318586</v>
      </c>
      <c r="W36" s="37">
        <f>H36+I36+J36+K36-L36+M36+N36+O36+P36+Q36+R36+U36+V36+S36+T36</f>
        <v>51492527</v>
      </c>
      <c r="X36" s="33">
        <v>0</v>
      </c>
      <c r="Y36" s="37">
        <f t="shared" ref="Y36:Y38" si="13">W36+X36</f>
        <v>51492527</v>
      </c>
    </row>
    <row r="37" spans="1:25" ht="12.75" customHeight="1" x14ac:dyDescent="0.25">
      <c r="A37" s="319" t="s">
        <v>265</v>
      </c>
      <c r="B37" s="319"/>
      <c r="C37" s="319"/>
      <c r="D37" s="319"/>
      <c r="E37" s="319"/>
      <c r="F37" s="31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4">H37+I37+J37+K37-L37+M37+N37+O37+P37+Q37+R37+U37+V37+S37+T37</f>
        <v>0</v>
      </c>
      <c r="X37" s="33">
        <v>0</v>
      </c>
      <c r="Y37" s="37">
        <f t="shared" si="13"/>
        <v>0</v>
      </c>
    </row>
    <row r="38" spans="1:25" ht="12.75" customHeight="1" x14ac:dyDescent="0.25">
      <c r="A38" s="319" t="s">
        <v>266</v>
      </c>
      <c r="B38" s="319"/>
      <c r="C38" s="319"/>
      <c r="D38" s="319"/>
      <c r="E38" s="319"/>
      <c r="F38" s="31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4"/>
        <v>0</v>
      </c>
      <c r="X38" s="33">
        <v>0</v>
      </c>
      <c r="Y38" s="37">
        <f t="shared" si="13"/>
        <v>0</v>
      </c>
    </row>
    <row r="39" spans="1:25" ht="25.5" customHeight="1" x14ac:dyDescent="0.25">
      <c r="A39" s="320" t="s">
        <v>428</v>
      </c>
      <c r="B39" s="320"/>
      <c r="C39" s="320"/>
      <c r="D39" s="320"/>
      <c r="E39" s="320"/>
      <c r="F39" s="320"/>
      <c r="G39" s="7">
        <v>31</v>
      </c>
      <c r="H39" s="34">
        <f>H36+H37+H38</f>
        <v>57949696</v>
      </c>
      <c r="I39" s="34">
        <f t="shared" ref="I39:Y39" si="15">I36+I37+I38</f>
        <v>149</v>
      </c>
      <c r="J39" s="34">
        <f t="shared" si="15"/>
        <v>0</v>
      </c>
      <c r="K39" s="34">
        <f t="shared" si="15"/>
        <v>0</v>
      </c>
      <c r="L39" s="34">
        <f t="shared" si="15"/>
        <v>0</v>
      </c>
      <c r="M39" s="34">
        <f t="shared" si="15"/>
        <v>0</v>
      </c>
      <c r="N39" s="34">
        <f t="shared" si="15"/>
        <v>0</v>
      </c>
      <c r="O39" s="34">
        <f t="shared" si="15"/>
        <v>0</v>
      </c>
      <c r="P39" s="34">
        <f t="shared" si="15"/>
        <v>0</v>
      </c>
      <c r="Q39" s="34">
        <f t="shared" si="15"/>
        <v>0</v>
      </c>
      <c r="R39" s="34">
        <f t="shared" si="15"/>
        <v>0</v>
      </c>
      <c r="S39" s="34">
        <f t="shared" si="15"/>
        <v>0</v>
      </c>
      <c r="T39" s="34">
        <f t="shared" si="15"/>
        <v>0</v>
      </c>
      <c r="U39" s="34">
        <f t="shared" si="15"/>
        <v>-4138732</v>
      </c>
      <c r="V39" s="34">
        <f t="shared" si="15"/>
        <v>-2318586</v>
      </c>
      <c r="W39" s="34">
        <f t="shared" si="15"/>
        <v>51492527</v>
      </c>
      <c r="X39" s="34">
        <f t="shared" si="15"/>
        <v>0</v>
      </c>
      <c r="Y39" s="34">
        <f t="shared" si="15"/>
        <v>51492527</v>
      </c>
    </row>
    <row r="40" spans="1:25" ht="12.75" customHeight="1" x14ac:dyDescent="0.25">
      <c r="A40" s="319" t="s">
        <v>267</v>
      </c>
      <c r="B40" s="319"/>
      <c r="C40" s="319"/>
      <c r="D40" s="319"/>
      <c r="E40" s="319"/>
      <c r="F40" s="319"/>
      <c r="G40" s="6">
        <v>32</v>
      </c>
      <c r="H40" s="35">
        <v>0</v>
      </c>
      <c r="I40" s="35">
        <v>0</v>
      </c>
      <c r="J40" s="35">
        <v>0</v>
      </c>
      <c r="K40" s="35">
        <v>0</v>
      </c>
      <c r="L40" s="35">
        <v>0</v>
      </c>
      <c r="M40" s="35">
        <v>0</v>
      </c>
      <c r="N40" s="35">
        <v>0</v>
      </c>
      <c r="O40" s="35">
        <v>0</v>
      </c>
      <c r="P40" s="35">
        <v>0</v>
      </c>
      <c r="Q40" s="35">
        <v>0</v>
      </c>
      <c r="R40" s="35">
        <v>0</v>
      </c>
      <c r="S40" s="33">
        <v>0</v>
      </c>
      <c r="T40" s="33">
        <v>0</v>
      </c>
      <c r="U40" s="35">
        <v>0</v>
      </c>
      <c r="V40" s="33">
        <f>+RDG!J66</f>
        <v>-1678850</v>
      </c>
      <c r="W40" s="37">
        <f t="shared" ref="W40:W58" si="16">H40+I40+J40+K40-L40+M40+N40+O40+P40+Q40+R40+U40+V40+S40+T40</f>
        <v>-1678850</v>
      </c>
      <c r="X40" s="33">
        <v>0</v>
      </c>
      <c r="Y40" s="37">
        <f t="shared" ref="Y40:Y58" si="17">W40+X40</f>
        <v>-1678850</v>
      </c>
    </row>
    <row r="41" spans="1:25" ht="12.75" customHeight="1" x14ac:dyDescent="0.25">
      <c r="A41" s="319" t="s">
        <v>268</v>
      </c>
      <c r="B41" s="319"/>
      <c r="C41" s="319"/>
      <c r="D41" s="319"/>
      <c r="E41" s="319"/>
      <c r="F41" s="31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6"/>
        <v>0</v>
      </c>
      <c r="X41" s="33">
        <v>0</v>
      </c>
      <c r="Y41" s="37">
        <f t="shared" si="17"/>
        <v>0</v>
      </c>
    </row>
    <row r="42" spans="1:25" ht="27" customHeight="1" x14ac:dyDescent="0.25">
      <c r="A42" s="319" t="s">
        <v>280</v>
      </c>
      <c r="B42" s="319"/>
      <c r="C42" s="319"/>
      <c r="D42" s="319"/>
      <c r="E42" s="319"/>
      <c r="F42" s="31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6"/>
        <v>0</v>
      </c>
      <c r="X42" s="33">
        <v>0</v>
      </c>
      <c r="Y42" s="37">
        <f t="shared" si="17"/>
        <v>0</v>
      </c>
    </row>
    <row r="43" spans="1:25" ht="20.25" customHeight="1" x14ac:dyDescent="0.25">
      <c r="A43" s="319" t="s">
        <v>417</v>
      </c>
      <c r="B43" s="319"/>
      <c r="C43" s="319"/>
      <c r="D43" s="319"/>
      <c r="E43" s="319"/>
      <c r="F43" s="31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5">
      <c r="A44" s="319" t="s">
        <v>270</v>
      </c>
      <c r="B44" s="319"/>
      <c r="C44" s="319"/>
      <c r="D44" s="319"/>
      <c r="E44" s="319"/>
      <c r="F44" s="31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5">
      <c r="A45" s="319" t="s">
        <v>271</v>
      </c>
      <c r="B45" s="319"/>
      <c r="C45" s="319"/>
      <c r="D45" s="319"/>
      <c r="E45" s="319"/>
      <c r="F45" s="31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6"/>
        <v>0</v>
      </c>
      <c r="X45" s="33">
        <v>0</v>
      </c>
      <c r="Y45" s="37">
        <f t="shared" si="17"/>
        <v>0</v>
      </c>
    </row>
    <row r="46" spans="1:25" ht="21" customHeight="1" x14ac:dyDescent="0.25">
      <c r="A46" s="319" t="s">
        <v>281</v>
      </c>
      <c r="B46" s="319"/>
      <c r="C46" s="319"/>
      <c r="D46" s="319"/>
      <c r="E46" s="319"/>
      <c r="F46" s="31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5">
      <c r="A47" s="319" t="s">
        <v>273</v>
      </c>
      <c r="B47" s="319"/>
      <c r="C47" s="319"/>
      <c r="D47" s="319"/>
      <c r="E47" s="319"/>
      <c r="F47" s="31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5">
      <c r="A48" s="319" t="s">
        <v>274</v>
      </c>
      <c r="B48" s="319"/>
      <c r="C48" s="319"/>
      <c r="D48" s="319"/>
      <c r="E48" s="319"/>
      <c r="F48" s="319"/>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6"/>
        <v>0</v>
      </c>
      <c r="X48" s="33">
        <v>0</v>
      </c>
      <c r="Y48" s="37">
        <f t="shared" si="17"/>
        <v>0</v>
      </c>
    </row>
    <row r="49" spans="1:25" ht="12.75" customHeight="1" x14ac:dyDescent="0.25">
      <c r="A49" s="319" t="s">
        <v>275</v>
      </c>
      <c r="B49" s="319"/>
      <c r="C49" s="319"/>
      <c r="D49" s="319"/>
      <c r="E49" s="319"/>
      <c r="F49" s="31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 t="shared" si="17"/>
        <v>0</v>
      </c>
    </row>
    <row r="50" spans="1:25" ht="24" customHeight="1" x14ac:dyDescent="0.25">
      <c r="A50" s="319" t="s">
        <v>418</v>
      </c>
      <c r="B50" s="319"/>
      <c r="C50" s="319"/>
      <c r="D50" s="319"/>
      <c r="E50" s="319"/>
      <c r="F50" s="31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 t="shared" si="17"/>
        <v>0</v>
      </c>
    </row>
    <row r="51" spans="1:25" ht="26.25" customHeight="1" x14ac:dyDescent="0.25">
      <c r="A51" s="319" t="s">
        <v>419</v>
      </c>
      <c r="B51" s="319"/>
      <c r="C51" s="319"/>
      <c r="D51" s="319"/>
      <c r="E51" s="319"/>
      <c r="F51" s="31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5">
      <c r="A52" s="319" t="s">
        <v>420</v>
      </c>
      <c r="B52" s="319"/>
      <c r="C52" s="319"/>
      <c r="D52" s="319"/>
      <c r="E52" s="319"/>
      <c r="F52" s="31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5">
      <c r="A53" s="319" t="s">
        <v>276</v>
      </c>
      <c r="B53" s="319"/>
      <c r="C53" s="319"/>
      <c r="D53" s="319"/>
      <c r="E53" s="319"/>
      <c r="F53" s="31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6"/>
        <v>0</v>
      </c>
      <c r="X53" s="33">
        <v>0</v>
      </c>
      <c r="Y53" s="37">
        <f t="shared" si="17"/>
        <v>0</v>
      </c>
    </row>
    <row r="54" spans="1:25" ht="12.75" customHeight="1" x14ac:dyDescent="0.25">
      <c r="A54" s="319" t="s">
        <v>421</v>
      </c>
      <c r="B54" s="319"/>
      <c r="C54" s="319"/>
      <c r="D54" s="319"/>
      <c r="E54" s="319"/>
      <c r="F54" s="31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6"/>
        <v>0</v>
      </c>
      <c r="X54" s="33">
        <v>0</v>
      </c>
      <c r="Y54" s="37">
        <f t="shared" si="17"/>
        <v>0</v>
      </c>
    </row>
    <row r="55" spans="1:25" ht="12.75" customHeight="1" x14ac:dyDescent="0.25">
      <c r="A55" s="319" t="s">
        <v>429</v>
      </c>
      <c r="B55" s="319"/>
      <c r="C55" s="319"/>
      <c r="D55" s="319"/>
      <c r="E55" s="319"/>
      <c r="F55" s="31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6"/>
        <v>0</v>
      </c>
      <c r="X55" s="33">
        <v>0</v>
      </c>
      <c r="Y55" s="37">
        <f t="shared" si="17"/>
        <v>0</v>
      </c>
    </row>
    <row r="56" spans="1:25" ht="12.75" customHeight="1" x14ac:dyDescent="0.25">
      <c r="A56" s="319" t="s">
        <v>422</v>
      </c>
      <c r="B56" s="319"/>
      <c r="C56" s="319"/>
      <c r="D56" s="319"/>
      <c r="E56" s="319"/>
      <c r="F56" s="319"/>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6"/>
        <v>0</v>
      </c>
      <c r="X56" s="33">
        <v>0</v>
      </c>
      <c r="Y56" s="37">
        <f t="shared" si="17"/>
        <v>0</v>
      </c>
    </row>
    <row r="57" spans="1:25" ht="12.75" customHeight="1" x14ac:dyDescent="0.25">
      <c r="A57" s="319" t="s">
        <v>430</v>
      </c>
      <c r="B57" s="319"/>
      <c r="C57" s="319"/>
      <c r="D57" s="319"/>
      <c r="E57" s="319"/>
      <c r="F57" s="319"/>
      <c r="G57" s="6">
        <v>49</v>
      </c>
      <c r="H57" s="33">
        <v>0</v>
      </c>
      <c r="I57" s="33">
        <v>0</v>
      </c>
      <c r="J57" s="33">
        <v>0</v>
      </c>
      <c r="K57" s="33">
        <v>0</v>
      </c>
      <c r="L57" s="33">
        <v>0</v>
      </c>
      <c r="M57" s="33">
        <v>0</v>
      </c>
      <c r="N57" s="33">
        <v>0</v>
      </c>
      <c r="O57" s="33">
        <v>0</v>
      </c>
      <c r="P57" s="33">
        <v>0</v>
      </c>
      <c r="Q57" s="33">
        <v>0</v>
      </c>
      <c r="R57" s="33">
        <v>0</v>
      </c>
      <c r="S57" s="33">
        <v>0</v>
      </c>
      <c r="T57" s="33">
        <v>0</v>
      </c>
      <c r="U57" s="33">
        <f>-V57</f>
        <v>-2318586</v>
      </c>
      <c r="V57" s="33">
        <f>-V39</f>
        <v>2318586</v>
      </c>
      <c r="W57" s="37">
        <f t="shared" si="16"/>
        <v>0</v>
      </c>
      <c r="X57" s="33">
        <v>0</v>
      </c>
      <c r="Y57" s="37">
        <f t="shared" si="17"/>
        <v>0</v>
      </c>
    </row>
    <row r="58" spans="1:25" ht="12.75" customHeight="1" x14ac:dyDescent="0.25">
      <c r="A58" s="319" t="s">
        <v>424</v>
      </c>
      <c r="B58" s="319"/>
      <c r="C58" s="319"/>
      <c r="D58" s="319"/>
      <c r="E58" s="319"/>
      <c r="F58" s="31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5">
      <c r="A59" s="337" t="s">
        <v>431</v>
      </c>
      <c r="B59" s="337"/>
      <c r="C59" s="337"/>
      <c r="D59" s="337"/>
      <c r="E59" s="337"/>
      <c r="F59" s="337"/>
      <c r="G59" s="8">
        <v>51</v>
      </c>
      <c r="H59" s="36">
        <f>SUM(H39:H58)</f>
        <v>57949696</v>
      </c>
      <c r="I59" s="36">
        <f t="shared" ref="I59:Y59" si="18">SUM(I39:I58)</f>
        <v>149</v>
      </c>
      <c r="J59" s="36">
        <f t="shared" si="18"/>
        <v>0</v>
      </c>
      <c r="K59" s="36">
        <f t="shared" si="18"/>
        <v>0</v>
      </c>
      <c r="L59" s="36">
        <f t="shared" si="18"/>
        <v>0</v>
      </c>
      <c r="M59" s="36">
        <f t="shared" si="18"/>
        <v>0</v>
      </c>
      <c r="N59" s="36">
        <f t="shared" si="18"/>
        <v>0</v>
      </c>
      <c r="O59" s="36">
        <f t="shared" si="18"/>
        <v>0</v>
      </c>
      <c r="P59" s="36">
        <f t="shared" si="18"/>
        <v>0</v>
      </c>
      <c r="Q59" s="36">
        <f t="shared" si="18"/>
        <v>0</v>
      </c>
      <c r="R59" s="36">
        <f t="shared" si="18"/>
        <v>0</v>
      </c>
      <c r="S59" s="36">
        <f t="shared" si="18"/>
        <v>0</v>
      </c>
      <c r="T59" s="36">
        <f t="shared" si="18"/>
        <v>0</v>
      </c>
      <c r="U59" s="36">
        <f t="shared" si="18"/>
        <v>-6457318</v>
      </c>
      <c r="V59" s="36">
        <f t="shared" si="18"/>
        <v>-1678850</v>
      </c>
      <c r="W59" s="36">
        <f t="shared" si="18"/>
        <v>49813677</v>
      </c>
      <c r="X59" s="36">
        <f t="shared" si="18"/>
        <v>0</v>
      </c>
      <c r="Y59" s="36">
        <f t="shared" si="18"/>
        <v>49813677</v>
      </c>
    </row>
    <row r="60" spans="1:25" x14ac:dyDescent="0.25">
      <c r="A60" s="338" t="s">
        <v>277</v>
      </c>
      <c r="B60" s="339"/>
      <c r="C60" s="339"/>
      <c r="D60" s="339"/>
      <c r="E60" s="339"/>
      <c r="F60" s="339"/>
      <c r="G60" s="339"/>
      <c r="H60" s="339"/>
      <c r="I60" s="339"/>
      <c r="J60" s="339"/>
      <c r="K60" s="339"/>
      <c r="L60" s="339"/>
      <c r="M60" s="339"/>
      <c r="N60" s="339"/>
      <c r="O60" s="339"/>
      <c r="P60" s="339"/>
      <c r="Q60" s="339"/>
      <c r="R60" s="339"/>
      <c r="S60" s="339"/>
      <c r="T60" s="339"/>
      <c r="U60" s="339"/>
      <c r="V60" s="339"/>
      <c r="W60" s="339"/>
      <c r="X60" s="339"/>
      <c r="Y60" s="339"/>
    </row>
    <row r="61" spans="1:25" ht="31.5" customHeight="1" x14ac:dyDescent="0.25">
      <c r="A61" s="340" t="s">
        <v>432</v>
      </c>
      <c r="B61" s="340"/>
      <c r="C61" s="340"/>
      <c r="D61" s="340"/>
      <c r="E61" s="340"/>
      <c r="F61" s="340"/>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0</v>
      </c>
      <c r="P61" s="37">
        <f t="shared" si="19"/>
        <v>0</v>
      </c>
      <c r="Q61" s="37">
        <f t="shared" si="19"/>
        <v>0</v>
      </c>
      <c r="R61" s="37">
        <f t="shared" si="19"/>
        <v>0</v>
      </c>
      <c r="S61" s="37">
        <f t="shared" ref="S61:T61" si="20">SUM(S41:S49)</f>
        <v>0</v>
      </c>
      <c r="T61" s="37">
        <f t="shared" si="20"/>
        <v>0</v>
      </c>
      <c r="U61" s="37">
        <f t="shared" si="19"/>
        <v>0</v>
      </c>
      <c r="V61" s="37">
        <f t="shared" si="19"/>
        <v>0</v>
      </c>
      <c r="W61" s="37">
        <f t="shared" si="19"/>
        <v>0</v>
      </c>
      <c r="X61" s="37">
        <f t="shared" si="19"/>
        <v>0</v>
      </c>
      <c r="Y61" s="37">
        <f t="shared" si="19"/>
        <v>0</v>
      </c>
    </row>
    <row r="62" spans="1:25" ht="27.75" customHeight="1" x14ac:dyDescent="0.25">
      <c r="A62" s="340" t="s">
        <v>433</v>
      </c>
      <c r="B62" s="340"/>
      <c r="C62" s="340"/>
      <c r="D62" s="340"/>
      <c r="E62" s="340"/>
      <c r="F62" s="340"/>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0</v>
      </c>
      <c r="P62" s="37">
        <f t="shared" si="21"/>
        <v>0</v>
      </c>
      <c r="Q62" s="37">
        <f t="shared" si="21"/>
        <v>0</v>
      </c>
      <c r="R62" s="37">
        <f t="shared" si="21"/>
        <v>0</v>
      </c>
      <c r="S62" s="37">
        <f t="shared" ref="S62:T62" si="22">S40+S61</f>
        <v>0</v>
      </c>
      <c r="T62" s="37">
        <f t="shared" si="22"/>
        <v>0</v>
      </c>
      <c r="U62" s="37">
        <f t="shared" si="21"/>
        <v>0</v>
      </c>
      <c r="V62" s="37">
        <f t="shared" si="21"/>
        <v>-1678850</v>
      </c>
      <c r="W62" s="37">
        <f t="shared" si="21"/>
        <v>-1678850</v>
      </c>
      <c r="X62" s="37">
        <f t="shared" si="21"/>
        <v>0</v>
      </c>
      <c r="Y62" s="37">
        <f t="shared" si="21"/>
        <v>-1678850</v>
      </c>
    </row>
    <row r="63" spans="1:25" ht="29.25" customHeight="1" x14ac:dyDescent="0.25">
      <c r="A63" s="341" t="s">
        <v>434</v>
      </c>
      <c r="B63" s="341"/>
      <c r="C63" s="341"/>
      <c r="D63" s="341"/>
      <c r="E63" s="341"/>
      <c r="F63" s="341"/>
      <c r="G63" s="8">
        <v>54</v>
      </c>
      <c r="H63" s="38">
        <f>SUM(H50:H58)</f>
        <v>0</v>
      </c>
      <c r="I63" s="38">
        <f t="shared" ref="I63:Y63" si="23">SUM(I50:I58)</f>
        <v>0</v>
      </c>
      <c r="J63" s="38">
        <f t="shared" si="23"/>
        <v>0</v>
      </c>
      <c r="K63" s="38">
        <f t="shared" si="23"/>
        <v>0</v>
      </c>
      <c r="L63" s="38">
        <f t="shared" si="23"/>
        <v>0</v>
      </c>
      <c r="M63" s="38">
        <f t="shared" si="23"/>
        <v>0</v>
      </c>
      <c r="N63" s="38">
        <f t="shared" si="23"/>
        <v>0</v>
      </c>
      <c r="O63" s="38">
        <f t="shared" si="23"/>
        <v>0</v>
      </c>
      <c r="P63" s="38">
        <f t="shared" si="23"/>
        <v>0</v>
      </c>
      <c r="Q63" s="38">
        <f t="shared" si="23"/>
        <v>0</v>
      </c>
      <c r="R63" s="38">
        <f t="shared" si="23"/>
        <v>0</v>
      </c>
      <c r="S63" s="38">
        <f t="shared" ref="S63:T63" si="24">SUM(S50:S58)</f>
        <v>0</v>
      </c>
      <c r="T63" s="38">
        <f t="shared" si="24"/>
        <v>0</v>
      </c>
      <c r="U63" s="38">
        <f t="shared" si="23"/>
        <v>-2318586</v>
      </c>
      <c r="V63" s="38">
        <f t="shared" si="23"/>
        <v>2318586</v>
      </c>
      <c r="W63" s="38">
        <f t="shared" si="23"/>
        <v>0</v>
      </c>
      <c r="X63" s="38">
        <f t="shared" si="23"/>
        <v>0</v>
      </c>
      <c r="Y63" s="38">
        <f t="shared" si="2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rintOptions horizontalCentered="1" verticalCentered="1"/>
  <pageMargins left="0.19685039370078741" right="0.19685039370078741" top="0.19685039370078741" bottom="0.19685039370078741" header="0.51181102362204722" footer="0.51181102362204722"/>
  <pageSetup paperSize="9" scale="47"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68444-B9DC-4D2F-AE6D-CD2DCAC34644}">
  <dimension ref="A1:H364"/>
  <sheetViews>
    <sheetView showGridLines="0" view="pageBreakPreview" zoomScaleNormal="90" zoomScaleSheetLayoutView="100" workbookViewId="0">
      <selection activeCell="A325" sqref="A325"/>
    </sheetView>
  </sheetViews>
  <sheetFormatPr defaultColWidth="8.90625" defaultRowHeight="11.5" x14ac:dyDescent="0.25"/>
  <cols>
    <col min="1" max="1" width="67.81640625" style="141" customWidth="1"/>
    <col min="2" max="2" width="13.6328125" style="141" customWidth="1"/>
    <col min="3" max="3" width="13.08984375" style="141" customWidth="1"/>
    <col min="4" max="4" width="15.36328125" style="141" customWidth="1"/>
    <col min="5" max="5" width="8.90625" style="141"/>
    <col min="6" max="6" width="9.54296875" style="141" bestFit="1" customWidth="1"/>
    <col min="7" max="16384" width="8.90625" style="141"/>
  </cols>
  <sheetData>
    <row r="1" spans="1:4" x14ac:dyDescent="0.25">
      <c r="A1" s="166" t="s">
        <v>463</v>
      </c>
    </row>
    <row r="2" spans="1:4" x14ac:dyDescent="0.25">
      <c r="A2" s="141" t="s">
        <v>464</v>
      </c>
    </row>
    <row r="3" spans="1:4" x14ac:dyDescent="0.25">
      <c r="A3" s="141" t="s">
        <v>465</v>
      </c>
    </row>
    <row r="4" spans="1:4" x14ac:dyDescent="0.25">
      <c r="A4" s="141" t="s">
        <v>466</v>
      </c>
    </row>
    <row r="8" spans="1:4" x14ac:dyDescent="0.25">
      <c r="A8" s="125" t="s">
        <v>667</v>
      </c>
      <c r="B8" s="138"/>
      <c r="C8" s="138"/>
      <c r="D8" s="165"/>
    </row>
    <row r="9" spans="1:4" x14ac:dyDescent="0.25">
      <c r="A9" s="126"/>
      <c r="B9" s="138"/>
      <c r="C9" s="138"/>
      <c r="D9" s="165"/>
    </row>
    <row r="10" spans="1:4" x14ac:dyDescent="0.25">
      <c r="A10" s="127"/>
      <c r="B10" s="138"/>
      <c r="C10" s="138"/>
      <c r="D10" s="165"/>
    </row>
    <row r="11" spans="1:4" ht="46" x14ac:dyDescent="0.25">
      <c r="A11" s="127" t="s">
        <v>643</v>
      </c>
      <c r="B11" s="138"/>
      <c r="C11" s="138"/>
      <c r="D11" s="165"/>
    </row>
    <row r="12" spans="1:4" x14ac:dyDescent="0.25">
      <c r="A12" s="127"/>
      <c r="B12" s="138"/>
      <c r="C12" s="138"/>
      <c r="D12" s="165"/>
    </row>
    <row r="13" spans="1:4" ht="57.5" x14ac:dyDescent="0.25">
      <c r="A13" s="127" t="s">
        <v>538</v>
      </c>
      <c r="B13" s="138"/>
      <c r="C13" s="138"/>
      <c r="D13" s="165"/>
    </row>
    <row r="14" spans="1:4" x14ac:dyDescent="0.25">
      <c r="A14" s="127"/>
      <c r="B14" s="138"/>
      <c r="C14" s="138"/>
      <c r="D14" s="165"/>
    </row>
    <row r="15" spans="1:4" x14ac:dyDescent="0.25">
      <c r="A15" s="128" t="s">
        <v>467</v>
      </c>
      <c r="B15" s="138"/>
      <c r="C15" s="138"/>
      <c r="D15" s="165"/>
    </row>
    <row r="16" spans="1:4" x14ac:dyDescent="0.25">
      <c r="A16" s="127"/>
      <c r="B16" s="138"/>
      <c r="C16" s="138"/>
      <c r="D16" s="165"/>
    </row>
    <row r="17" spans="1:4" x14ac:dyDescent="0.25">
      <c r="A17" s="127" t="s">
        <v>468</v>
      </c>
      <c r="B17" s="138"/>
      <c r="C17" s="138"/>
      <c r="D17" s="165"/>
    </row>
    <row r="18" spans="1:4" x14ac:dyDescent="0.25">
      <c r="A18" s="127" t="s">
        <v>668</v>
      </c>
      <c r="B18" s="138"/>
      <c r="C18" s="138"/>
      <c r="D18" s="165"/>
    </row>
    <row r="19" spans="1:4" x14ac:dyDescent="0.25">
      <c r="A19" s="127"/>
      <c r="B19" s="138"/>
      <c r="C19" s="138"/>
      <c r="D19" s="165"/>
    </row>
    <row r="20" spans="1:4" x14ac:dyDescent="0.25">
      <c r="A20" s="127"/>
      <c r="B20" s="138"/>
      <c r="C20" s="138"/>
      <c r="D20" s="165"/>
    </row>
    <row r="21" spans="1:4" x14ac:dyDescent="0.25">
      <c r="A21" s="127" t="s">
        <v>469</v>
      </c>
      <c r="B21" s="138"/>
      <c r="C21" s="138"/>
      <c r="D21" s="165"/>
    </row>
    <row r="22" spans="1:4" x14ac:dyDescent="0.25">
      <c r="A22" s="127" t="s">
        <v>470</v>
      </c>
      <c r="B22" s="138"/>
      <c r="C22" s="138"/>
      <c r="D22" s="165"/>
    </row>
    <row r="23" spans="1:4" x14ac:dyDescent="0.25">
      <c r="A23" s="127" t="s">
        <v>471</v>
      </c>
      <c r="B23" s="138"/>
      <c r="C23" s="138"/>
      <c r="D23" s="165"/>
    </row>
    <row r="24" spans="1:4" x14ac:dyDescent="0.25">
      <c r="A24" s="127" t="s">
        <v>472</v>
      </c>
      <c r="B24" s="138"/>
      <c r="C24" s="138"/>
      <c r="D24" s="165"/>
    </row>
    <row r="25" spans="1:4" x14ac:dyDescent="0.25">
      <c r="A25" s="127" t="s">
        <v>539</v>
      </c>
      <c r="B25" s="138"/>
      <c r="C25" s="138"/>
      <c r="D25" s="165"/>
    </row>
    <row r="26" spans="1:4" x14ac:dyDescent="0.25">
      <c r="A26" s="127"/>
      <c r="B26" s="138"/>
      <c r="C26" s="138"/>
      <c r="D26" s="165"/>
    </row>
    <row r="27" spans="1:4" x14ac:dyDescent="0.25">
      <c r="A27" s="127"/>
      <c r="B27" s="138"/>
      <c r="C27" s="138"/>
      <c r="D27" s="165"/>
    </row>
    <row r="28" spans="1:4" x14ac:dyDescent="0.25">
      <c r="A28" s="128" t="s">
        <v>473</v>
      </c>
      <c r="B28" s="138"/>
      <c r="C28" s="138"/>
      <c r="D28" s="165"/>
    </row>
    <row r="29" spans="1:4" x14ac:dyDescent="0.25">
      <c r="A29" s="127"/>
      <c r="B29" s="138"/>
      <c r="C29" s="138"/>
      <c r="D29" s="165"/>
    </row>
    <row r="30" spans="1:4" x14ac:dyDescent="0.25">
      <c r="A30" s="127" t="s">
        <v>474</v>
      </c>
      <c r="B30" s="138"/>
      <c r="C30" s="138"/>
      <c r="D30" s="165"/>
    </row>
    <row r="31" spans="1:4" ht="12" thickBot="1" x14ac:dyDescent="0.3">
      <c r="A31" s="127"/>
      <c r="B31" s="138"/>
      <c r="C31" s="138"/>
      <c r="D31" s="165"/>
    </row>
    <row r="32" spans="1:4" ht="12" thickBot="1" x14ac:dyDescent="0.3">
      <c r="A32" s="129"/>
      <c r="B32" s="130">
        <v>45657</v>
      </c>
      <c r="C32" s="130">
        <v>45747</v>
      </c>
      <c r="D32" s="165"/>
    </row>
    <row r="33" spans="1:8" ht="12" thickBot="1" x14ac:dyDescent="0.3">
      <c r="A33" s="131" t="s">
        <v>475</v>
      </c>
      <c r="B33" s="132">
        <v>0.77780000000000005</v>
      </c>
      <c r="C33" s="132">
        <v>0.75990000000000002</v>
      </c>
      <c r="D33" s="165"/>
    </row>
    <row r="34" spans="1:8" ht="12" thickBot="1" x14ac:dyDescent="0.3">
      <c r="A34" s="133" t="s">
        <v>476</v>
      </c>
      <c r="B34" s="132">
        <v>0.2</v>
      </c>
      <c r="C34" s="132">
        <v>0.19539999999999999</v>
      </c>
      <c r="D34" s="165"/>
    </row>
    <row r="35" spans="1:8" ht="12" thickBot="1" x14ac:dyDescent="0.3">
      <c r="A35" s="133" t="s">
        <v>477</v>
      </c>
      <c r="B35" s="132">
        <v>2.2200000000000001E-2</v>
      </c>
      <c r="C35" s="132">
        <v>4.4699999999999997E-2</v>
      </c>
      <c r="D35" s="165"/>
    </row>
    <row r="36" spans="1:8" ht="12" thickBot="1" x14ac:dyDescent="0.3">
      <c r="A36" s="134" t="s">
        <v>478</v>
      </c>
      <c r="B36" s="135">
        <v>1</v>
      </c>
      <c r="C36" s="135">
        <v>1</v>
      </c>
      <c r="D36" s="165"/>
    </row>
    <row r="37" spans="1:8" x14ac:dyDescent="0.25">
      <c r="A37" s="127"/>
      <c r="B37" s="138"/>
      <c r="C37" s="138"/>
      <c r="D37" s="165"/>
    </row>
    <row r="38" spans="1:8" ht="103.5" x14ac:dyDescent="0.25">
      <c r="A38" s="140" t="s">
        <v>644</v>
      </c>
      <c r="B38" s="138"/>
      <c r="C38" s="138"/>
      <c r="D38" s="165"/>
    </row>
    <row r="39" spans="1:8" x14ac:dyDescent="0.25">
      <c r="A39" s="142"/>
      <c r="B39" s="165"/>
      <c r="C39" s="165"/>
      <c r="D39" s="165"/>
    </row>
    <row r="40" spans="1:8" x14ac:dyDescent="0.25">
      <c r="A40" s="142"/>
      <c r="B40" s="165"/>
      <c r="C40" s="165"/>
      <c r="D40" s="165"/>
    </row>
    <row r="41" spans="1:8" x14ac:dyDescent="0.25">
      <c r="A41" s="128" t="s">
        <v>534</v>
      </c>
      <c r="B41" s="165"/>
      <c r="C41" s="165"/>
      <c r="D41" s="165"/>
    </row>
    <row r="42" spans="1:8" x14ac:dyDescent="0.25">
      <c r="A42" s="127"/>
      <c r="B42" s="165"/>
      <c r="C42" s="165"/>
      <c r="D42" s="165"/>
    </row>
    <row r="43" spans="1:8" ht="23" x14ac:dyDescent="0.25">
      <c r="A43" s="127" t="s">
        <v>479</v>
      </c>
      <c r="B43" s="165"/>
      <c r="C43" s="165"/>
      <c r="D43" s="165"/>
    </row>
    <row r="44" spans="1:8" ht="75.650000000000006" customHeight="1" x14ac:dyDescent="0.25">
      <c r="A44" s="127" t="s">
        <v>669</v>
      </c>
      <c r="B44" s="165"/>
      <c r="C44" s="165"/>
      <c r="D44" s="165"/>
    </row>
    <row r="45" spans="1:8" ht="46" x14ac:dyDescent="0.25">
      <c r="A45" s="127" t="s">
        <v>480</v>
      </c>
      <c r="B45" s="165"/>
      <c r="C45" s="165"/>
      <c r="D45" s="165"/>
    </row>
    <row r="46" spans="1:8" x14ac:dyDescent="0.25">
      <c r="A46" s="165"/>
      <c r="B46" s="165"/>
      <c r="C46" s="165"/>
      <c r="D46" s="165"/>
    </row>
    <row r="47" spans="1:8" x14ac:dyDescent="0.25">
      <c r="A47" s="143"/>
      <c r="B47" s="165"/>
      <c r="C47" s="165"/>
      <c r="D47" s="165"/>
    </row>
    <row r="48" spans="1:8" ht="12.5" x14ac:dyDescent="0.25">
      <c r="A48" s="144" t="s">
        <v>482</v>
      </c>
      <c r="B48" s="49"/>
      <c r="C48" s="49"/>
      <c r="D48" s="49"/>
      <c r="E48" s="49"/>
      <c r="F48" s="49"/>
      <c r="G48" s="49"/>
      <c r="H48" s="49"/>
    </row>
    <row r="49" spans="1:8" ht="13" thickBot="1" x14ac:dyDescent="0.3">
      <c r="A49" s="142"/>
      <c r="B49" s="49"/>
      <c r="C49" s="49"/>
      <c r="D49" s="49"/>
      <c r="E49" s="49"/>
      <c r="F49" s="49"/>
      <c r="G49" s="49"/>
      <c r="H49" s="49"/>
    </row>
    <row r="50" spans="1:8" ht="14.5" x14ac:dyDescent="0.25">
      <c r="A50" s="343"/>
      <c r="B50" s="345">
        <v>45657</v>
      </c>
      <c r="C50" s="347" t="s">
        <v>483</v>
      </c>
      <c r="D50" s="345" t="s">
        <v>645</v>
      </c>
      <c r="E50" s="347" t="s">
        <v>483</v>
      </c>
      <c r="F50" s="347" t="s">
        <v>484</v>
      </c>
      <c r="G50" s="152"/>
      <c r="H50" s="152"/>
    </row>
    <row r="51" spans="1:8" ht="15" thickBot="1" x14ac:dyDescent="0.4">
      <c r="A51" s="344"/>
      <c r="B51" s="346"/>
      <c r="C51" s="348"/>
      <c r="D51" s="346"/>
      <c r="E51" s="348"/>
      <c r="F51" s="348"/>
      <c r="G51" s="156"/>
      <c r="H51" s="152"/>
    </row>
    <row r="52" spans="1:8" ht="15" thickBot="1" x14ac:dyDescent="0.3">
      <c r="A52" s="155" t="s">
        <v>485</v>
      </c>
      <c r="B52" s="159"/>
      <c r="C52" s="159"/>
      <c r="D52" s="159"/>
      <c r="E52" s="159"/>
      <c r="F52" s="159"/>
      <c r="G52" s="152"/>
      <c r="H52" s="152"/>
    </row>
    <row r="53" spans="1:8" ht="12" customHeight="1" thickBot="1" x14ac:dyDescent="0.3">
      <c r="A53" s="167" t="s">
        <v>486</v>
      </c>
      <c r="B53" s="168">
        <v>251561</v>
      </c>
      <c r="C53" s="169">
        <f>+B53/$B$55</f>
        <v>4.4594759409783014E-3</v>
      </c>
      <c r="D53" s="168">
        <v>253248</v>
      </c>
      <c r="E53" s="169">
        <f>+D53/$D$55</f>
        <v>4.5416823474756073E-3</v>
      </c>
      <c r="F53" s="169">
        <f>+(D53-B53)/B53</f>
        <v>6.706126943365625E-3</v>
      </c>
      <c r="G53" s="152"/>
      <c r="H53" s="152"/>
    </row>
    <row r="54" spans="1:8" ht="15" thickBot="1" x14ac:dyDescent="0.3">
      <c r="A54" s="170" t="s">
        <v>535</v>
      </c>
      <c r="B54" s="168">
        <v>56158879</v>
      </c>
      <c r="C54" s="169">
        <f>+B54/$B$55</f>
        <v>0.99554052405902171</v>
      </c>
      <c r="D54" s="168">
        <v>55507587</v>
      </c>
      <c r="E54" s="169">
        <f>+D54/$D$55</f>
        <v>0.99545831765252435</v>
      </c>
      <c r="F54" s="169">
        <f>+(D54-B54)/B54</f>
        <v>-1.1597311263994426E-2</v>
      </c>
      <c r="G54" s="152"/>
      <c r="H54" s="152"/>
    </row>
    <row r="55" spans="1:8" ht="15" thickBot="1" x14ac:dyDescent="0.3">
      <c r="A55" s="155" t="s">
        <v>487</v>
      </c>
      <c r="B55" s="154">
        <f>+SUM(B53:B54)</f>
        <v>56410440</v>
      </c>
      <c r="C55" s="153">
        <f>+B55/B63</f>
        <v>0.84191076403544662</v>
      </c>
      <c r="D55" s="154">
        <f>+SUM(D53:D54)</f>
        <v>55760835</v>
      </c>
      <c r="E55" s="153">
        <f>+D55/D63</f>
        <v>0.84236849141857506</v>
      </c>
      <c r="F55" s="153">
        <f>+(D55-B55)/B55</f>
        <v>-1.151568752167152E-2</v>
      </c>
      <c r="G55" s="152"/>
      <c r="H55" s="152"/>
    </row>
    <row r="56" spans="1:8" ht="15" thickBot="1" x14ac:dyDescent="0.3">
      <c r="A56" s="155" t="s">
        <v>488</v>
      </c>
      <c r="B56" s="171"/>
      <c r="C56" s="171"/>
      <c r="D56" s="171"/>
      <c r="E56" s="171"/>
      <c r="F56" s="171"/>
      <c r="G56" s="152"/>
      <c r="H56" s="152"/>
    </row>
    <row r="57" spans="1:8" ht="15" thickBot="1" x14ac:dyDescent="0.3">
      <c r="A57" s="167" t="s">
        <v>489</v>
      </c>
      <c r="B57" s="168">
        <v>181684</v>
      </c>
      <c r="C57" s="169">
        <f>+B57/$B$62</f>
        <v>1.7152244437137341E-2</v>
      </c>
      <c r="D57" s="168">
        <v>173356</v>
      </c>
      <c r="E57" s="169">
        <f>+D57/$D$62</f>
        <v>1.6613789015536493E-2</v>
      </c>
      <c r="F57" s="169">
        <f t="shared" ref="F57:F63" si="0">+(D57-B57)/B57</f>
        <v>-4.5837828317298164E-2</v>
      </c>
      <c r="G57" s="152"/>
      <c r="H57" s="152"/>
    </row>
    <row r="58" spans="1:8" ht="15" thickBot="1" x14ac:dyDescent="0.3">
      <c r="A58" s="167" t="s">
        <v>540</v>
      </c>
      <c r="B58" s="168">
        <v>2004816</v>
      </c>
      <c r="C58" s="169">
        <f>+B58/$B$62</f>
        <v>0.18926869775810712</v>
      </c>
      <c r="D58" s="168">
        <v>1631</v>
      </c>
      <c r="E58" s="169">
        <f>+D58/$D$62</f>
        <v>1.5630892431955064E-4</v>
      </c>
      <c r="F58" s="169">
        <f t="shared" si="0"/>
        <v>-0.99918645900671188</v>
      </c>
      <c r="G58" s="160"/>
      <c r="H58" s="152"/>
    </row>
    <row r="59" spans="1:8" ht="15" thickBot="1" x14ac:dyDescent="0.3">
      <c r="A59" s="170" t="s">
        <v>541</v>
      </c>
      <c r="B59" s="168">
        <v>331967</v>
      </c>
      <c r="C59" s="169">
        <f>+B59/$B$62</f>
        <v>3.1340014140282972E-2</v>
      </c>
      <c r="D59" s="168">
        <v>492248</v>
      </c>
      <c r="E59" s="169">
        <f>+D59/$D$62</f>
        <v>4.7175202561894641E-2</v>
      </c>
      <c r="F59" s="169">
        <f t="shared" si="0"/>
        <v>0.48282208773763657</v>
      </c>
      <c r="G59" s="164"/>
      <c r="H59" s="152"/>
    </row>
    <row r="60" spans="1:8" ht="15" thickBot="1" x14ac:dyDescent="0.3">
      <c r="A60" s="167" t="s">
        <v>490</v>
      </c>
      <c r="B60" s="168">
        <v>7998838</v>
      </c>
      <c r="C60" s="169">
        <f>+B60/$B$62</f>
        <v>0.75514643330762632</v>
      </c>
      <c r="D60" s="168">
        <v>9726593</v>
      </c>
      <c r="E60" s="169">
        <f>+D60/$D$62</f>
        <v>0.93216020179280878</v>
      </c>
      <c r="F60" s="169">
        <f t="shared" si="0"/>
        <v>0.21600074910880807</v>
      </c>
      <c r="G60" s="152"/>
      <c r="H60" s="152"/>
    </row>
    <row r="61" spans="1:8" ht="15" thickBot="1" x14ac:dyDescent="0.3">
      <c r="A61" s="167" t="s">
        <v>491</v>
      </c>
      <c r="B61" s="168">
        <v>75128</v>
      </c>
      <c r="C61" s="169">
        <f>+B61/$B$62</f>
        <v>7.0926103568462505E-3</v>
      </c>
      <c r="D61" s="168">
        <v>40637</v>
      </c>
      <c r="E61" s="169">
        <f>+D61/$D$62</f>
        <v>3.894497705440576E-3</v>
      </c>
      <c r="F61" s="169">
        <f t="shared" si="0"/>
        <v>-0.45909647534873815</v>
      </c>
      <c r="G61" s="152"/>
      <c r="H61" s="152"/>
    </row>
    <row r="62" spans="1:8" ht="15" thickBot="1" x14ac:dyDescent="0.3">
      <c r="A62" s="155" t="s">
        <v>492</v>
      </c>
      <c r="B62" s="154">
        <f>+SUM(B57:B61)</f>
        <v>10592433</v>
      </c>
      <c r="C62" s="153">
        <f>+B62/B63</f>
        <v>0.15808923596455335</v>
      </c>
      <c r="D62" s="154">
        <f>+SUM(D57:D61)</f>
        <v>10434465</v>
      </c>
      <c r="E62" s="153">
        <f>+D62/D63</f>
        <v>0.15763150858142497</v>
      </c>
      <c r="F62" s="153">
        <f t="shared" si="0"/>
        <v>-1.4913287627120228E-2</v>
      </c>
      <c r="G62" s="152"/>
      <c r="H62" s="152"/>
    </row>
    <row r="63" spans="1:8" ht="15" thickBot="1" x14ac:dyDescent="0.3">
      <c r="A63" s="155" t="s">
        <v>493</v>
      </c>
      <c r="B63" s="154">
        <f>+B62+B55</f>
        <v>67002873</v>
      </c>
      <c r="C63" s="171"/>
      <c r="D63" s="154">
        <f>+D62+D55</f>
        <v>66195300</v>
      </c>
      <c r="E63" s="171"/>
      <c r="F63" s="153">
        <f t="shared" si="0"/>
        <v>-1.2052811526454993E-2</v>
      </c>
      <c r="G63" s="152"/>
      <c r="H63" s="152"/>
    </row>
    <row r="64" spans="1:8" ht="12.5" x14ac:dyDescent="0.25">
      <c r="A64" s="142"/>
      <c r="B64" s="49"/>
      <c r="C64" s="49"/>
      <c r="D64" s="49"/>
      <c r="E64" s="49"/>
      <c r="F64" s="49"/>
      <c r="G64" s="49"/>
      <c r="H64" s="49"/>
    </row>
    <row r="65" spans="1:8" ht="12.5" x14ac:dyDescent="0.25">
      <c r="A65" s="142" t="s">
        <v>494</v>
      </c>
      <c r="B65" s="49"/>
      <c r="C65" s="49"/>
      <c r="D65" s="49"/>
      <c r="E65" s="49"/>
      <c r="F65" s="49"/>
      <c r="G65" s="49"/>
      <c r="H65" s="49"/>
    </row>
    <row r="66" spans="1:8" ht="12.5" x14ac:dyDescent="0.25">
      <c r="A66" s="142"/>
      <c r="B66" s="49"/>
      <c r="C66" s="49"/>
      <c r="D66" s="49"/>
      <c r="E66" s="49"/>
      <c r="F66" s="49"/>
      <c r="G66" s="49"/>
      <c r="H66" s="49"/>
    </row>
    <row r="67" spans="1:8" ht="57.5" x14ac:dyDescent="0.25">
      <c r="A67" s="127" t="s">
        <v>646</v>
      </c>
      <c r="B67" s="49"/>
      <c r="C67" s="49"/>
      <c r="D67" s="49"/>
      <c r="E67" s="49"/>
      <c r="F67" s="49"/>
      <c r="G67" s="49"/>
      <c r="H67" s="49"/>
    </row>
    <row r="68" spans="1:8" ht="69" x14ac:dyDescent="0.25">
      <c r="A68" s="127" t="s">
        <v>647</v>
      </c>
      <c r="B68" s="49"/>
      <c r="C68" s="49"/>
      <c r="D68" s="49"/>
      <c r="E68" s="49"/>
      <c r="F68" s="49"/>
      <c r="G68" s="49"/>
      <c r="H68" s="49"/>
    </row>
    <row r="69" spans="1:8" ht="34.5" x14ac:dyDescent="0.25">
      <c r="A69" s="127" t="s">
        <v>664</v>
      </c>
      <c r="B69" s="49"/>
      <c r="C69" s="49"/>
      <c r="D69" s="49"/>
      <c r="E69" s="49"/>
      <c r="F69" s="49"/>
      <c r="G69" s="49"/>
      <c r="H69" s="49"/>
    </row>
    <row r="70" spans="1:8" ht="34.5" x14ac:dyDescent="0.25">
      <c r="A70" s="127" t="s">
        <v>670</v>
      </c>
      <c r="B70" s="49"/>
      <c r="C70" s="49"/>
      <c r="D70" s="49"/>
      <c r="E70" s="49"/>
      <c r="F70" s="49"/>
      <c r="G70" s="49"/>
      <c r="H70" s="49"/>
    </row>
    <row r="71" spans="1:8" ht="46" x14ac:dyDescent="0.25">
      <c r="A71" s="127" t="s">
        <v>665</v>
      </c>
      <c r="B71" s="49"/>
      <c r="C71" s="49"/>
      <c r="D71" s="49"/>
      <c r="E71" s="49"/>
      <c r="F71" s="49"/>
      <c r="G71" s="49"/>
      <c r="H71" s="49"/>
    </row>
    <row r="72" spans="1:8" ht="46" x14ac:dyDescent="0.25">
      <c r="A72" s="127" t="s">
        <v>694</v>
      </c>
      <c r="B72" s="49"/>
      <c r="C72" s="49"/>
      <c r="D72" s="49"/>
      <c r="E72" s="49"/>
      <c r="F72" s="49"/>
      <c r="G72" s="49"/>
      <c r="H72" s="49"/>
    </row>
    <row r="73" spans="1:8" ht="12.5" x14ac:dyDescent="0.25">
      <c r="A73" s="127"/>
      <c r="B73" s="49"/>
      <c r="C73" s="49"/>
      <c r="D73" s="49"/>
      <c r="E73" s="49"/>
      <c r="F73" s="49"/>
      <c r="G73" s="49"/>
      <c r="H73" s="49"/>
    </row>
    <row r="74" spans="1:8" ht="12.5" x14ac:dyDescent="0.25">
      <c r="A74" s="144" t="s">
        <v>495</v>
      </c>
      <c r="B74" s="49"/>
      <c r="C74" s="49"/>
      <c r="D74" s="49"/>
      <c r="E74" s="49"/>
      <c r="F74" s="49"/>
      <c r="G74" s="49"/>
      <c r="H74" s="49"/>
    </row>
    <row r="75" spans="1:8" ht="13" thickBot="1" x14ac:dyDescent="0.3">
      <c r="A75" s="142"/>
      <c r="B75" s="49"/>
      <c r="C75" s="49"/>
      <c r="D75" s="49"/>
      <c r="E75" s="49"/>
      <c r="F75" s="49"/>
      <c r="G75" s="49"/>
      <c r="H75" s="49"/>
    </row>
    <row r="76" spans="1:8" ht="13" thickBot="1" x14ac:dyDescent="0.3">
      <c r="A76" s="163"/>
      <c r="B76" s="162">
        <v>45657</v>
      </c>
      <c r="C76" s="162" t="s">
        <v>645</v>
      </c>
      <c r="D76" s="161" t="s">
        <v>484</v>
      </c>
      <c r="E76" s="49"/>
      <c r="F76" s="49"/>
      <c r="G76" s="49"/>
      <c r="H76" s="49"/>
    </row>
    <row r="77" spans="1:8" ht="13" thickBot="1" x14ac:dyDescent="0.3">
      <c r="A77" s="167" t="s">
        <v>496</v>
      </c>
      <c r="B77" s="168">
        <v>57949696</v>
      </c>
      <c r="C77" s="168">
        <v>57949696</v>
      </c>
      <c r="D77" s="169">
        <f>+(C77-B77)/B77</f>
        <v>0</v>
      </c>
      <c r="E77" s="49"/>
      <c r="F77" s="49"/>
      <c r="G77" s="49"/>
      <c r="H77" s="49"/>
    </row>
    <row r="78" spans="1:8" ht="13" thickBot="1" x14ac:dyDescent="0.3">
      <c r="A78" s="170" t="s">
        <v>542</v>
      </c>
      <c r="B78" s="172">
        <v>149</v>
      </c>
      <c r="C78" s="172">
        <v>149</v>
      </c>
      <c r="D78" s="169">
        <f>+(C78-B78)/B78</f>
        <v>0</v>
      </c>
      <c r="E78" s="49"/>
      <c r="F78" s="49"/>
      <c r="G78" s="49"/>
      <c r="H78" s="49"/>
    </row>
    <row r="79" spans="1:8" ht="13" thickBot="1" x14ac:dyDescent="0.3">
      <c r="A79" s="167" t="s">
        <v>497</v>
      </c>
      <c r="B79" s="168">
        <v>-6457318</v>
      </c>
      <c r="C79" s="168">
        <v>-8136167</v>
      </c>
      <c r="D79" s="169">
        <f>+(C79-B79)/B79</f>
        <v>0.25999168695114599</v>
      </c>
      <c r="E79" s="49"/>
      <c r="F79" s="49"/>
      <c r="G79" s="49"/>
      <c r="H79" s="49"/>
    </row>
    <row r="80" spans="1:8" ht="13" thickBot="1" x14ac:dyDescent="0.3">
      <c r="A80" s="155" t="s">
        <v>498</v>
      </c>
      <c r="B80" s="154">
        <f>+SUM(B77:B79)</f>
        <v>51492527</v>
      </c>
      <c r="C80" s="154">
        <f>+SUM(C77:C79)</f>
        <v>49813678</v>
      </c>
      <c r="D80" s="153">
        <f>+(C80-B80)/B80</f>
        <v>-3.2603740733097054E-2</v>
      </c>
      <c r="E80" s="49"/>
      <c r="F80" s="49"/>
      <c r="G80" s="49"/>
      <c r="H80" s="49"/>
    </row>
    <row r="81" spans="1:8" ht="12.5" x14ac:dyDescent="0.25">
      <c r="A81" s="142"/>
      <c r="B81" s="49"/>
      <c r="C81" s="49"/>
      <c r="D81" s="49"/>
      <c r="E81" s="49"/>
      <c r="F81" s="49"/>
      <c r="G81" s="49"/>
      <c r="H81" s="49"/>
    </row>
    <row r="82" spans="1:8" ht="12.5" x14ac:dyDescent="0.25">
      <c r="A82" s="127" t="s">
        <v>648</v>
      </c>
      <c r="B82" s="49"/>
      <c r="C82" s="49"/>
      <c r="D82" s="49"/>
      <c r="E82" s="49"/>
      <c r="F82" s="49"/>
      <c r="G82" s="49"/>
      <c r="H82" s="49"/>
    </row>
    <row r="83" spans="1:8" ht="12.5" x14ac:dyDescent="0.25">
      <c r="A83" s="142"/>
      <c r="B83" s="49"/>
      <c r="C83" s="49"/>
      <c r="D83" s="49"/>
      <c r="E83" s="49"/>
      <c r="F83" s="49"/>
      <c r="G83" s="49"/>
      <c r="H83" s="49"/>
    </row>
    <row r="84" spans="1:8" ht="13" thickBot="1" x14ac:dyDescent="0.3">
      <c r="A84" s="144" t="s">
        <v>499</v>
      </c>
      <c r="B84" s="49"/>
      <c r="C84" s="49"/>
      <c r="D84" s="49"/>
      <c r="E84" s="49"/>
      <c r="F84" s="49"/>
      <c r="G84" s="49"/>
      <c r="H84" s="49"/>
    </row>
    <row r="85" spans="1:8" ht="14.4" customHeight="1" x14ac:dyDescent="0.25">
      <c r="A85" s="349"/>
      <c r="B85" s="351">
        <v>45657</v>
      </c>
      <c r="C85" s="353" t="s">
        <v>483</v>
      </c>
      <c r="D85" s="351" t="s">
        <v>645</v>
      </c>
      <c r="E85" s="353" t="s">
        <v>483</v>
      </c>
      <c r="F85" s="353" t="s">
        <v>484</v>
      </c>
      <c r="G85" s="152"/>
      <c r="H85" s="152"/>
    </row>
    <row r="86" spans="1:8" ht="15" thickBot="1" x14ac:dyDescent="0.4">
      <c r="A86" s="350"/>
      <c r="B86" s="352"/>
      <c r="C86" s="354"/>
      <c r="D86" s="352"/>
      <c r="E86" s="354"/>
      <c r="F86" s="354"/>
      <c r="G86" s="156"/>
      <c r="H86" s="152"/>
    </row>
    <row r="87" spans="1:8" ht="15" thickBot="1" x14ac:dyDescent="0.3">
      <c r="A87" s="167" t="s">
        <v>500</v>
      </c>
      <c r="B87" s="168">
        <v>188422</v>
      </c>
      <c r="C87" s="169">
        <f>+B87/$B$90</f>
        <v>1.3371132413326114E-2</v>
      </c>
      <c r="D87" s="168">
        <v>188422</v>
      </c>
      <c r="E87" s="169">
        <f>+D87/$D$90</f>
        <v>1.3371132413326114E-2</v>
      </c>
      <c r="F87" s="169">
        <f t="shared" ref="F87:F97" si="1">+(D87-B87)/B87</f>
        <v>0</v>
      </c>
      <c r="G87" s="152"/>
      <c r="H87" s="152"/>
    </row>
    <row r="88" spans="1:8" ht="14.4" customHeight="1" thickBot="1" x14ac:dyDescent="0.3">
      <c r="A88" s="167" t="s">
        <v>536</v>
      </c>
      <c r="B88" s="168">
        <v>13800102</v>
      </c>
      <c r="C88" s="169">
        <f>+B88/$B$90</f>
        <v>0.97930704036368643</v>
      </c>
      <c r="D88" s="168">
        <v>13800102</v>
      </c>
      <c r="E88" s="169">
        <f>+D88/$D$90</f>
        <v>0.97930704036368643</v>
      </c>
      <c r="F88" s="169">
        <f t="shared" si="1"/>
        <v>0</v>
      </c>
      <c r="G88" s="160"/>
      <c r="H88" s="152"/>
    </row>
    <row r="89" spans="1:8" ht="15" thickBot="1" x14ac:dyDescent="0.3">
      <c r="A89" s="167" t="s">
        <v>501</v>
      </c>
      <c r="B89" s="168">
        <v>103177</v>
      </c>
      <c r="C89" s="169">
        <f>+B89/$B$90</f>
        <v>7.3218272229874874E-3</v>
      </c>
      <c r="D89" s="168">
        <v>103177</v>
      </c>
      <c r="E89" s="169">
        <f>+D89/$D$90</f>
        <v>7.3218272229874874E-3</v>
      </c>
      <c r="F89" s="169">
        <f t="shared" si="1"/>
        <v>0</v>
      </c>
      <c r="G89" s="152"/>
      <c r="H89" s="152"/>
    </row>
    <row r="90" spans="1:8" ht="15" thickBot="1" x14ac:dyDescent="0.3">
      <c r="A90" s="155" t="s">
        <v>502</v>
      </c>
      <c r="B90" s="154">
        <f>+SUM(B87:B89)</f>
        <v>14091701</v>
      </c>
      <c r="C90" s="153">
        <f>+B90/B97</f>
        <v>0.90853556716271833</v>
      </c>
      <c r="D90" s="154">
        <v>14091701</v>
      </c>
      <c r="E90" s="153">
        <f>+D90/D97</f>
        <v>0.86021402520458601</v>
      </c>
      <c r="F90" s="153">
        <f t="shared" si="1"/>
        <v>0</v>
      </c>
      <c r="G90" s="152"/>
      <c r="H90" s="152"/>
    </row>
    <row r="91" spans="1:8" ht="15" thickBot="1" x14ac:dyDescent="0.3">
      <c r="A91" s="170" t="s">
        <v>503</v>
      </c>
      <c r="B91" s="168">
        <v>147573</v>
      </c>
      <c r="C91" s="169">
        <f>+B91/$B$96</f>
        <v>0.10402391013960505</v>
      </c>
      <c r="D91" s="168">
        <v>153593</v>
      </c>
      <c r="E91" s="169">
        <f>+D91/$D$96</f>
        <v>6.7073492928358666E-2</v>
      </c>
      <c r="F91" s="169">
        <f t="shared" si="1"/>
        <v>4.0793370060919001E-2</v>
      </c>
      <c r="G91" s="152"/>
      <c r="H91" s="152"/>
    </row>
    <row r="92" spans="1:8" ht="12" customHeight="1" thickBot="1" x14ac:dyDescent="0.3">
      <c r="A92" s="170" t="s">
        <v>533</v>
      </c>
      <c r="B92" s="168">
        <v>594235</v>
      </c>
      <c r="C92" s="169">
        <f>+B92/$B$96</f>
        <v>0.41887505330791003</v>
      </c>
      <c r="D92" s="168">
        <v>1799700</v>
      </c>
      <c r="E92" s="169">
        <f>+D92/$D$96</f>
        <v>0.78592230911022698</v>
      </c>
      <c r="F92" s="169">
        <f t="shared" si="1"/>
        <v>2.0285997963768541</v>
      </c>
      <c r="G92" s="152"/>
      <c r="H92" s="152"/>
    </row>
    <row r="93" spans="1:8" ht="15" thickBot="1" x14ac:dyDescent="0.3">
      <c r="A93" s="170" t="s">
        <v>504</v>
      </c>
      <c r="B93" s="168">
        <v>395716</v>
      </c>
      <c r="C93" s="169">
        <f>+B93/$B$96</f>
        <v>0.27893941049381626</v>
      </c>
      <c r="D93" s="168">
        <v>257459</v>
      </c>
      <c r="E93" s="169">
        <f>+D93/$D$96</f>
        <v>0.11243138955448681</v>
      </c>
      <c r="F93" s="169">
        <f t="shared" si="1"/>
        <v>-0.34938440699895884</v>
      </c>
      <c r="G93" s="152"/>
      <c r="H93" s="152"/>
    </row>
    <row r="94" spans="1:8" ht="15" thickBot="1" x14ac:dyDescent="0.3">
      <c r="A94" s="170" t="s">
        <v>505</v>
      </c>
      <c r="B94" s="168">
        <v>10640</v>
      </c>
      <c r="C94" s="169">
        <f>+B94/$B$96</f>
        <v>7.5001145459223416E-3</v>
      </c>
      <c r="D94" s="168">
        <v>44407</v>
      </c>
      <c r="E94" s="169">
        <f>+D94/$D$96</f>
        <v>1.9392372051262905E-2</v>
      </c>
      <c r="F94" s="169">
        <f t="shared" si="1"/>
        <v>3.1735902255639097</v>
      </c>
      <c r="G94" s="152"/>
      <c r="H94" s="152"/>
    </row>
    <row r="95" spans="1:8" ht="15" thickBot="1" x14ac:dyDescent="0.3">
      <c r="A95" s="170" t="s">
        <v>506</v>
      </c>
      <c r="B95" s="168">
        <v>270481</v>
      </c>
      <c r="C95" s="169">
        <f>+B95/$B$96</f>
        <v>0.19066151151274632</v>
      </c>
      <c r="D95" s="168">
        <v>34762</v>
      </c>
      <c r="E95" s="169">
        <f>+D95/$D$96</f>
        <v>1.5180436355664672E-2</v>
      </c>
      <c r="F95" s="169">
        <f t="shared" si="1"/>
        <v>-0.87148080641523806</v>
      </c>
      <c r="G95" s="152"/>
      <c r="H95" s="152"/>
    </row>
    <row r="96" spans="1:8" ht="15" thickBot="1" x14ac:dyDescent="0.3">
      <c r="A96" s="155" t="s">
        <v>507</v>
      </c>
      <c r="B96" s="154">
        <f>+SUM(B91:B95)</f>
        <v>1418645</v>
      </c>
      <c r="C96" s="153">
        <f>+B96/B97</f>
        <v>9.1464432837281645E-2</v>
      </c>
      <c r="D96" s="154">
        <f>+SUM(D91:D95)</f>
        <v>2289921</v>
      </c>
      <c r="E96" s="153">
        <f>+D96/D97</f>
        <v>0.13978597479541402</v>
      </c>
      <c r="F96" s="153">
        <f t="shared" si="1"/>
        <v>0.61416069559333031</v>
      </c>
      <c r="G96" s="152"/>
      <c r="H96" s="152"/>
    </row>
    <row r="97" spans="1:8" ht="15" thickBot="1" x14ac:dyDescent="0.3">
      <c r="A97" s="155" t="s">
        <v>508</v>
      </c>
      <c r="B97" s="154">
        <f>+B96+B90</f>
        <v>15510346</v>
      </c>
      <c r="C97" s="159"/>
      <c r="D97" s="154">
        <f>+D96+D90</f>
        <v>16381622</v>
      </c>
      <c r="E97" s="159"/>
      <c r="F97" s="153">
        <f t="shared" si="1"/>
        <v>5.6173859693394335E-2</v>
      </c>
      <c r="G97" s="152"/>
      <c r="H97" s="152"/>
    </row>
    <row r="98" spans="1:8" ht="12.5" x14ac:dyDescent="0.25">
      <c r="A98" s="142"/>
      <c r="B98" s="49"/>
      <c r="C98" s="49"/>
      <c r="D98" s="49"/>
      <c r="E98" s="49"/>
      <c r="F98" s="49"/>
      <c r="G98" s="49"/>
      <c r="H98" s="49"/>
    </row>
    <row r="99" spans="1:8" ht="12.5" x14ac:dyDescent="0.25">
      <c r="A99" s="142"/>
      <c r="B99" s="49"/>
      <c r="C99" s="49"/>
      <c r="D99" s="49"/>
      <c r="E99" s="49"/>
      <c r="F99" s="49"/>
      <c r="G99" s="49"/>
      <c r="H99" s="49"/>
    </row>
    <row r="100" spans="1:8" ht="12.5" x14ac:dyDescent="0.25">
      <c r="A100" s="142" t="s">
        <v>494</v>
      </c>
      <c r="B100" s="49"/>
      <c r="C100" s="49"/>
      <c r="D100" s="49"/>
      <c r="E100" s="49"/>
      <c r="F100" s="49"/>
      <c r="G100" s="49"/>
      <c r="H100" s="49"/>
    </row>
    <row r="101" spans="1:8" ht="12.5" x14ac:dyDescent="0.25">
      <c r="A101" s="142"/>
      <c r="B101" s="49"/>
      <c r="C101" s="49"/>
      <c r="D101" s="49"/>
      <c r="E101" s="49"/>
      <c r="F101" s="49"/>
      <c r="G101" s="49"/>
      <c r="H101" s="49"/>
    </row>
    <row r="102" spans="1:8" ht="57.5" x14ac:dyDescent="0.25">
      <c r="A102" s="127" t="s">
        <v>693</v>
      </c>
      <c r="B102" s="49"/>
      <c r="C102" s="49"/>
      <c r="D102" s="49"/>
      <c r="E102" s="49"/>
      <c r="F102" s="49"/>
      <c r="G102" s="49"/>
      <c r="H102" s="49"/>
    </row>
    <row r="103" spans="1:8" ht="23" x14ac:dyDescent="0.25">
      <c r="A103" s="127" t="s">
        <v>671</v>
      </c>
      <c r="B103" s="49"/>
      <c r="C103" s="49"/>
      <c r="D103" s="49"/>
      <c r="E103" s="49"/>
      <c r="F103" s="49"/>
      <c r="G103" s="49"/>
      <c r="H103" s="49"/>
    </row>
    <row r="104" spans="1:8" ht="46" x14ac:dyDescent="0.25">
      <c r="A104" s="127" t="s">
        <v>672</v>
      </c>
      <c r="B104" s="49"/>
      <c r="C104" s="49"/>
      <c r="D104" s="49"/>
      <c r="E104" s="49"/>
      <c r="F104" s="49"/>
      <c r="G104" s="49"/>
      <c r="H104" s="49"/>
    </row>
    <row r="105" spans="1:8" ht="34.5" x14ac:dyDescent="0.25">
      <c r="A105" s="127" t="s">
        <v>673</v>
      </c>
      <c r="B105" s="49"/>
      <c r="C105" s="49"/>
      <c r="D105" s="49"/>
      <c r="E105" s="49"/>
      <c r="F105" s="49"/>
      <c r="G105" s="49"/>
      <c r="H105" s="49"/>
    </row>
    <row r="106" spans="1:8" ht="23" x14ac:dyDescent="0.25">
      <c r="A106" s="127" t="s">
        <v>674</v>
      </c>
      <c r="B106" s="49"/>
      <c r="C106" s="49"/>
      <c r="D106" s="49"/>
      <c r="E106" s="49"/>
      <c r="F106" s="49"/>
      <c r="G106" s="49"/>
      <c r="H106" s="49"/>
    </row>
    <row r="107" spans="1:8" ht="12.5" x14ac:dyDescent="0.25">
      <c r="B107" s="49"/>
      <c r="C107" s="49"/>
      <c r="D107" s="49"/>
      <c r="E107" s="49"/>
      <c r="F107" s="49"/>
      <c r="G107" s="49"/>
      <c r="H107" s="49"/>
    </row>
    <row r="108" spans="1:8" ht="13" thickBot="1" x14ac:dyDescent="0.3">
      <c r="A108" s="144" t="s">
        <v>509</v>
      </c>
      <c r="B108" s="49"/>
      <c r="C108" s="49"/>
      <c r="D108" s="49"/>
      <c r="E108" s="49"/>
      <c r="F108" s="49"/>
      <c r="G108" s="49"/>
      <c r="H108" s="49"/>
    </row>
    <row r="109" spans="1:8" ht="12.5" x14ac:dyDescent="0.25">
      <c r="A109" s="343" t="s">
        <v>481</v>
      </c>
      <c r="B109" s="355" t="s">
        <v>666</v>
      </c>
      <c r="C109" s="355" t="s">
        <v>649</v>
      </c>
      <c r="D109" s="158" t="s">
        <v>484</v>
      </c>
      <c r="E109" s="49"/>
      <c r="F109" s="49"/>
      <c r="G109" s="49"/>
      <c r="H109" s="49"/>
    </row>
    <row r="110" spans="1:8" ht="15" thickBot="1" x14ac:dyDescent="0.3">
      <c r="A110" s="344"/>
      <c r="B110" s="356"/>
      <c r="C110" s="356"/>
      <c r="D110" s="157"/>
      <c r="E110" s="49"/>
      <c r="F110" s="49"/>
      <c r="G110" s="49"/>
      <c r="H110" s="49"/>
    </row>
    <row r="111" spans="1:8" ht="13" thickBot="1" x14ac:dyDescent="0.3">
      <c r="A111" s="167" t="s">
        <v>510</v>
      </c>
      <c r="B111" s="168">
        <v>104449</v>
      </c>
      <c r="C111" s="168">
        <v>79048</v>
      </c>
      <c r="D111" s="169">
        <f>+C111/B111-1</f>
        <v>-0.24319045658646798</v>
      </c>
      <c r="E111" s="49"/>
      <c r="F111" s="49"/>
      <c r="G111" s="49"/>
      <c r="H111" s="49"/>
    </row>
    <row r="112" spans="1:8" ht="13" thickBot="1" x14ac:dyDescent="0.3">
      <c r="A112" s="167" t="s">
        <v>511</v>
      </c>
      <c r="B112" s="168">
        <v>2594</v>
      </c>
      <c r="C112" s="172">
        <v>0</v>
      </c>
      <c r="D112" s="169">
        <f t="shared" ref="D112:D114" si="2">+C112/B112-1</f>
        <v>-1</v>
      </c>
      <c r="E112" s="49"/>
      <c r="F112" s="49"/>
      <c r="G112" s="49"/>
      <c r="H112" s="49"/>
    </row>
    <row r="113" spans="1:8" ht="13" thickBot="1" x14ac:dyDescent="0.3">
      <c r="A113" s="167" t="s">
        <v>512</v>
      </c>
      <c r="B113" s="168">
        <v>51560</v>
      </c>
      <c r="C113" s="168">
        <v>73209</v>
      </c>
      <c r="D113" s="169">
        <f t="shared" si="2"/>
        <v>0.41987975174553926</v>
      </c>
      <c r="E113" s="49"/>
      <c r="F113" s="49"/>
      <c r="G113" s="49"/>
      <c r="H113" s="49"/>
    </row>
    <row r="114" spans="1:8" ht="13" thickBot="1" x14ac:dyDescent="0.3">
      <c r="A114" s="155" t="s">
        <v>513</v>
      </c>
      <c r="B114" s="154">
        <f>+SUM(B111:B113)</f>
        <v>158603</v>
      </c>
      <c r="C114" s="154">
        <f>+SUM(C111:C113)</f>
        <v>152257</v>
      </c>
      <c r="D114" s="153">
        <f t="shared" si="2"/>
        <v>-4.001185349583547E-2</v>
      </c>
      <c r="E114" s="49"/>
      <c r="F114" s="49"/>
      <c r="G114" s="49"/>
      <c r="H114" s="49"/>
    </row>
    <row r="115" spans="1:8" ht="14.4" customHeight="1" x14ac:dyDescent="0.25">
      <c r="A115" s="142"/>
      <c r="B115" s="49"/>
      <c r="C115" s="49"/>
      <c r="D115" s="49"/>
      <c r="E115" s="49"/>
      <c r="F115" s="49"/>
      <c r="G115" s="49"/>
      <c r="H115" s="49"/>
    </row>
    <row r="116" spans="1:8" ht="12.5" x14ac:dyDescent="0.25">
      <c r="A116" s="142" t="s">
        <v>494</v>
      </c>
      <c r="B116" s="49"/>
      <c r="C116" s="49"/>
      <c r="D116" s="49"/>
      <c r="E116" s="49"/>
      <c r="F116" s="49"/>
      <c r="G116" s="49"/>
      <c r="H116" s="49"/>
    </row>
    <row r="117" spans="1:8" ht="12.5" x14ac:dyDescent="0.25">
      <c r="A117" s="142"/>
      <c r="B117" s="49"/>
      <c r="C117" s="49"/>
      <c r="D117" s="49"/>
      <c r="E117" s="49"/>
      <c r="F117" s="49"/>
      <c r="G117" s="49"/>
      <c r="H117" s="49"/>
    </row>
    <row r="118" spans="1:8" ht="57.5" x14ac:dyDescent="0.25">
      <c r="A118" s="127" t="s">
        <v>650</v>
      </c>
      <c r="B118" s="49"/>
      <c r="C118" s="49"/>
      <c r="D118" s="49"/>
      <c r="E118" s="49"/>
      <c r="F118" s="49"/>
      <c r="G118" s="49"/>
      <c r="H118" s="49"/>
    </row>
    <row r="119" spans="1:8" ht="49.75" customHeight="1" x14ac:dyDescent="0.25">
      <c r="A119" s="127" t="s">
        <v>651</v>
      </c>
      <c r="B119" s="49"/>
      <c r="C119" s="49"/>
      <c r="D119" s="49"/>
      <c r="E119" s="49"/>
      <c r="F119" s="49"/>
      <c r="G119" s="49"/>
      <c r="H119" s="49"/>
    </row>
    <row r="120" spans="1:8" ht="12.5" x14ac:dyDescent="0.25">
      <c r="A120" s="142"/>
      <c r="B120" s="49"/>
      <c r="C120" s="49"/>
      <c r="D120" s="49"/>
      <c r="E120" s="49"/>
      <c r="F120" s="49"/>
      <c r="G120" s="49"/>
      <c r="H120" s="49"/>
    </row>
    <row r="121" spans="1:8" ht="12.5" x14ac:dyDescent="0.25">
      <c r="A121" s="144" t="s">
        <v>514</v>
      </c>
      <c r="B121" s="49"/>
      <c r="C121" s="49"/>
      <c r="D121" s="49"/>
      <c r="E121" s="49"/>
      <c r="F121" s="49"/>
      <c r="G121" s="49"/>
      <c r="H121" s="49"/>
    </row>
    <row r="122" spans="1:8" ht="13" thickBot="1" x14ac:dyDescent="0.3">
      <c r="A122" s="142"/>
      <c r="B122" s="49"/>
      <c r="C122" s="49"/>
      <c r="D122" s="49"/>
      <c r="E122" s="49"/>
      <c r="F122" s="49"/>
      <c r="G122" s="49"/>
      <c r="H122" s="49"/>
    </row>
    <row r="123" spans="1:8" ht="14.4" customHeight="1" x14ac:dyDescent="0.25">
      <c r="A123" s="357" t="s">
        <v>515</v>
      </c>
      <c r="B123" s="355" t="s">
        <v>666</v>
      </c>
      <c r="C123" s="355" t="s">
        <v>483</v>
      </c>
      <c r="D123" s="355" t="s">
        <v>652</v>
      </c>
      <c r="E123" s="355" t="s">
        <v>483</v>
      </c>
      <c r="F123" s="353" t="s">
        <v>484</v>
      </c>
      <c r="G123" s="152"/>
      <c r="H123" s="152"/>
    </row>
    <row r="124" spans="1:8" ht="14.4" customHeight="1" thickBot="1" x14ac:dyDescent="0.4">
      <c r="A124" s="358"/>
      <c r="B124" s="356"/>
      <c r="C124" s="356"/>
      <c r="D124" s="356"/>
      <c r="E124" s="356"/>
      <c r="F124" s="354"/>
      <c r="G124" s="156"/>
      <c r="H124" s="152"/>
    </row>
    <row r="125" spans="1:8" ht="15" thickBot="1" x14ac:dyDescent="0.3">
      <c r="A125" s="167" t="s">
        <v>516</v>
      </c>
      <c r="B125" s="168">
        <v>434178</v>
      </c>
      <c r="C125" s="169">
        <f>+B125/$B$129</f>
        <v>0.2573025597627624</v>
      </c>
      <c r="D125" s="168">
        <v>390197</v>
      </c>
      <c r="E125" s="169">
        <f>+D125/$D$129</f>
        <v>0.22967572034676473</v>
      </c>
      <c r="F125" s="169">
        <f t="shared" ref="F125:F129" si="3">+(D125-B125)/B125</f>
        <v>-0.10129716383603038</v>
      </c>
      <c r="G125" s="152"/>
      <c r="H125" s="152"/>
    </row>
    <row r="126" spans="1:8" ht="14.5" customHeight="1" thickBot="1" x14ac:dyDescent="0.3">
      <c r="A126" s="167" t="s">
        <v>517</v>
      </c>
      <c r="B126" s="168">
        <v>447750</v>
      </c>
      <c r="C126" s="169">
        <f>+B126/$B$129</f>
        <v>0.26534559819653886</v>
      </c>
      <c r="D126" s="168">
        <v>409438</v>
      </c>
      <c r="E126" s="169">
        <f>+D126/$D$129</f>
        <v>0.24100125728116481</v>
      </c>
      <c r="F126" s="169">
        <f t="shared" si="3"/>
        <v>-8.5565605806811842E-2</v>
      </c>
      <c r="G126" s="152"/>
      <c r="H126" s="152"/>
    </row>
    <row r="127" spans="1:8" ht="15" thickBot="1" x14ac:dyDescent="0.3">
      <c r="A127" s="167" t="s">
        <v>518</v>
      </c>
      <c r="B127" s="168">
        <v>629399</v>
      </c>
      <c r="C127" s="169">
        <f>+B127/$B$129</f>
        <v>0.37299442581642295</v>
      </c>
      <c r="D127" s="168">
        <v>749290</v>
      </c>
      <c r="E127" s="169">
        <f>+D127/$D$129</f>
        <v>0.44104316665332471</v>
      </c>
      <c r="F127" s="169">
        <f t="shared" si="3"/>
        <v>0.19048489114218484</v>
      </c>
      <c r="G127" s="152"/>
      <c r="H127" s="152"/>
    </row>
    <row r="128" spans="1:8" ht="12" customHeight="1" thickBot="1" x14ac:dyDescent="0.3">
      <c r="A128" s="167" t="s">
        <v>519</v>
      </c>
      <c r="B128" s="168">
        <v>176095</v>
      </c>
      <c r="C128" s="169">
        <f>+B128/$B$129</f>
        <v>0.10435741622427584</v>
      </c>
      <c r="D128" s="168">
        <v>149979</v>
      </c>
      <c r="E128" s="169">
        <f>+D128/$D$129</f>
        <v>8.8279855718745734E-2</v>
      </c>
      <c r="F128" s="169">
        <f t="shared" si="3"/>
        <v>-0.14830631193389932</v>
      </c>
      <c r="G128" s="152"/>
      <c r="H128" s="152"/>
    </row>
    <row r="129" spans="1:8" ht="15" thickBot="1" x14ac:dyDescent="0.3">
      <c r="A129" s="155" t="s">
        <v>520</v>
      </c>
      <c r="B129" s="154">
        <f>+SUM(B125:B128)</f>
        <v>1687422</v>
      </c>
      <c r="C129" s="173">
        <v>1</v>
      </c>
      <c r="D129" s="154">
        <f>+SUM(D125:D128)</f>
        <v>1698904</v>
      </c>
      <c r="E129" s="173">
        <v>1</v>
      </c>
      <c r="F129" s="153">
        <f t="shared" si="3"/>
        <v>6.8044626655335769E-3</v>
      </c>
      <c r="G129" s="152"/>
      <c r="H129" s="152"/>
    </row>
    <row r="130" spans="1:8" ht="12.5" x14ac:dyDescent="0.25">
      <c r="A130" s="142"/>
      <c r="B130" s="49"/>
      <c r="C130" s="49"/>
      <c r="D130" s="49"/>
      <c r="E130" s="49"/>
      <c r="F130" s="49"/>
      <c r="G130" s="49"/>
      <c r="H130" s="49"/>
    </row>
    <row r="131" spans="1:8" ht="12.5" x14ac:dyDescent="0.25">
      <c r="A131" s="142" t="s">
        <v>494</v>
      </c>
      <c r="B131" s="49"/>
      <c r="C131" s="49"/>
      <c r="D131" s="49"/>
      <c r="E131" s="49"/>
      <c r="F131" s="49"/>
      <c r="G131" s="49"/>
      <c r="H131" s="49"/>
    </row>
    <row r="132" spans="1:8" ht="12.5" x14ac:dyDescent="0.25">
      <c r="A132" s="142"/>
      <c r="B132" s="49"/>
      <c r="C132" s="49"/>
      <c r="D132" s="49"/>
      <c r="E132" s="49"/>
      <c r="F132" s="49"/>
      <c r="G132" s="49"/>
      <c r="H132" s="49"/>
    </row>
    <row r="133" spans="1:8" ht="34.5" x14ac:dyDescent="0.25">
      <c r="A133" s="127" t="s">
        <v>653</v>
      </c>
      <c r="B133" s="49"/>
      <c r="C133" s="49"/>
      <c r="D133" s="49"/>
      <c r="E133" s="49"/>
      <c r="F133" s="49"/>
      <c r="G133" s="49"/>
      <c r="H133" s="49"/>
    </row>
    <row r="134" spans="1:8" ht="23" x14ac:dyDescent="0.25">
      <c r="A134" s="127" t="s">
        <v>654</v>
      </c>
      <c r="B134" s="49"/>
      <c r="C134" s="49"/>
      <c r="D134" s="49"/>
      <c r="E134" s="49"/>
      <c r="F134" s="49"/>
      <c r="G134" s="49"/>
      <c r="H134" s="49"/>
    </row>
    <row r="135" spans="1:8" ht="23" x14ac:dyDescent="0.25">
      <c r="A135" s="127" t="s">
        <v>655</v>
      </c>
      <c r="B135" s="49"/>
      <c r="C135" s="49"/>
      <c r="D135" s="49"/>
      <c r="E135" s="49"/>
      <c r="F135" s="49"/>
      <c r="G135" s="49"/>
      <c r="H135" s="49"/>
    </row>
    <row r="136" spans="1:8" ht="34.5" x14ac:dyDescent="0.25">
      <c r="A136" s="127" t="s">
        <v>656</v>
      </c>
      <c r="B136" s="49"/>
      <c r="C136" s="49"/>
      <c r="D136" s="49"/>
      <c r="E136" s="49"/>
      <c r="F136" s="49"/>
      <c r="G136" s="49"/>
      <c r="H136" s="49"/>
    </row>
    <row r="137" spans="1:8" ht="12.5" x14ac:dyDescent="0.25">
      <c r="A137" s="142"/>
      <c r="B137" s="49"/>
      <c r="C137" s="49"/>
      <c r="D137" s="49"/>
      <c r="E137" s="49"/>
      <c r="F137" s="49"/>
      <c r="G137" s="49"/>
      <c r="H137" s="49"/>
    </row>
    <row r="138" spans="1:8" ht="12.5" x14ac:dyDescent="0.25">
      <c r="A138" s="143"/>
      <c r="B138" s="49"/>
      <c r="C138" s="49"/>
      <c r="D138" s="49"/>
      <c r="E138" s="49"/>
      <c r="F138" s="49"/>
      <c r="G138" s="49"/>
      <c r="H138" s="49"/>
    </row>
    <row r="139" spans="1:8" ht="12.5" x14ac:dyDescent="0.25">
      <c r="A139" s="359" t="s">
        <v>551</v>
      </c>
      <c r="B139" s="49"/>
      <c r="C139" s="49"/>
      <c r="D139" s="49"/>
      <c r="E139" s="49"/>
      <c r="F139" s="49"/>
      <c r="G139" s="49"/>
      <c r="H139" s="49"/>
    </row>
    <row r="140" spans="1:8" ht="46" x14ac:dyDescent="0.25">
      <c r="A140" s="127" t="s">
        <v>552</v>
      </c>
      <c r="B140" s="49"/>
      <c r="C140" s="49"/>
      <c r="D140" s="49"/>
      <c r="E140" s="49"/>
      <c r="F140" s="49"/>
      <c r="G140" s="49"/>
      <c r="H140" s="49"/>
    </row>
    <row r="141" spans="1:8" ht="12.5" x14ac:dyDescent="0.25">
      <c r="A141" s="127"/>
      <c r="B141" s="49"/>
      <c r="C141" s="49"/>
      <c r="D141" s="49"/>
      <c r="E141" s="49"/>
      <c r="F141" s="49"/>
      <c r="G141" s="49"/>
      <c r="H141" s="49"/>
    </row>
    <row r="142" spans="1:8" ht="12.5" x14ac:dyDescent="0.25">
      <c r="A142" s="360" t="s">
        <v>600</v>
      </c>
      <c r="B142" s="49"/>
      <c r="C142" s="49"/>
      <c r="D142" s="49"/>
      <c r="E142" s="49"/>
      <c r="F142" s="49"/>
      <c r="G142" s="49"/>
      <c r="H142" s="49"/>
    </row>
    <row r="143" spans="1:8" ht="121.25" customHeight="1" x14ac:dyDescent="0.25">
      <c r="A143" s="127" t="s">
        <v>675</v>
      </c>
      <c r="B143" s="49"/>
      <c r="C143" s="49"/>
      <c r="D143" s="49"/>
      <c r="E143" s="49"/>
      <c r="F143" s="49"/>
      <c r="G143" s="49"/>
      <c r="H143" s="49"/>
    </row>
    <row r="144" spans="1:8" ht="46" x14ac:dyDescent="0.25">
      <c r="A144" s="127" t="s">
        <v>601</v>
      </c>
      <c r="B144" s="49"/>
      <c r="C144" s="49"/>
      <c r="D144" s="49"/>
      <c r="E144" s="49"/>
      <c r="F144" s="49"/>
      <c r="G144" s="49"/>
      <c r="H144" s="49"/>
    </row>
    <row r="145" spans="1:8" ht="12.5" x14ac:dyDescent="0.25">
      <c r="A145" s="127"/>
      <c r="B145" s="49"/>
      <c r="C145" s="49"/>
      <c r="D145" s="49"/>
      <c r="E145" s="49"/>
      <c r="F145" s="49"/>
      <c r="G145" s="49"/>
      <c r="H145" s="49"/>
    </row>
    <row r="146" spans="1:8" ht="69" x14ac:dyDescent="0.25">
      <c r="A146" s="127" t="s">
        <v>676</v>
      </c>
      <c r="B146" s="49"/>
      <c r="C146" s="49"/>
      <c r="D146" s="49"/>
      <c r="E146" s="49"/>
      <c r="F146" s="49"/>
      <c r="G146" s="49"/>
      <c r="H146" s="49"/>
    </row>
    <row r="147" spans="1:8" ht="12.5" x14ac:dyDescent="0.25">
      <c r="A147" s="127" t="s">
        <v>553</v>
      </c>
      <c r="B147" s="49"/>
      <c r="C147" s="49"/>
      <c r="D147" s="49"/>
      <c r="E147" s="49"/>
      <c r="F147" s="49"/>
      <c r="G147" s="49"/>
      <c r="H147" s="49"/>
    </row>
    <row r="148" spans="1:8" ht="14.4" customHeight="1" x14ac:dyDescent="0.25">
      <c r="A148" s="127"/>
      <c r="B148" s="49"/>
      <c r="C148" s="49"/>
      <c r="D148" s="49"/>
      <c r="E148" s="49"/>
      <c r="F148" s="49"/>
      <c r="G148" s="49"/>
      <c r="H148" s="49"/>
    </row>
    <row r="149" spans="1:8" ht="12.5" x14ac:dyDescent="0.25">
      <c r="A149" s="360" t="s">
        <v>602</v>
      </c>
      <c r="B149" s="49"/>
      <c r="C149" s="49"/>
      <c r="D149" s="49"/>
      <c r="E149" s="49"/>
      <c r="F149" s="49"/>
      <c r="G149" s="49"/>
      <c r="H149" s="49"/>
    </row>
    <row r="150" spans="1:8" ht="115" x14ac:dyDescent="0.25">
      <c r="A150" s="361" t="s">
        <v>554</v>
      </c>
      <c r="B150" s="49"/>
      <c r="C150" s="49"/>
      <c r="D150" s="49"/>
      <c r="E150" s="49"/>
      <c r="F150" s="49"/>
      <c r="G150" s="49"/>
      <c r="H150" s="49"/>
    </row>
    <row r="151" spans="1:8" ht="25.25" customHeight="1" x14ac:dyDescent="0.25">
      <c r="A151" s="361" t="s">
        <v>555</v>
      </c>
      <c r="B151" s="49"/>
      <c r="C151" s="49"/>
      <c r="D151" s="49"/>
      <c r="E151" s="49"/>
      <c r="F151" s="49"/>
      <c r="G151" s="49"/>
      <c r="H151" s="49"/>
    </row>
    <row r="152" spans="1:8" ht="12.5" x14ac:dyDescent="0.25">
      <c r="A152" s="362" t="s">
        <v>603</v>
      </c>
      <c r="B152" s="151"/>
      <c r="C152" s="49"/>
      <c r="D152" s="49"/>
      <c r="E152" s="49"/>
      <c r="F152" s="49"/>
      <c r="G152" s="49"/>
      <c r="H152" s="49"/>
    </row>
    <row r="153" spans="1:8" ht="12.5" x14ac:dyDescent="0.25">
      <c r="A153" s="362" t="s">
        <v>604</v>
      </c>
      <c r="B153" s="151"/>
      <c r="C153" s="49"/>
      <c r="D153" s="49"/>
      <c r="E153" s="49"/>
      <c r="F153" s="49"/>
      <c r="G153" s="49"/>
      <c r="H153" s="49"/>
    </row>
    <row r="154" spans="1:8" ht="81" customHeight="1" x14ac:dyDescent="0.25">
      <c r="A154" s="361" t="s">
        <v>605</v>
      </c>
      <c r="B154" s="49"/>
      <c r="C154" s="49"/>
      <c r="D154" s="49"/>
      <c r="E154" s="49"/>
      <c r="F154" s="49"/>
      <c r="G154" s="49"/>
      <c r="H154" s="49"/>
    </row>
    <row r="155" spans="1:8" ht="57.5" x14ac:dyDescent="0.25">
      <c r="A155" s="361" t="s">
        <v>556</v>
      </c>
      <c r="B155" s="49"/>
      <c r="C155" s="49"/>
      <c r="D155" s="49"/>
      <c r="E155" s="49"/>
      <c r="F155" s="49"/>
      <c r="G155" s="49"/>
      <c r="H155" s="49"/>
    </row>
    <row r="156" spans="1:8" ht="12.5" x14ac:dyDescent="0.25">
      <c r="A156" s="363" t="s">
        <v>606</v>
      </c>
      <c r="B156" s="49"/>
      <c r="C156" s="49"/>
      <c r="D156" s="49"/>
      <c r="E156" s="49"/>
      <c r="F156" s="49"/>
      <c r="G156" s="49"/>
      <c r="H156" s="49"/>
    </row>
    <row r="157" spans="1:8" ht="23" x14ac:dyDescent="0.25">
      <c r="A157" s="361" t="s">
        <v>607</v>
      </c>
      <c r="B157" s="49"/>
      <c r="C157" s="49"/>
      <c r="D157" s="49"/>
      <c r="E157" s="49"/>
      <c r="F157" s="49"/>
      <c r="G157" s="49"/>
      <c r="H157" s="49"/>
    </row>
    <row r="158" spans="1:8" ht="149.5" x14ac:dyDescent="0.25">
      <c r="A158" s="364" t="s">
        <v>608</v>
      </c>
      <c r="B158" s="49"/>
      <c r="C158" s="49"/>
      <c r="D158" s="49"/>
      <c r="E158" s="49"/>
      <c r="F158" s="49"/>
      <c r="G158" s="49"/>
      <c r="H158" s="49"/>
    </row>
    <row r="159" spans="1:8" ht="30.65" customHeight="1" x14ac:dyDescent="0.25">
      <c r="A159" s="360" t="s">
        <v>609</v>
      </c>
      <c r="B159" s="49"/>
      <c r="C159" s="49"/>
      <c r="D159" s="49"/>
      <c r="E159" s="49"/>
      <c r="F159" s="49"/>
      <c r="G159" s="49"/>
      <c r="H159" s="49"/>
    </row>
    <row r="160" spans="1:8" ht="66" customHeight="1" x14ac:dyDescent="0.25">
      <c r="A160" s="361" t="s">
        <v>557</v>
      </c>
      <c r="B160" s="49"/>
      <c r="C160" s="49"/>
      <c r="D160" s="49"/>
      <c r="E160" s="49"/>
      <c r="F160" s="49"/>
      <c r="G160" s="49"/>
      <c r="H160" s="49"/>
    </row>
    <row r="161" spans="1:8" ht="163.25" customHeight="1" x14ac:dyDescent="0.25">
      <c r="A161" s="361" t="s">
        <v>558</v>
      </c>
      <c r="B161" s="49"/>
      <c r="C161" s="49"/>
      <c r="D161" s="49"/>
      <c r="E161" s="49"/>
      <c r="F161" s="49"/>
      <c r="G161" s="49"/>
      <c r="H161" s="49"/>
    </row>
    <row r="162" spans="1:8" ht="57.5" x14ac:dyDescent="0.25">
      <c r="A162" s="361" t="s">
        <v>556</v>
      </c>
      <c r="B162" s="49"/>
      <c r="C162" s="49"/>
      <c r="D162" s="49"/>
      <c r="E162" s="49"/>
      <c r="F162" s="49"/>
      <c r="G162" s="49"/>
      <c r="H162" s="49"/>
    </row>
    <row r="163" spans="1:8" ht="12.5" x14ac:dyDescent="0.25">
      <c r="A163" s="360"/>
      <c r="B163" s="49"/>
      <c r="C163" s="49"/>
      <c r="D163" s="49"/>
      <c r="E163" s="49"/>
      <c r="F163" s="49"/>
      <c r="G163" s="49"/>
      <c r="H163" s="49"/>
    </row>
    <row r="164" spans="1:8" ht="12.5" x14ac:dyDescent="0.25">
      <c r="A164" s="128" t="s">
        <v>540</v>
      </c>
      <c r="B164" s="49"/>
      <c r="C164" s="49"/>
      <c r="D164" s="49"/>
      <c r="E164" s="49"/>
      <c r="F164" s="49"/>
      <c r="G164" s="49"/>
      <c r="H164" s="49"/>
    </row>
    <row r="165" spans="1:8" ht="12.5" x14ac:dyDescent="0.25">
      <c r="A165" s="128"/>
      <c r="B165" s="49"/>
      <c r="C165" s="49"/>
      <c r="D165" s="49"/>
      <c r="E165" s="49"/>
      <c r="F165" s="49"/>
      <c r="G165" s="49"/>
      <c r="H165" s="49"/>
    </row>
    <row r="166" spans="1:8" ht="80.5" x14ac:dyDescent="0.25">
      <c r="A166" s="127" t="s">
        <v>559</v>
      </c>
      <c r="B166" s="49"/>
      <c r="C166" s="49"/>
      <c r="D166" s="49"/>
      <c r="E166" s="49"/>
      <c r="F166" s="49"/>
      <c r="G166" s="49"/>
      <c r="H166" s="49"/>
    </row>
    <row r="167" spans="1:8" ht="12.5" x14ac:dyDescent="0.25">
      <c r="A167" s="127" t="s">
        <v>560</v>
      </c>
      <c r="B167" s="49"/>
      <c r="C167" s="49"/>
      <c r="D167" s="49"/>
      <c r="E167" s="49"/>
      <c r="F167" s="49"/>
      <c r="G167" s="49"/>
      <c r="H167" s="49"/>
    </row>
    <row r="168" spans="1:8" ht="12.5" x14ac:dyDescent="0.25">
      <c r="A168" s="365" t="s">
        <v>561</v>
      </c>
      <c r="B168" s="49"/>
      <c r="C168" s="49"/>
      <c r="D168" s="49"/>
      <c r="E168" s="49"/>
      <c r="F168" s="49"/>
      <c r="G168" s="49"/>
      <c r="H168" s="49"/>
    </row>
    <row r="169" spans="1:8" ht="12.5" x14ac:dyDescent="0.25">
      <c r="A169" s="365" t="s">
        <v>562</v>
      </c>
      <c r="B169" s="49"/>
      <c r="C169" s="49"/>
      <c r="D169" s="49"/>
      <c r="E169" s="49"/>
      <c r="F169" s="49"/>
      <c r="G169" s="49"/>
      <c r="H169" s="49"/>
    </row>
    <row r="170" spans="1:8" ht="12.5" x14ac:dyDescent="0.25">
      <c r="A170" s="365" t="s">
        <v>563</v>
      </c>
      <c r="B170" s="49"/>
      <c r="C170" s="49"/>
      <c r="D170" s="49"/>
      <c r="E170" s="49"/>
      <c r="F170" s="49"/>
      <c r="G170" s="49"/>
      <c r="H170" s="49"/>
    </row>
    <row r="171" spans="1:8" ht="12.5" x14ac:dyDescent="0.25">
      <c r="A171" s="365" t="s">
        <v>564</v>
      </c>
      <c r="B171" s="49"/>
      <c r="C171" s="49"/>
      <c r="D171" s="49"/>
      <c r="E171" s="49"/>
      <c r="F171" s="49"/>
      <c r="G171" s="49"/>
      <c r="H171" s="49"/>
    </row>
    <row r="172" spans="1:8" ht="46" x14ac:dyDescent="0.25">
      <c r="A172" s="127" t="s">
        <v>565</v>
      </c>
      <c r="B172" s="49"/>
      <c r="C172" s="49"/>
      <c r="D172" s="49"/>
      <c r="E172" s="49"/>
      <c r="F172" s="49"/>
      <c r="G172" s="49"/>
      <c r="H172" s="49"/>
    </row>
    <row r="173" spans="1:8" ht="23" x14ac:dyDescent="0.25">
      <c r="A173" s="127" t="s">
        <v>566</v>
      </c>
      <c r="B173" s="49"/>
      <c r="C173" s="49"/>
      <c r="D173" s="49"/>
      <c r="E173" s="49"/>
      <c r="F173" s="49"/>
      <c r="G173" s="49"/>
      <c r="H173" s="49"/>
    </row>
    <row r="174" spans="1:8" ht="12.5" x14ac:dyDescent="0.25">
      <c r="A174" s="365" t="s">
        <v>567</v>
      </c>
      <c r="B174" s="49"/>
      <c r="C174" s="49"/>
      <c r="D174" s="49"/>
      <c r="E174" s="49"/>
      <c r="F174" s="49"/>
      <c r="G174" s="49"/>
      <c r="H174" s="49"/>
    </row>
    <row r="175" spans="1:8" ht="23" customHeight="1" x14ac:dyDescent="0.25">
      <c r="A175" s="365" t="s">
        <v>568</v>
      </c>
      <c r="B175" s="49"/>
      <c r="C175" s="49"/>
      <c r="D175" s="49"/>
      <c r="E175" s="49"/>
      <c r="F175" s="49"/>
      <c r="G175" s="49"/>
      <c r="H175" s="49"/>
    </row>
    <row r="176" spans="1:8" ht="46" x14ac:dyDescent="0.25">
      <c r="A176" s="127" t="s">
        <v>610</v>
      </c>
      <c r="B176" s="49"/>
      <c r="C176" s="49"/>
      <c r="D176" s="49"/>
      <c r="E176" s="49"/>
      <c r="F176" s="49"/>
      <c r="G176" s="49"/>
      <c r="H176" s="49"/>
    </row>
    <row r="177" spans="1:8" ht="12.5" x14ac:dyDescent="0.25">
      <c r="A177" s="136" t="s">
        <v>569</v>
      </c>
      <c r="B177" s="49"/>
      <c r="C177" s="49"/>
      <c r="D177" s="49"/>
      <c r="E177" s="49"/>
      <c r="F177" s="49"/>
      <c r="G177" s="49"/>
      <c r="H177" s="49"/>
    </row>
    <row r="178" spans="1:8" ht="69" x14ac:dyDescent="0.25">
      <c r="A178" s="361" t="s">
        <v>570</v>
      </c>
      <c r="B178" s="49"/>
      <c r="C178" s="49"/>
      <c r="D178" s="49"/>
      <c r="E178" s="49"/>
      <c r="F178" s="49"/>
      <c r="G178" s="49"/>
      <c r="H178" s="49"/>
    </row>
    <row r="179" spans="1:8" ht="97.75" customHeight="1" x14ac:dyDescent="0.25">
      <c r="A179" s="361" t="s">
        <v>611</v>
      </c>
      <c r="B179" s="49"/>
      <c r="C179" s="49"/>
      <c r="D179" s="49"/>
      <c r="E179" s="49"/>
      <c r="F179" s="49"/>
      <c r="G179" s="49"/>
      <c r="H179" s="49"/>
    </row>
    <row r="180" spans="1:8" ht="92" x14ac:dyDescent="0.25">
      <c r="A180" s="361" t="s">
        <v>612</v>
      </c>
      <c r="B180" s="49"/>
      <c r="C180" s="49"/>
      <c r="D180" s="49"/>
      <c r="E180" s="49"/>
      <c r="F180" s="49"/>
      <c r="G180" s="49"/>
      <c r="H180" s="49"/>
    </row>
    <row r="181" spans="1:8" ht="12.5" x14ac:dyDescent="0.25">
      <c r="A181" s="361"/>
      <c r="B181" s="49"/>
      <c r="C181" s="49"/>
      <c r="D181" s="49"/>
      <c r="E181" s="49"/>
      <c r="F181" s="49"/>
      <c r="G181" s="49"/>
      <c r="H181" s="49"/>
    </row>
    <row r="182" spans="1:8" ht="14" x14ac:dyDescent="0.25">
      <c r="A182" s="366" t="s">
        <v>613</v>
      </c>
      <c r="B182" s="49"/>
      <c r="C182" s="49"/>
      <c r="D182" s="49"/>
      <c r="E182" s="49"/>
      <c r="F182" s="49"/>
      <c r="G182" s="49"/>
      <c r="H182" s="49"/>
    </row>
    <row r="183" spans="1:8" ht="207" x14ac:dyDescent="0.25">
      <c r="A183" s="361" t="s">
        <v>614</v>
      </c>
      <c r="B183" s="49"/>
      <c r="C183" s="49"/>
      <c r="D183" s="49"/>
      <c r="E183" s="49"/>
      <c r="F183" s="49"/>
      <c r="G183" s="49"/>
      <c r="H183" s="49"/>
    </row>
    <row r="184" spans="1:8" ht="12.5" x14ac:dyDescent="0.25">
      <c r="A184" s="364"/>
      <c r="B184" s="49"/>
      <c r="C184" s="49"/>
      <c r="D184" s="49"/>
      <c r="E184" s="49"/>
      <c r="F184" s="49"/>
      <c r="G184" s="49"/>
      <c r="H184" s="49"/>
    </row>
    <row r="185" spans="1:8" ht="14" x14ac:dyDescent="0.25">
      <c r="A185" s="367" t="s">
        <v>572</v>
      </c>
      <c r="B185" s="49"/>
      <c r="C185" s="49"/>
      <c r="D185" s="49"/>
      <c r="E185" s="49"/>
      <c r="F185" s="49"/>
      <c r="G185" s="49"/>
      <c r="H185" s="49"/>
    </row>
    <row r="186" spans="1:8" ht="57.5" x14ac:dyDescent="0.25">
      <c r="A186" s="361" t="s">
        <v>615</v>
      </c>
      <c r="B186" s="49"/>
      <c r="C186" s="49"/>
      <c r="D186" s="49"/>
      <c r="E186" s="49"/>
      <c r="F186" s="49"/>
      <c r="G186" s="49"/>
      <c r="H186" s="49"/>
    </row>
    <row r="187" spans="1:8" ht="12.5" x14ac:dyDescent="0.25">
      <c r="A187" s="361"/>
      <c r="B187" s="49"/>
      <c r="C187" s="49"/>
      <c r="D187" s="49"/>
      <c r="E187" s="49"/>
      <c r="F187" s="49"/>
      <c r="G187" s="49"/>
      <c r="H187" s="49"/>
    </row>
    <row r="188" spans="1:8" ht="12.5" x14ac:dyDescent="0.25">
      <c r="A188" s="361"/>
      <c r="B188" s="49"/>
      <c r="C188" s="49"/>
      <c r="D188" s="49"/>
      <c r="E188" s="49"/>
      <c r="F188" s="49"/>
      <c r="G188" s="49"/>
      <c r="H188" s="49"/>
    </row>
    <row r="189" spans="1:8" ht="12.5" x14ac:dyDescent="0.25">
      <c r="A189" s="128" t="s">
        <v>616</v>
      </c>
      <c r="B189" s="49"/>
      <c r="C189" s="49"/>
      <c r="D189" s="49"/>
      <c r="E189" s="49"/>
      <c r="F189" s="49"/>
      <c r="G189" s="49"/>
      <c r="H189" s="49"/>
    </row>
    <row r="190" spans="1:8" ht="72.650000000000006" customHeight="1" x14ac:dyDescent="0.25">
      <c r="A190" s="361" t="s">
        <v>617</v>
      </c>
      <c r="B190" s="49"/>
      <c r="C190" s="49"/>
      <c r="D190" s="49"/>
      <c r="E190" s="49"/>
      <c r="F190" s="49"/>
      <c r="G190" s="49"/>
      <c r="H190" s="49"/>
    </row>
    <row r="191" spans="1:8" ht="46" x14ac:dyDescent="0.25">
      <c r="A191" s="361" t="s">
        <v>571</v>
      </c>
      <c r="B191" s="49"/>
      <c r="C191" s="49"/>
      <c r="D191" s="49"/>
      <c r="E191" s="49"/>
      <c r="F191" s="49"/>
      <c r="G191" s="49"/>
      <c r="H191" s="49"/>
    </row>
    <row r="192" spans="1:8" ht="34.5" x14ac:dyDescent="0.25">
      <c r="A192" s="361" t="s">
        <v>618</v>
      </c>
      <c r="B192" s="49"/>
      <c r="C192" s="49"/>
      <c r="D192" s="49"/>
      <c r="E192" s="49"/>
      <c r="F192" s="49"/>
      <c r="G192" s="49"/>
      <c r="H192" s="49"/>
    </row>
    <row r="193" spans="1:8" ht="12.5" x14ac:dyDescent="0.25">
      <c r="A193"/>
      <c r="B193" s="49"/>
      <c r="C193" s="49"/>
      <c r="D193" s="49"/>
      <c r="E193" s="49"/>
      <c r="F193" s="49"/>
      <c r="G193" s="49"/>
      <c r="H193" s="49"/>
    </row>
    <row r="194" spans="1:8" ht="12.5" x14ac:dyDescent="0.25">
      <c r="A194" s="128" t="s">
        <v>489</v>
      </c>
      <c r="B194" s="49"/>
      <c r="C194" s="49"/>
      <c r="D194" s="49"/>
      <c r="E194" s="49"/>
      <c r="F194" s="49"/>
      <c r="G194" s="49"/>
      <c r="H194" s="49"/>
    </row>
    <row r="195" spans="1:8" ht="46" x14ac:dyDescent="0.25">
      <c r="A195" s="361" t="s">
        <v>573</v>
      </c>
      <c r="B195" s="49"/>
      <c r="C195" s="49"/>
      <c r="D195" s="49"/>
      <c r="E195" s="49"/>
      <c r="F195" s="49"/>
      <c r="G195" s="49"/>
      <c r="H195" s="49"/>
    </row>
    <row r="196" spans="1:8" ht="12.5" x14ac:dyDescent="0.25">
      <c r="A196" s="368"/>
      <c r="B196" s="49"/>
      <c r="C196" s="49"/>
      <c r="D196" s="49"/>
      <c r="E196" s="49"/>
      <c r="F196" s="49"/>
      <c r="G196" s="49"/>
      <c r="H196" s="49"/>
    </row>
    <row r="197" spans="1:8" ht="12.5" x14ac:dyDescent="0.25">
      <c r="A197" s="128" t="s">
        <v>574</v>
      </c>
      <c r="B197" s="49"/>
      <c r="C197" s="49"/>
      <c r="D197" s="49"/>
      <c r="E197" s="49"/>
      <c r="F197" s="49"/>
      <c r="G197" s="49"/>
      <c r="H197" s="49"/>
    </row>
    <row r="198" spans="1:8" ht="69" x14ac:dyDescent="0.25">
      <c r="A198" s="361" t="s">
        <v>619</v>
      </c>
      <c r="B198" s="49"/>
      <c r="C198" s="49"/>
      <c r="D198" s="49"/>
      <c r="E198" s="49"/>
      <c r="F198" s="49"/>
      <c r="G198" s="49"/>
      <c r="H198" s="49"/>
    </row>
    <row r="199" spans="1:8" ht="12.5" x14ac:dyDescent="0.25">
      <c r="A199" s="128" t="s">
        <v>490</v>
      </c>
      <c r="B199" s="49"/>
      <c r="C199" s="49"/>
      <c r="D199" s="49"/>
      <c r="E199" s="49"/>
      <c r="F199" s="49"/>
      <c r="G199" s="49"/>
      <c r="H199" s="49"/>
    </row>
    <row r="200" spans="1:8" ht="34.5" x14ac:dyDescent="0.25">
      <c r="A200" s="361" t="s">
        <v>575</v>
      </c>
      <c r="B200" s="49"/>
      <c r="C200" s="49"/>
      <c r="D200" s="49"/>
      <c r="E200" s="49"/>
      <c r="F200" s="49"/>
      <c r="G200" s="49"/>
      <c r="H200" s="49"/>
    </row>
    <row r="201" spans="1:8" ht="45.65" customHeight="1" x14ac:dyDescent="0.25">
      <c r="A201" s="128" t="s">
        <v>576</v>
      </c>
      <c r="B201" s="49"/>
      <c r="C201" s="49"/>
      <c r="D201" s="49"/>
      <c r="E201" s="49"/>
      <c r="F201" s="49"/>
      <c r="G201" s="49"/>
      <c r="H201" s="49"/>
    </row>
    <row r="202" spans="1:8" ht="12.5" x14ac:dyDescent="0.25">
      <c r="A202" s="368" t="s">
        <v>620</v>
      </c>
      <c r="B202" s="49"/>
      <c r="C202" s="49"/>
      <c r="D202" s="49"/>
      <c r="E202" s="49"/>
      <c r="F202" s="49"/>
      <c r="G202" s="49"/>
      <c r="H202" s="49"/>
    </row>
    <row r="203" spans="1:8" ht="149.5" x14ac:dyDescent="0.25">
      <c r="A203" s="364" t="s">
        <v>621</v>
      </c>
      <c r="B203" s="49"/>
      <c r="C203" s="49"/>
      <c r="D203" s="49"/>
      <c r="E203" s="49"/>
      <c r="F203" s="49"/>
      <c r="G203" s="49"/>
      <c r="H203" s="49"/>
    </row>
    <row r="204" spans="1:8" ht="12.5" x14ac:dyDescent="0.25">
      <c r="A204" s="361"/>
      <c r="B204" s="49"/>
      <c r="C204" s="49"/>
      <c r="D204" s="49"/>
      <c r="E204" s="49"/>
      <c r="F204" s="49"/>
      <c r="G204" s="49"/>
      <c r="H204" s="49"/>
    </row>
    <row r="205" spans="1:8" ht="12.5" x14ac:dyDescent="0.25">
      <c r="A205" s="128" t="s">
        <v>577</v>
      </c>
      <c r="B205" s="49"/>
      <c r="C205" s="49"/>
      <c r="D205" s="49"/>
      <c r="E205" s="49"/>
      <c r="F205" s="49"/>
      <c r="G205" s="49"/>
      <c r="H205" s="49"/>
    </row>
    <row r="206" spans="1:8" ht="69" x14ac:dyDescent="0.25">
      <c r="A206" s="127" t="s">
        <v>622</v>
      </c>
      <c r="B206" s="49"/>
      <c r="C206" s="49"/>
      <c r="D206" s="49"/>
      <c r="E206" s="49"/>
      <c r="F206" s="49"/>
      <c r="G206" s="49"/>
      <c r="H206" s="49"/>
    </row>
    <row r="207" spans="1:8" ht="12.5" x14ac:dyDescent="0.25">
      <c r="A207" s="127"/>
      <c r="B207" s="49"/>
      <c r="C207" s="49"/>
      <c r="D207" s="49"/>
      <c r="E207" s="49"/>
      <c r="F207" s="49"/>
      <c r="G207" s="49"/>
      <c r="H207" s="49"/>
    </row>
    <row r="208" spans="1:8" ht="14" x14ac:dyDescent="0.25">
      <c r="A208" s="369" t="s">
        <v>578</v>
      </c>
      <c r="B208" s="150"/>
      <c r="C208" s="49"/>
      <c r="D208" s="49"/>
      <c r="E208" s="49"/>
      <c r="F208" s="49"/>
      <c r="G208" s="49"/>
      <c r="H208" s="49"/>
    </row>
    <row r="209" spans="1:8" ht="46" x14ac:dyDescent="0.25">
      <c r="A209" s="127" t="s">
        <v>623</v>
      </c>
      <c r="B209" s="49"/>
      <c r="C209" s="49"/>
      <c r="D209" s="49"/>
      <c r="E209" s="49"/>
      <c r="F209" s="49"/>
      <c r="G209" s="49"/>
      <c r="H209" s="49"/>
    </row>
    <row r="210" spans="1:8" ht="14" x14ac:dyDescent="0.25">
      <c r="A210" s="127" t="s">
        <v>624</v>
      </c>
      <c r="B210" s="49"/>
      <c r="C210" s="49"/>
      <c r="D210" s="49"/>
      <c r="E210" s="49"/>
      <c r="F210" s="49"/>
      <c r="G210" s="49"/>
      <c r="H210" s="49"/>
    </row>
    <row r="211" spans="1:8" ht="34.5" x14ac:dyDescent="0.25">
      <c r="A211" s="127" t="s">
        <v>625</v>
      </c>
      <c r="B211" s="49"/>
      <c r="C211" s="49"/>
      <c r="D211" s="49"/>
      <c r="E211" s="49"/>
      <c r="F211" s="49"/>
      <c r="G211" s="49"/>
      <c r="H211" s="49"/>
    </row>
    <row r="212" spans="1:8" ht="12.5" x14ac:dyDescent="0.25">
      <c r="A212" s="127" t="s">
        <v>626</v>
      </c>
      <c r="B212" s="49"/>
      <c r="C212" s="49"/>
      <c r="D212" s="49"/>
      <c r="E212" s="49"/>
      <c r="F212" s="49"/>
      <c r="G212" s="49"/>
      <c r="H212" s="49"/>
    </row>
    <row r="213" spans="1:8" ht="23" x14ac:dyDescent="0.25">
      <c r="A213" s="127" t="s">
        <v>627</v>
      </c>
      <c r="B213" s="49"/>
      <c r="C213" s="49"/>
      <c r="D213" s="49"/>
      <c r="E213" s="49"/>
      <c r="F213" s="49"/>
      <c r="G213" s="49"/>
      <c r="H213" s="49"/>
    </row>
    <row r="214" spans="1:8" ht="12.5" x14ac:dyDescent="0.25">
      <c r="A214" s="127" t="s">
        <v>628</v>
      </c>
      <c r="B214" s="49"/>
      <c r="C214" s="49"/>
      <c r="D214" s="49"/>
      <c r="E214" s="49"/>
      <c r="F214" s="49"/>
      <c r="G214" s="49"/>
      <c r="H214" s="49"/>
    </row>
    <row r="215" spans="1:8" ht="23" x14ac:dyDescent="0.25">
      <c r="A215" s="127" t="s">
        <v>629</v>
      </c>
      <c r="B215" s="49"/>
      <c r="C215" s="49"/>
      <c r="D215" s="49"/>
      <c r="E215" s="49"/>
      <c r="F215" s="49"/>
      <c r="G215" s="49"/>
      <c r="H215" s="49"/>
    </row>
    <row r="216" spans="1:8" ht="12.5" x14ac:dyDescent="0.25">
      <c r="A216" s="127"/>
      <c r="B216" s="49"/>
      <c r="C216" s="49"/>
      <c r="D216" s="49"/>
      <c r="E216" s="49"/>
      <c r="F216" s="49"/>
      <c r="G216" s="49"/>
      <c r="H216" s="49"/>
    </row>
    <row r="217" spans="1:8" ht="12.5" x14ac:dyDescent="0.25">
      <c r="A217" s="127"/>
      <c r="B217" s="49"/>
      <c r="C217" s="49"/>
      <c r="D217" s="49"/>
      <c r="E217" s="49"/>
      <c r="F217" s="49"/>
      <c r="G217" s="49"/>
      <c r="H217" s="49"/>
    </row>
    <row r="218" spans="1:8" ht="12.5" x14ac:dyDescent="0.25">
      <c r="A218" s="359" t="s">
        <v>695</v>
      </c>
      <c r="B218" s="49"/>
      <c r="C218" s="49"/>
      <c r="D218" s="49"/>
      <c r="E218" s="49"/>
      <c r="F218" s="49"/>
      <c r="G218" s="49"/>
      <c r="H218" s="49"/>
    </row>
    <row r="219" spans="1:8" ht="84.65" customHeight="1" x14ac:dyDescent="0.25">
      <c r="A219" s="127" t="s">
        <v>696</v>
      </c>
      <c r="B219" s="49"/>
      <c r="C219" s="49"/>
      <c r="D219" s="49"/>
      <c r="E219" s="49"/>
      <c r="F219" s="49"/>
      <c r="G219" s="49"/>
      <c r="H219" s="49"/>
    </row>
    <row r="220" spans="1:8" ht="103.25" customHeight="1" x14ac:dyDescent="0.25">
      <c r="A220" s="127" t="s">
        <v>579</v>
      </c>
      <c r="B220" s="49"/>
      <c r="C220" s="49"/>
      <c r="D220" s="49"/>
      <c r="E220" s="49"/>
      <c r="F220" s="49"/>
      <c r="G220" s="49"/>
      <c r="H220" s="49"/>
    </row>
    <row r="221" spans="1:8" ht="12.5" x14ac:dyDescent="0.25">
      <c r="A221" s="128" t="s">
        <v>580</v>
      </c>
      <c r="B221" s="49"/>
      <c r="C221" s="49"/>
      <c r="D221" s="49"/>
      <c r="E221" s="49"/>
      <c r="F221" s="49"/>
      <c r="G221" s="49"/>
      <c r="H221" s="49"/>
    </row>
    <row r="222" spans="1:8" ht="57.5" x14ac:dyDescent="0.25">
      <c r="A222" s="140" t="s">
        <v>630</v>
      </c>
      <c r="B222" s="49"/>
      <c r="C222" s="49"/>
      <c r="D222" s="49"/>
      <c r="E222" s="49"/>
      <c r="F222" s="49"/>
      <c r="G222" s="49"/>
      <c r="H222" s="49"/>
    </row>
    <row r="223" spans="1:8" ht="12.5" x14ac:dyDescent="0.25">
      <c r="A223" s="127"/>
      <c r="B223" s="49"/>
      <c r="C223" s="49"/>
      <c r="D223" s="49"/>
      <c r="E223" s="49"/>
      <c r="F223" s="49"/>
      <c r="G223" s="49"/>
      <c r="H223" s="49"/>
    </row>
    <row r="224" spans="1:8" ht="12.5" x14ac:dyDescent="0.25">
      <c r="A224" s="128" t="s">
        <v>581</v>
      </c>
      <c r="B224" s="49"/>
      <c r="C224" s="49"/>
      <c r="D224" s="49"/>
      <c r="E224" s="49"/>
      <c r="F224" s="49"/>
      <c r="G224" s="49"/>
      <c r="H224" s="49"/>
    </row>
    <row r="225" spans="1:8" ht="115" x14ac:dyDescent="0.25">
      <c r="A225" s="127" t="s">
        <v>697</v>
      </c>
      <c r="B225" s="49"/>
      <c r="C225" s="49"/>
      <c r="D225" s="49"/>
      <c r="E225" s="49"/>
      <c r="F225" s="49"/>
      <c r="G225" s="49"/>
      <c r="H225" s="49"/>
    </row>
    <row r="226" spans="1:8" ht="12.5" x14ac:dyDescent="0.25">
      <c r="A226" s="128" t="s">
        <v>582</v>
      </c>
      <c r="B226" s="49"/>
      <c r="C226" s="49"/>
      <c r="D226" s="49"/>
      <c r="E226" s="49"/>
      <c r="F226" s="49"/>
      <c r="G226" s="49"/>
      <c r="H226" s="49"/>
    </row>
    <row r="227" spans="1:8" ht="57.5" x14ac:dyDescent="0.25">
      <c r="A227" s="127" t="s">
        <v>631</v>
      </c>
      <c r="B227" s="49"/>
      <c r="C227" s="49"/>
      <c r="D227" s="49"/>
      <c r="E227" s="49"/>
      <c r="F227" s="49"/>
      <c r="G227" s="49"/>
      <c r="H227" s="49"/>
    </row>
    <row r="228" spans="1:8" ht="12.5" x14ac:dyDescent="0.25">
      <c r="A228" s="127"/>
      <c r="B228" s="49"/>
      <c r="C228" s="49"/>
      <c r="D228" s="49"/>
      <c r="E228" s="49"/>
      <c r="F228" s="49"/>
      <c r="G228" s="49"/>
      <c r="H228" s="49"/>
    </row>
    <row r="229" spans="1:8" ht="12.5" x14ac:dyDescent="0.25">
      <c r="A229" s="128" t="s">
        <v>583</v>
      </c>
      <c r="B229" s="49"/>
      <c r="C229" s="49"/>
      <c r="D229" s="49"/>
      <c r="E229" s="49"/>
      <c r="F229" s="49"/>
      <c r="G229" s="49"/>
      <c r="H229" s="49"/>
    </row>
    <row r="230" spans="1:8" ht="46" x14ac:dyDescent="0.25">
      <c r="A230" s="127" t="s">
        <v>632</v>
      </c>
      <c r="B230" s="49"/>
      <c r="C230" s="49"/>
      <c r="D230" s="49"/>
      <c r="E230" s="49"/>
      <c r="F230" s="49"/>
      <c r="G230" s="49"/>
      <c r="H230" s="49"/>
    </row>
    <row r="231" spans="1:8" ht="12.5" x14ac:dyDescent="0.25">
      <c r="A231" s="370"/>
      <c r="B231" s="49"/>
      <c r="C231" s="49"/>
      <c r="D231" s="49"/>
      <c r="E231" s="49"/>
      <c r="F231" s="49"/>
      <c r="G231" s="49"/>
      <c r="H231" s="49"/>
    </row>
    <row r="232" spans="1:8" ht="12.5" x14ac:dyDescent="0.25">
      <c r="A232" s="128" t="s">
        <v>584</v>
      </c>
      <c r="B232" s="49"/>
      <c r="C232" s="49"/>
      <c r="D232" s="49"/>
      <c r="E232" s="49"/>
      <c r="F232" s="49"/>
      <c r="G232" s="49"/>
      <c r="H232" s="49"/>
    </row>
    <row r="233" spans="1:8" ht="96" customHeight="1" x14ac:dyDescent="0.25">
      <c r="A233" s="127" t="s">
        <v>585</v>
      </c>
      <c r="B233" s="49"/>
      <c r="C233" s="49"/>
      <c r="D233" s="49"/>
      <c r="E233" s="49"/>
      <c r="F233" s="49"/>
      <c r="G233" s="49"/>
      <c r="H233" s="49"/>
    </row>
    <row r="234" spans="1:8" ht="12.5" x14ac:dyDescent="0.25">
      <c r="A234" s="128" t="s">
        <v>586</v>
      </c>
      <c r="B234" s="49"/>
      <c r="C234" s="49"/>
      <c r="D234" s="49"/>
      <c r="E234" s="49"/>
      <c r="F234" s="49"/>
      <c r="G234" s="49"/>
      <c r="H234" s="49"/>
    </row>
    <row r="235" spans="1:8" ht="69" x14ac:dyDescent="0.25">
      <c r="A235" s="127" t="s">
        <v>633</v>
      </c>
      <c r="B235" s="49"/>
      <c r="C235" s="49"/>
      <c r="D235" s="49"/>
      <c r="E235" s="49"/>
      <c r="F235" s="49"/>
      <c r="G235" s="49"/>
      <c r="H235" s="49"/>
    </row>
    <row r="236" spans="1:8" ht="12.5" x14ac:dyDescent="0.25">
      <c r="A236" s="127"/>
      <c r="B236" s="49"/>
      <c r="C236" s="49"/>
      <c r="D236" s="49"/>
      <c r="E236" s="49"/>
      <c r="F236" s="49"/>
      <c r="G236" s="49"/>
      <c r="H236" s="49"/>
    </row>
    <row r="237" spans="1:8" ht="12.5" x14ac:dyDescent="0.25">
      <c r="A237" s="128" t="s">
        <v>634</v>
      </c>
      <c r="B237" s="49"/>
      <c r="C237" s="49"/>
      <c r="D237" s="49"/>
      <c r="E237" s="49"/>
      <c r="F237" s="49"/>
      <c r="G237" s="49"/>
      <c r="H237" s="49"/>
    </row>
    <row r="238" spans="1:8" ht="69" x14ac:dyDescent="0.25">
      <c r="A238" s="127" t="s">
        <v>635</v>
      </c>
      <c r="B238" s="49"/>
      <c r="C238" s="49"/>
      <c r="D238" s="49"/>
      <c r="E238" s="49"/>
      <c r="F238" s="49"/>
      <c r="G238" s="49"/>
      <c r="H238" s="49"/>
    </row>
    <row r="239" spans="1:8" ht="12.5" x14ac:dyDescent="0.25">
      <c r="A239" s="127"/>
      <c r="B239" s="49"/>
      <c r="C239" s="49"/>
      <c r="D239" s="49"/>
      <c r="E239" s="49"/>
      <c r="F239" s="49"/>
      <c r="G239" s="49"/>
      <c r="H239" s="49"/>
    </row>
    <row r="240" spans="1:8" ht="11.5" customHeight="1" x14ac:dyDescent="0.25">
      <c r="A240" s="128" t="s">
        <v>587</v>
      </c>
      <c r="B240" s="49"/>
      <c r="C240" s="49"/>
      <c r="D240" s="49"/>
      <c r="E240" s="49"/>
      <c r="F240" s="49"/>
      <c r="G240" s="49"/>
      <c r="H240" s="49"/>
    </row>
    <row r="241" spans="1:8" ht="92" x14ac:dyDescent="0.25">
      <c r="A241" s="140" t="s">
        <v>636</v>
      </c>
      <c r="B241" s="49"/>
      <c r="C241" s="49"/>
      <c r="D241" s="49"/>
      <c r="E241" s="49"/>
      <c r="F241" s="49"/>
      <c r="G241" s="49"/>
      <c r="H241" s="49"/>
    </row>
    <row r="242" spans="1:8" ht="12.5" x14ac:dyDescent="0.25">
      <c r="A242" s="140"/>
      <c r="B242" s="49"/>
      <c r="C242" s="49"/>
      <c r="D242" s="49"/>
      <c r="E242" s="49"/>
      <c r="F242" s="49"/>
      <c r="G242" s="49"/>
      <c r="H242" s="49"/>
    </row>
    <row r="243" spans="1:8" ht="12.5" x14ac:dyDescent="0.25">
      <c r="A243" s="128" t="s">
        <v>588</v>
      </c>
      <c r="B243" s="49"/>
      <c r="C243" s="49"/>
      <c r="D243" s="49"/>
      <c r="E243" s="49"/>
      <c r="F243" s="49"/>
      <c r="G243" s="49"/>
      <c r="H243" s="49"/>
    </row>
    <row r="244" spans="1:8" ht="88.25" customHeight="1" x14ac:dyDescent="0.25">
      <c r="A244" s="127" t="s">
        <v>698</v>
      </c>
      <c r="B244" s="49"/>
      <c r="C244" s="49"/>
      <c r="D244" s="49"/>
      <c r="E244" s="49"/>
      <c r="F244" s="49"/>
      <c r="G244" s="49"/>
      <c r="H244" s="49"/>
    </row>
    <row r="245" spans="1:8" ht="12.5" x14ac:dyDescent="0.25">
      <c r="A245" s="128" t="s">
        <v>589</v>
      </c>
      <c r="B245" s="49"/>
      <c r="C245" s="49"/>
      <c r="D245" s="49"/>
      <c r="E245" s="49"/>
      <c r="F245" s="49"/>
      <c r="G245" s="49"/>
      <c r="H245" s="49"/>
    </row>
    <row r="246" spans="1:8" ht="34.5" x14ac:dyDescent="0.25">
      <c r="A246" s="127" t="s">
        <v>590</v>
      </c>
      <c r="B246" s="49"/>
      <c r="C246" s="49"/>
      <c r="D246" s="49"/>
      <c r="E246" s="49"/>
      <c r="F246" s="49"/>
      <c r="G246" s="49"/>
      <c r="H246" s="49"/>
    </row>
    <row r="247" spans="1:8" ht="12.5" x14ac:dyDescent="0.25">
      <c r="A247" s="370"/>
      <c r="B247" s="49"/>
      <c r="C247" s="49"/>
      <c r="D247" s="49"/>
      <c r="E247" s="49"/>
      <c r="F247" s="49"/>
      <c r="G247" s="49"/>
      <c r="H247" s="49"/>
    </row>
    <row r="248" spans="1:8" ht="12.5" x14ac:dyDescent="0.25">
      <c r="A248" s="370"/>
      <c r="B248" s="49"/>
      <c r="C248" s="49"/>
      <c r="D248" s="49"/>
      <c r="E248" s="49"/>
      <c r="F248" s="49"/>
      <c r="G248" s="49"/>
      <c r="H248" s="49"/>
    </row>
    <row r="249" spans="1:8" ht="12.5" x14ac:dyDescent="0.25">
      <c r="A249" s="359" t="s">
        <v>592</v>
      </c>
      <c r="B249" s="49"/>
      <c r="C249" s="49"/>
      <c r="D249" s="49"/>
      <c r="E249" s="49"/>
      <c r="F249" s="49"/>
      <c r="G249" s="49"/>
      <c r="H249" s="49"/>
    </row>
    <row r="250" spans="1:8" ht="12.5" x14ac:dyDescent="0.25">
      <c r="A250" s="125"/>
      <c r="B250" s="49"/>
      <c r="C250" s="49"/>
      <c r="D250" s="49"/>
      <c r="E250" s="49"/>
      <c r="F250" s="49"/>
      <c r="G250" s="49"/>
      <c r="H250" s="49"/>
    </row>
    <row r="251" spans="1:8" ht="34.5" x14ac:dyDescent="0.25">
      <c r="A251" s="127" t="s">
        <v>677</v>
      </c>
      <c r="B251" s="49"/>
      <c r="C251" s="49"/>
      <c r="D251" s="49"/>
      <c r="E251" s="49"/>
      <c r="F251" s="49"/>
      <c r="G251" s="49"/>
      <c r="H251" s="49"/>
    </row>
    <row r="252" spans="1:8" ht="12.5" x14ac:dyDescent="0.25">
      <c r="A252" s="127"/>
      <c r="B252" s="49"/>
      <c r="C252" s="49"/>
      <c r="D252" s="49"/>
      <c r="E252" s="49"/>
      <c r="F252" s="49"/>
      <c r="G252" s="49"/>
      <c r="H252" s="49"/>
    </row>
    <row r="253" spans="1:8" ht="12.5" x14ac:dyDescent="0.25">
      <c r="A253" s="139" t="s">
        <v>521</v>
      </c>
      <c r="B253" s="49"/>
      <c r="C253" s="49"/>
      <c r="D253" s="49"/>
      <c r="E253" s="49"/>
      <c r="F253" s="49"/>
      <c r="G253" s="49"/>
      <c r="H253" s="49"/>
    </row>
    <row r="254" spans="1:8" ht="12.5" x14ac:dyDescent="0.25">
      <c r="A254" s="127"/>
      <c r="B254" s="49"/>
      <c r="C254" s="49"/>
      <c r="D254" s="49"/>
      <c r="E254" s="49"/>
      <c r="F254" s="49"/>
      <c r="G254" s="49"/>
      <c r="H254" s="49"/>
    </row>
    <row r="255" spans="1:8" ht="46" customHeight="1" x14ac:dyDescent="0.25">
      <c r="A255" s="127" t="s">
        <v>678</v>
      </c>
      <c r="B255" s="49"/>
      <c r="C255" s="49"/>
      <c r="D255" s="49"/>
      <c r="E255" s="49"/>
      <c r="F255" s="49"/>
      <c r="G255" s="49"/>
      <c r="H255" s="49"/>
    </row>
    <row r="256" spans="1:8" ht="12.5" x14ac:dyDescent="0.25">
      <c r="A256" s="127"/>
      <c r="B256" s="49"/>
      <c r="C256" s="49"/>
      <c r="D256" s="49"/>
      <c r="E256" s="49"/>
      <c r="F256" s="49"/>
      <c r="G256" s="49"/>
      <c r="H256" s="49"/>
    </row>
    <row r="257" spans="1:8" ht="24" x14ac:dyDescent="0.25">
      <c r="A257" s="136" t="s">
        <v>543</v>
      </c>
      <c r="B257" s="49"/>
      <c r="C257" s="49"/>
      <c r="D257" s="49"/>
      <c r="E257" s="49"/>
      <c r="F257" s="49"/>
      <c r="G257" s="49"/>
      <c r="H257" s="49"/>
    </row>
    <row r="258" spans="1:8" ht="12.5" x14ac:dyDescent="0.25">
      <c r="A258" s="127"/>
      <c r="B258" s="49"/>
      <c r="C258" s="49"/>
      <c r="D258" s="49"/>
      <c r="E258" s="49"/>
      <c r="F258" s="49"/>
      <c r="G258" s="49"/>
      <c r="H258" s="49"/>
    </row>
    <row r="259" spans="1:8" ht="23" x14ac:dyDescent="0.25">
      <c r="A259" s="127" t="s">
        <v>679</v>
      </c>
      <c r="B259" s="49"/>
      <c r="C259" s="49"/>
      <c r="D259" s="49"/>
      <c r="E259" s="49"/>
      <c r="F259" s="49"/>
      <c r="G259" s="49"/>
      <c r="H259" s="49"/>
    </row>
    <row r="260" spans="1:8" ht="12.5" x14ac:dyDescent="0.25">
      <c r="A260" s="127"/>
      <c r="B260" s="49"/>
      <c r="C260" s="49"/>
      <c r="D260" s="49"/>
      <c r="E260" s="49"/>
      <c r="F260" s="49"/>
      <c r="G260" s="49"/>
      <c r="H260" s="49"/>
    </row>
    <row r="261" spans="1:8" ht="24" x14ac:dyDescent="0.25">
      <c r="A261" s="136" t="s">
        <v>699</v>
      </c>
      <c r="B261" s="49"/>
      <c r="C261" s="49"/>
      <c r="D261" s="49"/>
      <c r="E261" s="49"/>
      <c r="F261" s="49"/>
      <c r="G261" s="49"/>
      <c r="H261" s="49"/>
    </row>
    <row r="262" spans="1:8" ht="12.5" x14ac:dyDescent="0.25">
      <c r="A262" s="127"/>
      <c r="B262" s="49"/>
      <c r="C262" s="49"/>
      <c r="D262" s="49"/>
      <c r="E262" s="49"/>
      <c r="F262" s="49"/>
      <c r="G262" s="49"/>
      <c r="H262" s="49"/>
    </row>
    <row r="263" spans="1:8" ht="23" x14ac:dyDescent="0.25">
      <c r="A263" s="127" t="s">
        <v>522</v>
      </c>
      <c r="B263" s="49"/>
      <c r="C263" s="49"/>
      <c r="D263" s="49"/>
      <c r="E263" s="49"/>
      <c r="F263" s="49"/>
      <c r="G263" s="49"/>
      <c r="H263" s="49"/>
    </row>
    <row r="264" spans="1:8" ht="12.5" x14ac:dyDescent="0.25">
      <c r="A264" s="127"/>
      <c r="B264" s="49"/>
      <c r="C264" s="49"/>
      <c r="D264" s="49"/>
      <c r="E264" s="49"/>
      <c r="F264" s="49"/>
      <c r="G264" s="49"/>
      <c r="H264" s="49"/>
    </row>
    <row r="265" spans="1:8" ht="23" x14ac:dyDescent="0.25">
      <c r="A265" s="127" t="s">
        <v>523</v>
      </c>
      <c r="B265" s="49"/>
      <c r="C265" s="49"/>
      <c r="D265" s="49"/>
      <c r="E265" s="49"/>
      <c r="F265" s="49"/>
      <c r="G265" s="49"/>
      <c r="H265" s="49"/>
    </row>
    <row r="266" spans="1:8" ht="12.5" x14ac:dyDescent="0.25">
      <c r="A266" s="127"/>
      <c r="B266" s="49"/>
      <c r="C266" s="49"/>
      <c r="D266" s="49"/>
      <c r="E266" s="49"/>
      <c r="F266" s="49"/>
      <c r="G266" s="49"/>
      <c r="H266" s="49"/>
    </row>
    <row r="267" spans="1:8" ht="34.5" x14ac:dyDescent="0.25">
      <c r="A267" s="127" t="s">
        <v>680</v>
      </c>
      <c r="B267" s="49"/>
      <c r="C267" s="49"/>
      <c r="D267" s="49"/>
      <c r="E267" s="49"/>
      <c r="F267" s="49"/>
      <c r="G267" s="49"/>
      <c r="H267" s="49"/>
    </row>
    <row r="268" spans="1:8" ht="12.5" x14ac:dyDescent="0.25">
      <c r="A268" s="127"/>
      <c r="B268" s="49"/>
      <c r="C268" s="49"/>
      <c r="D268" s="49"/>
      <c r="E268" s="49"/>
      <c r="F268" s="49"/>
      <c r="G268" s="49"/>
      <c r="H268" s="49"/>
    </row>
    <row r="269" spans="1:8" ht="12.5" x14ac:dyDescent="0.25">
      <c r="A269" s="136" t="s">
        <v>637</v>
      </c>
      <c r="B269" s="145"/>
      <c r="C269" s="49"/>
      <c r="D269" s="49"/>
      <c r="E269" s="49"/>
      <c r="F269" s="49"/>
      <c r="G269" s="49"/>
      <c r="H269" s="49"/>
    </row>
    <row r="270" spans="1:8" ht="12.5" x14ac:dyDescent="0.25">
      <c r="A270" s="136" t="s">
        <v>638</v>
      </c>
      <c r="B270" s="49"/>
      <c r="C270" s="145"/>
      <c r="D270" s="49"/>
      <c r="E270" s="49"/>
      <c r="F270" s="49"/>
      <c r="G270" s="49"/>
      <c r="H270" s="49"/>
    </row>
    <row r="271" spans="1:8" ht="12.5" x14ac:dyDescent="0.25">
      <c r="A271" s="136" t="s">
        <v>466</v>
      </c>
      <c r="B271" s="49"/>
      <c r="C271" s="145"/>
      <c r="D271" s="49"/>
      <c r="E271" s="49"/>
      <c r="F271" s="49"/>
      <c r="G271" s="49"/>
      <c r="H271" s="49"/>
    </row>
    <row r="272" spans="1:8" ht="12.5" x14ac:dyDescent="0.25">
      <c r="A272" s="136"/>
      <c r="B272" s="49"/>
      <c r="C272" s="49"/>
      <c r="D272" s="49"/>
      <c r="E272" s="49"/>
      <c r="F272" s="49"/>
      <c r="G272" s="49"/>
      <c r="H272" s="49"/>
    </row>
    <row r="273" spans="1:8" ht="12.5" x14ac:dyDescent="0.25">
      <c r="A273" s="136" t="s">
        <v>700</v>
      </c>
      <c r="B273" s="49"/>
      <c r="C273" s="49"/>
      <c r="D273" s="49"/>
      <c r="E273" s="49"/>
      <c r="F273" s="49"/>
      <c r="G273" s="49"/>
      <c r="H273" s="49"/>
    </row>
    <row r="274" spans="1:8" ht="12.5" x14ac:dyDescent="0.25">
      <c r="A274" s="127"/>
      <c r="B274" s="49"/>
      <c r="C274" s="49"/>
      <c r="D274" s="49"/>
      <c r="E274" s="49"/>
      <c r="F274" s="49"/>
      <c r="G274" s="49"/>
      <c r="H274" s="49"/>
    </row>
    <row r="275" spans="1:8" ht="23" x14ac:dyDescent="0.25">
      <c r="A275" s="127" t="s">
        <v>681</v>
      </c>
      <c r="B275" s="49"/>
      <c r="C275" s="49"/>
      <c r="D275" s="49"/>
      <c r="E275" s="49"/>
      <c r="F275" s="49"/>
      <c r="G275" s="49"/>
      <c r="H275" s="49"/>
    </row>
    <row r="276" spans="1:8" ht="12.5" x14ac:dyDescent="0.25">
      <c r="A276" s="127"/>
      <c r="B276" s="49"/>
      <c r="C276" s="49"/>
      <c r="D276" s="49"/>
      <c r="E276" s="49"/>
      <c r="F276" s="49"/>
      <c r="G276" s="49"/>
      <c r="H276" s="49"/>
    </row>
    <row r="277" spans="1:8" ht="12.5" x14ac:dyDescent="0.25">
      <c r="A277" s="136" t="s">
        <v>544</v>
      </c>
      <c r="B277" s="49"/>
      <c r="C277" s="49"/>
      <c r="D277" s="49"/>
      <c r="E277" s="49"/>
      <c r="F277" s="49"/>
      <c r="G277" s="49"/>
      <c r="H277" s="49"/>
    </row>
    <row r="278" spans="1:8" ht="12.5" x14ac:dyDescent="0.25">
      <c r="A278" s="127"/>
      <c r="B278" s="49"/>
      <c r="C278" s="49"/>
      <c r="D278" s="49"/>
      <c r="E278" s="49"/>
      <c r="F278" s="49"/>
      <c r="G278" s="49"/>
      <c r="H278" s="49"/>
    </row>
    <row r="279" spans="1:8" ht="46" x14ac:dyDescent="0.25">
      <c r="A279" s="127" t="s">
        <v>682</v>
      </c>
      <c r="B279" s="49"/>
      <c r="C279" s="49"/>
      <c r="D279" s="49"/>
      <c r="E279" s="49"/>
      <c r="F279" s="49"/>
      <c r="G279" s="49"/>
      <c r="H279" s="49"/>
    </row>
    <row r="280" spans="1:8" ht="12.5" x14ac:dyDescent="0.25">
      <c r="A280" s="127"/>
      <c r="B280" s="49"/>
      <c r="C280" s="49"/>
      <c r="D280" s="49"/>
      <c r="E280" s="49"/>
      <c r="F280" s="49"/>
      <c r="G280" s="49"/>
      <c r="H280" s="49"/>
    </row>
    <row r="281" spans="1:8" ht="12.5" x14ac:dyDescent="0.25">
      <c r="A281" s="136" t="s">
        <v>537</v>
      </c>
      <c r="B281" s="49"/>
      <c r="C281" s="49"/>
      <c r="D281" s="49"/>
      <c r="E281" s="49"/>
      <c r="F281" s="49"/>
      <c r="G281" s="49"/>
      <c r="H281" s="49"/>
    </row>
    <row r="282" spans="1:8" ht="12.5" x14ac:dyDescent="0.25">
      <c r="A282" s="127"/>
      <c r="B282" s="49"/>
      <c r="C282" s="49"/>
      <c r="D282" s="49"/>
      <c r="E282" s="49"/>
      <c r="F282" s="49"/>
      <c r="G282" s="49"/>
      <c r="H282" s="49"/>
    </row>
    <row r="283" spans="1:8" ht="12.5" x14ac:dyDescent="0.25">
      <c r="A283" s="127" t="s">
        <v>683</v>
      </c>
      <c r="B283" s="49"/>
      <c r="C283" s="49"/>
      <c r="D283" s="49"/>
      <c r="E283" s="49"/>
      <c r="F283" s="49"/>
      <c r="G283" s="49"/>
      <c r="H283" s="49"/>
    </row>
    <row r="284" spans="1:8" ht="12.5" x14ac:dyDescent="0.25">
      <c r="A284" s="127"/>
      <c r="B284" s="49"/>
      <c r="C284" s="49"/>
      <c r="D284" s="49"/>
      <c r="E284" s="49"/>
      <c r="F284" s="49"/>
      <c r="G284" s="49"/>
      <c r="H284" s="49"/>
    </row>
    <row r="285" spans="1:8" ht="24" x14ac:dyDescent="0.25">
      <c r="A285" s="136" t="s">
        <v>524</v>
      </c>
      <c r="B285" s="49"/>
      <c r="C285" s="49"/>
      <c r="D285" s="49"/>
      <c r="E285" s="49"/>
      <c r="F285" s="49"/>
      <c r="G285" s="49"/>
      <c r="H285" s="49"/>
    </row>
    <row r="286" spans="1:8" ht="12.5" x14ac:dyDescent="0.25">
      <c r="A286" s="136"/>
      <c r="B286" s="49"/>
      <c r="C286" s="49"/>
      <c r="D286" s="49"/>
      <c r="E286" s="49"/>
      <c r="F286" s="49"/>
      <c r="G286" s="49"/>
      <c r="H286" s="49"/>
    </row>
    <row r="287" spans="1:8" ht="12.5" x14ac:dyDescent="0.25">
      <c r="A287" s="127"/>
      <c r="B287" s="49"/>
      <c r="C287" s="49"/>
      <c r="D287" s="49"/>
      <c r="E287" s="49"/>
      <c r="F287" s="49"/>
      <c r="G287" s="49"/>
      <c r="H287" s="49"/>
    </row>
    <row r="288" spans="1:8" ht="34.5" x14ac:dyDescent="0.25">
      <c r="A288" s="127" t="s">
        <v>684</v>
      </c>
      <c r="B288" s="49"/>
      <c r="C288" s="49"/>
      <c r="D288" s="49"/>
      <c r="E288" s="49"/>
      <c r="F288" s="49"/>
      <c r="G288" s="49"/>
      <c r="H288" s="49"/>
    </row>
    <row r="289" spans="1:8" ht="12.5" x14ac:dyDescent="0.25">
      <c r="A289" s="127"/>
      <c r="B289" s="49"/>
      <c r="C289" s="49"/>
      <c r="D289" s="49"/>
      <c r="E289" s="49"/>
      <c r="F289" s="49"/>
      <c r="G289" s="49"/>
      <c r="H289" s="49"/>
    </row>
    <row r="290" spans="1:8" ht="36" x14ac:dyDescent="0.25">
      <c r="A290" s="136" t="s">
        <v>657</v>
      </c>
      <c r="B290" s="49"/>
      <c r="C290" s="49"/>
      <c r="D290" s="49"/>
      <c r="E290" s="49"/>
      <c r="F290" s="49"/>
      <c r="G290" s="49"/>
      <c r="H290" s="49"/>
    </row>
    <row r="291" spans="1:8" ht="12.5" x14ac:dyDescent="0.25">
      <c r="A291" s="136" t="s">
        <v>545</v>
      </c>
      <c r="B291" s="49"/>
      <c r="C291" s="49"/>
      <c r="D291" s="49"/>
      <c r="E291" s="49"/>
      <c r="F291" s="49"/>
      <c r="G291" s="49"/>
      <c r="H291" s="49"/>
    </row>
    <row r="292" spans="1:8" ht="12.5" x14ac:dyDescent="0.25">
      <c r="A292" s="137"/>
      <c r="B292" s="49"/>
      <c r="C292" s="49"/>
      <c r="D292" s="49"/>
      <c r="E292" s="49"/>
      <c r="F292" s="49"/>
      <c r="G292" s="49"/>
      <c r="H292" s="49"/>
    </row>
    <row r="293" spans="1:8" ht="12.5" x14ac:dyDescent="0.25">
      <c r="A293" s="127"/>
      <c r="B293" s="49"/>
      <c r="C293" s="49"/>
      <c r="D293" s="49"/>
      <c r="E293" s="49"/>
      <c r="F293" s="49"/>
      <c r="G293" s="49"/>
      <c r="H293" s="49"/>
    </row>
    <row r="294" spans="1:8" ht="12.5" x14ac:dyDescent="0.25">
      <c r="A294" s="127" t="s">
        <v>685</v>
      </c>
      <c r="B294" s="49"/>
      <c r="C294" s="49"/>
      <c r="D294" s="49"/>
      <c r="E294" s="49"/>
      <c r="F294" s="49"/>
      <c r="G294" s="49"/>
      <c r="H294" s="49"/>
    </row>
    <row r="295" spans="1:8" ht="12.5" x14ac:dyDescent="0.25">
      <c r="A295" s="127"/>
      <c r="B295" s="49"/>
      <c r="C295" s="49"/>
      <c r="D295" s="49"/>
      <c r="E295" s="49"/>
      <c r="F295" s="49"/>
      <c r="G295" s="49"/>
      <c r="H295" s="49"/>
    </row>
    <row r="296" spans="1:8" ht="12.5" x14ac:dyDescent="0.25">
      <c r="A296" s="136" t="s">
        <v>658</v>
      </c>
      <c r="B296" s="49"/>
      <c r="C296" s="49"/>
      <c r="D296" s="49"/>
      <c r="E296" s="49"/>
      <c r="F296" s="49"/>
      <c r="G296" s="49"/>
      <c r="H296" s="49"/>
    </row>
    <row r="297" spans="1:8" ht="12.5" x14ac:dyDescent="0.25">
      <c r="A297" s="136" t="s">
        <v>659</v>
      </c>
      <c r="B297" s="49"/>
      <c r="C297" s="49"/>
      <c r="D297" s="49"/>
      <c r="E297" s="49"/>
      <c r="F297" s="49"/>
      <c r="G297" s="49"/>
      <c r="H297" s="49"/>
    </row>
    <row r="298" spans="1:8" ht="12.5" x14ac:dyDescent="0.25">
      <c r="A298" s="136" t="s">
        <v>639</v>
      </c>
      <c r="B298" s="49"/>
      <c r="C298" s="49"/>
      <c r="D298" s="49"/>
      <c r="E298" s="49"/>
      <c r="F298" s="49"/>
      <c r="G298" s="49"/>
      <c r="H298" s="49"/>
    </row>
    <row r="299" spans="1:8" ht="12.5" x14ac:dyDescent="0.25">
      <c r="A299" s="127"/>
      <c r="B299" s="49"/>
      <c r="C299" s="49"/>
      <c r="D299" s="49"/>
      <c r="E299" s="49"/>
      <c r="F299" s="49"/>
      <c r="G299" s="49"/>
      <c r="H299" s="49"/>
    </row>
    <row r="300" spans="1:8" ht="57.5" x14ac:dyDescent="0.25">
      <c r="A300" s="127" t="s">
        <v>546</v>
      </c>
      <c r="B300" s="49"/>
      <c r="C300" s="49"/>
      <c r="D300" s="49"/>
      <c r="E300" s="49"/>
      <c r="F300" s="49"/>
      <c r="G300" s="49"/>
      <c r="H300" s="49"/>
    </row>
    <row r="301" spans="1:8" ht="12.5" x14ac:dyDescent="0.25">
      <c r="A301" s="127"/>
      <c r="B301" s="49"/>
      <c r="C301" s="49"/>
      <c r="D301" s="49"/>
      <c r="E301" s="49"/>
      <c r="F301" s="49"/>
      <c r="G301" s="49"/>
      <c r="H301" s="49"/>
    </row>
    <row r="302" spans="1:8" ht="24" x14ac:dyDescent="0.25">
      <c r="A302" s="136" t="s">
        <v>660</v>
      </c>
      <c r="B302" s="49"/>
      <c r="C302" s="49"/>
      <c r="D302" s="49"/>
      <c r="E302" s="49"/>
      <c r="F302" s="49"/>
      <c r="G302" s="49"/>
      <c r="H302" s="49"/>
    </row>
    <row r="303" spans="1:8" ht="12.5" x14ac:dyDescent="0.25">
      <c r="A303" s="127"/>
      <c r="B303" s="49"/>
      <c r="C303" s="49"/>
      <c r="D303" s="49"/>
      <c r="E303" s="49"/>
      <c r="F303" s="49"/>
      <c r="G303" s="49"/>
      <c r="H303" s="49"/>
    </row>
    <row r="304" spans="1:8" ht="12.5" x14ac:dyDescent="0.25">
      <c r="A304" s="127"/>
      <c r="B304" s="49"/>
      <c r="C304" s="49"/>
      <c r="D304" s="49"/>
      <c r="E304" s="49"/>
      <c r="F304" s="49"/>
      <c r="G304" s="49"/>
      <c r="H304" s="49"/>
    </row>
    <row r="305" spans="1:8" ht="23" x14ac:dyDescent="0.25">
      <c r="A305" s="127" t="s">
        <v>547</v>
      </c>
      <c r="B305" s="49"/>
      <c r="C305" s="49"/>
      <c r="D305" s="49"/>
      <c r="E305" s="49"/>
      <c r="F305" s="49"/>
      <c r="G305" s="49"/>
      <c r="H305" s="49"/>
    </row>
    <row r="306" spans="1:8" ht="12.5" x14ac:dyDescent="0.25">
      <c r="A306" s="127"/>
      <c r="B306" s="49"/>
      <c r="C306" s="49"/>
      <c r="D306" s="49"/>
      <c r="E306" s="49"/>
      <c r="F306" s="49"/>
      <c r="G306" s="49"/>
      <c r="H306" s="49"/>
    </row>
    <row r="307" spans="1:8" ht="48" x14ac:dyDescent="0.25">
      <c r="A307" s="136" t="s">
        <v>661</v>
      </c>
      <c r="B307" s="49"/>
      <c r="C307" s="49"/>
      <c r="D307" s="49"/>
      <c r="E307" s="49"/>
      <c r="F307" s="49"/>
      <c r="G307" s="49"/>
      <c r="H307" s="49"/>
    </row>
    <row r="308" spans="1:8" ht="12.5" x14ac:dyDescent="0.25">
      <c r="A308" s="137"/>
      <c r="B308" s="49"/>
      <c r="C308" s="49"/>
      <c r="D308" s="49"/>
      <c r="E308" s="49"/>
      <c r="F308" s="49"/>
      <c r="G308" s="49"/>
      <c r="H308" s="49"/>
    </row>
    <row r="309" spans="1:8" ht="80.5" x14ac:dyDescent="0.25">
      <c r="A309" s="127" t="s">
        <v>548</v>
      </c>
      <c r="B309" s="49"/>
      <c r="C309" s="49"/>
      <c r="D309" s="49"/>
      <c r="E309" s="49"/>
      <c r="F309" s="49"/>
      <c r="G309" s="49"/>
      <c r="H309" s="49"/>
    </row>
    <row r="310" spans="1:8" ht="12.5" x14ac:dyDescent="0.25">
      <c r="A310" s="127"/>
      <c r="B310" s="49"/>
      <c r="C310" s="49"/>
      <c r="D310" s="49"/>
      <c r="E310" s="49"/>
      <c r="F310" s="49"/>
      <c r="G310" s="49"/>
      <c r="H310" s="49"/>
    </row>
    <row r="311" spans="1:8" ht="48.5" thickBot="1" x14ac:dyDescent="0.3">
      <c r="A311" s="136" t="s">
        <v>701</v>
      </c>
      <c r="B311" s="49"/>
      <c r="C311" s="49"/>
      <c r="D311" s="49"/>
      <c r="E311" s="49"/>
      <c r="F311" s="49"/>
      <c r="G311" s="49"/>
      <c r="H311" s="49"/>
    </row>
    <row r="312" spans="1:8" ht="13" thickBot="1" x14ac:dyDescent="0.3">
      <c r="A312" s="136"/>
      <c r="B312" s="149">
        <v>307931</v>
      </c>
      <c r="C312" s="49"/>
      <c r="D312" s="49"/>
      <c r="E312" s="49"/>
      <c r="F312" s="49"/>
      <c r="G312" s="49"/>
      <c r="H312" s="49"/>
    </row>
    <row r="313" spans="1:8" ht="13" thickBot="1" x14ac:dyDescent="0.3">
      <c r="A313" s="371" t="s">
        <v>593</v>
      </c>
      <c r="B313" s="147">
        <v>3099</v>
      </c>
      <c r="C313" s="49"/>
      <c r="D313" s="49"/>
      <c r="E313" s="49"/>
      <c r="F313" s="49"/>
      <c r="G313" s="49"/>
      <c r="H313" s="49"/>
    </row>
    <row r="314" spans="1:8" ht="13" thickBot="1" x14ac:dyDescent="0.3">
      <c r="A314" s="372" t="s">
        <v>662</v>
      </c>
      <c r="B314" s="147">
        <v>61</v>
      </c>
      <c r="C314" s="49"/>
      <c r="D314" s="49"/>
      <c r="E314" s="49"/>
      <c r="F314" s="49"/>
      <c r="G314" s="49"/>
      <c r="H314" s="49"/>
    </row>
    <row r="315" spans="1:8" ht="13" thickBot="1" x14ac:dyDescent="0.3">
      <c r="A315" s="372" t="s">
        <v>594</v>
      </c>
      <c r="B315" s="146">
        <f>+SUM(B312:B314)</f>
        <v>311091</v>
      </c>
      <c r="C315" s="49"/>
      <c r="D315" s="49"/>
      <c r="E315" s="49"/>
      <c r="F315" s="49"/>
      <c r="G315" s="49"/>
      <c r="H315" s="49"/>
    </row>
    <row r="316" spans="1:8" ht="13" thickBot="1" x14ac:dyDescent="0.3">
      <c r="A316" s="373" t="s">
        <v>595</v>
      </c>
      <c r="B316" s="147">
        <v>13272</v>
      </c>
      <c r="C316" s="49"/>
      <c r="D316" s="49"/>
      <c r="E316" s="49"/>
      <c r="F316" s="49"/>
      <c r="G316" s="49"/>
      <c r="H316" s="49"/>
    </row>
    <row r="317" spans="1:8" ht="13" thickBot="1" x14ac:dyDescent="0.3">
      <c r="A317" s="372" t="s">
        <v>496</v>
      </c>
      <c r="B317" s="147">
        <v>260342</v>
      </c>
      <c r="C317" s="49"/>
      <c r="D317" s="49"/>
      <c r="E317" s="49"/>
      <c r="F317" s="49"/>
      <c r="G317" s="49"/>
      <c r="H317" s="49"/>
    </row>
    <row r="318" spans="1:8" ht="13" thickBot="1" x14ac:dyDescent="0.3">
      <c r="A318" s="372" t="s">
        <v>596</v>
      </c>
      <c r="B318" s="148">
        <v>-508</v>
      </c>
      <c r="C318" s="49"/>
      <c r="D318" s="49"/>
      <c r="E318" s="49"/>
      <c r="F318" s="49"/>
      <c r="G318" s="49"/>
      <c r="H318" s="49"/>
    </row>
    <row r="319" spans="1:8" ht="13" thickBot="1" x14ac:dyDescent="0.3">
      <c r="A319" s="372" t="s">
        <v>597</v>
      </c>
      <c r="B319" s="147">
        <v>37816</v>
      </c>
      <c r="C319" s="49"/>
      <c r="D319" s="49"/>
      <c r="E319" s="49"/>
      <c r="F319" s="49"/>
      <c r="G319" s="49"/>
      <c r="H319" s="49"/>
    </row>
    <row r="320" spans="1:8" ht="13" thickBot="1" x14ac:dyDescent="0.3">
      <c r="A320" s="372" t="s">
        <v>598</v>
      </c>
      <c r="B320" s="147">
        <v>169</v>
      </c>
      <c r="C320" s="49"/>
      <c r="D320" s="49"/>
      <c r="E320" s="49"/>
      <c r="F320" s="49"/>
      <c r="G320" s="49"/>
      <c r="H320" s="49"/>
    </row>
    <row r="321" spans="1:8" ht="13" thickBot="1" x14ac:dyDescent="0.3">
      <c r="A321" s="372" t="s">
        <v>506</v>
      </c>
      <c r="B321" s="146">
        <f>+SUM(B316:B320)</f>
        <v>311091</v>
      </c>
      <c r="C321" s="49"/>
      <c r="D321" s="49"/>
      <c r="E321" s="49"/>
      <c r="F321" s="49"/>
      <c r="G321" s="49"/>
      <c r="H321" s="49"/>
    </row>
    <row r="322" spans="1:8" ht="13" thickBot="1" x14ac:dyDescent="0.3">
      <c r="A322" s="373" t="s">
        <v>599</v>
      </c>
      <c r="B322" s="49"/>
      <c r="C322" s="49"/>
      <c r="D322" s="49"/>
      <c r="E322" s="49"/>
      <c r="F322" s="49"/>
      <c r="G322" s="49"/>
      <c r="H322" s="49"/>
    </row>
    <row r="323" spans="1:8" ht="12.5" x14ac:dyDescent="0.25">
      <c r="A323" s="127"/>
      <c r="B323" s="49"/>
      <c r="C323" s="49"/>
      <c r="D323" s="49"/>
      <c r="E323" s="49"/>
      <c r="F323" s="49"/>
      <c r="G323" s="49"/>
      <c r="H323" s="49"/>
    </row>
    <row r="324" spans="1:8" ht="23" x14ac:dyDescent="0.25">
      <c r="A324" s="127" t="s">
        <v>702</v>
      </c>
      <c r="B324" s="49"/>
      <c r="C324" s="49"/>
      <c r="D324" s="49"/>
      <c r="E324" s="49"/>
      <c r="F324" s="49"/>
      <c r="G324" s="49"/>
      <c r="H324" s="49"/>
    </row>
    <row r="325" spans="1:8" ht="12.5" x14ac:dyDescent="0.25">
      <c r="A325"/>
      <c r="B325" s="49"/>
      <c r="C325" s="49"/>
      <c r="D325" s="49"/>
      <c r="E325" s="49"/>
      <c r="F325" s="49"/>
      <c r="G325" s="49"/>
      <c r="H325" s="49"/>
    </row>
    <row r="326" spans="1:8" ht="12.5" x14ac:dyDescent="0.25">
      <c r="A326" s="370"/>
      <c r="B326" s="49"/>
      <c r="C326" s="49"/>
      <c r="D326" s="49"/>
      <c r="E326" s="49"/>
      <c r="F326" s="49"/>
      <c r="G326" s="49"/>
      <c r="H326" s="49"/>
    </row>
    <row r="327" spans="1:8" ht="23" x14ac:dyDescent="0.25">
      <c r="A327" s="127" t="s">
        <v>549</v>
      </c>
      <c r="B327" s="49"/>
      <c r="C327" s="49"/>
      <c r="D327" s="49"/>
      <c r="E327" s="49"/>
      <c r="F327" s="49"/>
      <c r="G327" s="49"/>
      <c r="H327" s="49"/>
    </row>
    <row r="328" spans="1:8" ht="12.5" x14ac:dyDescent="0.25">
      <c r="A328" s="127"/>
      <c r="B328" s="49"/>
      <c r="C328" s="49"/>
      <c r="D328" s="49"/>
      <c r="E328" s="49"/>
      <c r="F328" s="49"/>
      <c r="G328" s="49"/>
      <c r="H328" s="49"/>
    </row>
    <row r="329" spans="1:8" ht="108" x14ac:dyDescent="0.25">
      <c r="A329" s="374" t="s">
        <v>644</v>
      </c>
      <c r="B329" s="49"/>
      <c r="C329" s="49"/>
      <c r="D329" s="49"/>
      <c r="E329" s="49"/>
      <c r="F329" s="49"/>
      <c r="G329" s="49"/>
      <c r="H329" s="49"/>
    </row>
    <row r="330" spans="1:8" ht="12.5" x14ac:dyDescent="0.25">
      <c r="A330" s="136"/>
      <c r="B330" s="49"/>
      <c r="C330" s="49"/>
      <c r="D330" s="49"/>
      <c r="E330" s="49"/>
      <c r="F330" s="49"/>
      <c r="G330" s="49"/>
      <c r="H330" s="49"/>
    </row>
    <row r="331" spans="1:8" ht="23" x14ac:dyDescent="0.25">
      <c r="A331" s="127" t="s">
        <v>686</v>
      </c>
      <c r="B331" s="49"/>
      <c r="C331" s="49"/>
      <c r="D331" s="49"/>
      <c r="E331" s="49"/>
      <c r="F331" s="49"/>
      <c r="G331" s="49"/>
      <c r="H331" s="49"/>
    </row>
    <row r="332" spans="1:8" ht="12.5" x14ac:dyDescent="0.25">
      <c r="A332" s="127"/>
      <c r="B332" s="49"/>
      <c r="C332" s="49"/>
      <c r="D332" s="49"/>
      <c r="E332" s="49"/>
      <c r="F332" s="49"/>
      <c r="G332" s="49"/>
      <c r="H332" s="49"/>
    </row>
    <row r="333" spans="1:8" ht="12.5" x14ac:dyDescent="0.25">
      <c r="A333" s="136" t="s">
        <v>525</v>
      </c>
      <c r="B333" s="49"/>
      <c r="C333" s="49"/>
      <c r="D333" s="49"/>
      <c r="E333" s="49"/>
      <c r="F333" s="49"/>
      <c r="G333" s="49"/>
      <c r="H333" s="49"/>
    </row>
    <row r="334" spans="1:8" ht="12.5" x14ac:dyDescent="0.25">
      <c r="A334" s="127"/>
      <c r="B334" s="49"/>
      <c r="C334" s="49"/>
      <c r="D334" s="49"/>
      <c r="E334" s="49"/>
      <c r="F334" s="49"/>
      <c r="G334" s="49"/>
      <c r="H334" s="49"/>
    </row>
    <row r="335" spans="1:8" ht="23" x14ac:dyDescent="0.25">
      <c r="A335" s="127" t="s">
        <v>687</v>
      </c>
      <c r="B335" s="49"/>
      <c r="C335" s="49"/>
      <c r="D335" s="49"/>
      <c r="E335" s="49"/>
      <c r="F335" s="49"/>
      <c r="G335" s="49"/>
      <c r="H335" s="49"/>
    </row>
    <row r="336" spans="1:8" ht="12.5" x14ac:dyDescent="0.25">
      <c r="A336" s="127"/>
      <c r="B336" s="49"/>
      <c r="C336" s="49"/>
      <c r="D336" s="49"/>
      <c r="E336" s="49"/>
      <c r="F336" s="49"/>
      <c r="G336" s="49"/>
      <c r="H336" s="49"/>
    </row>
    <row r="337" spans="1:8" ht="12.5" x14ac:dyDescent="0.25">
      <c r="A337" s="136" t="s">
        <v>526</v>
      </c>
      <c r="B337" s="49"/>
      <c r="C337" s="49"/>
      <c r="D337" s="49"/>
      <c r="E337" s="49"/>
      <c r="F337" s="49"/>
      <c r="G337" s="49"/>
      <c r="H337" s="49"/>
    </row>
    <row r="338" spans="1:8" ht="12.5" x14ac:dyDescent="0.25">
      <c r="A338" s="127"/>
      <c r="B338" s="49"/>
      <c r="C338" s="49"/>
      <c r="D338" s="49"/>
      <c r="E338" s="49"/>
      <c r="F338" s="49"/>
      <c r="G338" s="49"/>
      <c r="H338" s="49"/>
    </row>
    <row r="339" spans="1:8" ht="23" x14ac:dyDescent="0.25">
      <c r="A339" s="127" t="s">
        <v>688</v>
      </c>
      <c r="B339" s="49"/>
      <c r="C339" s="49"/>
      <c r="D339" s="49"/>
      <c r="E339" s="49"/>
      <c r="F339" s="49"/>
      <c r="G339" s="49"/>
      <c r="H339" s="49"/>
    </row>
    <row r="340" spans="1:8" ht="12.5" x14ac:dyDescent="0.25">
      <c r="A340" s="127"/>
      <c r="B340" s="49"/>
      <c r="C340" s="49"/>
      <c r="D340" s="49"/>
      <c r="E340" s="49"/>
      <c r="F340" s="49"/>
      <c r="G340" s="49"/>
      <c r="H340" s="49"/>
    </row>
    <row r="341" spans="1:8" ht="12.5" x14ac:dyDescent="0.25">
      <c r="A341" s="136" t="s">
        <v>527</v>
      </c>
      <c r="B341" s="49"/>
      <c r="C341" s="49"/>
      <c r="D341" s="49"/>
      <c r="E341" s="49"/>
      <c r="F341" s="49"/>
      <c r="G341" s="49"/>
      <c r="H341" s="49"/>
    </row>
    <row r="342" spans="1:8" ht="12.5" x14ac:dyDescent="0.25">
      <c r="A342" s="127"/>
      <c r="B342" s="49"/>
      <c r="C342" s="49"/>
      <c r="D342" s="49"/>
      <c r="E342" s="49"/>
      <c r="F342" s="49"/>
      <c r="G342" s="49"/>
      <c r="H342" s="49"/>
    </row>
    <row r="343" spans="1:8" ht="34.5" x14ac:dyDescent="0.25">
      <c r="A343" s="127" t="s">
        <v>689</v>
      </c>
      <c r="B343" s="49"/>
      <c r="C343" s="49"/>
      <c r="D343" s="49"/>
      <c r="E343" s="49"/>
      <c r="F343" s="49"/>
      <c r="G343" s="49"/>
      <c r="H343" s="49"/>
    </row>
    <row r="344" spans="1:8" ht="12.5" x14ac:dyDescent="0.25">
      <c r="A344" s="127"/>
      <c r="B344" s="49"/>
      <c r="C344" s="49"/>
      <c r="D344" s="49"/>
      <c r="E344" s="49"/>
      <c r="F344" s="49"/>
      <c r="G344" s="49"/>
      <c r="H344" s="49"/>
    </row>
    <row r="345" spans="1:8" ht="12.5" x14ac:dyDescent="0.25">
      <c r="A345" s="136" t="s">
        <v>526</v>
      </c>
      <c r="B345" s="49"/>
      <c r="C345" s="49"/>
      <c r="D345" s="49"/>
      <c r="E345" s="49"/>
      <c r="F345" s="49"/>
      <c r="G345" s="49"/>
      <c r="H345" s="49"/>
    </row>
    <row r="346" spans="1:8" ht="12.5" x14ac:dyDescent="0.25">
      <c r="A346" s="127"/>
      <c r="B346" s="49"/>
      <c r="C346" s="49"/>
      <c r="D346" s="49"/>
      <c r="E346" s="49"/>
      <c r="F346" s="49"/>
      <c r="G346" s="49"/>
      <c r="H346" s="49"/>
    </row>
    <row r="347" spans="1:8" ht="23" x14ac:dyDescent="0.25">
      <c r="A347" s="127" t="s">
        <v>690</v>
      </c>
      <c r="B347" s="49"/>
      <c r="C347" s="49"/>
      <c r="D347" s="49"/>
      <c r="E347" s="49"/>
      <c r="F347" s="49"/>
      <c r="G347" s="49"/>
      <c r="H347" s="49"/>
    </row>
    <row r="348" spans="1:8" ht="12.5" x14ac:dyDescent="0.25">
      <c r="A348" s="127"/>
      <c r="B348" s="49"/>
      <c r="C348" s="49"/>
      <c r="D348" s="49"/>
      <c r="E348" s="49"/>
      <c r="F348" s="49"/>
      <c r="G348" s="49"/>
      <c r="H348" s="49"/>
    </row>
    <row r="349" spans="1:8" ht="12.5" x14ac:dyDescent="0.25">
      <c r="A349" s="136" t="s">
        <v>528</v>
      </c>
      <c r="B349" s="49"/>
      <c r="C349" s="49"/>
      <c r="D349" s="49"/>
      <c r="E349" s="49"/>
      <c r="F349" s="49"/>
      <c r="G349" s="49"/>
      <c r="H349" s="49"/>
    </row>
    <row r="350" spans="1:8" ht="12.5" x14ac:dyDescent="0.25">
      <c r="A350" s="127"/>
      <c r="B350" s="49"/>
      <c r="C350" s="49"/>
      <c r="D350" s="49"/>
      <c r="E350" s="49"/>
      <c r="F350" s="49"/>
      <c r="G350" s="49"/>
      <c r="H350" s="49"/>
    </row>
    <row r="351" spans="1:8" ht="46" x14ac:dyDescent="0.25">
      <c r="A351" s="127" t="s">
        <v>691</v>
      </c>
      <c r="B351" s="49"/>
      <c r="C351" s="49"/>
      <c r="D351" s="49"/>
      <c r="E351" s="49"/>
      <c r="F351" s="49"/>
      <c r="G351" s="49"/>
      <c r="H351" s="49"/>
    </row>
    <row r="352" spans="1:8" ht="12.5" x14ac:dyDescent="0.25">
      <c r="A352" s="127"/>
      <c r="B352" s="49"/>
      <c r="C352" s="49"/>
      <c r="D352" s="49"/>
      <c r="E352" s="49"/>
      <c r="F352" s="49"/>
      <c r="G352" s="49"/>
      <c r="H352" s="49"/>
    </row>
    <row r="353" spans="1:8" ht="12.5" x14ac:dyDescent="0.25">
      <c r="A353" s="136" t="s">
        <v>526</v>
      </c>
      <c r="B353" s="49"/>
      <c r="C353" s="49"/>
      <c r="D353" s="49"/>
      <c r="E353" s="49"/>
      <c r="F353" s="49"/>
      <c r="G353" s="49"/>
      <c r="H353" s="49"/>
    </row>
    <row r="354" spans="1:8" ht="12.5" x14ac:dyDescent="0.25">
      <c r="A354" s="127"/>
      <c r="B354" s="49"/>
      <c r="C354" s="49"/>
      <c r="D354" s="49"/>
      <c r="E354" s="49"/>
      <c r="F354" s="49"/>
      <c r="G354" s="49"/>
      <c r="H354" s="49"/>
    </row>
    <row r="355" spans="1:8" ht="23" x14ac:dyDescent="0.25">
      <c r="A355" s="127" t="s">
        <v>692</v>
      </c>
      <c r="B355" s="49"/>
      <c r="C355" s="49"/>
      <c r="D355" s="49"/>
      <c r="E355" s="49"/>
      <c r="F355" s="49"/>
      <c r="G355" s="49"/>
      <c r="H355" s="49"/>
    </row>
    <row r="356" spans="1:8" ht="12.5" x14ac:dyDescent="0.25">
      <c r="A356" s="127"/>
      <c r="B356" s="49"/>
      <c r="C356" s="49"/>
      <c r="D356" s="49"/>
      <c r="E356" s="49"/>
      <c r="F356" s="49"/>
      <c r="G356" s="49"/>
      <c r="H356" s="49"/>
    </row>
    <row r="357" spans="1:8" ht="12.5" x14ac:dyDescent="0.25">
      <c r="A357" s="136" t="s">
        <v>529</v>
      </c>
      <c r="B357" s="49"/>
      <c r="C357" s="49"/>
      <c r="D357" s="49"/>
      <c r="E357" s="49"/>
      <c r="F357" s="49"/>
      <c r="G357" s="49"/>
      <c r="H357" s="49"/>
    </row>
    <row r="358" spans="1:8" ht="12.5" x14ac:dyDescent="0.25">
      <c r="A358" s="128"/>
      <c r="B358" s="49"/>
      <c r="C358" s="49"/>
      <c r="D358" s="49"/>
      <c r="E358" s="49"/>
      <c r="F358" s="49"/>
      <c r="G358" s="49"/>
      <c r="H358" s="49"/>
    </row>
    <row r="359" spans="1:8" ht="12.5" x14ac:dyDescent="0.25">
      <c r="A359" s="128"/>
      <c r="B359" s="49"/>
      <c r="C359" s="49"/>
      <c r="D359" s="49"/>
      <c r="E359" s="49"/>
      <c r="F359" s="49"/>
      <c r="G359" s="49"/>
      <c r="H359" s="49"/>
    </row>
    <row r="360" spans="1:8" ht="12.5" x14ac:dyDescent="0.25">
      <c r="A360" s="127"/>
      <c r="B360" s="49"/>
      <c r="C360" s="49"/>
      <c r="D360" s="49"/>
      <c r="E360" s="49"/>
      <c r="F360" s="49"/>
      <c r="G360" s="49"/>
      <c r="H360" s="49"/>
    </row>
    <row r="361" spans="1:8" ht="11.5" customHeight="1" x14ac:dyDescent="0.25">
      <c r="A361" s="127" t="s">
        <v>663</v>
      </c>
      <c r="B361" s="49"/>
      <c r="C361" s="49"/>
      <c r="D361" s="49"/>
      <c r="E361" s="49"/>
      <c r="F361" s="49"/>
      <c r="G361" s="49"/>
      <c r="H361" s="49"/>
    </row>
    <row r="362" spans="1:8" ht="12.5" x14ac:dyDescent="0.25">
      <c r="A362" s="127"/>
      <c r="B362" s="49"/>
      <c r="C362" s="49"/>
      <c r="D362" s="49"/>
      <c r="E362" s="49"/>
      <c r="F362" s="49"/>
      <c r="G362" s="49"/>
      <c r="H362" s="49"/>
    </row>
    <row r="363" spans="1:8" ht="12.5" x14ac:dyDescent="0.25">
      <c r="A363" s="370" t="s">
        <v>591</v>
      </c>
      <c r="B363" s="49"/>
      <c r="C363" s="49"/>
      <c r="D363" s="49"/>
      <c r="E363" s="49"/>
      <c r="F363" s="49"/>
      <c r="G363" s="49"/>
      <c r="H363" s="49"/>
    </row>
    <row r="364" spans="1:8" ht="12.5" x14ac:dyDescent="0.25">
      <c r="A364" s="370" t="s">
        <v>458</v>
      </c>
      <c r="B364" s="49"/>
      <c r="C364" s="49"/>
      <c r="D364" s="49"/>
      <c r="E364" s="49"/>
      <c r="F364" s="49"/>
      <c r="G364" s="49"/>
      <c r="H364" s="49"/>
    </row>
  </sheetData>
  <mergeCells count="21">
    <mergeCell ref="D123:D124"/>
    <mergeCell ref="E123:E124"/>
    <mergeCell ref="F123:F124"/>
    <mergeCell ref="A109:A110"/>
    <mergeCell ref="B109:B110"/>
    <mergeCell ref="C109:C110"/>
    <mergeCell ref="A123:A124"/>
    <mergeCell ref="B123:B124"/>
    <mergeCell ref="C123:C124"/>
    <mergeCell ref="F50:F51"/>
    <mergeCell ref="A85:A86"/>
    <mergeCell ref="B85:B86"/>
    <mergeCell ref="C85:C86"/>
    <mergeCell ref="D85:D86"/>
    <mergeCell ref="E85:E86"/>
    <mergeCell ref="F85:F86"/>
    <mergeCell ref="A50:A51"/>
    <mergeCell ref="B50:B51"/>
    <mergeCell ref="C50:C51"/>
    <mergeCell ref="D50:D51"/>
    <mergeCell ref="E50:E51"/>
  </mergeCells>
  <hyperlinks>
    <hyperlink ref="A253" r:id="rId1" display="http://www.heliosfaros.hr/" xr:uid="{E5EE0407-F362-40E1-9994-8457E5A79120}"/>
  </hyperlinks>
  <pageMargins left="0.7" right="0.7" top="0.75" bottom="0.75" header="0.3" footer="0.3"/>
  <pageSetup paperSize="9" scale="89" orientation="portrait" r:id="rId2"/>
  <rowBreaks count="3" manualBreakCount="3">
    <brk id="18" max="8" man="1"/>
    <brk id="66" max="14" man="1"/>
    <brk id="10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D1C499ADC85FE44966AC57EE00EE91D" ma:contentTypeVersion="13" ma:contentTypeDescription="Stvaranje novog dokumenta." ma:contentTypeScope="" ma:versionID="54e5a868b0d1ec0200f05cd8897ba968">
  <xsd:schema xmlns:xsd="http://www.w3.org/2001/XMLSchema" xmlns:xs="http://www.w3.org/2001/XMLSchema" xmlns:p="http://schemas.microsoft.com/office/2006/metadata/properties" xmlns:ns3="8b8df64f-a97a-44a2-9850-230899c90e14" xmlns:ns4="11b2d5b6-acea-4741-8ad9-706ce63d86ad" targetNamespace="http://schemas.microsoft.com/office/2006/metadata/properties" ma:root="true" ma:fieldsID="e565337eb5dc3afb0e211080ad86b963" ns3:_="" ns4:_="">
    <xsd:import namespace="8b8df64f-a97a-44a2-9850-230899c90e14"/>
    <xsd:import namespace="11b2d5b6-acea-4741-8ad9-706ce63d86a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df64f-a97a-44a2-9850-230899c90e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b2d5b6-acea-4741-8ad9-706ce63d86ad"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element name="SharingHintHash" ma:index="20" nillable="true" ma:displayName="Raspršivanje savjeta za zajedničko korištenj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http://schemas.microsoft.com/office/2006/metadata/properties"/>
    <ds:schemaRef ds:uri="8b8df64f-a97a-44a2-9850-230899c90e14"/>
    <ds:schemaRef ds:uri="http://schemas.microsoft.com/office/infopath/2007/PartnerControls"/>
    <ds:schemaRef ds:uri="11b2d5b6-acea-4741-8ad9-706ce63d86ad"/>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37323C0-3437-4FAC-80BC-BEF0AACF90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df64f-a97a-44a2-9850-230899c90e14"/>
    <ds:schemaRef ds:uri="11b2d5b6-acea-4741-8ad9-706ce63d86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6</vt:i4>
      </vt:variant>
    </vt:vector>
  </HeadingPairs>
  <TitlesOfParts>
    <vt:vector size="13" baseType="lpstr">
      <vt:lpstr>Opći podaci</vt:lpstr>
      <vt:lpstr>Bilanca</vt:lpstr>
      <vt:lpstr>RDG</vt:lpstr>
      <vt:lpstr>NT_I</vt:lpstr>
      <vt:lpstr>NT_D</vt:lpstr>
      <vt:lpstr>PK</vt:lpstr>
      <vt:lpstr>Bilješke</vt:lpstr>
      <vt:lpstr>Bilješke!_Hlk70512513</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Mario Jurić</cp:lastModifiedBy>
  <cp:lastPrinted>2023-07-14T09:34:23Z</cp:lastPrinted>
  <dcterms:created xsi:type="dcterms:W3CDTF">2008-10-17T11:51:54Z</dcterms:created>
  <dcterms:modified xsi:type="dcterms:W3CDTF">2025-04-28T18:25:52Z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0x0101009D1C499ADC85FE44966AC57EE00EE91D</vt:lpwstr>
  </property>
</Properties>
</file>