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heliosfaros-my.sharepoint.com/personal/mile_cevid_heliosfaros_hr/Documents/Financijski izvještaji/Godišnji izvještaj/2020/"/>
    </mc:Choice>
  </mc:AlternateContent>
  <xr:revisionPtr revIDLastSave="7" documentId="8_{CCA0C316-14B9-4103-AD12-4CED91AE7A8D}" xr6:coauthVersionLast="46" xr6:coauthVersionMax="46" xr10:uidLastSave="{006CE12E-C331-4A10-A8CF-6A0B67C23842}"/>
  <bookViews>
    <workbookView xWindow="-108" yWindow="-108" windowWidth="23256" windowHeight="12576"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5" i="24" l="1"/>
  <c r="E115" i="24"/>
  <c r="L101" i="24"/>
  <c r="F99" i="24"/>
  <c r="F98" i="24"/>
  <c r="F97" i="24"/>
  <c r="F95" i="24"/>
  <c r="F94" i="24"/>
  <c r="F93" i="24"/>
  <c r="F78" i="24"/>
  <c r="F44" i="24" l="1"/>
  <c r="D107" i="24" l="1"/>
  <c r="E67" i="24" l="1"/>
  <c r="I104" i="19" l="1"/>
  <c r="E131" i="24" l="1"/>
  <c r="E127" i="24"/>
  <c r="E105" i="24" l="1"/>
  <c r="E95" i="24"/>
  <c r="E89" i="24"/>
  <c r="F57" i="24" l="1"/>
  <c r="E75" i="24" l="1"/>
  <c r="E74" i="24"/>
  <c r="E72" i="24" l="1"/>
  <c r="E65" i="24" l="1"/>
  <c r="E60" i="24"/>
  <c r="E55" i="24"/>
  <c r="E52" i="24" l="1"/>
  <c r="E58" i="24" s="1"/>
  <c r="E50" i="24"/>
  <c r="E64" i="24" l="1"/>
  <c r="F60" i="24" l="1"/>
  <c r="F53" i="24"/>
  <c r="F46" i="24"/>
  <c r="F47" i="24"/>
  <c r="F48" i="24"/>
  <c r="F49" i="24"/>
  <c r="F50" i="24"/>
  <c r="D52" i="24"/>
  <c r="F52" i="24" l="1"/>
  <c r="D58" i="24"/>
  <c r="F45" i="24"/>
  <c r="D79" i="24"/>
  <c r="F141" i="24"/>
  <c r="F131" i="24"/>
  <c r="E129" i="24"/>
  <c r="D129" i="24"/>
  <c r="D133" i="24" s="1"/>
  <c r="F127" i="24"/>
  <c r="F125" i="24"/>
  <c r="F123" i="24"/>
  <c r="F113" i="24"/>
  <c r="F105" i="24"/>
  <c r="F103" i="24"/>
  <c r="F101" i="24"/>
  <c r="F96" i="24"/>
  <c r="E92" i="24"/>
  <c r="E109" i="24" s="1"/>
  <c r="D92" i="24"/>
  <c r="D109" i="24" s="1"/>
  <c r="F90" i="24"/>
  <c r="F89" i="24"/>
  <c r="E107" i="24"/>
  <c r="F107" i="24" s="1"/>
  <c r="F76" i="24"/>
  <c r="F75" i="24"/>
  <c r="F74" i="24"/>
  <c r="F73" i="24"/>
  <c r="F72" i="24"/>
  <c r="F71" i="24"/>
  <c r="E79" i="24"/>
  <c r="F68" i="24"/>
  <c r="F67" i="24"/>
  <c r="F66" i="24"/>
  <c r="F65" i="24"/>
  <c r="F62" i="24"/>
  <c r="F55" i="24"/>
  <c r="F54" i="24"/>
  <c r="F58" i="24" l="1"/>
  <c r="F92" i="24"/>
  <c r="F70" i="24"/>
  <c r="F79" i="24"/>
  <c r="F129" i="24"/>
  <c r="E111" i="24"/>
  <c r="F64" i="24"/>
  <c r="F88" i="24"/>
  <c r="D111" i="24"/>
  <c r="E133" i="24"/>
  <c r="F133" i="24" s="1"/>
  <c r="H104" i="19"/>
  <c r="F115" i="24" l="1"/>
  <c r="F111" i="24"/>
  <c r="F109" i="24"/>
  <c r="I69" i="19"/>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V38" i="22"/>
  <c r="V57" i="22" s="1"/>
  <c r="U61" i="22" l="1"/>
  <c r="W49" i="22"/>
  <c r="W61" i="22" s="1"/>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8" i="22" s="1"/>
  <c r="S57" i="22" s="1"/>
  <c r="T10" i="22"/>
  <c r="T29" i="22" s="1"/>
  <c r="U10" i="22"/>
  <c r="U29" i="22" s="1"/>
  <c r="V10" i="22"/>
  <c r="V29" i="22" s="1"/>
  <c r="W10" i="22"/>
  <c r="W29" i="22" s="1"/>
  <c r="H10" i="22"/>
  <c r="H29" i="22" s="1"/>
  <c r="H35" i="22" s="1"/>
  <c r="I46" i="21"/>
  <c r="H46" i="21"/>
  <c r="I40" i="21"/>
  <c r="H40" i="21"/>
  <c r="H47" i="21" l="1"/>
  <c r="I47" i="21"/>
  <c r="W60" i="22"/>
  <c r="U35" i="22"/>
  <c r="H38" i="22"/>
  <c r="H57" i="22" s="1"/>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T38" i="22"/>
  <c r="T57" i="22" s="1"/>
  <c r="W35" i="22"/>
  <c r="W38" i="22" s="1"/>
  <c r="W57" i="22" s="1"/>
  <c r="U38" i="22"/>
  <c r="U57" i="22" s="1"/>
  <c r="H55" i="20"/>
  <c r="H24" i="20"/>
  <c r="H27" i="20" s="1"/>
  <c r="I42" i="20"/>
  <c r="I34" i="21"/>
  <c r="I49" i="21" s="1"/>
  <c r="I51" i="21" s="1"/>
  <c r="H42" i="20"/>
  <c r="H34" i="21"/>
  <c r="H49" i="21" s="1"/>
  <c r="H51" i="21" s="1"/>
  <c r="I89" i="19"/>
  <c r="I99" i="19" s="1"/>
  <c r="I100" i="19" s="1"/>
  <c r="I103" i="19" s="1"/>
  <c r="I102" i="19" s="1"/>
  <c r="H89" i="19"/>
  <c r="H99" i="19" s="1"/>
  <c r="I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57" i="20"/>
  <c r="H59" i="20" s="1"/>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 r="H88" i="19" s="1"/>
  <c r="H84" i="19" l="1"/>
  <c r="H100" i="19"/>
  <c r="H103" i="19" l="1"/>
  <c r="H102" i="19" s="1"/>
</calcChain>
</file>

<file path=xl/sharedStrings.xml><?xml version="1.0" encoding="utf-8"?>
<sst xmlns="http://schemas.openxmlformats.org/spreadsheetml/2006/main" count="710" uniqueCount="604">
  <si>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</si>
  <si>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</si>
  <si>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</si>
  <si>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</si>
  <si>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</si>
  <si>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</si>
  <si>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</si>
  <si>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</si>
  <si>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</si>
  <si>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</si>
  <si>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</si>
  <si>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</si>
  <si>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</si>
  <si>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</si>
  <si>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</si>
  <si>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</si>
  <si>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</si>
  <si>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</si>
  <si>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</si>
  <si>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</si>
  <si>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</si>
  <si>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</si>
  <si>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</si>
  <si>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</si>
  <si>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</si>
  <si>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</si>
  <si>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</si>
  <si>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</si>
  <si>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</si>
  <si>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</si>
  <si>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</si>
  <si>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</si>
  <si>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</si>
  <si>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</si>
  <si>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</si>
  <si>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</si>
  <si>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</si>
  <si>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</si>
  <si>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</si>
  <si>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</si>
  <si>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</si>
  <si>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</si>
  <si>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</si>
  <si>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</si>
  <si>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</si>
  <si>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</si>
  <si>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</si>
  <si>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</si>
  <si>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</si>
  <si>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</si>
  <si>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</si>
  <si>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</si>
  <si>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</si>
  <si>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</si>
  <si>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</si>
  <si>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</si>
  <si>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</si>
  <si>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</si>
  <si>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</si>
  <si>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</si>
  <si>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</si>
  <si>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</si>
  <si>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</si>
  <si>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</si>
  <si>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</si>
  <si>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</si>
  <si>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</si>
  <si>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</si>
  <si>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</si>
  <si>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</si>
  <si>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</si>
  <si>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</si>
  <si>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</si>
  <si>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</si>
  <si>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</si>
  <si>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</si>
  <si>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</si>
  <si>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</si>
  <si>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</si>
  <si>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</si>
  <si>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</si>
  <si>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</si>
  <si>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</si>
  <si>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</si>
  <si>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</si>
  <si>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</si>
  <si>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</si>
  <si>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</si>
  <si>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</si>
  <si>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</si>
  <si>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</si>
  <si>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</si>
  <si>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</si>
  <si>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</si>
  <si>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</si>
  <si>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</si>
  <si>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</si>
  <si>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</si>
  <si>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</si>
  <si>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</si>
  <si>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</si>
  <si>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</si>
  <si>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</si>
  <si>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</si>
  <si>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</si>
  <si>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</si>
  <si>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</si>
  <si>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</si>
  <si>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</si>
  <si>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</si>
  <si>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</si>
  <si>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</si>
  <si>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</si>
  <si>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</si>
  <si>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</si>
  <si>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</si>
  <si>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</si>
  <si>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</si>
  <si>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</si>
  <si>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</si>
  <si>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</si>
  <si>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</si>
  <si>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</si>
  <si>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</si>
  <si>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</si>
  <si>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</si>
  <si>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</si>
  <si>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</si>
  <si>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</si>
  <si>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</si>
  <si>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</si>
  <si>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</si>
  <si>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</si>
  <si>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</si>
  <si>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</si>
  <si>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</si>
  <si>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</si>
  <si>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</si>
  <si>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</si>
  <si>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</si>
  <si>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</si>
  <si>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</si>
  <si>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</si>
  <si>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</si>
  <si>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</si>
  <si>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</si>
  <si>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</si>
  <si>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</si>
  <si>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</si>
  <si>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</si>
  <si>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</si>
  <si>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</si>
  <si>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</si>
  <si>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</si>
  <si>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</si>
  <si>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</si>
  <si>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</si>
  <si>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</si>
  <si>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</si>
  <si>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</si>
  <si>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</si>
  <si>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</si>
  <si>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</si>
  <si>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</si>
  <si>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</si>
  <si>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</si>
  <si>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</si>
  <si>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</si>
  <si>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</si>
  <si>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</si>
  <si>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</si>
  <si>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</si>
  <si>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</si>
  <si>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</si>
  <si>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</si>
  <si>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</si>
  <si>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</si>
  <si>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</si>
  <si>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</si>
  <si>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</si>
  <si>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</si>
  <si>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</si>
  <si>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</si>
  <si>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</si>
  <si>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</si>
  <si>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</si>
  <si>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</si>
  <si>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</si>
  <si>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</si>
  <si>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</si>
  <si>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</si>
  <si>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</si>
  <si>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</si>
  <si>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</si>
  <si>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</si>
  <si>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</si>
  <si>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</si>
  <si>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</si>
  <si>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</si>
  <si>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</si>
  <si>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</si>
  <si>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</si>
  <si>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</si>
  <si>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</si>
  <si>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</si>
  <si>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</si>
  <si>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</si>
  <si>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</si>
  <si>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</si>
  <si>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</si>
  <si>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</si>
  <si>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</si>
  <si>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</si>
  <si>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</si>
  <si>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</si>
  <si>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</si>
  <si>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</si>
  <si>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</si>
  <si>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</si>
  <si>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</si>
  <si>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</si>
  <si>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</si>
  <si>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</si>
  <si>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</si>
  <si>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</si>
  <si>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</si>
  <si>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</si>
  <si>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</si>
  <si>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</si>
  <si>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</si>
  <si>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</si>
  <si>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</si>
  <si>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</si>
  <si>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</si>
  <si>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</si>
  <si>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</si>
  <si>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</si>
  <si>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</si>
  <si>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</si>
  <si>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</si>
  <si>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</si>
  <si>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</si>
  <si>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</si>
  <si>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</si>
  <si>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</si>
  <si>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</si>
  <si>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</si>
  <si>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</si>
  <si>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</si>
  <si>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</si>
  <si>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</si>
  <si>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</si>
  <si>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</si>
  <si>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</si>
  <si>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</si>
  <si>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</si>
  <si>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</si>
  <si>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</si>
  <si>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</si>
  <si>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</si>
  <si>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</si>
  <si>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</si>
  <si>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</si>
  <si>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</si>
  <si>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</si>
  <si>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</si>
  <si>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</si>
  <si>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</si>
  <si>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</si>
  <si>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</si>
  <si>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</si>
  <si>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</si>
  <si>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</si>
  <si>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</si>
  <si>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</si>
  <si>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</si>
  <si>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</si>
  <si>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</si>
  <si>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</si>
  <si>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</si>
  <si>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</si>
  <si>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</si>
  <si>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</si>
  <si>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</si>
  <si>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</si>
  <si>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</si>
  <si>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</si>
  <si>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</si>
  <si>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</si>
  <si>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</si>
  <si>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</si>
  <si>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</si>
  <si>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</si>
  <si>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</si>
  <si>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</si>
  <si>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</si>
  <si>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</si>
  <si>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</si>
  <si>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</si>
  <si>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</si>
  <si>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</si>
  <si>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</si>
  <si>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</si>
  <si>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</si>
  <si>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</si>
  <si>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</si>
  <si>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</si>
  <si>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</si>
  <si>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</si>
  <si>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</si>
  <si>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</si>
  <si>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</si>
  <si>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</si>
  <si>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</si>
  <si>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</si>
  <si>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</si>
  <si>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</si>
  <si>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</si>
  <si>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</si>
  <si>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</si>
  <si>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</si>
  <si>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</si>
  <si>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</si>
  <si>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</si>
  <si>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</si>
  <si>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</si>
  <si>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</si>
  <si>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</si>
  <si>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</si>
  <si>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</si>
  <si>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</si>
  <si>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</si>
  <si>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</si>
  <si>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</si>
  <si>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</si>
  <si>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</si>
  <si>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</si>
  <si>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</si>
  <si>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</si>
  <si>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</si>
  <si>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</si>
  <si>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</si>
  <si>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</si>
  <si>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</si>
  <si>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</si>
  <si>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</si>
  <si>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</si>
  <si>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</si>
  <si>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</si>
  <si>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</si>
  <si>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</si>
  <si>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</si>
  <si>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</si>
  <si>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</si>
  <si>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</si>
  <si>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</si>
  <si>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</si>
  <si>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</si>
  <si>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</si>
  <si>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</si>
  <si>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</si>
  <si>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</si>
  <si>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</si>
  <si>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</si>
  <si>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</si>
  <si>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</si>
  <si>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</si>
  <si>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</si>
  <si>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</si>
  <si>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</si>
  <si>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</si>
  <si>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</si>
  <si>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</si>
  <si>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</si>
  <si>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</si>
  <si>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</si>
  <si>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</si>
  <si>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</si>
  <si>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</si>
  <si>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</si>
  <si>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</si>
  <si>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</si>
  <si>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</si>
  <si>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</si>
  <si>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</si>
  <si>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</si>
  <si>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</si>
  <si>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</si>
  <si>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</si>
  <si>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</si>
  <si>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</si>
  <si>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</si>
  <si>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</si>
  <si>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</si>
  <si>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</si>
  <si>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</si>
  <si>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</si>
  <si>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</si>
  <si>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</si>
  <si>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</si>
  <si>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</si>
  <si>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</si>
  <si>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</si>
  <si>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</si>
  <si>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</si>
  <si>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</si>
  <si>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</si>
  <si>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</si>
  <si>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</si>
  <si>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</si>
  <si>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</si>
  <si>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</si>
  <si>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</si>
  <si>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</si>
  <si>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</si>
  <si>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</si>
  <si>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</si>
  <si>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</si>
  <si>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</si>
  <si>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</si>
  <si>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</si>
  <si>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</si>
  <si>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</si>
  <si>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</si>
  <si>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</si>
  <si>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</si>
  <si>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</si>
  <si>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</si>
  <si>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</si>
  <si>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</si>
  <si>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</si>
  <si>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stanje na dan 31.12.2020.</t>
  </si>
  <si>
    <t>u razdoblju 01.01.2020. do 31.12.2020.</t>
  </si>
  <si>
    <t>GFI-POD
AOP
oznaka</t>
  </si>
  <si>
    <t>REVIDIRANI IZVJEŠTAJ
Bilješka</t>
  </si>
  <si>
    <t xml:space="preserve">
GFI-POD</t>
  </si>
  <si>
    <t>Revidirani izvještaj</t>
  </si>
  <si>
    <t>Razlika</t>
  </si>
  <si>
    <t>Objašnjenje</t>
  </si>
  <si>
    <t>DUGOTRAJNA IMOVINA (AOP 003+010+020+036)</t>
  </si>
  <si>
    <t>002</t>
  </si>
  <si>
    <t xml:space="preserve">  I. Nematerijalna imovina</t>
  </si>
  <si>
    <t>003</t>
  </si>
  <si>
    <t>16</t>
  </si>
  <si>
    <t xml:space="preserve">  II. Materijalna imovina</t>
  </si>
  <si>
    <t>010</t>
  </si>
  <si>
    <t xml:space="preserve">  III. Dugotrajna financijska imovina</t>
  </si>
  <si>
    <t>020</t>
  </si>
  <si>
    <t xml:space="preserve">  IV. Potraživanja</t>
  </si>
  <si>
    <t>031</t>
  </si>
  <si>
    <t xml:space="preserve">  V. Odgođena porezna imovina</t>
  </si>
  <si>
    <t>036</t>
  </si>
  <si>
    <t>KRATKOTRAJNA IMOVINA (AOP 038+046+053+063)</t>
  </si>
  <si>
    <t>037</t>
  </si>
  <si>
    <t xml:space="preserve">  I. Zalihe</t>
  </si>
  <si>
    <t>038</t>
  </si>
  <si>
    <t xml:space="preserve">  II. Potraživanja</t>
  </si>
  <si>
    <t>046</t>
  </si>
  <si>
    <t>063</t>
  </si>
  <si>
    <t>PLAĆENI TROŠKOVI BUDUĆEG RAZDOBLJA I OBRAČUNATI PRIHODI</t>
  </si>
  <si>
    <t>064</t>
  </si>
  <si>
    <t>UKUPNO AKTIVA</t>
  </si>
  <si>
    <t>KAPITAL I REZERVE</t>
  </si>
  <si>
    <t>067</t>
  </si>
  <si>
    <t>REZERVIRANJA</t>
  </si>
  <si>
    <t>088</t>
  </si>
  <si>
    <t>DUGOROČNE OBVEZE (AOP 101+105+106)</t>
  </si>
  <si>
    <t>095</t>
  </si>
  <si>
    <t xml:space="preserve">  I. Obveze prema bankama i drugim financijskim institucijama</t>
  </si>
  <si>
    <t xml:space="preserve">  II. Ostale dugoročne obveze</t>
  </si>
  <si>
    <t>105</t>
  </si>
  <si>
    <t xml:space="preserve">  III. Odgođena porezna obveza</t>
  </si>
  <si>
    <t>106</t>
  </si>
  <si>
    <t>KRATKOROČNE OBVEZE (AOP 108+113+114+115+117+118+119+121)</t>
  </si>
  <si>
    <t>107</t>
  </si>
  <si>
    <t xml:space="preserve">  II. Obveze za predujmove</t>
  </si>
  <si>
    <t>114</t>
  </si>
  <si>
    <t xml:space="preserve">  IV. Obveze prema zaposlenicima</t>
  </si>
  <si>
    <t>117</t>
  </si>
  <si>
    <t xml:space="preserve">  V. Obveze za poreze, doprinose i slična davanja</t>
  </si>
  <si>
    <t>118</t>
  </si>
  <si>
    <t>ODGOĐENO PLAĆANJE TROŠKOVA I PRIHOD BUDUĆEGA RAZDOBLJA</t>
  </si>
  <si>
    <t>122</t>
  </si>
  <si>
    <t>UKUPNO PASIVA</t>
  </si>
  <si>
    <t>GFI-POD
AOP oznaka</t>
  </si>
  <si>
    <t>Revidirani izvještaj
Bilješka</t>
  </si>
  <si>
    <t>POSLOVNI PRIHODI (AOP 126+127+128+129+130)</t>
  </si>
  <si>
    <t>125</t>
  </si>
  <si>
    <t>131</t>
  </si>
  <si>
    <t xml:space="preserve">  I. Materijalni troškovi</t>
  </si>
  <si>
    <t>133</t>
  </si>
  <si>
    <t xml:space="preserve">  II. Troškovi osoblja</t>
  </si>
  <si>
    <t>137</t>
  </si>
  <si>
    <t xml:space="preserve">  III. Amortizacija</t>
  </si>
  <si>
    <t>141</t>
  </si>
  <si>
    <t xml:space="preserve">  IV. Ostali troškovi</t>
  </si>
  <si>
    <t>142</t>
  </si>
  <si>
    <t xml:space="preserve">  V. Vrijednosna usklađenja</t>
  </si>
  <si>
    <t>143</t>
  </si>
  <si>
    <t xml:space="preserve">  VI. Rezerviranja</t>
  </si>
  <si>
    <t>146</t>
  </si>
  <si>
    <t xml:space="preserve">  VIII. Ostali poslovni rashodi</t>
  </si>
  <si>
    <t>153</t>
  </si>
  <si>
    <t>FINANCIJSKI PRIHODI</t>
  </si>
  <si>
    <t>154</t>
  </si>
  <si>
    <t>FINANCIJSKI RASHODI</t>
  </si>
  <si>
    <t>165</t>
  </si>
  <si>
    <t>177</t>
  </si>
  <si>
    <t>UKUPNI RASHODI (AOP 131+165)</t>
  </si>
  <si>
    <t>178</t>
  </si>
  <si>
    <t>DOBIT ILI GUBITAK PRIJE OPOREZIVANJA (AOP 177-178)</t>
  </si>
  <si>
    <t>179</t>
  </si>
  <si>
    <t>POREZ NA DOBIT</t>
  </si>
  <si>
    <t>182</t>
  </si>
  <si>
    <t>DOBIT RAZDOBLJA (AOP 179-182)</t>
  </si>
  <si>
    <t>184</t>
  </si>
  <si>
    <t>A) NETO NOVČANI TOKOVI OD POSLOVNIH AKTIVNOSTI</t>
  </si>
  <si>
    <t xml:space="preserve">B) NETO NOVČANI TOKOVI OD INVESTICIJSKIH AKTIVNOSTI </t>
  </si>
  <si>
    <t>034</t>
  </si>
  <si>
    <t>C) NETO NOVČANI TOKOVI OD FINANCIJSKIH AKTIVNOSTI</t>
  </si>
  <si>
    <t>D) NETO POVEĆANJE ILI SMANJENJE NOVČANIH TOKOVA (AOP 020+034+046)</t>
  </si>
  <si>
    <t>048</t>
  </si>
  <si>
    <t>049</t>
  </si>
  <si>
    <t>F) NOVAC I NOVČANI EKVIVALENTI NA KRAJU RAZDOBLJA (AOP 048+049)</t>
  </si>
  <si>
    <t>050</t>
  </si>
  <si>
    <t>GFI-POD IZVJEŠTAJ O PROMJENAMA KAPITALA
u razdoblju od 1.1.2020. do 31.12.2020.
(u tisućama kuna)</t>
  </si>
  <si>
    <t>GFI-POD BILANCA
stanje na dan 31.12.2020.
(u tisućama kuna)</t>
  </si>
  <si>
    <t>oo</t>
  </si>
  <si>
    <t>GRUPA</t>
  </si>
  <si>
    <t>103</t>
  </si>
  <si>
    <t>UKUPNI PRIHODI (AOP 125+154+173)</t>
  </si>
  <si>
    <t>Rekapitulacija usporedbe GFI-POD novčanog toka te konsolidiranog izvještaja o novčanom toku iz Revidiranog izvještaja za 2020. godinu</t>
  </si>
  <si>
    <t>Rekapitulacija usporedbe GFI-POD Izvještaja o promjenama kapitala te konsolidiranog izvještaja o promjenama kapitala iz Revidiranog izvještaja za 2020. godinu</t>
  </si>
  <si>
    <t>Rekapitulacija usporedbe GFI-POD računa dobiti i gubitka te konsolidiranog izvještaja o sveobuhvatnoj dobiti iz Revidiranog izvještaja za 2020. godinu</t>
  </si>
  <si>
    <t>GFI-POD RAČUN DOBITI I GUBITKA
u razdoblju od 1.1.2020. do 31.12.2020.
(u tisućama kuna)</t>
  </si>
  <si>
    <t>GFI-POD IZVJEŠTAJ O NOVČANOM TOKU
u razdoblju od 1.1.2020. do 31.12.2020.
(u tisućama kuna)</t>
  </si>
  <si>
    <t>112 i 113</t>
  </si>
  <si>
    <t>100 i 101</t>
  </si>
  <si>
    <t>175</t>
  </si>
  <si>
    <t>UDIO U GUBITKU OD DRUŠTAVA POVEZANIH SUDJELUJUĆIM INTERESOM (AOP 175)</t>
  </si>
  <si>
    <t>18</t>
  </si>
  <si>
    <t>Rekapitulacija usporedbe GFI-POD bilance i konsolidirane bilance iz Revidiranih izvještaja za 2020. godinu</t>
  </si>
  <si>
    <t>Detaljnije informacije o financijskim izvještajima dostupne su u objavljenom PDF dokumentu "Godišnje izvješće 2020." koji je istovremeno s ovim dokumentom objavljen na internetskim stranicama HANFA-e, Zagrebačke burze i Izdavatelja.</t>
  </si>
  <si>
    <t>Informacije o osnovi za sastavljanje financijskih izvještaja i određenim računovodstvenim politikama dostupne su u objavljenom PDF dokumentu „Godišnje izvješće 2020.“ koji je istovremeno s ovim dokumentom objavljen na internetskim stranicama HANFA-e, Zagrebačke burze i Izdavatelja.</t>
  </si>
  <si>
    <t xml:space="preserve">  IV. Obveze prema dobavljačima</t>
  </si>
  <si>
    <t>747800D0K38EVHMJ4H31</t>
  </si>
  <si>
    <t>3983</t>
  </si>
  <si>
    <t xml:space="preserve">Helios Faros d.d. </t>
  </si>
  <si>
    <t>Stari Grad</t>
  </si>
  <si>
    <t>Naselje Helios 5</t>
  </si>
  <si>
    <t>mile.cevid@heliosfaros.hr</t>
  </si>
  <si>
    <t>www.heliosfaros.hr</t>
  </si>
  <si>
    <t>38</t>
  </si>
  <si>
    <t>Ecopulito d.o.o.</t>
  </si>
  <si>
    <t>Zagreb</t>
  </si>
  <si>
    <t>02710455</t>
  </si>
  <si>
    <t>Mile Ćevid</t>
  </si>
  <si>
    <t>099 4946 510</t>
  </si>
  <si>
    <t>KPMG Croatia d.o.o. za reviziju</t>
  </si>
  <si>
    <t>Igor Gošek</t>
  </si>
  <si>
    <t>Obveznik: Helios Faros d.d.</t>
  </si>
  <si>
    <t xml:space="preserve">BILJEŠKE UZ FINANCIJSKE IZVJEŠTAJE - GFI
Naziv izdavatelja:   Helios Faros d.d. 
OIB:   48594515409
Izvještajno razdoblje: 01.01.2020.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</si>
  <si>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Helios Faros d.d. u nastavku predstavlja tablice usporedbe stavki GFI POD financijskih izvještaja i revidiranih Bilješki za 2020. godinu.</t>
  </si>
  <si>
    <t>POTRAŽIVANJA ZA UPISANI A NEUPLAĆENI KAPITAL</t>
  </si>
  <si>
    <t>001</t>
  </si>
  <si>
    <t>Na dan 31. prosinca 2020. godine potraživanja za neuplaćeni, ali registrirani dionički kapital iznose
76.744 tisuća kuna (2019: 104.544 tisuća kuna) i odnose se na potraživanje od većinskih vlasnika Društva - PBZ Croatia Osiguranje i Valamar Riviera. Neuplaćeni iznos bit će uplaćen na temelju zahtjeva Društva, najkasnije do 31. prosinca 2021. godine. Događaj nakon datuma bilance: Dana 29. siječnja 2021. godine PBZ Croatia Osiguranje d.d. je izvršilo uplatu temeljnog kapitala u iznosu od 20.625 tisuća kuna te je 1. veljače 2021. godine Valamar Riviera d.d. uplatila 4.375 tisuća kuna temeljnog kapitala što čini ukupnu uplatu od 25.000 tisuća kuna</t>
  </si>
  <si>
    <t>14+21</t>
  </si>
  <si>
    <t>14+16+21</t>
  </si>
  <si>
    <t xml:space="preserve">GFI-POD stavka "Ulaganja u ostale vrijednosne papire društava povezanih sudjelujućim interesom" (AOP 025; HRK 19 tis.) je u Revidiranom izvještaju iskazana u stavkama "Ostala potraživanja" (Bilješka 16 u usporedivom iznosu HRK 19 tis.) </t>
  </si>
  <si>
    <t xml:space="preserve">GFI-POD stavka "Predujmovi za nabavu nematerijalne imovine" (AOP 007; HRK 339 tis.) je u 
Revidiranom izvještaju iskazana u stavkama "Imovina u pripremi" (Bilješka 14 u usporedivom iznosu HRK 339 tis.) </t>
  </si>
  <si>
    <t>U okviru GFI-POD stavke "Zemljište" (AOP 011; HRK  82.340 tis.) je prikazan konsolidacijski efekt ulaganja u povezano društvo Ecopulito d.o.o. u Revidiranom izvještaju prikazano u Bilješci 21</t>
  </si>
  <si>
    <t xml:space="preserve">GFI-POD stavka "Novac u banci i blagajni" (AOP 063; HRK 2.770 tis.) je u Revidiranom izvještaju iskazana u stavci "Novac i novčani ekvivalenti" (Bilješka 26 u usporedivom iznosu HRK 2.770 tis.). Uključen konsolidacijski efekt s Ecopulito d.o.o. od HRK 12 tis. </t>
  </si>
  <si>
    <t>GFI-POD stavka "Kapital i rezerve" (AOP 067; HRK 222.559 tis.) je u Revidiranom izvještaju iskazana u stavci "Gavnica" (Bilješke 18)</t>
  </si>
  <si>
    <t>20</t>
  </si>
  <si>
    <t xml:space="preserve">GFI-POD stavka "Rezerviranja" (AOP 088; HRK 113 tis.) je u Revidiranom izvještaju iskazana u kratkoročnim obvezama u stavci "Rezerviranja" (Izvještaj o financijskom položaju) i odnosi se na rezervaciju za otpremninu koja će biti isplaćena u 2021. </t>
  </si>
  <si>
    <t>19</t>
  </si>
  <si>
    <r>
      <t>GFI-POD stavka "Obveze za predujmove" (AOP 114; HRK 13 tis.) je u Revidiranom izvještaju iskazana unutar kratkoročnog dijela stavke "Kratkoročne obveze iz poslovanja" (Bilješka</t>
    </r>
    <r>
      <rPr>
        <sz val="9"/>
        <rFont val="Arial"/>
        <family val="2"/>
        <charset val="238"/>
      </rPr>
      <t xml:space="preserve"> 19</t>
    </r>
    <r>
      <rPr>
        <sz val="9"/>
        <color theme="1"/>
        <rFont val="Arial"/>
        <family val="2"/>
        <charset val="238"/>
      </rPr>
      <t xml:space="preserve">; "Obveze za predujmove" u usporedivom iznosu HRK 13 tis.). 
</t>
    </r>
  </si>
  <si>
    <t xml:space="preserve">  III. Obveze prema dobavljačima</t>
  </si>
  <si>
    <t>115</t>
  </si>
  <si>
    <t>GFI-POD stavke "Obveze prema dobavljačima" (AOP 115; HRK 4.590 tis.) je u Revidiranom izvještaju iskazana unutar kratkoročnog dijela stavke "Kratkoročne obveze iz poslovanja" (Bilješka 19; "Obveze prema dobavljačima" u usporedivom iznosu HRK 4.590 tis.) te se odnose na tekuće obveze prema dobavljačima za investicije i obrtna sredstva na datum izvještaja</t>
  </si>
  <si>
    <t>GFI-POD stavke "Obveze prema dobavljačima" (AOP 117; HRK 461 tis.) je u Revidiranom izvještaju iskazana unutar kratkoročnog dijela stavke "Kratkoročne obveze iz poslovanja" (Bilješka 19; "Obveze prema zaposlenicima" u usporedivom iznosu HRK 461 tis.)</t>
  </si>
  <si>
    <t>GFI-POD stavke "Obveze za poreze, doprinose i slična davanja" (AOP 118; HRK 133 tis.) je u Revidiranom izvještaju iskazana unutar kratkoročnog dijela stavke "Kratkoročne obveze iz poslovanja" (Bilješka 19; "Obveze za poreze, doprinose i slična davanja" u usporedivom iznosu HRK 133 tis.)</t>
  </si>
  <si>
    <t>VI. Ostale kratkoročne obveze</t>
  </si>
  <si>
    <t>121</t>
  </si>
  <si>
    <t>GFI-POD stavke "Ostale kratkoročne obveze" (AOP 121; HRK 12.114 tis.) je u Revidiranom izvještaju iskazana unutar stavke "Kratkoročne obveze prijavljene u stečaju" (Bilješka 19; "Kratkoročne obveze prijavljene u stečaju" u usporedivom iznosu HRK 12.144 tis.)</t>
  </si>
  <si>
    <t xml:space="preserve">  I. Obveze prema bankama i drugim financijskim 
institucijama</t>
  </si>
  <si>
    <t xml:space="preserve">  III. Novac u banci i blagajni</t>
  </si>
  <si>
    <t xml:space="preserve">  I. Prihodi od prodaje (izvan grupe)</t>
  </si>
  <si>
    <t>127</t>
  </si>
  <si>
    <t xml:space="preserve">  II. Ostali poslovni prihodi (izvan grupe)</t>
  </si>
  <si>
    <t>130</t>
  </si>
  <si>
    <t>GFI-POD stavka "Prihodi od prodaje (izvan grupe)" (AOP 127; HRK 6.558 tis.) je u Revidiranom
izvještaju iskazane unutar stavki "Poslovni prihodi" (Bilješka 5; "Poslovni prihodi" u usporedivom iznosu HRK 6.558 tis.</t>
  </si>
  <si>
    <t>GFI-POD stavka "Ostali poslovni prihodi (izvan grupe)" (AOP 130; HRK 3.156 tis.) je u Revidiranom izvještaju iskazane unutar stavki "Ostali prihodi" (Bilješka 6; "Ostali prihodi" u usporedivom iznosu HRK 3.156 tis.</t>
  </si>
  <si>
    <t>POSLOVNI RASHODI (AOP 133+137+141+142+143+146
+153)</t>
  </si>
  <si>
    <t xml:space="preserve">GFI-POD stavka "Troškovi osoblja" (AOP 137; HRK 6.857 tis.) je u Revidiranom izvještaju iskazana unutar stavke "Troškovi osoblja" (Bilješka 8; "Bruto plaće i nadnice" HRK 5.888 tis., "Doprinosi na plaće" HRK 969 tis., "Ostali troškovi zaposlenih" HRK 792 tis.,
</t>
  </si>
  <si>
    <t xml:space="preserve">GFI-POD stavka "Financijski prihodi" (AOP 154; HRK 41 tis.) je u Revidiranom izvještaju iskazana unutar stavki "Neto financijski prihodi/(rashodi)" u dijelu financijskih prihoda (Bilješka 11; "Pozitivne tečajne razlike, neto" HRK 36 tis. </t>
  </si>
  <si>
    <t xml:space="preserve">GFI-POD stavka "Financijski rashodi" (AOP 165; HRK 33 tis.) je u Revidiranom izvještaju iskazana unutar stavki "Neto financijski prihodi/(rashodi)" u dijelu financijskih rashoda (Bilješka 11; "troškovi kamata" HRK 18 tis., "Ostalo" HRK 10 tis., </t>
  </si>
  <si>
    <t>GFI-POD stavka "Neto novčani tokovi od poslovnih aktivnosti" (AOP 020; HRK -8.760 tis.) je u Revidiranom izvještaju iskazana u stavkama "Neto novac iz poslovnih aktivnosti" u usporedivom iznosu HRK 8.770 tis.</t>
  </si>
  <si>
    <t>GFI-POD stavka "Neto novčani tokovi od investicijskih aktivnosti" (AOP 034; HRK -54.260 tis.) je u Revidiranom izvještaju iskazana u stavci "Neto novčani izdaci iz investicijskih aktivnosti" u usporedivom iznosu HRK -54.250 tis.</t>
  </si>
  <si>
    <t>GFI-POD stavka "Neto novčani tokovi od financijskih aktivnosti" (AOP 046; HRK 27.800 tis.) je u Revidiranom izvještaju iskazana u stavci "Neto novac od financijskih aktivnosti" u usporedivom iznosu HRK 27.800 tis.</t>
  </si>
  <si>
    <t>KAPITAL I REZERVE (AOP 027 do 049)</t>
  </si>
  <si>
    <t>GFI-POD stavka "Kapital i rezerve" (AOP 049; HRK 222.558 tis.) je u Revidiranom izvještaju iskazana u stavkama "Ukupni kapital" (Izvještaj o promjenama glavnice u usporedivom iznosu HRK 222.559 tis.) te Bilješke 18 - Kapital i rezerve</t>
  </si>
  <si>
    <t xml:space="preserve">GFI-POD stavka "Ostali troškovi" (AOP 142; HRK 3.142 tis.) je u Revidiranom izvještaju iskazana unutar stavki "Troškovi osoblja" i "Materijalni troškovi"
</t>
  </si>
  <si>
    <t>GFI-POD stavka "Materijalni troškovi" (AOP 133; HRK 4.386 tis.) je u Revidiranom izvještaju iskazana u stavci "Troškovi sirovina i materijala"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</si>
</sst>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theme="1"/>
      <name val="Arial"/>
      <family val="2"/>
      <charset val="238"/>
    </font>
    <font>
      <sz val="9"/>
      <color rgb="FFFF0000"/>
      <name val="Arial"/>
      <family val="2"/>
      <charset val="238"/>
    </font>
    <font>
      <sz val="9"/>
      <color rgb="FF0070C0"/>
      <name val="Arial"/>
      <family val="2"/>
      <charset val="238"/>
    </font>
    <font>
      <b/>
      <sz val="9"/>
      <color rgb="FF333399"/>
      <name val="Arial"/>
      <family val="2"/>
      <charset val="238"/>
    </font>
    <font>
      <sz val="9"/>
      <color rgb="FF333399"/>
      <name val="Arial"/>
      <family val="2"/>
      <charset val="238"/>
    </font>
    <font>
      <sz val="9"/>
      <color theme="1"/>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249977111117893"/>
        <bgColor indexed="64"/>
      </patternFill>
    </fill>
  </fills>
  <borders count="9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medium">
        <color theme="1"/>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right style="thin">
        <color theme="0" tint="-0.34998626667073579"/>
      </right>
      <top style="medium">
        <color theme="1"/>
      </top>
      <bottom style="thin">
        <color theme="0" tint="-0.34998626667073579"/>
      </bottom>
      <diagonal/>
    </border>
    <border>
      <left style="medium">
        <color theme="1"/>
      </left>
      <right/>
      <top style="thin">
        <color theme="0" tint="-0.34998626667073579"/>
      </top>
      <bottom style="medium">
        <color theme="1"/>
      </bottom>
      <diagonal/>
    </border>
    <border>
      <left style="medium">
        <color theme="1"/>
      </left>
      <right/>
      <top style="medium">
        <color theme="1"/>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22"/>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style="thin">
        <color indexed="64"/>
      </right>
      <top style="thin">
        <color indexed="22"/>
      </top>
      <bottom style="medium">
        <color indexed="64"/>
      </bottom>
      <diagonal/>
    </border>
    <border>
      <left style="medium">
        <color theme="1"/>
      </left>
      <right style="hair">
        <color indexed="64"/>
      </right>
      <top style="medium">
        <color theme="1"/>
      </top>
      <bottom/>
      <diagonal/>
    </border>
    <border>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theme="1"/>
      </left>
      <right style="hair">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theme="1"/>
      </left>
      <right style="hair">
        <color indexed="64"/>
      </right>
      <top style="thin">
        <color theme="0" tint="-0.34998626667073579"/>
      </top>
      <bottom style="medium">
        <color theme="1"/>
      </bottom>
      <diagonal/>
    </border>
    <border>
      <left style="thin">
        <color theme="0" tint="-0.34998626667073579"/>
      </left>
      <right style="medium">
        <color indexed="64"/>
      </right>
      <top style="thin">
        <color theme="0" tint="-0.34998626667073579"/>
      </top>
      <bottom style="medium">
        <color theme="1"/>
      </bottom>
      <diagonal/>
    </border>
    <border>
      <left style="thin">
        <color theme="0" tint="-0.34998626667073579"/>
      </left>
      <right style="hair">
        <color indexed="64"/>
      </right>
      <top/>
      <bottom/>
      <diagonal/>
    </border>
    <border>
      <left style="thin">
        <color theme="0" tint="-0.34998626667073579"/>
      </left>
      <right style="medium">
        <color indexed="64"/>
      </right>
      <top/>
      <bottom/>
      <diagonal/>
    </border>
    <border>
      <left style="medium">
        <color theme="1"/>
      </left>
      <right style="hair">
        <color indexed="64"/>
      </right>
      <top style="medium">
        <color theme="1"/>
      </top>
      <bottom style="thin">
        <color theme="0" tint="-0.34998626667073579"/>
      </bottom>
      <diagonal/>
    </border>
    <border>
      <left style="thin">
        <color theme="0" tint="-0.34998626667073579"/>
      </left>
      <right style="medium">
        <color indexed="64"/>
      </right>
      <top style="medium">
        <color theme="1"/>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47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51" xfId="0" applyNumberFormat="1" applyFont="1" applyFill="1" applyBorder="1" applyAlignment="1" applyProtection="1">
      <alignment vertical="center"/>
      <protection locked="0"/>
    </xf>
    <xf numFmtId="0" fontId="1" fillId="10" borderId="0" xfId="0" applyFont="1" applyFill="1" applyAlignment="1">
      <alignment horizontal="left" vertical="top"/>
    </xf>
    <xf numFmtId="0" fontId="1" fillId="10" borderId="0" xfId="0" applyFont="1" applyFill="1" applyAlignment="1">
      <alignment horizontal="left" vertical="top" wrapText="1"/>
    </xf>
    <xf numFmtId="0" fontId="0" fillId="10" borderId="0" xfId="0" applyFill="1" applyAlignment="1">
      <alignment vertical="top"/>
    </xf>
    <xf numFmtId="0" fontId="23" fillId="10" borderId="0" xfId="0" applyFont="1" applyFill="1"/>
    <xf numFmtId="49" fontId="36" fillId="10" borderId="0" xfId="0" applyNumberFormat="1" applyFont="1" applyFill="1" applyAlignment="1">
      <alignment horizontal="center"/>
    </xf>
    <xf numFmtId="0" fontId="37" fillId="10" borderId="0" xfId="0" applyFont="1" applyFill="1"/>
    <xf numFmtId="0" fontId="38" fillId="10" borderId="0" xfId="0" applyFont="1" applyFill="1"/>
    <xf numFmtId="0" fontId="36" fillId="10" borderId="0" xfId="0" applyFont="1" applyFill="1"/>
    <xf numFmtId="0" fontId="36" fillId="10" borderId="0" xfId="0" applyFont="1" applyFill="1" applyAlignment="1">
      <alignment horizontal="center"/>
    </xf>
    <xf numFmtId="49" fontId="36" fillId="15" borderId="52" xfId="0" applyNumberFormat="1" applyFont="1" applyFill="1" applyBorder="1" applyAlignment="1">
      <alignment horizontal="center" vertical="center" wrapText="1"/>
    </xf>
    <xf numFmtId="0" fontId="36" fillId="15" borderId="53" xfId="0" applyFont="1" applyFill="1" applyBorder="1" applyAlignment="1">
      <alignment horizontal="center" vertical="center" wrapText="1"/>
    </xf>
    <xf numFmtId="0" fontId="39" fillId="9" borderId="54" xfId="0" applyFont="1" applyFill="1" applyBorder="1" applyAlignment="1">
      <alignment horizontal="left" vertical="center"/>
    </xf>
    <xf numFmtId="49" fontId="39" fillId="9" borderId="55" xfId="0" applyNumberFormat="1" applyFont="1" applyFill="1" applyBorder="1" applyAlignment="1">
      <alignment horizontal="center" vertical="center"/>
    </xf>
    <xf numFmtId="49" fontId="39" fillId="9" borderId="55" xfId="0" applyNumberFormat="1" applyFont="1" applyFill="1" applyBorder="1" applyAlignment="1">
      <alignment horizontal="center" vertical="center" wrapText="1"/>
    </xf>
    <xf numFmtId="3" fontId="39" fillId="9" borderId="55" xfId="0" applyNumberFormat="1" applyFont="1" applyFill="1" applyBorder="1" applyAlignment="1">
      <alignment horizontal="right" vertical="center"/>
    </xf>
    <xf numFmtId="0" fontId="40" fillId="9" borderId="56" xfId="0" applyFont="1" applyFill="1" applyBorder="1" applyAlignment="1">
      <alignment horizontal="left" vertical="center"/>
    </xf>
    <xf numFmtId="0" fontId="41" fillId="10" borderId="54" xfId="0" applyFont="1" applyFill="1" applyBorder="1" applyAlignment="1">
      <alignment horizontal="left" vertical="center"/>
    </xf>
    <xf numFmtId="49" fontId="41" fillId="10" borderId="55" xfId="0" applyNumberFormat="1" applyFont="1" applyFill="1" applyBorder="1" applyAlignment="1">
      <alignment horizontal="center" vertical="center"/>
    </xf>
    <xf numFmtId="3" fontId="41" fillId="10" borderId="55" xfId="0" applyNumberFormat="1" applyFont="1" applyFill="1" applyBorder="1" applyAlignment="1">
      <alignment horizontal="right" vertical="center"/>
    </xf>
    <xf numFmtId="0" fontId="41" fillId="10" borderId="54" xfId="0" applyFont="1" applyFill="1" applyBorder="1" applyAlignment="1">
      <alignment horizontal="left" vertical="center" wrapText="1"/>
    </xf>
    <xf numFmtId="49" fontId="41" fillId="10" borderId="55" xfId="0" applyNumberFormat="1" applyFont="1" applyFill="1" applyBorder="1" applyAlignment="1">
      <alignment horizontal="center" vertical="center" wrapText="1"/>
    </xf>
    <xf numFmtId="0" fontId="41" fillId="10" borderId="56" xfId="0" applyFont="1" applyFill="1" applyBorder="1" applyAlignment="1">
      <alignment horizontal="left" vertical="center" wrapText="1"/>
    </xf>
    <xf numFmtId="49" fontId="36" fillId="10" borderId="58" xfId="0" applyNumberFormat="1" applyFont="1" applyFill="1" applyBorder="1" applyAlignment="1">
      <alignment horizontal="center" vertical="center"/>
    </xf>
    <xf numFmtId="3" fontId="41" fillId="10" borderId="58" xfId="0" applyNumberFormat="1" applyFont="1" applyFill="1" applyBorder="1" applyAlignment="1">
      <alignment horizontal="right" vertical="center"/>
    </xf>
    <xf numFmtId="0" fontId="41" fillId="10" borderId="58" xfId="0" applyFont="1" applyFill="1" applyBorder="1" applyAlignment="1">
      <alignment horizontal="right" vertical="center"/>
    </xf>
    <xf numFmtId="0" fontId="39" fillId="9" borderId="54" xfId="0" applyFont="1" applyFill="1" applyBorder="1" applyAlignment="1">
      <alignment horizontal="left" vertical="center" wrapText="1"/>
    </xf>
    <xf numFmtId="49" fontId="36" fillId="16" borderId="61" xfId="0" applyNumberFormat="1" applyFont="1" applyFill="1" applyBorder="1" applyAlignment="1">
      <alignment horizontal="center" vertical="center"/>
    </xf>
    <xf numFmtId="3" fontId="36" fillId="16" borderId="61" xfId="0" applyNumberFormat="1" applyFont="1" applyFill="1" applyBorder="1" applyAlignment="1">
      <alignment horizontal="right" vertical="center"/>
    </xf>
    <xf numFmtId="49" fontId="36" fillId="10" borderId="63" xfId="0" applyNumberFormat="1" applyFont="1" applyFill="1" applyBorder="1" applyAlignment="1">
      <alignment horizontal="center" vertical="center"/>
    </xf>
    <xf numFmtId="0" fontId="41" fillId="10" borderId="63" xfId="0" applyFont="1" applyFill="1" applyBorder="1" applyAlignment="1">
      <alignment horizontal="right" vertical="center"/>
    </xf>
    <xf numFmtId="49" fontId="39" fillId="9" borderId="64" xfId="0" applyNumberFormat="1" applyFont="1" applyFill="1" applyBorder="1" applyAlignment="1">
      <alignment horizontal="center" vertical="center"/>
    </xf>
    <xf numFmtId="3" fontId="39" fillId="9" borderId="64" xfId="0" applyNumberFormat="1" applyFont="1" applyFill="1" applyBorder="1" applyAlignment="1">
      <alignment horizontal="right" vertical="center"/>
    </xf>
    <xf numFmtId="3" fontId="41" fillId="0" borderId="55" xfId="0" applyNumberFormat="1" applyFont="1" applyFill="1" applyBorder="1" applyAlignment="1">
      <alignment horizontal="right" vertical="center"/>
    </xf>
    <xf numFmtId="49" fontId="36" fillId="10" borderId="0" xfId="0" applyNumberFormat="1" applyFont="1" applyFill="1" applyAlignment="1">
      <alignment horizontal="center" vertical="center"/>
    </xf>
    <xf numFmtId="49" fontId="36" fillId="10" borderId="0" xfId="0" applyNumberFormat="1" applyFont="1" applyFill="1" applyAlignment="1">
      <alignment horizontal="center" vertical="center" wrapText="1"/>
    </xf>
    <xf numFmtId="0" fontId="41" fillId="10" borderId="0" xfId="0" applyFont="1" applyFill="1"/>
    <xf numFmtId="0" fontId="42" fillId="10" borderId="67" xfId="0" applyFont="1" applyFill="1" applyBorder="1"/>
    <xf numFmtId="49" fontId="43" fillId="10" borderId="67" xfId="0" applyNumberFormat="1" applyFont="1" applyFill="1" applyBorder="1" applyAlignment="1">
      <alignment horizontal="center" vertical="center"/>
    </xf>
    <xf numFmtId="49" fontId="43" fillId="10" borderId="67" xfId="0" applyNumberFormat="1" applyFont="1" applyFill="1" applyBorder="1" applyAlignment="1">
      <alignment horizontal="center" vertical="center" wrapText="1"/>
    </xf>
    <xf numFmtId="3" fontId="36" fillId="10" borderId="67" xfId="0" applyNumberFormat="1" applyFont="1" applyFill="1" applyBorder="1" applyAlignment="1">
      <alignment horizontal="center"/>
    </xf>
    <xf numFmtId="3" fontId="44" fillId="10" borderId="67" xfId="0" applyNumberFormat="1" applyFont="1" applyFill="1" applyBorder="1" applyAlignment="1">
      <alignment horizontal="center"/>
    </xf>
    <xf numFmtId="0" fontId="44" fillId="10" borderId="67" xfId="0" applyFont="1" applyFill="1" applyBorder="1" applyAlignment="1">
      <alignment vertical="center"/>
    </xf>
    <xf numFmtId="0" fontId="36" fillId="15" borderId="68" xfId="0" applyFont="1" applyFill="1" applyBorder="1" applyAlignment="1">
      <alignment vertical="center" wrapText="1"/>
    </xf>
    <xf numFmtId="49" fontId="36" fillId="15" borderId="69" xfId="0" applyNumberFormat="1" applyFont="1" applyFill="1" applyBorder="1" applyAlignment="1">
      <alignment horizontal="center" vertical="center" wrapText="1"/>
    </xf>
    <xf numFmtId="3" fontId="36" fillId="15" borderId="69" xfId="0" applyNumberFormat="1" applyFont="1" applyFill="1" applyBorder="1" applyAlignment="1">
      <alignment horizontal="center" vertical="center" wrapText="1"/>
    </xf>
    <xf numFmtId="0" fontId="36" fillId="15" borderId="70" xfId="0" applyFont="1" applyFill="1" applyBorder="1" applyAlignment="1">
      <alignment horizontal="center" vertical="center"/>
    </xf>
    <xf numFmtId="0" fontId="39" fillId="9" borderId="71" xfId="0" applyFont="1" applyFill="1" applyBorder="1" applyAlignment="1">
      <alignment vertical="center" wrapText="1"/>
    </xf>
    <xf numFmtId="49" fontId="39" fillId="9" borderId="72" xfId="0" applyNumberFormat="1" applyFont="1" applyFill="1" applyBorder="1" applyAlignment="1">
      <alignment horizontal="center" vertical="center"/>
    </xf>
    <xf numFmtId="49" fontId="39" fillId="9" borderId="72" xfId="0" applyNumberFormat="1" applyFont="1" applyFill="1" applyBorder="1" applyAlignment="1">
      <alignment horizontal="center" vertical="center" wrapText="1"/>
    </xf>
    <xf numFmtId="3" fontId="39" fillId="9" borderId="72" xfId="0" applyNumberFormat="1" applyFont="1" applyFill="1" applyBorder="1" applyAlignment="1">
      <alignment horizontal="right" vertical="center"/>
    </xf>
    <xf numFmtId="0" fontId="40" fillId="9" borderId="73" xfId="0" applyFont="1" applyFill="1" applyBorder="1" applyAlignment="1">
      <alignment horizontal="left" vertical="center"/>
    </xf>
    <xf numFmtId="49" fontId="36" fillId="10" borderId="58" xfId="0" applyNumberFormat="1" applyFont="1" applyFill="1" applyBorder="1" applyAlignment="1">
      <alignment horizontal="center" vertical="center" wrapText="1"/>
    </xf>
    <xf numFmtId="0" fontId="41" fillId="10" borderId="59" xfId="0" applyFont="1" applyFill="1" applyBorder="1" applyAlignment="1">
      <alignment horizontal="left" vertical="center"/>
    </xf>
    <xf numFmtId="0" fontId="39" fillId="9" borderId="56" xfId="0" applyFont="1" applyFill="1" applyBorder="1" applyAlignment="1">
      <alignment horizontal="left" vertical="center" wrapText="1"/>
    </xf>
    <xf numFmtId="0" fontId="41" fillId="0" borderId="56" xfId="0" applyFont="1" applyFill="1" applyBorder="1" applyAlignment="1">
      <alignment horizontal="left" vertical="center" wrapText="1"/>
    </xf>
    <xf numFmtId="0" fontId="39" fillId="9" borderId="56" xfId="0" applyFont="1" applyFill="1" applyBorder="1" applyAlignment="1">
      <alignment horizontal="left" vertical="center"/>
    </xf>
    <xf numFmtId="0" fontId="36" fillId="10" borderId="57" xfId="0" applyFont="1" applyFill="1" applyBorder="1" applyAlignment="1">
      <alignment horizontal="left" vertical="center"/>
    </xf>
    <xf numFmtId="3" fontId="36" fillId="10" borderId="58" xfId="0" applyNumberFormat="1" applyFont="1" applyFill="1" applyBorder="1" applyAlignment="1">
      <alignment horizontal="right" vertical="center"/>
    </xf>
    <xf numFmtId="0" fontId="36" fillId="10" borderId="58" xfId="0" applyFont="1" applyFill="1" applyBorder="1" applyAlignment="1">
      <alignment horizontal="right" vertical="center"/>
    </xf>
    <xf numFmtId="0" fontId="36" fillId="10" borderId="59" xfId="0" applyFont="1" applyFill="1" applyBorder="1" applyAlignment="1">
      <alignment horizontal="left" vertical="center"/>
    </xf>
    <xf numFmtId="0" fontId="39" fillId="9" borderId="66" xfId="0" applyFont="1" applyFill="1" applyBorder="1" applyAlignment="1">
      <alignment horizontal="left" vertical="center"/>
    </xf>
    <xf numFmtId="49" fontId="39" fillId="9" borderId="61" xfId="0" applyNumberFormat="1" applyFont="1" applyFill="1" applyBorder="1" applyAlignment="1">
      <alignment horizontal="center" vertical="center"/>
    </xf>
    <xf numFmtId="49" fontId="39" fillId="9" borderId="61" xfId="0" applyNumberFormat="1" applyFont="1" applyFill="1" applyBorder="1" applyAlignment="1">
      <alignment horizontal="center" vertical="center" wrapText="1"/>
    </xf>
    <xf numFmtId="3" fontId="39" fillId="9" borderId="61" xfId="0" applyNumberFormat="1" applyFont="1" applyFill="1" applyBorder="1" applyAlignment="1">
      <alignment horizontal="right" vertical="center"/>
    </xf>
    <xf numFmtId="0" fontId="40" fillId="9" borderId="62" xfId="0" applyFont="1" applyFill="1" applyBorder="1" applyAlignment="1">
      <alignment horizontal="left" vertical="center"/>
    </xf>
    <xf numFmtId="0" fontId="0" fillId="10" borderId="0" xfId="0" applyFill="1"/>
    <xf numFmtId="0" fontId="11" fillId="9" borderId="0" xfId="0" applyFont="1" applyFill="1" applyBorder="1" applyAlignment="1" applyProtection="1">
      <alignment horizontal="left" vertical="center" wrapText="1"/>
    </xf>
    <xf numFmtId="49" fontId="39" fillId="9" borderId="65" xfId="0" applyNumberFormat="1" applyFont="1" applyFill="1" applyBorder="1" applyAlignment="1">
      <alignment horizontal="center" vertical="center"/>
    </xf>
    <xf numFmtId="0" fontId="39" fillId="9" borderId="73" xfId="0" applyFont="1" applyFill="1" applyBorder="1" applyAlignment="1">
      <alignment horizontal="left" vertical="center" wrapText="1"/>
    </xf>
    <xf numFmtId="49" fontId="39" fillId="9" borderId="80" xfId="0" applyNumberFormat="1" applyFont="1" applyFill="1" applyBorder="1" applyAlignment="1">
      <alignment horizontal="center" vertical="center"/>
    </xf>
    <xf numFmtId="3" fontId="39" fillId="9" borderId="80" xfId="0" applyNumberFormat="1" applyFont="1" applyFill="1" applyBorder="1" applyAlignment="1">
      <alignment horizontal="right" vertical="center"/>
    </xf>
    <xf numFmtId="0" fontId="14" fillId="9" borderId="81" xfId="0" applyFont="1" applyFill="1" applyBorder="1" applyAlignment="1" applyProtection="1">
      <alignment vertical="center" wrapText="1"/>
    </xf>
    <xf numFmtId="49" fontId="14" fillId="9" borderId="81" xfId="0" applyNumberFormat="1" applyFont="1" applyFill="1" applyBorder="1" applyAlignment="1" applyProtection="1">
      <alignment horizontal="center" vertical="center" wrapText="1"/>
    </xf>
    <xf numFmtId="0" fontId="14" fillId="9" borderId="81" xfId="0" applyFont="1" applyFill="1" applyBorder="1" applyAlignment="1" applyProtection="1">
      <alignment horizontal="center" vertical="center" wrapText="1"/>
    </xf>
    <xf numFmtId="3" fontId="14" fillId="9" borderId="81" xfId="0" applyNumberFormat="1" applyFont="1" applyFill="1" applyBorder="1" applyAlignment="1" applyProtection="1">
      <alignment vertical="center" wrapText="1"/>
    </xf>
    <xf numFmtId="0" fontId="36" fillId="15" borderId="76" xfId="0" applyFont="1" applyFill="1" applyBorder="1" applyAlignment="1">
      <alignment horizontal="left" vertical="center" wrapText="1"/>
    </xf>
    <xf numFmtId="0" fontId="41" fillId="10" borderId="57" xfId="0" applyFont="1" applyFill="1" applyBorder="1" applyAlignment="1">
      <alignment horizontal="left" vertical="center"/>
    </xf>
    <xf numFmtId="0" fontId="36" fillId="16" borderId="75" xfId="0" applyFont="1" applyFill="1" applyBorder="1" applyAlignment="1">
      <alignment horizontal="left" vertical="center"/>
    </xf>
    <xf numFmtId="0" fontId="36" fillId="15" borderId="82" xfId="0" applyFont="1" applyFill="1" applyBorder="1" applyAlignment="1">
      <alignment vertical="center" wrapText="1"/>
    </xf>
    <xf numFmtId="49" fontId="36" fillId="15" borderId="83" xfId="0" applyNumberFormat="1" applyFont="1" applyFill="1" applyBorder="1" applyAlignment="1">
      <alignment horizontal="center" vertical="center" wrapText="1"/>
    </xf>
    <xf numFmtId="49" fontId="36" fillId="15" borderId="84" xfId="0" applyNumberFormat="1" applyFont="1" applyFill="1" applyBorder="1" applyAlignment="1">
      <alignment horizontal="center" vertical="center" wrapText="1"/>
    </xf>
    <xf numFmtId="0" fontId="36" fillId="15" borderId="85" xfId="0" applyFont="1" applyFill="1" applyBorder="1" applyAlignment="1">
      <alignment horizontal="center" vertical="center" wrapText="1"/>
    </xf>
    <xf numFmtId="0" fontId="39" fillId="9" borderId="86" xfId="0" applyFont="1" applyFill="1" applyBorder="1" applyAlignment="1">
      <alignment horizontal="left" vertical="center"/>
    </xf>
    <xf numFmtId="0" fontId="41" fillId="10" borderId="86" xfId="0" applyFont="1" applyFill="1" applyBorder="1" applyAlignment="1">
      <alignment horizontal="left" vertical="center"/>
    </xf>
    <xf numFmtId="49" fontId="41" fillId="10" borderId="65" xfId="0" applyNumberFormat="1" applyFont="1" applyFill="1" applyBorder="1" applyAlignment="1">
      <alignment horizontal="center" vertical="center"/>
    </xf>
    <xf numFmtId="0" fontId="41" fillId="10" borderId="86" xfId="0" applyFont="1" applyFill="1" applyBorder="1" applyAlignment="1">
      <alignment horizontal="left" vertical="center" wrapText="1"/>
    </xf>
    <xf numFmtId="49" fontId="41" fillId="10" borderId="65" xfId="0" applyNumberFormat="1" applyFont="1" applyFill="1" applyBorder="1" applyAlignment="1">
      <alignment horizontal="center" vertical="center" wrapText="1"/>
    </xf>
    <xf numFmtId="0" fontId="41" fillId="10" borderId="87" xfId="0" applyFont="1" applyFill="1" applyBorder="1" applyAlignment="1">
      <alignment horizontal="left" vertical="center" wrapText="1"/>
    </xf>
    <xf numFmtId="0" fontId="41" fillId="10" borderId="88" xfId="0" applyFont="1" applyFill="1" applyBorder="1" applyAlignment="1">
      <alignment wrapText="1"/>
    </xf>
    <xf numFmtId="0" fontId="39" fillId="9" borderId="86" xfId="0" applyFont="1" applyFill="1" applyBorder="1" applyAlignment="1">
      <alignment horizontal="left" vertical="center" wrapText="1"/>
    </xf>
    <xf numFmtId="3" fontId="39" fillId="9" borderId="78" xfId="0" applyNumberFormat="1" applyFont="1" applyFill="1" applyBorder="1" applyAlignment="1">
      <alignment horizontal="right" vertical="center"/>
    </xf>
    <xf numFmtId="0" fontId="39" fillId="9" borderId="87" xfId="0" applyFont="1" applyFill="1" applyBorder="1" applyAlignment="1">
      <alignment horizontal="left" vertical="center" wrapText="1"/>
    </xf>
    <xf numFmtId="0" fontId="41" fillId="10" borderId="90" xfId="0" applyFont="1" applyFill="1" applyBorder="1" applyAlignment="1">
      <alignment wrapText="1"/>
    </xf>
    <xf numFmtId="49" fontId="39" fillId="9" borderId="65" xfId="0" applyNumberFormat="1" applyFont="1" applyFill="1" applyBorder="1" applyAlignment="1">
      <alignment horizontal="center" vertical="center" wrapText="1"/>
    </xf>
    <xf numFmtId="0" fontId="36" fillId="16" borderId="91" xfId="0" applyFont="1" applyFill="1" applyBorder="1" applyAlignment="1">
      <alignment horizontal="left" vertical="center"/>
    </xf>
    <xf numFmtId="49" fontId="36" fillId="16" borderId="60" xfId="0" applyNumberFormat="1" applyFont="1" applyFill="1" applyBorder="1" applyAlignment="1">
      <alignment horizontal="center" vertical="center"/>
    </xf>
    <xf numFmtId="3" fontId="36" fillId="16" borderId="92" xfId="0" applyNumberFormat="1" applyFont="1" applyFill="1" applyBorder="1" applyAlignment="1">
      <alignment horizontal="right" vertical="center"/>
    </xf>
    <xf numFmtId="0" fontId="41" fillId="10" borderId="93" xfId="0" applyFont="1" applyFill="1" applyBorder="1" applyAlignment="1">
      <alignment horizontal="left" vertical="center"/>
    </xf>
    <xf numFmtId="49" fontId="36" fillId="10" borderId="77" xfId="0" applyNumberFormat="1" applyFont="1" applyFill="1" applyBorder="1" applyAlignment="1">
      <alignment horizontal="center" vertical="center"/>
    </xf>
    <xf numFmtId="0" fontId="41" fillId="10" borderId="94" xfId="0" applyFont="1" applyFill="1" applyBorder="1" applyAlignment="1">
      <alignment horizontal="left" vertical="center"/>
    </xf>
    <xf numFmtId="0" fontId="39" fillId="9" borderId="95" xfId="0" applyFont="1" applyFill="1" applyBorder="1" applyAlignment="1">
      <alignment horizontal="left" vertical="center"/>
    </xf>
    <xf numFmtId="49" fontId="39" fillId="9" borderId="74" xfId="0" applyNumberFormat="1" applyFont="1" applyFill="1" applyBorder="1" applyAlignment="1">
      <alignment horizontal="center" vertical="center"/>
    </xf>
    <xf numFmtId="3" fontId="39" fillId="9" borderId="74" xfId="0" applyNumberFormat="1" applyFont="1" applyFill="1" applyBorder="1" applyAlignment="1">
      <alignment horizontal="right" vertical="center"/>
    </xf>
    <xf numFmtId="0" fontId="39" fillId="9" borderId="96" xfId="0" applyFont="1" applyFill="1" applyBorder="1" applyAlignment="1">
      <alignment horizontal="left" vertical="center" wrapText="1"/>
    </xf>
    <xf numFmtId="0" fontId="39" fillId="9" borderId="87" xfId="0" applyFont="1" applyFill="1" applyBorder="1" applyAlignment="1">
      <alignment vertical="center" wrapText="1"/>
    </xf>
    <xf numFmtId="0" fontId="41" fillId="0" borderId="87" xfId="0" applyFont="1" applyFill="1" applyBorder="1" applyAlignment="1">
      <alignment horizontal="left" vertical="center"/>
    </xf>
    <xf numFmtId="0" fontId="41" fillId="0" borderId="90" xfId="0" applyFont="1" applyFill="1" applyBorder="1" applyAlignment="1">
      <alignment horizontal="left" vertical="center"/>
    </xf>
    <xf numFmtId="0" fontId="4" fillId="10" borderId="86" xfId="0" applyFont="1" applyFill="1" applyBorder="1" applyAlignment="1">
      <alignment horizontal="left" vertical="center" wrapText="1"/>
    </xf>
    <xf numFmtId="0" fontId="4" fillId="10" borderId="87" xfId="0" applyFont="1" applyFill="1" applyBorder="1" applyAlignment="1">
      <alignment horizontal="left" vertical="center" wrapText="1"/>
    </xf>
    <xf numFmtId="49" fontId="36" fillId="16" borderId="97" xfId="0" applyNumberFormat="1" applyFont="1" applyFill="1" applyBorder="1" applyAlignment="1">
      <alignment horizontal="center" vertical="center"/>
    </xf>
    <xf numFmtId="49" fontId="36" fillId="16" borderId="80" xfId="0" applyNumberFormat="1" applyFont="1" applyFill="1" applyBorder="1" applyAlignment="1">
      <alignment horizontal="center" vertical="center"/>
    </xf>
    <xf numFmtId="3" fontId="36" fillId="16" borderId="80" xfId="0" applyNumberFormat="1" applyFont="1" applyFill="1" applyBorder="1" applyAlignment="1">
      <alignment horizontal="right" vertical="center"/>
    </xf>
    <xf numFmtId="3" fontId="36" fillId="16" borderId="98" xfId="0" applyNumberFormat="1" applyFont="1" applyFill="1" applyBorder="1" applyAlignment="1">
      <alignment horizontal="right" vertical="center"/>
    </xf>
    <xf numFmtId="0" fontId="11" fillId="9" borderId="79" xfId="0" applyFont="1" applyFill="1" applyBorder="1" applyAlignment="1" applyProtection="1">
      <alignment horizontal="left" vertical="center" wrapText="1"/>
    </xf>
    <xf numFmtId="3" fontId="0" fillId="10" borderId="0" xfId="0" applyNumberFormat="1" applyFill="1"/>
    <xf numFmtId="3" fontId="4" fillId="0" borderId="16" xfId="0" applyNumberFormat="1" applyFont="1" applyFill="1" applyBorder="1" applyAlignment="1" applyProtection="1">
      <alignment horizontal="right" vertical="center"/>
      <protection locked="0"/>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3" fillId="11" borderId="50" xfId="0" applyFont="1" applyFill="1" applyBorder="1" applyAlignment="1" applyProtection="1">
      <alignment horizontal="center" vertical="center"/>
    </xf>
    <xf numFmtId="0" fontId="0" fillId="0" borderId="0" xfId="0" applyFill="1"/>
    <xf numFmtId="0" fontId="3" fillId="10" borderId="47" xfId="0" applyFont="1" applyFill="1" applyBorder="1" applyAlignment="1" applyProtection="1">
      <alignment horizontal="right" vertical="center"/>
      <protection locked="0"/>
    </xf>
    <xf numFmtId="0" fontId="3" fillId="10" borderId="0" xfId="0" applyFont="1" applyFill="1" applyBorder="1" applyAlignment="1" applyProtection="1">
      <alignment horizontal="right" vertical="center"/>
      <protection locked="0"/>
    </xf>
    <xf numFmtId="0" fontId="3" fillId="10" borderId="48" xfId="0" applyFont="1" applyFill="1" applyBorder="1" applyAlignment="1" applyProtection="1">
      <alignment horizontal="center" vertical="center"/>
      <protection locked="0"/>
    </xf>
    <xf numFmtId="3" fontId="39" fillId="9" borderId="87" xfId="0" applyNumberFormat="1" applyFont="1" applyFill="1" applyBorder="1" applyAlignment="1">
      <alignment horizontal="left" vertical="top" wrapText="1"/>
    </xf>
    <xf numFmtId="0" fontId="27" fillId="10" borderId="0" xfId="0" applyFont="1" applyFill="1" applyBorder="1"/>
    <xf numFmtId="0" fontId="27" fillId="10" borderId="0" xfId="0" applyFont="1" applyFill="1" applyBorder="1" applyAlignment="1">
      <alignment vertical="top"/>
    </xf>
    <xf numFmtId="0" fontId="41" fillId="0" borderId="87"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41" fillId="0" borderId="89" xfId="0" applyFont="1" applyFill="1" applyBorder="1" applyAlignment="1">
      <alignment vertical="center" wrapText="1"/>
    </xf>
    <xf numFmtId="0" fontId="0" fillId="10" borderId="0" xfId="0" applyFill="1" applyAlignment="1">
      <alignment horizontal="left"/>
    </xf>
    <xf numFmtId="49" fontId="3" fillId="11" borderId="4" xfId="0" applyNumberFormat="1" applyFont="1" applyFill="1" applyBorder="1" applyAlignment="1" applyProtection="1">
      <alignment horizontal="center" vertical="center"/>
      <protection locked="0"/>
    </xf>
    <xf numFmtId="0" fontId="40" fillId="9" borderId="87" xfId="0" applyFont="1" applyFill="1" applyBorder="1" applyAlignment="1">
      <alignment horizontal="left" vertical="center" wrapText="1"/>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righ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horizontal="righ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xf>
    <xf numFmtId="0" fontId="3" fillId="11" borderId="2" xfId="0" applyFont="1" applyFill="1" applyBorder="1" applyAlignment="1" applyProtection="1">
      <alignment horizontal="right" vertical="center"/>
    </xf>
    <xf numFmtId="0" fontId="3" fillId="11" borderId="4" xfId="0" applyFont="1" applyFill="1" applyBorder="1" applyAlignment="1" applyProtection="1">
      <alignment horizontal="right" vertical="center"/>
    </xf>
    <xf numFmtId="0" fontId="4" fillId="10" borderId="1" xfId="0" applyFont="1" applyFill="1" applyBorder="1" applyAlignment="1">
      <alignment horizontal="left" vertical="center"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23" fillId="10" borderId="0" xfId="0" applyFont="1" applyFill="1" applyAlignment="1">
      <alignment horizontal="left" wrapText="1"/>
    </xf>
    <xf numFmtId="0" fontId="36" fillId="17" borderId="0" xfId="0" applyFont="1" applyFill="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36" fillId="15" borderId="0" xfId="0" applyFont="1" applyFill="1" applyAlignment="1">
      <alignment horizontal="center"/>
    </xf>
    <xf numFmtId="0" fontId="1" fillId="10" borderId="0" xfId="0" applyFont="1" applyFill="1" applyAlignment="1">
      <alignment horizontal="left"/>
    </xf>
    <xf numFmtId="0" fontId="0" fillId="10" borderId="0" xfId="0" applyFill="1" applyAlignment="1">
      <alignment horizontal="left"/>
    </xf>
    <xf numFmtId="0" fontId="1" fillId="10" borderId="0" xfId="0" applyFont="1" applyFill="1" applyAlignment="1">
      <alignment horizontal="left" wrapText="1"/>
    </xf>
    <xf numFmtId="0" fontId="0" fillId="10" borderId="0" xfId="0" applyFill="1" applyAlignment="1">
      <alignment horizontal="left"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9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7"/>
  <sheetViews>
    <sheetView topLeftCell="A43" workbookViewId="0">
      <selection activeCell="C32" sqref="C32"/>
    </sheetView>
  </sheetViews>
  <sheetFormatPr defaultRowHeight="13.2" x14ac:dyDescent="0.25"/>
  <cols>
    <col min="9" max="9" width="13.44140625" customWidth="1"/>
  </cols>
  <sheetData>
    <row r="1" spans="1:10" ht="15.6" x14ac:dyDescent="0.25">
      <c r="A1" s="289"/>
      <c r="B1" s="290"/>
      <c r="C1" s="290"/>
      <c r="D1" s="29"/>
      <c r="E1" s="29"/>
      <c r="F1" s="29"/>
      <c r="G1" s="29"/>
      <c r="H1" s="29"/>
      <c r="I1" s="29"/>
      <c r="J1" s="30"/>
    </row>
    <row r="2" spans="1:10" ht="14.4" customHeight="1" x14ac:dyDescent="0.25">
      <c r="A2" s="291" t="s">
        <v>404</v>
      </c>
      <c r="B2" s="292"/>
      <c r="C2" s="292"/>
      <c r="D2" s="292"/>
      <c r="E2" s="292"/>
      <c r="F2" s="292"/>
      <c r="G2" s="292"/>
      <c r="H2" s="292"/>
      <c r="I2" s="292"/>
      <c r="J2" s="293"/>
    </row>
    <row r="3" spans="1:10" ht="13.8" x14ac:dyDescent="0.25">
      <c r="A3" s="83"/>
      <c r="B3" s="84"/>
      <c r="C3" s="84"/>
      <c r="D3" s="84"/>
      <c r="E3" s="84"/>
      <c r="F3" s="84"/>
      <c r="G3" s="84"/>
      <c r="H3" s="84"/>
      <c r="I3" s="84"/>
      <c r="J3" s="85"/>
    </row>
    <row r="4" spans="1:10" ht="33.6" customHeight="1" x14ac:dyDescent="0.25">
      <c r="A4" s="294" t="s">
        <v>389</v>
      </c>
      <c r="B4" s="295"/>
      <c r="C4" s="295"/>
      <c r="D4" s="295"/>
      <c r="E4" s="296">
        <v>43831</v>
      </c>
      <c r="F4" s="297"/>
      <c r="G4" s="91" t="s">
        <v>0</v>
      </c>
      <c r="H4" s="296">
        <v>44196</v>
      </c>
      <c r="I4" s="297"/>
      <c r="J4" s="31"/>
    </row>
    <row r="5" spans="1:10" s="96" customFormat="1" ht="10.199999999999999" customHeight="1" x14ac:dyDescent="0.3">
      <c r="A5" s="298"/>
      <c r="B5" s="299"/>
      <c r="C5" s="299"/>
      <c r="D5" s="299"/>
      <c r="E5" s="299"/>
      <c r="F5" s="299"/>
      <c r="G5" s="299"/>
      <c r="H5" s="299"/>
      <c r="I5" s="299"/>
      <c r="J5" s="300"/>
    </row>
    <row r="6" spans="1:10" ht="20.399999999999999" customHeight="1" x14ac:dyDescent="0.25">
      <c r="A6" s="86"/>
      <c r="B6" s="97" t="s">
        <v>411</v>
      </c>
      <c r="C6" s="87"/>
      <c r="D6" s="87"/>
      <c r="E6" s="109">
        <v>2020</v>
      </c>
      <c r="F6" s="98"/>
      <c r="G6" s="91"/>
      <c r="H6" s="98"/>
      <c r="I6" s="98"/>
      <c r="J6" s="40"/>
    </row>
    <row r="7" spans="1:10" s="100" customFormat="1" ht="10.95" customHeight="1" x14ac:dyDescent="0.25">
      <c r="A7" s="86"/>
      <c r="B7" s="87"/>
      <c r="C7" s="87"/>
      <c r="D7" s="87"/>
      <c r="E7" s="99"/>
      <c r="F7" s="99"/>
      <c r="G7" s="91"/>
      <c r="H7" s="99"/>
      <c r="I7" s="99"/>
      <c r="J7" s="40"/>
    </row>
    <row r="8" spans="1:10" ht="37.950000000000003" customHeight="1" x14ac:dyDescent="0.25">
      <c r="A8" s="302" t="s">
        <v>412</v>
      </c>
      <c r="B8" s="303"/>
      <c r="C8" s="303"/>
      <c r="D8" s="303"/>
      <c r="E8" s="303"/>
      <c r="F8" s="303"/>
      <c r="G8" s="303"/>
      <c r="H8" s="303"/>
      <c r="I8" s="303"/>
      <c r="J8" s="32"/>
    </row>
    <row r="9" spans="1:10" ht="13.8" x14ac:dyDescent="0.25">
      <c r="A9" s="33"/>
      <c r="B9" s="80"/>
      <c r="C9" s="80"/>
      <c r="D9" s="80"/>
      <c r="E9" s="301"/>
      <c r="F9" s="301"/>
      <c r="G9" s="256"/>
      <c r="H9" s="256"/>
      <c r="I9" s="89"/>
      <c r="J9" s="90"/>
    </row>
    <row r="10" spans="1:10" ht="25.95" customHeight="1" x14ac:dyDescent="0.25">
      <c r="A10" s="263" t="s">
        <v>390</v>
      </c>
      <c r="B10" s="264"/>
      <c r="C10" s="284">
        <v>2015838</v>
      </c>
      <c r="D10" s="285"/>
      <c r="E10" s="81"/>
      <c r="F10" s="304" t="s">
        <v>413</v>
      </c>
      <c r="G10" s="305"/>
      <c r="H10" s="284" t="s">
        <v>430</v>
      </c>
      <c r="I10" s="285"/>
      <c r="J10" s="34"/>
    </row>
    <row r="11" spans="1:10" ht="15.6" customHeight="1" x14ac:dyDescent="0.25">
      <c r="A11" s="33"/>
      <c r="B11" s="80"/>
      <c r="C11" s="80"/>
      <c r="D11" s="80"/>
      <c r="E11" s="288"/>
      <c r="F11" s="288"/>
      <c r="G11" s="288"/>
      <c r="H11" s="288"/>
      <c r="I11" s="82"/>
      <c r="J11" s="34"/>
    </row>
    <row r="12" spans="1:10" ht="21" customHeight="1" x14ac:dyDescent="0.25">
      <c r="A12" s="272" t="s">
        <v>405</v>
      </c>
      <c r="B12" s="264"/>
      <c r="C12" s="284">
        <v>60213634</v>
      </c>
      <c r="D12" s="285"/>
      <c r="E12" s="287"/>
      <c r="F12" s="288"/>
      <c r="G12" s="288"/>
      <c r="H12" s="288"/>
      <c r="I12" s="82"/>
      <c r="J12" s="34"/>
    </row>
    <row r="13" spans="1:10" ht="10.95" customHeight="1" x14ac:dyDescent="0.25">
      <c r="A13" s="81"/>
      <c r="B13" s="82"/>
      <c r="C13" s="80"/>
      <c r="D13" s="80"/>
      <c r="E13" s="256"/>
      <c r="F13" s="256"/>
      <c r="G13" s="256"/>
      <c r="H13" s="256"/>
      <c r="I13" s="80"/>
      <c r="J13" s="35"/>
    </row>
    <row r="14" spans="1:10" ht="22.95" customHeight="1" x14ac:dyDescent="0.25">
      <c r="A14" s="272" t="s">
        <v>391</v>
      </c>
      <c r="B14" s="278"/>
      <c r="C14" s="284">
        <v>48594515409</v>
      </c>
      <c r="D14" s="285"/>
      <c r="E14" s="286"/>
      <c r="F14" s="265"/>
      <c r="G14" s="95" t="s">
        <v>414</v>
      </c>
      <c r="H14" s="284" t="s">
        <v>545</v>
      </c>
      <c r="I14" s="285"/>
      <c r="J14" s="92"/>
    </row>
    <row r="15" spans="1:10" ht="14.4" customHeight="1" x14ac:dyDescent="0.25">
      <c r="A15" s="81"/>
      <c r="B15" s="82"/>
      <c r="C15" s="80"/>
      <c r="D15" s="80"/>
      <c r="E15" s="256"/>
      <c r="F15" s="256"/>
      <c r="G15" s="256"/>
      <c r="H15" s="256"/>
      <c r="I15" s="80"/>
      <c r="J15" s="35"/>
    </row>
    <row r="16" spans="1:10" ht="13.2" customHeight="1" x14ac:dyDescent="0.25">
      <c r="A16" s="272" t="s">
        <v>415</v>
      </c>
      <c r="B16" s="278"/>
      <c r="C16" s="279" t="s">
        <v>546</v>
      </c>
      <c r="D16" s="280"/>
      <c r="E16" s="88"/>
      <c r="F16" s="88"/>
      <c r="G16" s="88"/>
      <c r="H16" s="88"/>
      <c r="I16" s="88"/>
      <c r="J16" s="92"/>
    </row>
    <row r="17" spans="1:10" ht="14.4" customHeight="1" x14ac:dyDescent="0.25">
      <c r="A17" s="281"/>
      <c r="B17" s="282"/>
      <c r="C17" s="282"/>
      <c r="D17" s="282"/>
      <c r="E17" s="282"/>
      <c r="F17" s="282"/>
      <c r="G17" s="282"/>
      <c r="H17" s="282"/>
      <c r="I17" s="282"/>
      <c r="J17" s="283"/>
    </row>
    <row r="18" spans="1:10" x14ac:dyDescent="0.25">
      <c r="A18" s="263" t="s">
        <v>392</v>
      </c>
      <c r="B18" s="264"/>
      <c r="C18" s="275" t="s">
        <v>547</v>
      </c>
      <c r="D18" s="276"/>
      <c r="E18" s="276"/>
      <c r="F18" s="276"/>
      <c r="G18" s="276"/>
      <c r="H18" s="276"/>
      <c r="I18" s="276"/>
      <c r="J18" s="277"/>
    </row>
    <row r="19" spans="1:10" ht="13.8" x14ac:dyDescent="0.25">
      <c r="A19" s="33"/>
      <c r="B19" s="80"/>
      <c r="C19" s="94"/>
      <c r="D19" s="80"/>
      <c r="E19" s="256"/>
      <c r="F19" s="256"/>
      <c r="G19" s="256"/>
      <c r="H19" s="256"/>
      <c r="I19" s="80"/>
      <c r="J19" s="35"/>
    </row>
    <row r="20" spans="1:10" ht="13.8" x14ac:dyDescent="0.25">
      <c r="A20" s="263" t="s">
        <v>393</v>
      </c>
      <c r="B20" s="264"/>
      <c r="C20" s="284">
        <v>21460</v>
      </c>
      <c r="D20" s="285"/>
      <c r="E20" s="256"/>
      <c r="F20" s="256"/>
      <c r="G20" s="275" t="s">
        <v>548</v>
      </c>
      <c r="H20" s="276"/>
      <c r="I20" s="276"/>
      <c r="J20" s="277"/>
    </row>
    <row r="21" spans="1:10" ht="13.8" x14ac:dyDescent="0.25">
      <c r="A21" s="33"/>
      <c r="B21" s="80"/>
      <c r="C21" s="80"/>
      <c r="D21" s="80"/>
      <c r="E21" s="256"/>
      <c r="F21" s="256"/>
      <c r="G21" s="256"/>
      <c r="H21" s="256"/>
      <c r="I21" s="80"/>
      <c r="J21" s="35"/>
    </row>
    <row r="22" spans="1:10" x14ac:dyDescent="0.25">
      <c r="A22" s="263" t="s">
        <v>394</v>
      </c>
      <c r="B22" s="264"/>
      <c r="C22" s="275" t="s">
        <v>549</v>
      </c>
      <c r="D22" s="276"/>
      <c r="E22" s="276"/>
      <c r="F22" s="276"/>
      <c r="G22" s="276"/>
      <c r="H22" s="276"/>
      <c r="I22" s="276"/>
      <c r="J22" s="277"/>
    </row>
    <row r="23" spans="1:10" ht="13.8" x14ac:dyDescent="0.25">
      <c r="A23" s="33"/>
      <c r="B23" s="80"/>
      <c r="C23" s="80"/>
      <c r="D23" s="80"/>
      <c r="E23" s="256"/>
      <c r="F23" s="256"/>
      <c r="G23" s="256"/>
      <c r="H23" s="256"/>
      <c r="I23" s="80"/>
      <c r="J23" s="35"/>
    </row>
    <row r="24" spans="1:10" ht="13.8" x14ac:dyDescent="0.25">
      <c r="A24" s="263" t="s">
        <v>395</v>
      </c>
      <c r="B24" s="264"/>
      <c r="C24" s="269" t="s">
        <v>550</v>
      </c>
      <c r="D24" s="270"/>
      <c r="E24" s="270"/>
      <c r="F24" s="270"/>
      <c r="G24" s="270"/>
      <c r="H24" s="270"/>
      <c r="I24" s="270"/>
      <c r="J24" s="271"/>
    </row>
    <row r="25" spans="1:10" ht="13.8" x14ac:dyDescent="0.25">
      <c r="A25" s="33"/>
      <c r="B25" s="80"/>
      <c r="C25" s="94"/>
      <c r="D25" s="80"/>
      <c r="E25" s="256"/>
      <c r="F25" s="256"/>
      <c r="G25" s="256"/>
      <c r="H25" s="256"/>
      <c r="I25" s="80"/>
      <c r="J25" s="35"/>
    </row>
    <row r="26" spans="1:10" ht="13.8" x14ac:dyDescent="0.25">
      <c r="A26" s="263" t="s">
        <v>396</v>
      </c>
      <c r="B26" s="264"/>
      <c r="C26" s="269" t="s">
        <v>551</v>
      </c>
      <c r="D26" s="270"/>
      <c r="E26" s="270"/>
      <c r="F26" s="270"/>
      <c r="G26" s="270"/>
      <c r="H26" s="270"/>
      <c r="I26" s="270"/>
      <c r="J26" s="271"/>
    </row>
    <row r="27" spans="1:10" ht="13.95" customHeight="1" x14ac:dyDescent="0.25">
      <c r="A27" s="33"/>
      <c r="B27" s="80"/>
      <c r="C27" s="94"/>
      <c r="D27" s="80"/>
      <c r="E27" s="256"/>
      <c r="F27" s="256"/>
      <c r="G27" s="256"/>
      <c r="H27" s="256"/>
      <c r="I27" s="80"/>
      <c r="J27" s="35"/>
    </row>
    <row r="28" spans="1:10" ht="22.95" customHeight="1" x14ac:dyDescent="0.25">
      <c r="A28" s="272" t="s">
        <v>406</v>
      </c>
      <c r="B28" s="264"/>
      <c r="C28" s="108" t="s">
        <v>552</v>
      </c>
      <c r="D28" s="36"/>
      <c r="E28" s="268"/>
      <c r="F28" s="268"/>
      <c r="G28" s="268"/>
      <c r="H28" s="268"/>
      <c r="I28" s="273"/>
      <c r="J28" s="274"/>
    </row>
    <row r="29" spans="1:10" ht="13.8" x14ac:dyDescent="0.25">
      <c r="A29" s="33"/>
      <c r="B29" s="80"/>
      <c r="C29" s="80"/>
      <c r="D29" s="80"/>
      <c r="E29" s="256"/>
      <c r="F29" s="256"/>
      <c r="G29" s="256"/>
      <c r="H29" s="256"/>
      <c r="I29" s="80"/>
      <c r="J29" s="35"/>
    </row>
    <row r="30" spans="1:10" ht="14.4" x14ac:dyDescent="0.25">
      <c r="A30" s="263" t="s">
        <v>397</v>
      </c>
      <c r="B30" s="264"/>
      <c r="C30" s="108" t="s">
        <v>417</v>
      </c>
      <c r="D30" s="254" t="s">
        <v>416</v>
      </c>
      <c r="E30" s="255"/>
      <c r="F30" s="255"/>
      <c r="G30" s="255"/>
      <c r="H30" s="101" t="s">
        <v>417</v>
      </c>
      <c r="I30" s="102" t="s">
        <v>418</v>
      </c>
      <c r="J30" s="103"/>
    </row>
    <row r="31" spans="1:10" ht="13.8" x14ac:dyDescent="0.25">
      <c r="A31" s="263"/>
      <c r="B31" s="264"/>
      <c r="C31" s="37"/>
      <c r="D31" s="91"/>
      <c r="E31" s="265"/>
      <c r="F31" s="265"/>
      <c r="G31" s="265"/>
      <c r="H31" s="265"/>
      <c r="I31" s="266"/>
      <c r="J31" s="267"/>
    </row>
    <row r="32" spans="1:10" ht="13.8" x14ac:dyDescent="0.25">
      <c r="A32" s="263" t="s">
        <v>407</v>
      </c>
      <c r="B32" s="264"/>
      <c r="C32" s="60" t="s">
        <v>421</v>
      </c>
      <c r="D32" s="254" t="s">
        <v>419</v>
      </c>
      <c r="E32" s="255"/>
      <c r="F32" s="255"/>
      <c r="G32" s="255"/>
      <c r="H32" s="104" t="s">
        <v>420</v>
      </c>
      <c r="I32" s="105" t="s">
        <v>421</v>
      </c>
      <c r="J32" s="106"/>
    </row>
    <row r="33" spans="1:10" ht="13.8" x14ac:dyDescent="0.25">
      <c r="A33" s="33"/>
      <c r="B33" s="80"/>
      <c r="C33" s="80"/>
      <c r="D33" s="80"/>
      <c r="E33" s="256"/>
      <c r="F33" s="256"/>
      <c r="G33" s="256"/>
      <c r="H33" s="256"/>
      <c r="I33" s="80"/>
      <c r="J33" s="35"/>
    </row>
    <row r="34" spans="1:10" x14ac:dyDescent="0.25">
      <c r="A34" s="254" t="s">
        <v>408</v>
      </c>
      <c r="B34" s="255"/>
      <c r="C34" s="255"/>
      <c r="D34" s="255"/>
      <c r="E34" s="255" t="s">
        <v>398</v>
      </c>
      <c r="F34" s="255"/>
      <c r="G34" s="255"/>
      <c r="H34" s="255"/>
      <c r="I34" s="255"/>
      <c r="J34" s="38" t="s">
        <v>399</v>
      </c>
    </row>
    <row r="35" spans="1:10" ht="13.8" x14ac:dyDescent="0.25">
      <c r="A35" s="33"/>
      <c r="B35" s="80"/>
      <c r="C35" s="80"/>
      <c r="D35" s="80"/>
      <c r="E35" s="256"/>
      <c r="F35" s="256"/>
      <c r="G35" s="256"/>
      <c r="H35" s="256"/>
      <c r="I35" s="80"/>
      <c r="J35" s="90"/>
    </row>
    <row r="36" spans="1:10" x14ac:dyDescent="0.25">
      <c r="A36" s="257" t="s">
        <v>553</v>
      </c>
      <c r="B36" s="258"/>
      <c r="C36" s="258"/>
      <c r="D36" s="258"/>
      <c r="E36" s="257" t="s">
        <v>554</v>
      </c>
      <c r="F36" s="258"/>
      <c r="G36" s="258"/>
      <c r="H36" s="258"/>
      <c r="I36" s="260"/>
      <c r="J36" s="252" t="s">
        <v>555</v>
      </c>
    </row>
    <row r="37" spans="1:10" ht="13.8" x14ac:dyDescent="0.25">
      <c r="A37" s="33"/>
      <c r="B37" s="80"/>
      <c r="C37" s="94"/>
      <c r="D37" s="262"/>
      <c r="E37" s="262"/>
      <c r="F37" s="262"/>
      <c r="G37" s="262"/>
      <c r="H37" s="262"/>
      <c r="I37" s="262"/>
      <c r="J37" s="35"/>
    </row>
    <row r="38" spans="1:10" x14ac:dyDescent="0.25">
      <c r="A38" s="257"/>
      <c r="B38" s="258"/>
      <c r="C38" s="258"/>
      <c r="D38" s="260"/>
      <c r="E38" s="257"/>
      <c r="F38" s="258"/>
      <c r="G38" s="258"/>
      <c r="H38" s="258"/>
      <c r="I38" s="260"/>
      <c r="J38" s="60"/>
    </row>
    <row r="39" spans="1:10" ht="13.8" x14ac:dyDescent="0.25">
      <c r="A39" s="33"/>
      <c r="B39" s="80"/>
      <c r="C39" s="94"/>
      <c r="D39" s="93"/>
      <c r="E39" s="262"/>
      <c r="F39" s="262"/>
      <c r="G39" s="262"/>
      <c r="H39" s="262"/>
      <c r="I39" s="82"/>
      <c r="J39" s="35"/>
    </row>
    <row r="40" spans="1:10" x14ac:dyDescent="0.25">
      <c r="A40" s="257"/>
      <c r="B40" s="258"/>
      <c r="C40" s="258"/>
      <c r="D40" s="260"/>
      <c r="E40" s="257"/>
      <c r="F40" s="258"/>
      <c r="G40" s="258"/>
      <c r="H40" s="258"/>
      <c r="I40" s="260"/>
      <c r="J40" s="60"/>
    </row>
    <row r="41" spans="1:10" ht="13.8" x14ac:dyDescent="0.25">
      <c r="A41" s="33"/>
      <c r="B41" s="111"/>
      <c r="C41" s="110"/>
      <c r="D41" s="112"/>
      <c r="E41" s="112"/>
      <c r="F41" s="112"/>
      <c r="G41" s="112"/>
      <c r="H41" s="112"/>
      <c r="I41" s="113"/>
      <c r="J41" s="35"/>
    </row>
    <row r="42" spans="1:10" x14ac:dyDescent="0.25">
      <c r="A42" s="257"/>
      <c r="B42" s="258"/>
      <c r="C42" s="258"/>
      <c r="D42" s="260"/>
      <c r="E42" s="257"/>
      <c r="F42" s="258"/>
      <c r="G42" s="258"/>
      <c r="H42" s="258"/>
      <c r="I42" s="260"/>
      <c r="J42" s="60"/>
    </row>
    <row r="43" spans="1:10" ht="13.8" x14ac:dyDescent="0.25">
      <c r="A43" s="39"/>
      <c r="B43" s="94"/>
      <c r="C43" s="261"/>
      <c r="D43" s="261"/>
      <c r="E43" s="256"/>
      <c r="F43" s="256"/>
      <c r="G43" s="261"/>
      <c r="H43" s="261"/>
      <c r="I43" s="261"/>
      <c r="J43" s="35"/>
    </row>
    <row r="44" spans="1:10" x14ac:dyDescent="0.25">
      <c r="A44" s="257"/>
      <c r="B44" s="258" t="s">
        <v>527</v>
      </c>
      <c r="C44" s="258"/>
      <c r="D44" s="260"/>
      <c r="E44" s="257"/>
      <c r="F44" s="258"/>
      <c r="G44" s="258"/>
      <c r="H44" s="258"/>
      <c r="I44" s="260"/>
      <c r="J44" s="60"/>
    </row>
    <row r="45" spans="1:10" x14ac:dyDescent="0.25">
      <c r="A45" s="242"/>
      <c r="B45" s="243"/>
      <c r="C45" s="243"/>
      <c r="D45" s="243"/>
      <c r="E45" s="243"/>
      <c r="F45" s="243"/>
      <c r="G45" s="243"/>
      <c r="H45" s="243"/>
      <c r="I45" s="243"/>
      <c r="J45" s="244"/>
    </row>
    <row r="46" spans="1:10" x14ac:dyDescent="0.25">
      <c r="A46" s="235"/>
      <c r="B46" s="236"/>
      <c r="C46" s="236"/>
      <c r="D46" s="238"/>
      <c r="E46" s="236"/>
      <c r="F46" s="236"/>
      <c r="G46" s="236"/>
      <c r="H46" s="236"/>
      <c r="I46" s="238"/>
      <c r="J46" s="234"/>
    </row>
    <row r="47" spans="1:10" x14ac:dyDescent="0.25">
      <c r="A47" s="242"/>
      <c r="B47" s="243"/>
      <c r="C47" s="243"/>
      <c r="D47" s="243"/>
      <c r="E47" s="243"/>
      <c r="F47" s="243"/>
      <c r="G47" s="243"/>
      <c r="H47" s="243"/>
      <c r="I47" s="243"/>
      <c r="J47" s="244"/>
    </row>
    <row r="48" spans="1:10" x14ac:dyDescent="0.25">
      <c r="A48" s="235"/>
      <c r="B48" s="236"/>
      <c r="C48" s="236"/>
      <c r="D48" s="238"/>
      <c r="E48" s="236"/>
      <c r="F48" s="236"/>
      <c r="G48" s="236"/>
      <c r="H48" s="236"/>
      <c r="I48" s="238"/>
      <c r="J48" s="234"/>
    </row>
    <row r="49" spans="1:10" ht="13.8" x14ac:dyDescent="0.25">
      <c r="A49" s="39"/>
      <c r="B49" s="94"/>
      <c r="C49" s="94"/>
      <c r="D49" s="80"/>
      <c r="E49" s="259"/>
      <c r="F49" s="259"/>
      <c r="G49" s="261"/>
      <c r="H49" s="261"/>
      <c r="I49" s="80"/>
      <c r="J49" s="35"/>
    </row>
    <row r="50" spans="1:10" x14ac:dyDescent="0.25">
      <c r="A50" s="315"/>
      <c r="B50" s="316"/>
      <c r="C50" s="316"/>
      <c r="D50" s="317"/>
      <c r="E50" s="257"/>
      <c r="F50" s="258"/>
      <c r="G50" s="316"/>
      <c r="H50" s="316"/>
      <c r="I50" s="317"/>
      <c r="J50" s="240"/>
    </row>
    <row r="51" spans="1:10" ht="13.8" x14ac:dyDescent="0.25">
      <c r="A51" s="39"/>
      <c r="B51" s="239"/>
      <c r="C51" s="239"/>
      <c r="D51" s="233"/>
      <c r="E51" s="237"/>
      <c r="F51" s="237"/>
      <c r="G51" s="239"/>
      <c r="H51" s="239"/>
      <c r="I51" s="233"/>
      <c r="J51" s="35"/>
    </row>
    <row r="52" spans="1:10" x14ac:dyDescent="0.25">
      <c r="A52" s="257"/>
      <c r="B52" s="258"/>
      <c r="C52" s="258"/>
      <c r="D52" s="260"/>
      <c r="E52" s="257"/>
      <c r="F52" s="258"/>
      <c r="G52" s="258"/>
      <c r="H52" s="258"/>
      <c r="I52" s="260"/>
      <c r="J52" s="60"/>
    </row>
    <row r="53" spans="1:10" s="241" customFormat="1" ht="13.8" x14ac:dyDescent="0.25">
      <c r="A53" s="39"/>
      <c r="B53" s="247"/>
      <c r="C53" s="247"/>
      <c r="D53" s="246"/>
      <c r="E53" s="256"/>
      <c r="F53" s="256"/>
      <c r="G53" s="261"/>
      <c r="H53" s="261"/>
      <c r="I53" s="246"/>
      <c r="J53" s="107" t="s">
        <v>422</v>
      </c>
    </row>
    <row r="54" spans="1:10" ht="13.8" x14ac:dyDescent="0.25">
      <c r="A54" s="39"/>
      <c r="B54" s="94"/>
      <c r="C54" s="94"/>
      <c r="D54" s="80"/>
      <c r="E54" s="256"/>
      <c r="F54" s="256"/>
      <c r="G54" s="261"/>
      <c r="H54" s="261"/>
      <c r="I54" s="80"/>
      <c r="J54" s="107" t="s">
        <v>423</v>
      </c>
    </row>
    <row r="55" spans="1:10" ht="14.4" customHeight="1" x14ac:dyDescent="0.25">
      <c r="A55" s="272" t="s">
        <v>400</v>
      </c>
      <c r="B55" s="307"/>
      <c r="C55" s="284" t="s">
        <v>423</v>
      </c>
      <c r="D55" s="285"/>
      <c r="E55" s="319" t="s">
        <v>424</v>
      </c>
      <c r="F55" s="320"/>
      <c r="G55" s="275"/>
      <c r="H55" s="276"/>
      <c r="I55" s="276"/>
      <c r="J55" s="277"/>
    </row>
    <row r="56" spans="1:10" ht="13.8" x14ac:dyDescent="0.25">
      <c r="A56" s="39"/>
      <c r="B56" s="94"/>
      <c r="C56" s="261"/>
      <c r="D56" s="261"/>
      <c r="E56" s="256"/>
      <c r="F56" s="256"/>
      <c r="G56" s="318" t="s">
        <v>425</v>
      </c>
      <c r="H56" s="318"/>
      <c r="I56" s="318"/>
      <c r="J56" s="40"/>
    </row>
    <row r="57" spans="1:10" ht="13.95" customHeight="1" x14ac:dyDescent="0.25">
      <c r="A57" s="272" t="s">
        <v>401</v>
      </c>
      <c r="B57" s="307"/>
      <c r="C57" s="275" t="s">
        <v>556</v>
      </c>
      <c r="D57" s="276"/>
      <c r="E57" s="276"/>
      <c r="F57" s="276"/>
      <c r="G57" s="276"/>
      <c r="H57" s="276"/>
      <c r="I57" s="276"/>
      <c r="J57" s="277"/>
    </row>
    <row r="58" spans="1:10" ht="13.8" x14ac:dyDescent="0.25">
      <c r="A58" s="33"/>
      <c r="B58" s="80"/>
      <c r="C58" s="268" t="s">
        <v>402</v>
      </c>
      <c r="D58" s="268"/>
      <c r="E58" s="268"/>
      <c r="F58" s="268"/>
      <c r="G58" s="268"/>
      <c r="H58" s="268"/>
      <c r="I58" s="268"/>
      <c r="J58" s="35"/>
    </row>
    <row r="59" spans="1:10" ht="13.8" x14ac:dyDescent="0.25">
      <c r="A59" s="272" t="s">
        <v>403</v>
      </c>
      <c r="B59" s="307"/>
      <c r="C59" s="308" t="s">
        <v>557</v>
      </c>
      <c r="D59" s="309"/>
      <c r="E59" s="310"/>
      <c r="F59" s="256"/>
      <c r="G59" s="256"/>
      <c r="H59" s="255"/>
      <c r="I59" s="255"/>
      <c r="J59" s="311"/>
    </row>
    <row r="60" spans="1:10" ht="13.8" x14ac:dyDescent="0.25">
      <c r="A60" s="33"/>
      <c r="B60" s="80"/>
      <c r="C60" s="94"/>
      <c r="D60" s="80"/>
      <c r="E60" s="256"/>
      <c r="F60" s="256"/>
      <c r="G60" s="256"/>
      <c r="H60" s="256"/>
      <c r="I60" s="80"/>
      <c r="J60" s="35"/>
    </row>
    <row r="61" spans="1:10" ht="14.4" customHeight="1" x14ac:dyDescent="0.25">
      <c r="A61" s="272" t="s">
        <v>395</v>
      </c>
      <c r="B61" s="307"/>
      <c r="C61" s="312" t="s">
        <v>550</v>
      </c>
      <c r="D61" s="313"/>
      <c r="E61" s="313"/>
      <c r="F61" s="313"/>
      <c r="G61" s="313"/>
      <c r="H61" s="313"/>
      <c r="I61" s="313"/>
      <c r="J61" s="314"/>
    </row>
    <row r="62" spans="1:10" ht="13.8" x14ac:dyDescent="0.25">
      <c r="A62" s="33"/>
      <c r="B62" s="80"/>
      <c r="C62" s="80"/>
      <c r="D62" s="80"/>
      <c r="E62" s="256"/>
      <c r="F62" s="256"/>
      <c r="G62" s="256"/>
      <c r="H62" s="256"/>
      <c r="I62" s="80"/>
      <c r="J62" s="35"/>
    </row>
    <row r="63" spans="1:10" ht="13.8" x14ac:dyDescent="0.25">
      <c r="A63" s="272" t="s">
        <v>426</v>
      </c>
      <c r="B63" s="307"/>
      <c r="C63" s="312" t="s">
        <v>558</v>
      </c>
      <c r="D63" s="313"/>
      <c r="E63" s="313"/>
      <c r="F63" s="313"/>
      <c r="G63" s="313"/>
      <c r="H63" s="313"/>
      <c r="I63" s="313"/>
      <c r="J63" s="314"/>
    </row>
    <row r="64" spans="1:10" ht="14.4" customHeight="1" x14ac:dyDescent="0.25">
      <c r="A64" s="33"/>
      <c r="B64" s="80"/>
      <c r="C64" s="318" t="s">
        <v>427</v>
      </c>
      <c r="D64" s="318"/>
      <c r="E64" s="318"/>
      <c r="F64" s="318"/>
      <c r="G64" s="80"/>
      <c r="H64" s="80"/>
      <c r="I64" s="80"/>
      <c r="J64" s="35"/>
    </row>
    <row r="65" spans="1:10" ht="13.8" x14ac:dyDescent="0.25">
      <c r="A65" s="272" t="s">
        <v>428</v>
      </c>
      <c r="B65" s="307"/>
      <c r="C65" s="312" t="s">
        <v>559</v>
      </c>
      <c r="D65" s="313"/>
      <c r="E65" s="313"/>
      <c r="F65" s="313"/>
      <c r="G65" s="313"/>
      <c r="H65" s="313"/>
      <c r="I65" s="313"/>
      <c r="J65" s="314"/>
    </row>
    <row r="66" spans="1:10" ht="14.4" customHeight="1" x14ac:dyDescent="0.25">
      <c r="A66" s="41"/>
      <c r="B66" s="42"/>
      <c r="C66" s="306" t="s">
        <v>429</v>
      </c>
      <c r="D66" s="306"/>
      <c r="E66" s="306"/>
      <c r="F66" s="306"/>
      <c r="G66" s="306"/>
      <c r="H66" s="42"/>
      <c r="I66" s="42"/>
      <c r="J66" s="43"/>
    </row>
    <row r="73" spans="1:10" ht="27" customHeight="1" x14ac:dyDescent="0.25"/>
    <row r="77" spans="1:10"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4">
    <mergeCell ref="A50:D50"/>
    <mergeCell ref="E50:I50"/>
    <mergeCell ref="E62:F62"/>
    <mergeCell ref="G62:H62"/>
    <mergeCell ref="A63:B63"/>
    <mergeCell ref="C63:J63"/>
    <mergeCell ref="C64:F64"/>
    <mergeCell ref="A65:B65"/>
    <mergeCell ref="C65:J65"/>
    <mergeCell ref="C56:D56"/>
    <mergeCell ref="E56:F56"/>
    <mergeCell ref="G56:I56"/>
    <mergeCell ref="A57:B57"/>
    <mergeCell ref="C57:J57"/>
    <mergeCell ref="A52:D52"/>
    <mergeCell ref="E52:I52"/>
    <mergeCell ref="E55:F55"/>
    <mergeCell ref="E53:F53"/>
    <mergeCell ref="G53:H53"/>
    <mergeCell ref="E54:F54"/>
    <mergeCell ref="G54:H54"/>
    <mergeCell ref="A55:B55"/>
    <mergeCell ref="C55:D55"/>
    <mergeCell ref="G55:J55"/>
    <mergeCell ref="C66:G66"/>
    <mergeCell ref="C58:I58"/>
    <mergeCell ref="A59:B59"/>
    <mergeCell ref="C59:E59"/>
    <mergeCell ref="F59:G59"/>
    <mergeCell ref="H59:J59"/>
    <mergeCell ref="E60:F60"/>
    <mergeCell ref="G60:H60"/>
    <mergeCell ref="A61:B61"/>
    <mergeCell ref="C61:J61"/>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9:F49"/>
    <mergeCell ref="E43:F43"/>
    <mergeCell ref="A42:D42"/>
    <mergeCell ref="E42:I42"/>
    <mergeCell ref="C43:D43"/>
    <mergeCell ref="G43:I43"/>
    <mergeCell ref="A44:D44"/>
    <mergeCell ref="E44:I44"/>
    <mergeCell ref="G49:H49"/>
    <mergeCell ref="E36:I36"/>
    <mergeCell ref="D37:I37"/>
    <mergeCell ref="A38:D38"/>
    <mergeCell ref="E38:I38"/>
    <mergeCell ref="E39:F39"/>
    <mergeCell ref="G39:H39"/>
    <mergeCell ref="A40:D40"/>
    <mergeCell ref="E40:I4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5:D55" xr:uid="{00000000-0002-0000-0000-000002000000}">
      <formula1>$J$53:$J$54</formula1>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103" zoomScaleNormal="100" zoomScaleSheetLayoutView="110" workbookViewId="0">
      <selection activeCell="I127" sqref="I127"/>
    </sheetView>
  </sheetViews>
  <sheetFormatPr defaultColWidth="8.88671875" defaultRowHeight="13.2" x14ac:dyDescent="0.25"/>
  <cols>
    <col min="1" max="7" width="8.88671875" style="25"/>
    <col min="8" max="9" width="15.6640625" style="59" customWidth="1"/>
    <col min="10" max="10" width="10.33203125" style="25" bestFit="1" customWidth="1"/>
    <col min="11" max="16384" width="8.88671875" style="25"/>
  </cols>
  <sheetData>
    <row r="1" spans="1:9" x14ac:dyDescent="0.25">
      <c r="A1" s="333" t="s">
        <v>1</v>
      </c>
      <c r="B1" s="334"/>
      <c r="C1" s="334"/>
      <c r="D1" s="334"/>
      <c r="E1" s="334"/>
      <c r="F1" s="334"/>
      <c r="G1" s="334"/>
      <c r="H1" s="334"/>
      <c r="I1" s="334"/>
    </row>
    <row r="2" spans="1:9" x14ac:dyDescent="0.25">
      <c r="A2" s="335" t="s">
        <v>431</v>
      </c>
      <c r="B2" s="336"/>
      <c r="C2" s="336"/>
      <c r="D2" s="336"/>
      <c r="E2" s="336"/>
      <c r="F2" s="336"/>
      <c r="G2" s="336"/>
      <c r="H2" s="336"/>
      <c r="I2" s="336"/>
    </row>
    <row r="3" spans="1:9" x14ac:dyDescent="0.25">
      <c r="A3" s="337" t="s">
        <v>361</v>
      </c>
      <c r="B3" s="338"/>
      <c r="C3" s="338"/>
      <c r="D3" s="338"/>
      <c r="E3" s="338"/>
      <c r="F3" s="338"/>
      <c r="G3" s="338"/>
      <c r="H3" s="338"/>
      <c r="I3" s="338"/>
    </row>
    <row r="4" spans="1:9" x14ac:dyDescent="0.25">
      <c r="A4" s="339" t="s">
        <v>560</v>
      </c>
      <c r="B4" s="340"/>
      <c r="C4" s="340"/>
      <c r="D4" s="340"/>
      <c r="E4" s="340"/>
      <c r="F4" s="340"/>
      <c r="G4" s="340"/>
      <c r="H4" s="340"/>
      <c r="I4" s="341"/>
    </row>
    <row r="5" spans="1:9" ht="31.2" thickBot="1" x14ac:dyDescent="0.3">
      <c r="A5" s="345" t="s">
        <v>2</v>
      </c>
      <c r="B5" s="346"/>
      <c r="C5" s="346"/>
      <c r="D5" s="346"/>
      <c r="E5" s="346"/>
      <c r="F5" s="347"/>
      <c r="G5" s="26" t="s">
        <v>113</v>
      </c>
      <c r="H5" s="54" t="s">
        <v>376</v>
      </c>
      <c r="I5" s="55" t="s">
        <v>384</v>
      </c>
    </row>
    <row r="6" spans="1:9" x14ac:dyDescent="0.25">
      <c r="A6" s="342">
        <v>1</v>
      </c>
      <c r="B6" s="343"/>
      <c r="C6" s="343"/>
      <c r="D6" s="343"/>
      <c r="E6" s="343"/>
      <c r="F6" s="344"/>
      <c r="G6" s="27">
        <v>2</v>
      </c>
      <c r="H6" s="28">
        <v>3</v>
      </c>
      <c r="I6" s="28">
        <v>4</v>
      </c>
    </row>
    <row r="7" spans="1:9" x14ac:dyDescent="0.25">
      <c r="A7" s="348"/>
      <c r="B7" s="348"/>
      <c r="C7" s="348"/>
      <c r="D7" s="348"/>
      <c r="E7" s="348"/>
      <c r="F7" s="348"/>
      <c r="G7" s="348"/>
      <c r="H7" s="348"/>
      <c r="I7" s="349"/>
    </row>
    <row r="8" spans="1:9" ht="12.75" customHeight="1" x14ac:dyDescent="0.25">
      <c r="A8" s="350" t="s">
        <v>4</v>
      </c>
      <c r="B8" s="351"/>
      <c r="C8" s="351"/>
      <c r="D8" s="351"/>
      <c r="E8" s="351"/>
      <c r="F8" s="352"/>
      <c r="G8" s="16">
        <v>1</v>
      </c>
      <c r="H8" s="56">
        <v>104543640</v>
      </c>
      <c r="I8" s="56">
        <v>76743640</v>
      </c>
    </row>
    <row r="9" spans="1:9" ht="12.75" customHeight="1" x14ac:dyDescent="0.25">
      <c r="A9" s="330" t="s">
        <v>5</v>
      </c>
      <c r="B9" s="331"/>
      <c r="C9" s="331"/>
      <c r="D9" s="331"/>
      <c r="E9" s="331"/>
      <c r="F9" s="332"/>
      <c r="G9" s="17">
        <v>2</v>
      </c>
      <c r="H9" s="57">
        <f>H10+H17+H27+H38+H43</f>
        <v>102940828</v>
      </c>
      <c r="I9" s="57">
        <f>I10+I17+I27+I38+I43</f>
        <v>157739638</v>
      </c>
    </row>
    <row r="10" spans="1:9" ht="12.75" customHeight="1" x14ac:dyDescent="0.25">
      <c r="A10" s="322" t="s">
        <v>6</v>
      </c>
      <c r="B10" s="323"/>
      <c r="C10" s="323"/>
      <c r="D10" s="323"/>
      <c r="E10" s="323"/>
      <c r="F10" s="324"/>
      <c r="G10" s="17">
        <v>3</v>
      </c>
      <c r="H10" s="57">
        <f>H11+H12+H13+H14+H15+H16</f>
        <v>0</v>
      </c>
      <c r="I10" s="57">
        <f>I11+I12+I13+I14+I15+I16</f>
        <v>1425304</v>
      </c>
    </row>
    <row r="11" spans="1:9" ht="12.75" customHeight="1" x14ac:dyDescent="0.25">
      <c r="A11" s="327" t="s">
        <v>7</v>
      </c>
      <c r="B11" s="328"/>
      <c r="C11" s="328"/>
      <c r="D11" s="328"/>
      <c r="E11" s="328"/>
      <c r="F11" s="329"/>
      <c r="G11" s="16">
        <v>4</v>
      </c>
      <c r="H11" s="56">
        <v>0</v>
      </c>
      <c r="I11" s="56">
        <v>0</v>
      </c>
    </row>
    <row r="12" spans="1:9" ht="23.4" customHeight="1" x14ac:dyDescent="0.25">
      <c r="A12" s="327" t="s">
        <v>8</v>
      </c>
      <c r="B12" s="328"/>
      <c r="C12" s="328"/>
      <c r="D12" s="328"/>
      <c r="E12" s="328"/>
      <c r="F12" s="329"/>
      <c r="G12" s="16">
        <v>5</v>
      </c>
      <c r="H12" s="56">
        <v>0</v>
      </c>
      <c r="I12" s="56">
        <v>1085804</v>
      </c>
    </row>
    <row r="13" spans="1:9" ht="12.75" customHeight="1" x14ac:dyDescent="0.25">
      <c r="A13" s="327" t="s">
        <v>9</v>
      </c>
      <c r="B13" s="328"/>
      <c r="C13" s="328"/>
      <c r="D13" s="328"/>
      <c r="E13" s="328"/>
      <c r="F13" s="329"/>
      <c r="G13" s="16">
        <v>6</v>
      </c>
      <c r="H13" s="56">
        <v>0</v>
      </c>
      <c r="I13" s="56">
        <v>0</v>
      </c>
    </row>
    <row r="14" spans="1:9" ht="12.75" customHeight="1" x14ac:dyDescent="0.25">
      <c r="A14" s="327" t="s">
        <v>10</v>
      </c>
      <c r="B14" s="328"/>
      <c r="C14" s="328"/>
      <c r="D14" s="328"/>
      <c r="E14" s="328"/>
      <c r="F14" s="329"/>
      <c r="G14" s="16">
        <v>7</v>
      </c>
      <c r="H14" s="56">
        <v>0</v>
      </c>
      <c r="I14" s="56">
        <v>339500</v>
      </c>
    </row>
    <row r="15" spans="1:9" ht="12.75" customHeight="1" x14ac:dyDescent="0.25">
      <c r="A15" s="327" t="s">
        <v>11</v>
      </c>
      <c r="B15" s="328"/>
      <c r="C15" s="328"/>
      <c r="D15" s="328"/>
      <c r="E15" s="328"/>
      <c r="F15" s="329"/>
      <c r="G15" s="16">
        <v>8</v>
      </c>
      <c r="H15" s="56">
        <v>0</v>
      </c>
      <c r="I15" s="56">
        <v>0</v>
      </c>
    </row>
    <row r="16" spans="1:9" ht="12.75" customHeight="1" x14ac:dyDescent="0.25">
      <c r="A16" s="327" t="s">
        <v>12</v>
      </c>
      <c r="B16" s="328"/>
      <c r="C16" s="328"/>
      <c r="D16" s="328"/>
      <c r="E16" s="328"/>
      <c r="F16" s="329"/>
      <c r="G16" s="16">
        <v>9</v>
      </c>
      <c r="H16" s="56">
        <v>0</v>
      </c>
      <c r="I16" s="56">
        <v>0</v>
      </c>
    </row>
    <row r="17" spans="1:9" ht="12.75" customHeight="1" x14ac:dyDescent="0.25">
      <c r="A17" s="322" t="s">
        <v>13</v>
      </c>
      <c r="B17" s="323"/>
      <c r="C17" s="323"/>
      <c r="D17" s="323"/>
      <c r="E17" s="323"/>
      <c r="F17" s="324"/>
      <c r="G17" s="17">
        <v>10</v>
      </c>
      <c r="H17" s="57">
        <f>H18+H19+H20+H21+H22+H23+H24+H25+H26</f>
        <v>102922028</v>
      </c>
      <c r="I17" s="57">
        <f>I18+I19+I20+I21+I22+I23+I24+I25+I26</f>
        <v>136803034</v>
      </c>
    </row>
    <row r="18" spans="1:9" ht="12.75" customHeight="1" x14ac:dyDescent="0.25">
      <c r="A18" s="327" t="s">
        <v>14</v>
      </c>
      <c r="B18" s="328"/>
      <c r="C18" s="328"/>
      <c r="D18" s="328"/>
      <c r="E18" s="328"/>
      <c r="F18" s="329"/>
      <c r="G18" s="16">
        <v>11</v>
      </c>
      <c r="H18" s="56">
        <v>62858115</v>
      </c>
      <c r="I18" s="56">
        <v>62858115</v>
      </c>
    </row>
    <row r="19" spans="1:9" ht="12.75" customHeight="1" x14ac:dyDescent="0.25">
      <c r="A19" s="327" t="s">
        <v>15</v>
      </c>
      <c r="B19" s="328"/>
      <c r="C19" s="328"/>
      <c r="D19" s="328"/>
      <c r="E19" s="328"/>
      <c r="F19" s="329"/>
      <c r="G19" s="16">
        <v>12</v>
      </c>
      <c r="H19" s="56">
        <v>38948933</v>
      </c>
      <c r="I19" s="56">
        <v>62964435</v>
      </c>
    </row>
    <row r="20" spans="1:9" ht="12.75" customHeight="1" x14ac:dyDescent="0.25">
      <c r="A20" s="327" t="s">
        <v>16</v>
      </c>
      <c r="B20" s="328"/>
      <c r="C20" s="328"/>
      <c r="D20" s="328"/>
      <c r="E20" s="328"/>
      <c r="F20" s="329"/>
      <c r="G20" s="16">
        <v>13</v>
      </c>
      <c r="H20" s="56">
        <v>380532</v>
      </c>
      <c r="I20" s="56">
        <v>3850708</v>
      </c>
    </row>
    <row r="21" spans="1:9" ht="12.75" customHeight="1" x14ac:dyDescent="0.25">
      <c r="A21" s="327" t="s">
        <v>17</v>
      </c>
      <c r="B21" s="328"/>
      <c r="C21" s="328"/>
      <c r="D21" s="328"/>
      <c r="E21" s="328"/>
      <c r="F21" s="329"/>
      <c r="G21" s="16">
        <v>14</v>
      </c>
      <c r="H21" s="56">
        <v>683451</v>
      </c>
      <c r="I21" s="56">
        <v>688212</v>
      </c>
    </row>
    <row r="22" spans="1:9" ht="12.75" customHeight="1" x14ac:dyDescent="0.25">
      <c r="A22" s="327" t="s">
        <v>18</v>
      </c>
      <c r="B22" s="328"/>
      <c r="C22" s="328"/>
      <c r="D22" s="328"/>
      <c r="E22" s="328"/>
      <c r="F22" s="329"/>
      <c r="G22" s="16">
        <v>15</v>
      </c>
      <c r="H22" s="56">
        <v>0</v>
      </c>
      <c r="I22" s="56">
        <v>0</v>
      </c>
    </row>
    <row r="23" spans="1:9" ht="12.75" customHeight="1" x14ac:dyDescent="0.25">
      <c r="A23" s="327" t="s">
        <v>19</v>
      </c>
      <c r="B23" s="328"/>
      <c r="C23" s="328"/>
      <c r="D23" s="328"/>
      <c r="E23" s="328"/>
      <c r="F23" s="329"/>
      <c r="G23" s="16">
        <v>16</v>
      </c>
      <c r="H23" s="56">
        <v>0</v>
      </c>
      <c r="I23" s="56">
        <v>0</v>
      </c>
    </row>
    <row r="24" spans="1:9" ht="12.75" customHeight="1" x14ac:dyDescent="0.25">
      <c r="A24" s="327" t="s">
        <v>20</v>
      </c>
      <c r="B24" s="328"/>
      <c r="C24" s="328"/>
      <c r="D24" s="328"/>
      <c r="E24" s="328"/>
      <c r="F24" s="329"/>
      <c r="G24" s="16">
        <v>17</v>
      </c>
      <c r="H24" s="56">
        <v>50997</v>
      </c>
      <c r="I24" s="56">
        <v>6441564</v>
      </c>
    </row>
    <row r="25" spans="1:9" ht="12.75" customHeight="1" x14ac:dyDescent="0.25">
      <c r="A25" s="327" t="s">
        <v>21</v>
      </c>
      <c r="B25" s="328"/>
      <c r="C25" s="328"/>
      <c r="D25" s="328"/>
      <c r="E25" s="328"/>
      <c r="F25" s="329"/>
      <c r="G25" s="16">
        <v>18</v>
      </c>
      <c r="H25" s="56">
        <v>0</v>
      </c>
      <c r="I25" s="56">
        <v>0</v>
      </c>
    </row>
    <row r="26" spans="1:9" ht="12.75" customHeight="1" x14ac:dyDescent="0.25">
      <c r="A26" s="327" t="s">
        <v>22</v>
      </c>
      <c r="B26" s="328"/>
      <c r="C26" s="328"/>
      <c r="D26" s="328"/>
      <c r="E26" s="328"/>
      <c r="F26" s="329"/>
      <c r="G26" s="16">
        <v>19</v>
      </c>
      <c r="H26" s="56">
        <v>0</v>
      </c>
      <c r="I26" s="56">
        <v>0</v>
      </c>
    </row>
    <row r="27" spans="1:9" ht="12.75" customHeight="1" x14ac:dyDescent="0.25">
      <c r="A27" s="322" t="s">
        <v>23</v>
      </c>
      <c r="B27" s="323"/>
      <c r="C27" s="323"/>
      <c r="D27" s="323"/>
      <c r="E27" s="323"/>
      <c r="F27" s="324"/>
      <c r="G27" s="17">
        <v>20</v>
      </c>
      <c r="H27" s="57">
        <f>SUM(H28:H37)</f>
        <v>18800</v>
      </c>
      <c r="I27" s="57">
        <f>SUM(I28:I37)</f>
        <v>19511300</v>
      </c>
    </row>
    <row r="28" spans="1:9" ht="12.75" customHeight="1" x14ac:dyDescent="0.25">
      <c r="A28" s="327" t="s">
        <v>24</v>
      </c>
      <c r="B28" s="328"/>
      <c r="C28" s="328"/>
      <c r="D28" s="328"/>
      <c r="E28" s="328"/>
      <c r="F28" s="329"/>
      <c r="G28" s="16">
        <v>21</v>
      </c>
      <c r="H28" s="116">
        <v>0</v>
      </c>
      <c r="I28" s="56">
        <v>19492500</v>
      </c>
    </row>
    <row r="29" spans="1:9" ht="12.75" customHeight="1" x14ac:dyDescent="0.25">
      <c r="A29" s="327" t="s">
        <v>25</v>
      </c>
      <c r="B29" s="328"/>
      <c r="C29" s="328"/>
      <c r="D29" s="328"/>
      <c r="E29" s="328"/>
      <c r="F29" s="329"/>
      <c r="G29" s="16">
        <v>22</v>
      </c>
      <c r="H29" s="56">
        <v>0</v>
      </c>
      <c r="I29" s="56">
        <v>0</v>
      </c>
    </row>
    <row r="30" spans="1:9" ht="12.75" customHeight="1" x14ac:dyDescent="0.25">
      <c r="A30" s="327" t="s">
        <v>26</v>
      </c>
      <c r="B30" s="328"/>
      <c r="C30" s="328"/>
      <c r="D30" s="328"/>
      <c r="E30" s="328"/>
      <c r="F30" s="329"/>
      <c r="G30" s="16">
        <v>23</v>
      </c>
      <c r="H30" s="56">
        <v>0</v>
      </c>
      <c r="I30" s="56">
        <v>0</v>
      </c>
    </row>
    <row r="31" spans="1:9" ht="24.6" customHeight="1" x14ac:dyDescent="0.25">
      <c r="A31" s="327" t="s">
        <v>27</v>
      </c>
      <c r="B31" s="328"/>
      <c r="C31" s="328"/>
      <c r="D31" s="328"/>
      <c r="E31" s="328"/>
      <c r="F31" s="329"/>
      <c r="G31" s="16">
        <v>24</v>
      </c>
      <c r="H31" s="56">
        <v>0</v>
      </c>
      <c r="I31" s="56">
        <v>0</v>
      </c>
    </row>
    <row r="32" spans="1:9" ht="24" customHeight="1" x14ac:dyDescent="0.25">
      <c r="A32" s="327" t="s">
        <v>28</v>
      </c>
      <c r="B32" s="328"/>
      <c r="C32" s="328"/>
      <c r="D32" s="328"/>
      <c r="E32" s="328"/>
      <c r="F32" s="329"/>
      <c r="G32" s="16">
        <v>25</v>
      </c>
      <c r="H32" s="56">
        <v>18800</v>
      </c>
      <c r="I32" s="56">
        <v>18800</v>
      </c>
    </row>
    <row r="33" spans="1:9" ht="26.4" customHeight="1" x14ac:dyDescent="0.25">
      <c r="A33" s="327" t="s">
        <v>29</v>
      </c>
      <c r="B33" s="328"/>
      <c r="C33" s="328"/>
      <c r="D33" s="328"/>
      <c r="E33" s="328"/>
      <c r="F33" s="329"/>
      <c r="G33" s="16">
        <v>26</v>
      </c>
      <c r="H33" s="56">
        <v>0</v>
      </c>
      <c r="I33" s="56">
        <v>0</v>
      </c>
    </row>
    <row r="34" spans="1:9" ht="12.75" customHeight="1" x14ac:dyDescent="0.25">
      <c r="A34" s="327" t="s">
        <v>30</v>
      </c>
      <c r="B34" s="328"/>
      <c r="C34" s="328"/>
      <c r="D34" s="328"/>
      <c r="E34" s="328"/>
      <c r="F34" s="329"/>
      <c r="G34" s="16">
        <v>27</v>
      </c>
      <c r="H34" s="116">
        <v>0</v>
      </c>
      <c r="I34" s="56">
        <v>0</v>
      </c>
    </row>
    <row r="35" spans="1:9" ht="12.75" customHeight="1" x14ac:dyDescent="0.25">
      <c r="A35" s="327" t="s">
        <v>31</v>
      </c>
      <c r="B35" s="328"/>
      <c r="C35" s="328"/>
      <c r="D35" s="328"/>
      <c r="E35" s="328"/>
      <c r="F35" s="329"/>
      <c r="G35" s="16">
        <v>28</v>
      </c>
      <c r="H35" s="56">
        <v>0</v>
      </c>
      <c r="I35" s="56">
        <v>0</v>
      </c>
    </row>
    <row r="36" spans="1:9" ht="12.75" customHeight="1" x14ac:dyDescent="0.25">
      <c r="A36" s="327" t="s">
        <v>32</v>
      </c>
      <c r="B36" s="328"/>
      <c r="C36" s="328"/>
      <c r="D36" s="328"/>
      <c r="E36" s="328"/>
      <c r="F36" s="329"/>
      <c r="G36" s="16">
        <v>29</v>
      </c>
      <c r="H36" s="56">
        <v>0</v>
      </c>
      <c r="I36" s="56">
        <v>0</v>
      </c>
    </row>
    <row r="37" spans="1:9" ht="12.75" customHeight="1" x14ac:dyDescent="0.25">
      <c r="A37" s="327" t="s">
        <v>33</v>
      </c>
      <c r="B37" s="328"/>
      <c r="C37" s="328"/>
      <c r="D37" s="328"/>
      <c r="E37" s="328"/>
      <c r="F37" s="329"/>
      <c r="G37" s="16">
        <v>30</v>
      </c>
      <c r="H37" s="56">
        <v>0</v>
      </c>
      <c r="I37" s="56">
        <v>0</v>
      </c>
    </row>
    <row r="38" spans="1:9" ht="12.75" customHeight="1" x14ac:dyDescent="0.25">
      <c r="A38" s="322" t="s">
        <v>34</v>
      </c>
      <c r="B38" s="323"/>
      <c r="C38" s="323"/>
      <c r="D38" s="323"/>
      <c r="E38" s="323"/>
      <c r="F38" s="324"/>
      <c r="G38" s="17">
        <v>31</v>
      </c>
      <c r="H38" s="57">
        <f>H39+H40+H41+H42</f>
        <v>0</v>
      </c>
      <c r="I38" s="57">
        <f>I39+I40+I41+I42</f>
        <v>0</v>
      </c>
    </row>
    <row r="39" spans="1:9" ht="12.75" customHeight="1" x14ac:dyDescent="0.25">
      <c r="A39" s="327" t="s">
        <v>35</v>
      </c>
      <c r="B39" s="328"/>
      <c r="C39" s="328"/>
      <c r="D39" s="328"/>
      <c r="E39" s="328"/>
      <c r="F39" s="329"/>
      <c r="G39" s="16">
        <v>32</v>
      </c>
      <c r="H39" s="116">
        <v>0</v>
      </c>
      <c r="I39" s="56">
        <v>0</v>
      </c>
    </row>
    <row r="40" spans="1:9" ht="12.75" customHeight="1" x14ac:dyDescent="0.25">
      <c r="A40" s="327" t="s">
        <v>36</v>
      </c>
      <c r="B40" s="328"/>
      <c r="C40" s="328"/>
      <c r="D40" s="328"/>
      <c r="E40" s="328"/>
      <c r="F40" s="329"/>
      <c r="G40" s="16">
        <v>33</v>
      </c>
      <c r="H40" s="56">
        <v>0</v>
      </c>
      <c r="I40" s="56">
        <v>0</v>
      </c>
    </row>
    <row r="41" spans="1:9" ht="12.75" customHeight="1" x14ac:dyDescent="0.25">
      <c r="A41" s="327" t="s">
        <v>37</v>
      </c>
      <c r="B41" s="328"/>
      <c r="C41" s="328"/>
      <c r="D41" s="328"/>
      <c r="E41" s="328"/>
      <c r="F41" s="329"/>
      <c r="G41" s="16">
        <v>34</v>
      </c>
      <c r="H41" s="56">
        <v>0</v>
      </c>
      <c r="I41" s="56">
        <v>0</v>
      </c>
    </row>
    <row r="42" spans="1:9" ht="12.75" customHeight="1" x14ac:dyDescent="0.25">
      <c r="A42" s="327" t="s">
        <v>38</v>
      </c>
      <c r="B42" s="328"/>
      <c r="C42" s="328"/>
      <c r="D42" s="328"/>
      <c r="E42" s="328"/>
      <c r="F42" s="329"/>
      <c r="G42" s="16">
        <v>35</v>
      </c>
      <c r="H42" s="56">
        <v>0</v>
      </c>
      <c r="I42" s="56">
        <v>0</v>
      </c>
    </row>
    <row r="43" spans="1:9" ht="12.75" customHeight="1" x14ac:dyDescent="0.25">
      <c r="A43" s="353" t="s">
        <v>39</v>
      </c>
      <c r="B43" s="354"/>
      <c r="C43" s="354"/>
      <c r="D43" s="354"/>
      <c r="E43" s="354"/>
      <c r="F43" s="355"/>
      <c r="G43" s="16">
        <v>36</v>
      </c>
      <c r="H43" s="56">
        <v>0</v>
      </c>
      <c r="I43" s="56">
        <v>0</v>
      </c>
    </row>
    <row r="44" spans="1:9" ht="12.75" customHeight="1" x14ac:dyDescent="0.25">
      <c r="A44" s="330" t="s">
        <v>40</v>
      </c>
      <c r="B44" s="331"/>
      <c r="C44" s="331"/>
      <c r="D44" s="331"/>
      <c r="E44" s="331"/>
      <c r="F44" s="332"/>
      <c r="G44" s="17">
        <v>37</v>
      </c>
      <c r="H44" s="57">
        <f>H45+H53+H60+H70</f>
        <v>40189258</v>
      </c>
      <c r="I44" s="57">
        <f>I45+I53+I60+I70</f>
        <v>6429526</v>
      </c>
    </row>
    <row r="45" spans="1:9" ht="12.75" customHeight="1" x14ac:dyDescent="0.25">
      <c r="A45" s="322" t="s">
        <v>41</v>
      </c>
      <c r="B45" s="323"/>
      <c r="C45" s="323"/>
      <c r="D45" s="323"/>
      <c r="E45" s="323"/>
      <c r="F45" s="324"/>
      <c r="G45" s="17">
        <v>38</v>
      </c>
      <c r="H45" s="57">
        <f>SUM(H46:H52)</f>
        <v>354640</v>
      </c>
      <c r="I45" s="57">
        <f>SUM(I46:I52)</f>
        <v>1446832</v>
      </c>
    </row>
    <row r="46" spans="1:9" ht="12.75" customHeight="1" x14ac:dyDescent="0.25">
      <c r="A46" s="327" t="s">
        <v>42</v>
      </c>
      <c r="B46" s="328"/>
      <c r="C46" s="328"/>
      <c r="D46" s="328"/>
      <c r="E46" s="328"/>
      <c r="F46" s="329"/>
      <c r="G46" s="16">
        <v>39</v>
      </c>
      <c r="H46" s="116">
        <v>354640</v>
      </c>
      <c r="I46" s="56">
        <v>1444213</v>
      </c>
    </row>
    <row r="47" spans="1:9" ht="12.75" customHeight="1" x14ac:dyDescent="0.25">
      <c r="A47" s="327" t="s">
        <v>43</v>
      </c>
      <c r="B47" s="328"/>
      <c r="C47" s="328"/>
      <c r="D47" s="328"/>
      <c r="E47" s="328"/>
      <c r="F47" s="329"/>
      <c r="G47" s="16">
        <v>40</v>
      </c>
      <c r="H47" s="56">
        <v>0</v>
      </c>
      <c r="I47" s="56">
        <v>0</v>
      </c>
    </row>
    <row r="48" spans="1:9" ht="12.75" customHeight="1" x14ac:dyDescent="0.25">
      <c r="A48" s="327" t="s">
        <v>44</v>
      </c>
      <c r="B48" s="328"/>
      <c r="C48" s="328"/>
      <c r="D48" s="328"/>
      <c r="E48" s="328"/>
      <c r="F48" s="329"/>
      <c r="G48" s="16">
        <v>41</v>
      </c>
      <c r="H48" s="56">
        <v>0</v>
      </c>
      <c r="I48" s="56">
        <v>0</v>
      </c>
    </row>
    <row r="49" spans="1:9" ht="12.75" customHeight="1" x14ac:dyDescent="0.25">
      <c r="A49" s="327" t="s">
        <v>45</v>
      </c>
      <c r="B49" s="328"/>
      <c r="C49" s="328"/>
      <c r="D49" s="328"/>
      <c r="E49" s="328"/>
      <c r="F49" s="329"/>
      <c r="G49" s="16">
        <v>42</v>
      </c>
      <c r="H49" s="116">
        <v>0</v>
      </c>
      <c r="I49" s="56">
        <v>2619</v>
      </c>
    </row>
    <row r="50" spans="1:9" ht="12.75" customHeight="1" x14ac:dyDescent="0.25">
      <c r="A50" s="327" t="s">
        <v>46</v>
      </c>
      <c r="B50" s="328"/>
      <c r="C50" s="328"/>
      <c r="D50" s="328"/>
      <c r="E50" s="328"/>
      <c r="F50" s="329"/>
      <c r="G50" s="16">
        <v>43</v>
      </c>
      <c r="H50" s="56">
        <v>0</v>
      </c>
      <c r="I50" s="56">
        <v>0</v>
      </c>
    </row>
    <row r="51" spans="1:9" ht="12.75" customHeight="1" x14ac:dyDescent="0.25">
      <c r="A51" s="327" t="s">
        <v>47</v>
      </c>
      <c r="B51" s="328"/>
      <c r="C51" s="328"/>
      <c r="D51" s="328"/>
      <c r="E51" s="328"/>
      <c r="F51" s="329"/>
      <c r="G51" s="16">
        <v>44</v>
      </c>
      <c r="H51" s="56">
        <v>0</v>
      </c>
      <c r="I51" s="56">
        <v>0</v>
      </c>
    </row>
    <row r="52" spans="1:9" ht="12.75" customHeight="1" x14ac:dyDescent="0.25">
      <c r="A52" s="327" t="s">
        <v>48</v>
      </c>
      <c r="B52" s="328"/>
      <c r="C52" s="328"/>
      <c r="D52" s="328"/>
      <c r="E52" s="328"/>
      <c r="F52" s="329"/>
      <c r="G52" s="16">
        <v>45</v>
      </c>
      <c r="H52" s="56">
        <v>0</v>
      </c>
      <c r="I52" s="56">
        <v>0</v>
      </c>
    </row>
    <row r="53" spans="1:9" ht="12.75" customHeight="1" x14ac:dyDescent="0.25">
      <c r="A53" s="322" t="s">
        <v>49</v>
      </c>
      <c r="B53" s="323"/>
      <c r="C53" s="323"/>
      <c r="D53" s="323"/>
      <c r="E53" s="323"/>
      <c r="F53" s="324"/>
      <c r="G53" s="17">
        <v>46</v>
      </c>
      <c r="H53" s="57">
        <f>SUM(H54:H59)</f>
        <v>1844423</v>
      </c>
      <c r="I53" s="57">
        <f>SUM(I54:I59)</f>
        <v>2223281</v>
      </c>
    </row>
    <row r="54" spans="1:9" ht="12.75" customHeight="1" x14ac:dyDescent="0.25">
      <c r="A54" s="327" t="s">
        <v>50</v>
      </c>
      <c r="B54" s="328"/>
      <c r="C54" s="328"/>
      <c r="D54" s="328"/>
      <c r="E54" s="328"/>
      <c r="F54" s="329"/>
      <c r="G54" s="16">
        <v>47</v>
      </c>
      <c r="H54" s="116">
        <v>0</v>
      </c>
      <c r="I54" s="56">
        <v>0</v>
      </c>
    </row>
    <row r="55" spans="1:9" ht="12.75" customHeight="1" x14ac:dyDescent="0.25">
      <c r="A55" s="327" t="s">
        <v>51</v>
      </c>
      <c r="B55" s="328"/>
      <c r="C55" s="328"/>
      <c r="D55" s="328"/>
      <c r="E55" s="328"/>
      <c r="F55" s="329"/>
      <c r="G55" s="16">
        <v>48</v>
      </c>
      <c r="H55" s="56">
        <v>0</v>
      </c>
      <c r="I55" s="56">
        <v>0</v>
      </c>
    </row>
    <row r="56" spans="1:9" ht="12.75" customHeight="1" x14ac:dyDescent="0.25">
      <c r="A56" s="327" t="s">
        <v>52</v>
      </c>
      <c r="B56" s="328"/>
      <c r="C56" s="328"/>
      <c r="D56" s="328"/>
      <c r="E56" s="328"/>
      <c r="F56" s="329"/>
      <c r="G56" s="16">
        <v>49</v>
      </c>
      <c r="H56" s="56">
        <v>1660558</v>
      </c>
      <c r="I56" s="56">
        <v>538872</v>
      </c>
    </row>
    <row r="57" spans="1:9" ht="12.75" customHeight="1" x14ac:dyDescent="0.25">
      <c r="A57" s="327" t="s">
        <v>53</v>
      </c>
      <c r="B57" s="328"/>
      <c r="C57" s="328"/>
      <c r="D57" s="328"/>
      <c r="E57" s="328"/>
      <c r="F57" s="329"/>
      <c r="G57" s="16">
        <v>50</v>
      </c>
      <c r="H57" s="56">
        <v>4770</v>
      </c>
      <c r="I57" s="56">
        <v>0</v>
      </c>
    </row>
    <row r="58" spans="1:9" ht="12.75" customHeight="1" x14ac:dyDescent="0.25">
      <c r="A58" s="327" t="s">
        <v>54</v>
      </c>
      <c r="B58" s="328"/>
      <c r="C58" s="328"/>
      <c r="D58" s="328"/>
      <c r="E58" s="328"/>
      <c r="F58" s="329"/>
      <c r="G58" s="16">
        <v>51</v>
      </c>
      <c r="H58" s="56">
        <v>179095</v>
      </c>
      <c r="I58" s="56">
        <v>1671741</v>
      </c>
    </row>
    <row r="59" spans="1:9" ht="12.75" customHeight="1" x14ac:dyDescent="0.25">
      <c r="A59" s="327" t="s">
        <v>55</v>
      </c>
      <c r="B59" s="328"/>
      <c r="C59" s="328"/>
      <c r="D59" s="328"/>
      <c r="E59" s="328"/>
      <c r="F59" s="329"/>
      <c r="G59" s="16">
        <v>52</v>
      </c>
      <c r="H59" s="56">
        <v>0</v>
      </c>
      <c r="I59" s="56">
        <v>12668</v>
      </c>
    </row>
    <row r="60" spans="1:9" ht="12.75" customHeight="1" x14ac:dyDescent="0.25">
      <c r="A60" s="322" t="s">
        <v>56</v>
      </c>
      <c r="B60" s="323"/>
      <c r="C60" s="323"/>
      <c r="D60" s="323"/>
      <c r="E60" s="323"/>
      <c r="F60" s="324"/>
      <c r="G60" s="17">
        <v>53</v>
      </c>
      <c r="H60" s="57">
        <f>SUM(H61:H69)</f>
        <v>0</v>
      </c>
      <c r="I60" s="57">
        <f>SUM(I61:I69)</f>
        <v>1187</v>
      </c>
    </row>
    <row r="61" spans="1:9" ht="12.75" customHeight="1" x14ac:dyDescent="0.25">
      <c r="A61" s="327" t="s">
        <v>24</v>
      </c>
      <c r="B61" s="328"/>
      <c r="C61" s="328"/>
      <c r="D61" s="328"/>
      <c r="E61" s="328"/>
      <c r="F61" s="329"/>
      <c r="G61" s="16">
        <v>54</v>
      </c>
      <c r="H61" s="56">
        <v>0</v>
      </c>
      <c r="I61" s="56">
        <v>0</v>
      </c>
    </row>
    <row r="62" spans="1:9" ht="12.75" customHeight="1" x14ac:dyDescent="0.25">
      <c r="A62" s="327" t="s">
        <v>25</v>
      </c>
      <c r="B62" s="328"/>
      <c r="C62" s="328"/>
      <c r="D62" s="328"/>
      <c r="E62" s="328"/>
      <c r="F62" s="329"/>
      <c r="G62" s="16">
        <v>55</v>
      </c>
      <c r="H62" s="56">
        <v>0</v>
      </c>
      <c r="I62" s="56">
        <v>0</v>
      </c>
    </row>
    <row r="63" spans="1:9" ht="12.75" customHeight="1" x14ac:dyDescent="0.25">
      <c r="A63" s="327" t="s">
        <v>26</v>
      </c>
      <c r="B63" s="328"/>
      <c r="C63" s="328"/>
      <c r="D63" s="328"/>
      <c r="E63" s="328"/>
      <c r="F63" s="329"/>
      <c r="G63" s="16">
        <v>56</v>
      </c>
      <c r="H63" s="56">
        <v>0</v>
      </c>
      <c r="I63" s="56">
        <v>0</v>
      </c>
    </row>
    <row r="64" spans="1:9" ht="23.4" customHeight="1" x14ac:dyDescent="0.25">
      <c r="A64" s="327" t="s">
        <v>57</v>
      </c>
      <c r="B64" s="328"/>
      <c r="C64" s="328"/>
      <c r="D64" s="328"/>
      <c r="E64" s="328"/>
      <c r="F64" s="329"/>
      <c r="G64" s="16">
        <v>57</v>
      </c>
      <c r="H64" s="56">
        <v>0</v>
      </c>
      <c r="I64" s="56">
        <v>0</v>
      </c>
    </row>
    <row r="65" spans="1:9" ht="21" customHeight="1" x14ac:dyDescent="0.25">
      <c r="A65" s="327" t="s">
        <v>28</v>
      </c>
      <c r="B65" s="328"/>
      <c r="C65" s="328"/>
      <c r="D65" s="328"/>
      <c r="E65" s="328"/>
      <c r="F65" s="329"/>
      <c r="G65" s="16">
        <v>58</v>
      </c>
      <c r="H65" s="56">
        <v>0</v>
      </c>
      <c r="I65" s="56">
        <v>0</v>
      </c>
    </row>
    <row r="66" spans="1:9" ht="22.95" customHeight="1" x14ac:dyDescent="0.25">
      <c r="A66" s="327" t="s">
        <v>29</v>
      </c>
      <c r="B66" s="328"/>
      <c r="C66" s="328"/>
      <c r="D66" s="328"/>
      <c r="E66" s="328"/>
      <c r="F66" s="329"/>
      <c r="G66" s="16">
        <v>59</v>
      </c>
      <c r="H66" s="56">
        <v>0</v>
      </c>
      <c r="I66" s="56">
        <v>0</v>
      </c>
    </row>
    <row r="67" spans="1:9" ht="12.75" customHeight="1" x14ac:dyDescent="0.25">
      <c r="A67" s="327" t="s">
        <v>30</v>
      </c>
      <c r="B67" s="328"/>
      <c r="C67" s="328"/>
      <c r="D67" s="328"/>
      <c r="E67" s="328"/>
      <c r="F67" s="329"/>
      <c r="G67" s="16">
        <v>60</v>
      </c>
      <c r="H67" s="56">
        <v>0</v>
      </c>
      <c r="I67" s="56">
        <v>0</v>
      </c>
    </row>
    <row r="68" spans="1:9" ht="12.75" customHeight="1" x14ac:dyDescent="0.25">
      <c r="A68" s="327" t="s">
        <v>31</v>
      </c>
      <c r="B68" s="328"/>
      <c r="C68" s="328"/>
      <c r="D68" s="328"/>
      <c r="E68" s="328"/>
      <c r="F68" s="329"/>
      <c r="G68" s="16">
        <v>61</v>
      </c>
      <c r="H68" s="56">
        <v>0</v>
      </c>
      <c r="I68" s="56">
        <v>1187</v>
      </c>
    </row>
    <row r="69" spans="1:9" ht="12.75" customHeight="1" x14ac:dyDescent="0.25">
      <c r="A69" s="327" t="s">
        <v>58</v>
      </c>
      <c r="B69" s="328"/>
      <c r="C69" s="328"/>
      <c r="D69" s="328"/>
      <c r="E69" s="328"/>
      <c r="F69" s="329"/>
      <c r="G69" s="16">
        <v>62</v>
      </c>
      <c r="H69" s="56">
        <v>0</v>
      </c>
      <c r="I69" s="56">
        <v>0</v>
      </c>
    </row>
    <row r="70" spans="1:9" ht="12.75" customHeight="1" x14ac:dyDescent="0.25">
      <c r="A70" s="353" t="s">
        <v>59</v>
      </c>
      <c r="B70" s="354"/>
      <c r="C70" s="354"/>
      <c r="D70" s="354"/>
      <c r="E70" s="354"/>
      <c r="F70" s="355"/>
      <c r="G70" s="16">
        <v>63</v>
      </c>
      <c r="H70" s="56">
        <v>37990195</v>
      </c>
      <c r="I70" s="56">
        <v>2758226</v>
      </c>
    </row>
    <row r="71" spans="1:9" ht="12.75" customHeight="1" x14ac:dyDescent="0.25">
      <c r="A71" s="359" t="s">
        <v>60</v>
      </c>
      <c r="B71" s="360"/>
      <c r="C71" s="360"/>
      <c r="D71" s="360"/>
      <c r="E71" s="360"/>
      <c r="F71" s="361"/>
      <c r="G71" s="16">
        <v>64</v>
      </c>
      <c r="H71" s="56">
        <v>0</v>
      </c>
      <c r="I71" s="56">
        <v>0</v>
      </c>
    </row>
    <row r="72" spans="1:9" ht="12.75" customHeight="1" x14ac:dyDescent="0.25">
      <c r="A72" s="330" t="s">
        <v>61</v>
      </c>
      <c r="B72" s="331"/>
      <c r="C72" s="331"/>
      <c r="D72" s="331"/>
      <c r="E72" s="331"/>
      <c r="F72" s="332"/>
      <c r="G72" s="17">
        <v>65</v>
      </c>
      <c r="H72" s="57">
        <f>H8+H9+H44+H71</f>
        <v>247673726</v>
      </c>
      <c r="I72" s="57">
        <f>I8+I9+I44+I71</f>
        <v>240912804</v>
      </c>
    </row>
    <row r="73" spans="1:9" ht="12.75" customHeight="1" x14ac:dyDescent="0.25">
      <c r="A73" s="362" t="s">
        <v>62</v>
      </c>
      <c r="B73" s="363"/>
      <c r="C73" s="363"/>
      <c r="D73" s="363"/>
      <c r="E73" s="363"/>
      <c r="F73" s="364"/>
      <c r="G73" s="19">
        <v>66</v>
      </c>
      <c r="H73" s="58">
        <v>0</v>
      </c>
      <c r="I73" s="58">
        <v>0</v>
      </c>
    </row>
    <row r="74" spans="1:9" x14ac:dyDescent="0.25">
      <c r="A74" s="365" t="s">
        <v>63</v>
      </c>
      <c r="B74" s="366"/>
      <c r="C74" s="366"/>
      <c r="D74" s="366"/>
      <c r="E74" s="366"/>
      <c r="F74" s="366"/>
      <c r="G74" s="366"/>
      <c r="H74" s="366"/>
      <c r="I74" s="366"/>
    </row>
    <row r="75" spans="1:9" ht="12.75" customHeight="1" x14ac:dyDescent="0.25">
      <c r="A75" s="325" t="s">
        <v>64</v>
      </c>
      <c r="B75" s="325"/>
      <c r="C75" s="325"/>
      <c r="D75" s="325"/>
      <c r="E75" s="325"/>
      <c r="F75" s="325"/>
      <c r="G75" s="17">
        <v>67</v>
      </c>
      <c r="H75" s="57">
        <f>H76+H77+H78+H84+H85+H89+H92+H95</f>
        <v>230888682</v>
      </c>
      <c r="I75" s="57">
        <f>I76+I77+I78+I84+I85+I89+I92+I95</f>
        <v>222558001</v>
      </c>
    </row>
    <row r="76" spans="1:9" ht="12.75" customHeight="1" x14ac:dyDescent="0.25">
      <c r="A76" s="326" t="s">
        <v>65</v>
      </c>
      <c r="B76" s="326"/>
      <c r="C76" s="326"/>
      <c r="D76" s="326"/>
      <c r="E76" s="326"/>
      <c r="F76" s="326"/>
      <c r="G76" s="16">
        <v>68</v>
      </c>
      <c r="H76" s="56">
        <v>235957660</v>
      </c>
      <c r="I76" s="56">
        <v>235957660</v>
      </c>
    </row>
    <row r="77" spans="1:9" ht="12.75" customHeight="1" x14ac:dyDescent="0.25">
      <c r="A77" s="326" t="s">
        <v>66</v>
      </c>
      <c r="B77" s="326"/>
      <c r="C77" s="326"/>
      <c r="D77" s="326"/>
      <c r="E77" s="326"/>
      <c r="F77" s="326"/>
      <c r="G77" s="16">
        <v>69</v>
      </c>
      <c r="H77" s="56">
        <v>1120</v>
      </c>
      <c r="I77" s="56">
        <v>1120</v>
      </c>
    </row>
    <row r="78" spans="1:9" ht="12.75" customHeight="1" x14ac:dyDescent="0.25">
      <c r="A78" s="356" t="s">
        <v>67</v>
      </c>
      <c r="B78" s="356"/>
      <c r="C78" s="356"/>
      <c r="D78" s="356"/>
      <c r="E78" s="356"/>
      <c r="F78" s="356"/>
      <c r="G78" s="17">
        <v>70</v>
      </c>
      <c r="H78" s="57">
        <f>SUM(H79:H83)</f>
        <v>0</v>
      </c>
      <c r="I78" s="57">
        <f>SUM(I79:I83)</f>
        <v>0</v>
      </c>
    </row>
    <row r="79" spans="1:9" ht="12.75" customHeight="1" x14ac:dyDescent="0.25">
      <c r="A79" s="321" t="s">
        <v>68</v>
      </c>
      <c r="B79" s="321"/>
      <c r="C79" s="321"/>
      <c r="D79" s="321"/>
      <c r="E79" s="321"/>
      <c r="F79" s="321"/>
      <c r="G79" s="16">
        <v>71</v>
      </c>
      <c r="H79" s="56">
        <v>0</v>
      </c>
      <c r="I79" s="56">
        <v>0</v>
      </c>
    </row>
    <row r="80" spans="1:9" ht="12.75" customHeight="1" x14ac:dyDescent="0.25">
      <c r="A80" s="321" t="s">
        <v>69</v>
      </c>
      <c r="B80" s="321"/>
      <c r="C80" s="321"/>
      <c r="D80" s="321"/>
      <c r="E80" s="321"/>
      <c r="F80" s="321"/>
      <c r="G80" s="16">
        <v>72</v>
      </c>
      <c r="H80" s="56">
        <v>0</v>
      </c>
      <c r="I80" s="56">
        <v>0</v>
      </c>
    </row>
    <row r="81" spans="1:9" ht="12.75" customHeight="1" x14ac:dyDescent="0.25">
      <c r="A81" s="321" t="s">
        <v>70</v>
      </c>
      <c r="B81" s="321"/>
      <c r="C81" s="321"/>
      <c r="D81" s="321"/>
      <c r="E81" s="321"/>
      <c r="F81" s="321"/>
      <c r="G81" s="16">
        <v>73</v>
      </c>
      <c r="H81" s="56">
        <v>0</v>
      </c>
      <c r="I81" s="56">
        <v>0</v>
      </c>
    </row>
    <row r="82" spans="1:9" ht="12.75" customHeight="1" x14ac:dyDescent="0.25">
      <c r="A82" s="321" t="s">
        <v>71</v>
      </c>
      <c r="B82" s="321"/>
      <c r="C82" s="321"/>
      <c r="D82" s="321"/>
      <c r="E82" s="321"/>
      <c r="F82" s="321"/>
      <c r="G82" s="16">
        <v>74</v>
      </c>
      <c r="H82" s="56">
        <v>0</v>
      </c>
      <c r="I82" s="56">
        <v>0</v>
      </c>
    </row>
    <row r="83" spans="1:9" ht="12.75" customHeight="1" x14ac:dyDescent="0.25">
      <c r="A83" s="321" t="s">
        <v>72</v>
      </c>
      <c r="B83" s="321"/>
      <c r="C83" s="321"/>
      <c r="D83" s="321"/>
      <c r="E83" s="321"/>
      <c r="F83" s="321"/>
      <c r="G83" s="16">
        <v>75</v>
      </c>
      <c r="H83" s="56">
        <v>0</v>
      </c>
      <c r="I83" s="56">
        <v>0</v>
      </c>
    </row>
    <row r="84" spans="1:9" ht="12.75" customHeight="1" x14ac:dyDescent="0.25">
      <c r="A84" s="326" t="s">
        <v>73</v>
      </c>
      <c r="B84" s="326"/>
      <c r="C84" s="326"/>
      <c r="D84" s="326"/>
      <c r="E84" s="326"/>
      <c r="F84" s="326"/>
      <c r="G84" s="16">
        <v>76</v>
      </c>
      <c r="H84" s="56">
        <v>0</v>
      </c>
      <c r="I84" s="56">
        <v>0</v>
      </c>
    </row>
    <row r="85" spans="1:9" ht="12.75" customHeight="1" x14ac:dyDescent="0.25">
      <c r="A85" s="356" t="s">
        <v>74</v>
      </c>
      <c r="B85" s="356"/>
      <c r="C85" s="356"/>
      <c r="D85" s="356"/>
      <c r="E85" s="356"/>
      <c r="F85" s="356"/>
      <c r="G85" s="17">
        <v>77</v>
      </c>
      <c r="H85" s="57">
        <f>H86+H87+H88</f>
        <v>0</v>
      </c>
      <c r="I85" s="57">
        <f>I86+I87+I88</f>
        <v>0</v>
      </c>
    </row>
    <row r="86" spans="1:9" ht="12.75" customHeight="1" x14ac:dyDescent="0.25">
      <c r="A86" s="321" t="s">
        <v>75</v>
      </c>
      <c r="B86" s="321"/>
      <c r="C86" s="321"/>
      <c r="D86" s="321"/>
      <c r="E86" s="321"/>
      <c r="F86" s="321"/>
      <c r="G86" s="16">
        <v>78</v>
      </c>
      <c r="H86" s="56">
        <v>0</v>
      </c>
      <c r="I86" s="56">
        <v>0</v>
      </c>
    </row>
    <row r="87" spans="1:9" ht="12.75" customHeight="1" x14ac:dyDescent="0.25">
      <c r="A87" s="321" t="s">
        <v>76</v>
      </c>
      <c r="B87" s="321"/>
      <c r="C87" s="321"/>
      <c r="D87" s="321"/>
      <c r="E87" s="321"/>
      <c r="F87" s="321"/>
      <c r="G87" s="16">
        <v>79</v>
      </c>
      <c r="H87" s="56">
        <v>0</v>
      </c>
      <c r="I87" s="56">
        <v>0</v>
      </c>
    </row>
    <row r="88" spans="1:9" ht="12.75" customHeight="1" x14ac:dyDescent="0.25">
      <c r="A88" s="321" t="s">
        <v>77</v>
      </c>
      <c r="B88" s="321"/>
      <c r="C88" s="321"/>
      <c r="D88" s="321"/>
      <c r="E88" s="321"/>
      <c r="F88" s="321"/>
      <c r="G88" s="16">
        <v>80</v>
      </c>
      <c r="H88" s="56">
        <v>0</v>
      </c>
      <c r="I88" s="56">
        <v>0</v>
      </c>
    </row>
    <row r="89" spans="1:9" ht="12.75" customHeight="1" x14ac:dyDescent="0.25">
      <c r="A89" s="356" t="s">
        <v>78</v>
      </c>
      <c r="B89" s="356"/>
      <c r="C89" s="356"/>
      <c r="D89" s="356"/>
      <c r="E89" s="356"/>
      <c r="F89" s="356"/>
      <c r="G89" s="17">
        <v>81</v>
      </c>
      <c r="H89" s="57">
        <f>H90-H91</f>
        <v>-100783205</v>
      </c>
      <c r="I89" s="57">
        <f>I90-I91</f>
        <v>-5070098</v>
      </c>
    </row>
    <row r="90" spans="1:9" ht="12.75" customHeight="1" x14ac:dyDescent="0.25">
      <c r="A90" s="321" t="s">
        <v>79</v>
      </c>
      <c r="B90" s="321"/>
      <c r="C90" s="321"/>
      <c r="D90" s="321"/>
      <c r="E90" s="321"/>
      <c r="F90" s="321"/>
      <c r="G90" s="16">
        <v>82</v>
      </c>
      <c r="H90" s="56">
        <v>0</v>
      </c>
      <c r="I90" s="56">
        <v>0</v>
      </c>
    </row>
    <row r="91" spans="1:9" ht="12.75" customHeight="1" x14ac:dyDescent="0.25">
      <c r="A91" s="321" t="s">
        <v>80</v>
      </c>
      <c r="B91" s="321"/>
      <c r="C91" s="321"/>
      <c r="D91" s="321"/>
      <c r="E91" s="321"/>
      <c r="F91" s="321"/>
      <c r="G91" s="16">
        <v>83</v>
      </c>
      <c r="H91" s="44">
        <v>100783205</v>
      </c>
      <c r="I91" s="56">
        <v>5070098</v>
      </c>
    </row>
    <row r="92" spans="1:9" ht="12.75" customHeight="1" x14ac:dyDescent="0.25">
      <c r="A92" s="356" t="s">
        <v>81</v>
      </c>
      <c r="B92" s="356"/>
      <c r="C92" s="356"/>
      <c r="D92" s="356"/>
      <c r="E92" s="356"/>
      <c r="F92" s="356"/>
      <c r="G92" s="17">
        <v>84</v>
      </c>
      <c r="H92" s="57">
        <f>H93-H94</f>
        <v>95713107</v>
      </c>
      <c r="I92" s="57">
        <f>I93-I94</f>
        <v>-8330681</v>
      </c>
    </row>
    <row r="93" spans="1:9" ht="12.75" customHeight="1" x14ac:dyDescent="0.25">
      <c r="A93" s="321" t="s">
        <v>82</v>
      </c>
      <c r="B93" s="321"/>
      <c r="C93" s="321"/>
      <c r="D93" s="321"/>
      <c r="E93" s="321"/>
      <c r="F93" s="321"/>
      <c r="G93" s="16">
        <v>85</v>
      </c>
      <c r="H93" s="56">
        <v>95713107</v>
      </c>
      <c r="I93" s="56">
        <v>0</v>
      </c>
    </row>
    <row r="94" spans="1:9" ht="12.75" customHeight="1" x14ac:dyDescent="0.25">
      <c r="A94" s="321" t="s">
        <v>83</v>
      </c>
      <c r="B94" s="321"/>
      <c r="C94" s="321"/>
      <c r="D94" s="321"/>
      <c r="E94" s="321"/>
      <c r="F94" s="321"/>
      <c r="G94" s="16">
        <v>86</v>
      </c>
      <c r="H94" s="56">
        <v>0</v>
      </c>
      <c r="I94" s="56">
        <v>8330681</v>
      </c>
    </row>
    <row r="95" spans="1:9" ht="12.75" customHeight="1" x14ac:dyDescent="0.25">
      <c r="A95" s="326" t="s">
        <v>84</v>
      </c>
      <c r="B95" s="326"/>
      <c r="C95" s="326"/>
      <c r="D95" s="326"/>
      <c r="E95" s="326"/>
      <c r="F95" s="326"/>
      <c r="G95" s="16">
        <v>87</v>
      </c>
      <c r="H95" s="56">
        <v>0</v>
      </c>
      <c r="I95" s="56">
        <v>0</v>
      </c>
    </row>
    <row r="96" spans="1:9" ht="12.75" customHeight="1" x14ac:dyDescent="0.25">
      <c r="A96" s="325" t="s">
        <v>85</v>
      </c>
      <c r="B96" s="325"/>
      <c r="C96" s="325"/>
      <c r="D96" s="325"/>
      <c r="E96" s="325"/>
      <c r="F96" s="325"/>
      <c r="G96" s="17">
        <v>88</v>
      </c>
      <c r="H96" s="57">
        <f>SUM(H97:H102)</f>
        <v>0</v>
      </c>
      <c r="I96" s="57">
        <f>SUM(I97:I102)</f>
        <v>112784</v>
      </c>
    </row>
    <row r="97" spans="1:9" ht="12.75" customHeight="1" x14ac:dyDescent="0.25">
      <c r="A97" s="321" t="s">
        <v>86</v>
      </c>
      <c r="B97" s="321"/>
      <c r="C97" s="321"/>
      <c r="D97" s="321"/>
      <c r="E97" s="321"/>
      <c r="F97" s="321"/>
      <c r="G97" s="16">
        <v>89</v>
      </c>
      <c r="H97" s="56">
        <v>0</v>
      </c>
      <c r="I97" s="56">
        <v>112784</v>
      </c>
    </row>
    <row r="98" spans="1:9" ht="12.75" customHeight="1" x14ac:dyDescent="0.25">
      <c r="A98" s="321" t="s">
        <v>87</v>
      </c>
      <c r="B98" s="321"/>
      <c r="C98" s="321"/>
      <c r="D98" s="321"/>
      <c r="E98" s="321"/>
      <c r="F98" s="321"/>
      <c r="G98" s="16">
        <v>90</v>
      </c>
      <c r="H98" s="56">
        <v>0</v>
      </c>
      <c r="I98" s="56">
        <v>0</v>
      </c>
    </row>
    <row r="99" spans="1:9" ht="12.75" customHeight="1" x14ac:dyDescent="0.25">
      <c r="A99" s="321" t="s">
        <v>88</v>
      </c>
      <c r="B99" s="321"/>
      <c r="C99" s="321"/>
      <c r="D99" s="321"/>
      <c r="E99" s="321"/>
      <c r="F99" s="321"/>
      <c r="G99" s="16">
        <v>91</v>
      </c>
      <c r="H99" s="56">
        <v>0</v>
      </c>
      <c r="I99" s="56">
        <v>0</v>
      </c>
    </row>
    <row r="100" spans="1:9" ht="12.75" customHeight="1" x14ac:dyDescent="0.25">
      <c r="A100" s="321" t="s">
        <v>89</v>
      </c>
      <c r="B100" s="321"/>
      <c r="C100" s="321"/>
      <c r="D100" s="321"/>
      <c r="E100" s="321"/>
      <c r="F100" s="321"/>
      <c r="G100" s="16">
        <v>92</v>
      </c>
      <c r="H100" s="56">
        <v>0</v>
      </c>
      <c r="I100" s="56">
        <v>0</v>
      </c>
    </row>
    <row r="101" spans="1:9" ht="12.75" customHeight="1" x14ac:dyDescent="0.25">
      <c r="A101" s="321" t="s">
        <v>90</v>
      </c>
      <c r="B101" s="321"/>
      <c r="C101" s="321"/>
      <c r="D101" s="321"/>
      <c r="E101" s="321"/>
      <c r="F101" s="321"/>
      <c r="G101" s="16">
        <v>93</v>
      </c>
      <c r="H101" s="56">
        <v>0</v>
      </c>
      <c r="I101" s="56">
        <v>0</v>
      </c>
    </row>
    <row r="102" spans="1:9" ht="12.75" customHeight="1" x14ac:dyDescent="0.25">
      <c r="A102" s="321" t="s">
        <v>91</v>
      </c>
      <c r="B102" s="321"/>
      <c r="C102" s="321"/>
      <c r="D102" s="321"/>
      <c r="E102" s="321"/>
      <c r="F102" s="321"/>
      <c r="G102" s="16">
        <v>94</v>
      </c>
      <c r="H102" s="56">
        <v>0</v>
      </c>
      <c r="I102" s="56">
        <v>0</v>
      </c>
    </row>
    <row r="103" spans="1:9" ht="12.75" customHeight="1" x14ac:dyDescent="0.25">
      <c r="A103" s="325" t="s">
        <v>92</v>
      </c>
      <c r="B103" s="325"/>
      <c r="C103" s="325"/>
      <c r="D103" s="325"/>
      <c r="E103" s="325"/>
      <c r="F103" s="325"/>
      <c r="G103" s="17">
        <v>95</v>
      </c>
      <c r="H103" s="57">
        <f>SUM(H104:H114)</f>
        <v>930440</v>
      </c>
      <c r="I103" s="57">
        <f>SUM(I104:I114)</f>
        <v>930440</v>
      </c>
    </row>
    <row r="104" spans="1:9" ht="12.75" customHeight="1" x14ac:dyDescent="0.25">
      <c r="A104" s="321" t="s">
        <v>93</v>
      </c>
      <c r="B104" s="321"/>
      <c r="C104" s="321"/>
      <c r="D104" s="321"/>
      <c r="E104" s="321"/>
      <c r="F104" s="321"/>
      <c r="G104" s="16">
        <v>96</v>
      </c>
      <c r="H104" s="56">
        <v>0</v>
      </c>
      <c r="I104" s="116">
        <v>0</v>
      </c>
    </row>
    <row r="105" spans="1:9" ht="12.75" customHeight="1" x14ac:dyDescent="0.25">
      <c r="A105" s="321" t="s">
        <v>94</v>
      </c>
      <c r="B105" s="321"/>
      <c r="C105" s="321"/>
      <c r="D105" s="321"/>
      <c r="E105" s="321"/>
      <c r="F105" s="321"/>
      <c r="G105" s="16">
        <v>97</v>
      </c>
      <c r="H105" s="56">
        <v>0</v>
      </c>
      <c r="I105" s="116">
        <v>0</v>
      </c>
    </row>
    <row r="106" spans="1:9" ht="12.75" customHeight="1" x14ac:dyDescent="0.25">
      <c r="A106" s="321" t="s">
        <v>95</v>
      </c>
      <c r="B106" s="321"/>
      <c r="C106" s="321"/>
      <c r="D106" s="321"/>
      <c r="E106" s="321"/>
      <c r="F106" s="321"/>
      <c r="G106" s="16">
        <v>98</v>
      </c>
      <c r="H106" s="56">
        <v>0</v>
      </c>
      <c r="I106" s="116">
        <v>0</v>
      </c>
    </row>
    <row r="107" spans="1:9" ht="22.2" customHeight="1" x14ac:dyDescent="0.25">
      <c r="A107" s="321" t="s">
        <v>96</v>
      </c>
      <c r="B107" s="321"/>
      <c r="C107" s="321"/>
      <c r="D107" s="321"/>
      <c r="E107" s="321"/>
      <c r="F107" s="321"/>
      <c r="G107" s="16">
        <v>99</v>
      </c>
      <c r="H107" s="56">
        <v>0</v>
      </c>
      <c r="I107" s="116">
        <v>0</v>
      </c>
    </row>
    <row r="108" spans="1:9" ht="12.75" customHeight="1" x14ac:dyDescent="0.25">
      <c r="A108" s="321" t="s">
        <v>97</v>
      </c>
      <c r="B108" s="321"/>
      <c r="C108" s="321"/>
      <c r="D108" s="321"/>
      <c r="E108" s="321"/>
      <c r="F108" s="321"/>
      <c r="G108" s="16">
        <v>100</v>
      </c>
      <c r="H108" s="56">
        <v>0</v>
      </c>
      <c r="I108" s="116">
        <v>0</v>
      </c>
    </row>
    <row r="109" spans="1:9" ht="12.75" customHeight="1" x14ac:dyDescent="0.25">
      <c r="A109" s="321" t="s">
        <v>98</v>
      </c>
      <c r="B109" s="321"/>
      <c r="C109" s="321"/>
      <c r="D109" s="321"/>
      <c r="E109" s="321"/>
      <c r="F109" s="321"/>
      <c r="G109" s="16">
        <v>101</v>
      </c>
      <c r="H109" s="56">
        <v>0</v>
      </c>
      <c r="I109" s="116">
        <v>0</v>
      </c>
    </row>
    <row r="110" spans="1:9" ht="12.75" customHeight="1" x14ac:dyDescent="0.25">
      <c r="A110" s="321" t="s">
        <v>99</v>
      </c>
      <c r="B110" s="321"/>
      <c r="C110" s="321"/>
      <c r="D110" s="321"/>
      <c r="E110" s="321"/>
      <c r="F110" s="321"/>
      <c r="G110" s="16">
        <v>102</v>
      </c>
      <c r="H110" s="56">
        <v>0</v>
      </c>
      <c r="I110" s="116">
        <v>0</v>
      </c>
    </row>
    <row r="111" spans="1:9" ht="12.75" customHeight="1" x14ac:dyDescent="0.25">
      <c r="A111" s="321" t="s">
        <v>100</v>
      </c>
      <c r="B111" s="321"/>
      <c r="C111" s="321"/>
      <c r="D111" s="321"/>
      <c r="E111" s="321"/>
      <c r="F111" s="321"/>
      <c r="G111" s="16">
        <v>103</v>
      </c>
      <c r="H111" s="56">
        <v>0</v>
      </c>
      <c r="I111" s="116">
        <v>0</v>
      </c>
    </row>
    <row r="112" spans="1:9" ht="12.75" customHeight="1" x14ac:dyDescent="0.25">
      <c r="A112" s="321" t="s">
        <v>101</v>
      </c>
      <c r="B112" s="321"/>
      <c r="C112" s="321"/>
      <c r="D112" s="321"/>
      <c r="E112" s="321"/>
      <c r="F112" s="321"/>
      <c r="G112" s="16">
        <v>104</v>
      </c>
      <c r="H112" s="56">
        <v>0</v>
      </c>
      <c r="I112" s="116">
        <v>0</v>
      </c>
    </row>
    <row r="113" spans="1:9" ht="12.75" customHeight="1" x14ac:dyDescent="0.25">
      <c r="A113" s="321" t="s">
        <v>102</v>
      </c>
      <c r="B113" s="321"/>
      <c r="C113" s="321"/>
      <c r="D113" s="321"/>
      <c r="E113" s="321"/>
      <c r="F113" s="321"/>
      <c r="G113" s="16">
        <v>105</v>
      </c>
      <c r="H113" s="56">
        <v>0</v>
      </c>
      <c r="I113" s="116">
        <v>0</v>
      </c>
    </row>
    <row r="114" spans="1:9" ht="12.75" customHeight="1" x14ac:dyDescent="0.25">
      <c r="A114" s="321" t="s">
        <v>103</v>
      </c>
      <c r="B114" s="321"/>
      <c r="C114" s="321"/>
      <c r="D114" s="321"/>
      <c r="E114" s="321"/>
      <c r="F114" s="321"/>
      <c r="G114" s="16">
        <v>106</v>
      </c>
      <c r="H114" s="116">
        <v>930440</v>
      </c>
      <c r="I114" s="116">
        <v>930440</v>
      </c>
    </row>
    <row r="115" spans="1:9" ht="12.75" customHeight="1" x14ac:dyDescent="0.25">
      <c r="A115" s="325" t="s">
        <v>104</v>
      </c>
      <c r="B115" s="325"/>
      <c r="C115" s="325"/>
      <c r="D115" s="325"/>
      <c r="E115" s="325"/>
      <c r="F115" s="325"/>
      <c r="G115" s="17">
        <v>107</v>
      </c>
      <c r="H115" s="57">
        <f>SUM(H116:H129)</f>
        <v>15854604</v>
      </c>
      <c r="I115" s="57">
        <f>SUM(I116:I129)</f>
        <v>17311579</v>
      </c>
    </row>
    <row r="116" spans="1:9" ht="12.75" customHeight="1" x14ac:dyDescent="0.25">
      <c r="A116" s="321" t="s">
        <v>93</v>
      </c>
      <c r="B116" s="321"/>
      <c r="C116" s="321"/>
      <c r="D116" s="321"/>
      <c r="E116" s="321"/>
      <c r="F116" s="321"/>
      <c r="G116" s="16">
        <v>108</v>
      </c>
      <c r="H116" s="56">
        <v>0</v>
      </c>
      <c r="I116" s="56">
        <v>0</v>
      </c>
    </row>
    <row r="117" spans="1:9" ht="12.75" customHeight="1" x14ac:dyDescent="0.25">
      <c r="A117" s="321" t="s">
        <v>94</v>
      </c>
      <c r="B117" s="321"/>
      <c r="C117" s="321"/>
      <c r="D117" s="321"/>
      <c r="E117" s="321"/>
      <c r="F117" s="321"/>
      <c r="G117" s="16">
        <v>109</v>
      </c>
      <c r="H117" s="56">
        <v>0</v>
      </c>
      <c r="I117" s="56">
        <v>0</v>
      </c>
    </row>
    <row r="118" spans="1:9" ht="12.75" customHeight="1" x14ac:dyDescent="0.25">
      <c r="A118" s="321" t="s">
        <v>95</v>
      </c>
      <c r="B118" s="321"/>
      <c r="C118" s="321"/>
      <c r="D118" s="321"/>
      <c r="E118" s="321"/>
      <c r="F118" s="321"/>
      <c r="G118" s="16">
        <v>110</v>
      </c>
      <c r="H118" s="56">
        <v>0</v>
      </c>
      <c r="I118" s="56">
        <v>0</v>
      </c>
    </row>
    <row r="119" spans="1:9" ht="25.95" customHeight="1" x14ac:dyDescent="0.25">
      <c r="A119" s="321" t="s">
        <v>96</v>
      </c>
      <c r="B119" s="321"/>
      <c r="C119" s="321"/>
      <c r="D119" s="321"/>
      <c r="E119" s="321"/>
      <c r="F119" s="321"/>
      <c r="G119" s="16">
        <v>111</v>
      </c>
      <c r="H119" s="56">
        <v>0</v>
      </c>
      <c r="I119" s="56">
        <v>0</v>
      </c>
    </row>
    <row r="120" spans="1:9" ht="12.75" customHeight="1" x14ac:dyDescent="0.25">
      <c r="A120" s="321" t="s">
        <v>97</v>
      </c>
      <c r="B120" s="321"/>
      <c r="C120" s="321"/>
      <c r="D120" s="321"/>
      <c r="E120" s="321"/>
      <c r="F120" s="321"/>
      <c r="G120" s="16">
        <v>112</v>
      </c>
      <c r="H120" s="56">
        <v>0</v>
      </c>
      <c r="I120" s="56">
        <v>0</v>
      </c>
    </row>
    <row r="121" spans="1:9" ht="12.75" customHeight="1" x14ac:dyDescent="0.25">
      <c r="A121" s="321" t="s">
        <v>98</v>
      </c>
      <c r="B121" s="321"/>
      <c r="C121" s="321"/>
      <c r="D121" s="321"/>
      <c r="E121" s="321"/>
      <c r="F121" s="321"/>
      <c r="G121" s="16">
        <v>113</v>
      </c>
      <c r="H121" s="56">
        <v>0</v>
      </c>
      <c r="I121" s="56">
        <v>0</v>
      </c>
    </row>
    <row r="122" spans="1:9" ht="12.75" customHeight="1" x14ac:dyDescent="0.25">
      <c r="A122" s="321" t="s">
        <v>99</v>
      </c>
      <c r="B122" s="321"/>
      <c r="C122" s="321"/>
      <c r="D122" s="321"/>
      <c r="E122" s="321"/>
      <c r="F122" s="321"/>
      <c r="G122" s="16">
        <v>114</v>
      </c>
      <c r="H122" s="56">
        <v>2469</v>
      </c>
      <c r="I122" s="56">
        <v>13352</v>
      </c>
    </row>
    <row r="123" spans="1:9" ht="12.75" customHeight="1" x14ac:dyDescent="0.25">
      <c r="A123" s="321" t="s">
        <v>100</v>
      </c>
      <c r="B123" s="321"/>
      <c r="C123" s="321"/>
      <c r="D123" s="321"/>
      <c r="E123" s="321"/>
      <c r="F123" s="321"/>
      <c r="G123" s="16">
        <v>115</v>
      </c>
      <c r="H123" s="56">
        <v>284023</v>
      </c>
      <c r="I123" s="56">
        <v>4589877</v>
      </c>
    </row>
    <row r="124" spans="1:9" x14ac:dyDescent="0.25">
      <c r="A124" s="321" t="s">
        <v>101</v>
      </c>
      <c r="B124" s="321"/>
      <c r="C124" s="321"/>
      <c r="D124" s="321"/>
      <c r="E124" s="321"/>
      <c r="F124" s="321"/>
      <c r="G124" s="16">
        <v>116</v>
      </c>
      <c r="H124" s="56">
        <v>0</v>
      </c>
      <c r="I124" s="56">
        <v>0</v>
      </c>
    </row>
    <row r="125" spans="1:9" x14ac:dyDescent="0.25">
      <c r="A125" s="321" t="s">
        <v>105</v>
      </c>
      <c r="B125" s="321"/>
      <c r="C125" s="321"/>
      <c r="D125" s="321"/>
      <c r="E125" s="321"/>
      <c r="F125" s="321"/>
      <c r="G125" s="16">
        <v>117</v>
      </c>
      <c r="H125" s="56">
        <v>438905</v>
      </c>
      <c r="I125" s="56">
        <v>461486</v>
      </c>
    </row>
    <row r="126" spans="1:9" x14ac:dyDescent="0.25">
      <c r="A126" s="321" t="s">
        <v>106</v>
      </c>
      <c r="B126" s="321"/>
      <c r="C126" s="321"/>
      <c r="D126" s="321"/>
      <c r="E126" s="321"/>
      <c r="F126" s="321"/>
      <c r="G126" s="16">
        <v>118</v>
      </c>
      <c r="H126" s="56">
        <v>3014687</v>
      </c>
      <c r="I126" s="56">
        <v>132344</v>
      </c>
    </row>
    <row r="127" spans="1:9" x14ac:dyDescent="0.25">
      <c r="A127" s="321" t="s">
        <v>107</v>
      </c>
      <c r="B127" s="321"/>
      <c r="C127" s="321"/>
      <c r="D127" s="321"/>
      <c r="E127" s="321"/>
      <c r="F127" s="321"/>
      <c r="G127" s="16">
        <v>119</v>
      </c>
      <c r="H127" s="56">
        <v>0</v>
      </c>
      <c r="I127" s="56">
        <v>0</v>
      </c>
    </row>
    <row r="128" spans="1:9" x14ac:dyDescent="0.25">
      <c r="A128" s="321" t="s">
        <v>108</v>
      </c>
      <c r="B128" s="321"/>
      <c r="C128" s="321"/>
      <c r="D128" s="321"/>
      <c r="E128" s="321"/>
      <c r="F128" s="321"/>
      <c r="G128" s="16">
        <v>120</v>
      </c>
      <c r="H128" s="56">
        <v>0</v>
      </c>
      <c r="I128" s="56">
        <v>0</v>
      </c>
    </row>
    <row r="129" spans="1:9" x14ac:dyDescent="0.25">
      <c r="A129" s="321" t="s">
        <v>109</v>
      </c>
      <c r="B129" s="321"/>
      <c r="C129" s="321"/>
      <c r="D129" s="321"/>
      <c r="E129" s="321"/>
      <c r="F129" s="321"/>
      <c r="G129" s="16">
        <v>121</v>
      </c>
      <c r="H129" s="56">
        <v>12114520</v>
      </c>
      <c r="I129" s="56">
        <v>12114520</v>
      </c>
    </row>
    <row r="130" spans="1:9" ht="22.2" customHeight="1" x14ac:dyDescent="0.25">
      <c r="A130" s="357" t="s">
        <v>110</v>
      </c>
      <c r="B130" s="357"/>
      <c r="C130" s="357"/>
      <c r="D130" s="357"/>
      <c r="E130" s="357"/>
      <c r="F130" s="357"/>
      <c r="G130" s="16">
        <v>122</v>
      </c>
      <c r="H130" s="56">
        <v>0</v>
      </c>
      <c r="I130" s="56">
        <v>0</v>
      </c>
    </row>
    <row r="131" spans="1:9" x14ac:dyDescent="0.25">
      <c r="A131" s="325" t="s">
        <v>111</v>
      </c>
      <c r="B131" s="325"/>
      <c r="C131" s="325"/>
      <c r="D131" s="325"/>
      <c r="E131" s="325"/>
      <c r="F131" s="325"/>
      <c r="G131" s="17">
        <v>123</v>
      </c>
      <c r="H131" s="57">
        <f>H75+H96+H103+H115+H130</f>
        <v>247673726</v>
      </c>
      <c r="I131" s="57">
        <f>I75+I96+I103+I115+I130</f>
        <v>240912804</v>
      </c>
    </row>
    <row r="132" spans="1:9" x14ac:dyDescent="0.25">
      <c r="A132" s="358" t="s">
        <v>112</v>
      </c>
      <c r="B132" s="358"/>
      <c r="C132" s="358"/>
      <c r="D132" s="358"/>
      <c r="E132" s="358"/>
      <c r="F132" s="358"/>
      <c r="G132" s="19">
        <v>124</v>
      </c>
      <c r="H132" s="58">
        <v>0</v>
      </c>
      <c r="I132" s="58">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2:H15">
    <cfRule type="cellIs" dxfId="95" priority="64" stopIfTrue="1" operator="notEqual">
      <formula>ROUND(H12,0)</formula>
    </cfRule>
    <cfRule type="cellIs" dxfId="94" priority="65" stopIfTrue="1" operator="lessThan">
      <formula>0</formula>
    </cfRule>
  </conditionalFormatting>
  <conditionalFormatting sqref="H18:H26">
    <cfRule type="cellIs" dxfId="93" priority="62" stopIfTrue="1" operator="notEqual">
      <formula>ROUND(H18,0)</formula>
    </cfRule>
    <cfRule type="cellIs" dxfId="92" priority="63" stopIfTrue="1" operator="lessThan">
      <formula>0</formula>
    </cfRule>
  </conditionalFormatting>
  <conditionalFormatting sqref="H29:H33 H35:H37">
    <cfRule type="cellIs" dxfId="91" priority="60" stopIfTrue="1" operator="notEqual">
      <formula>ROUND(H29,0)</formula>
    </cfRule>
    <cfRule type="cellIs" dxfId="90" priority="61" stopIfTrue="1" operator="lessThan">
      <formula>0</formula>
    </cfRule>
  </conditionalFormatting>
  <conditionalFormatting sqref="H42:H43">
    <cfRule type="cellIs" dxfId="89" priority="58" stopIfTrue="1" operator="notEqual">
      <formula>ROUND(H42,0)</formula>
    </cfRule>
    <cfRule type="cellIs" dxfId="88" priority="59" stopIfTrue="1" operator="lessThan">
      <formula>0</formula>
    </cfRule>
  </conditionalFormatting>
  <conditionalFormatting sqref="H47:H48">
    <cfRule type="cellIs" dxfId="87" priority="56" stopIfTrue="1" operator="notEqual">
      <formula>ROUND(H47,0)</formula>
    </cfRule>
    <cfRule type="cellIs" dxfId="86" priority="57" stopIfTrue="1" operator="lessThan">
      <formula>0</formula>
    </cfRule>
  </conditionalFormatting>
  <conditionalFormatting sqref="H55:H59">
    <cfRule type="cellIs" dxfId="85" priority="54" stopIfTrue="1" operator="notEqual">
      <formula>ROUND(H55,0)</formula>
    </cfRule>
    <cfRule type="cellIs" dxfId="84" priority="55" stopIfTrue="1" operator="lessThan">
      <formula>0</formula>
    </cfRule>
  </conditionalFormatting>
  <conditionalFormatting sqref="H63">
    <cfRule type="cellIs" dxfId="83" priority="52" stopIfTrue="1" operator="notEqual">
      <formula>ROUND(H63,0)</formula>
    </cfRule>
    <cfRule type="cellIs" dxfId="82" priority="53" stopIfTrue="1" operator="lessThan">
      <formula>0</formula>
    </cfRule>
  </conditionalFormatting>
  <conditionalFormatting sqref="H64:H71">
    <cfRule type="cellIs" dxfId="81" priority="50" stopIfTrue="1" operator="notEqual">
      <formula>ROUND(H64,0)</formula>
    </cfRule>
    <cfRule type="cellIs" dxfId="80" priority="51" stopIfTrue="1" operator="lessThan">
      <formula>0</formula>
    </cfRule>
  </conditionalFormatting>
  <conditionalFormatting sqref="H73">
    <cfRule type="cellIs" dxfId="79" priority="48" stopIfTrue="1" operator="notEqual">
      <formula>ROUND(H73,0)</formula>
    </cfRule>
    <cfRule type="cellIs" dxfId="78" priority="49" stopIfTrue="1" operator="lessThan">
      <formula>0</formula>
    </cfRule>
  </conditionalFormatting>
  <conditionalFormatting sqref="H77">
    <cfRule type="cellIs" dxfId="77" priority="47" stopIfTrue="1" operator="notEqual">
      <formula>ROUND(H77,0)</formula>
    </cfRule>
  </conditionalFormatting>
  <conditionalFormatting sqref="H76">
    <cfRule type="cellIs" dxfId="76" priority="45" stopIfTrue="1" operator="notEqual">
      <formula>ROUND(H76,0)</formula>
    </cfRule>
    <cfRule type="cellIs" dxfId="75" priority="46" stopIfTrue="1" operator="lessThan">
      <formula>0</formula>
    </cfRule>
  </conditionalFormatting>
  <conditionalFormatting sqref="H79:H84">
    <cfRule type="cellIs" dxfId="74" priority="44" stopIfTrue="1" operator="notEqual">
      <formula>ROUND(H79,0)</formula>
    </cfRule>
  </conditionalFormatting>
  <conditionalFormatting sqref="H86">
    <cfRule type="cellIs" dxfId="73" priority="43" stopIfTrue="1" operator="notEqual">
      <formula>ROUND(H86,0)</formula>
    </cfRule>
  </conditionalFormatting>
  <conditionalFormatting sqref="H90">
    <cfRule type="cellIs" dxfId="72" priority="41" stopIfTrue="1" operator="notEqual">
      <formula>ROUND(H90,0)</formula>
    </cfRule>
    <cfRule type="cellIs" dxfId="71" priority="42" stopIfTrue="1" operator="lessThan">
      <formula>0</formula>
    </cfRule>
  </conditionalFormatting>
  <conditionalFormatting sqref="H93">
    <cfRule type="cellIs" dxfId="70" priority="39" stopIfTrue="1" operator="notEqual">
      <formula>ROUND(H93,0)</formula>
    </cfRule>
    <cfRule type="cellIs" dxfId="69" priority="40" stopIfTrue="1" operator="lessThan">
      <formula>0</formula>
    </cfRule>
  </conditionalFormatting>
  <conditionalFormatting sqref="H97:H99">
    <cfRule type="cellIs" dxfId="68" priority="37" stopIfTrue="1" operator="notEqual">
      <formula>ROUND(H97,0)</formula>
    </cfRule>
    <cfRule type="cellIs" dxfId="67" priority="38" stopIfTrue="1" operator="lessThan">
      <formula>0</formula>
    </cfRule>
  </conditionalFormatting>
  <conditionalFormatting sqref="H109:H114">
    <cfRule type="cellIs" dxfId="66" priority="35" stopIfTrue="1" operator="notEqual">
      <formula>ROUND(H109,0)</formula>
    </cfRule>
    <cfRule type="cellIs" dxfId="65" priority="36" stopIfTrue="1" operator="lessThan">
      <formula>0</formula>
    </cfRule>
  </conditionalFormatting>
  <conditionalFormatting sqref="H116:H129">
    <cfRule type="cellIs" dxfId="64" priority="33" stopIfTrue="1" operator="notEqual">
      <formula>ROUND(H116,0)</formula>
    </cfRule>
    <cfRule type="cellIs" dxfId="63" priority="34" stopIfTrue="1" operator="lessThan">
      <formula>0</formula>
    </cfRule>
  </conditionalFormatting>
  <conditionalFormatting sqref="H130">
    <cfRule type="cellIs" dxfId="62" priority="31" stopIfTrue="1" operator="notEqual">
      <formula>ROUND(H130,0)</formula>
    </cfRule>
    <cfRule type="cellIs" dxfId="61" priority="32" stopIfTrue="1" operator="lessThan">
      <formula>0</formula>
    </cfRule>
  </conditionalFormatting>
  <conditionalFormatting sqref="H132">
    <cfRule type="cellIs" dxfId="60" priority="29" stopIfTrue="1" operator="notEqual">
      <formula>ROUND(H132,0)</formula>
    </cfRule>
    <cfRule type="cellIs" dxfId="59" priority="30" stopIfTrue="1" operator="lessThan">
      <formula>0</formula>
    </cfRule>
  </conditionalFormatting>
  <conditionalFormatting sqref="I116:I130">
    <cfRule type="cellIs" dxfId="58" priority="27" stopIfTrue="1" operator="notEqual">
      <formula>ROUND(I116,0)</formula>
    </cfRule>
    <cfRule type="cellIs" dxfId="57" priority="28" stopIfTrue="1" operator="lessThan">
      <formula>0</formula>
    </cfRule>
  </conditionalFormatting>
  <conditionalFormatting sqref="I104:I114">
    <cfRule type="cellIs" dxfId="56" priority="25" stopIfTrue="1" operator="notEqual">
      <formula>ROUND(I104,0)</formula>
    </cfRule>
    <cfRule type="cellIs" dxfId="55" priority="26" stopIfTrue="1" operator="lessThan">
      <formula>0</formula>
    </cfRule>
  </conditionalFormatting>
  <conditionalFormatting sqref="I97:I102">
    <cfRule type="cellIs" dxfId="54" priority="23" stopIfTrue="1" operator="notEqual">
      <formula>ROUND(I97,0)</formula>
    </cfRule>
    <cfRule type="cellIs" dxfId="53" priority="24" stopIfTrue="1" operator="lessThan">
      <formula>0</formula>
    </cfRule>
  </conditionalFormatting>
  <conditionalFormatting sqref="I93:I95">
    <cfRule type="cellIs" dxfId="52" priority="21" stopIfTrue="1" operator="notEqual">
      <formula>ROUND(I93,0)</formula>
    </cfRule>
    <cfRule type="cellIs" dxfId="51" priority="22" stopIfTrue="1" operator="lessThan">
      <formula>0</formula>
    </cfRule>
  </conditionalFormatting>
  <conditionalFormatting sqref="I90:I91">
    <cfRule type="cellIs" dxfId="50" priority="19" stopIfTrue="1" operator="notEqual">
      <formula>ROUND(I90,0)</formula>
    </cfRule>
    <cfRule type="cellIs" dxfId="49" priority="20" stopIfTrue="1" operator="lessThan">
      <formula>0</formula>
    </cfRule>
  </conditionalFormatting>
  <conditionalFormatting sqref="I86:I88">
    <cfRule type="cellIs" dxfId="48" priority="18" stopIfTrue="1" operator="notEqual">
      <formula>ROUND(I86,0)</formula>
    </cfRule>
  </conditionalFormatting>
  <conditionalFormatting sqref="I79:I84">
    <cfRule type="cellIs" dxfId="47" priority="17" stopIfTrue="1" operator="notEqual">
      <formula>ROUND(I79,0)</formula>
    </cfRule>
  </conditionalFormatting>
  <conditionalFormatting sqref="I76:I77">
    <cfRule type="cellIs" dxfId="46" priority="15" stopIfTrue="1" operator="notEqual">
      <formula>ROUND(I76,0)</formula>
    </cfRule>
    <cfRule type="cellIs" dxfId="45" priority="16" stopIfTrue="1" operator="lessThan">
      <formula>0</formula>
    </cfRule>
  </conditionalFormatting>
  <conditionalFormatting sqref="I61:I71">
    <cfRule type="cellIs" dxfId="44" priority="13" stopIfTrue="1" operator="notEqual">
      <formula>ROUND(I61,0)</formula>
    </cfRule>
    <cfRule type="cellIs" dxfId="43" priority="14" stopIfTrue="1" operator="lessThan">
      <formula>0</formula>
    </cfRule>
  </conditionalFormatting>
  <conditionalFormatting sqref="I28:I37">
    <cfRule type="cellIs" dxfId="42" priority="9" stopIfTrue="1" operator="notEqual">
      <formula>ROUND(I28,0)</formula>
    </cfRule>
    <cfRule type="cellIs" dxfId="41" priority="10" stopIfTrue="1" operator="lessThan">
      <formula>0</formula>
    </cfRule>
  </conditionalFormatting>
  <conditionalFormatting sqref="I18:I26">
    <cfRule type="cellIs" dxfId="40" priority="7" stopIfTrue="1" operator="notEqual">
      <formula>ROUND(I18,0)</formula>
    </cfRule>
    <cfRule type="cellIs" dxfId="39" priority="8" stopIfTrue="1" operator="lessThan">
      <formula>0</formula>
    </cfRule>
  </conditionalFormatting>
  <conditionalFormatting sqref="I11:I16">
    <cfRule type="cellIs" dxfId="38" priority="5" stopIfTrue="1" operator="notEqual">
      <formula>ROUND(I11,0)</formula>
    </cfRule>
    <cfRule type="cellIs" dxfId="37" priority="6" stopIfTrue="1" operator="lessThan">
      <formula>0</formula>
    </cfRule>
  </conditionalFormatting>
  <conditionalFormatting sqref="I46:I52">
    <cfRule type="cellIs" dxfId="36" priority="3" stopIfTrue="1" operator="notEqual">
      <formula>ROUND(I46,0)</formula>
    </cfRule>
    <cfRule type="cellIs" dxfId="35" priority="4" stopIfTrue="1" operator="lessThan">
      <formula>0</formula>
    </cfRule>
  </conditionalFormatting>
  <conditionalFormatting sqref="I54:I59">
    <cfRule type="cellIs" dxfId="34" priority="1" stopIfTrue="1" operator="notEqual">
      <formula>ROUND(I54,0)</formula>
    </cfRule>
    <cfRule type="cellIs" dxfId="3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9" zoomScaleNormal="100" zoomScaleSheetLayoutView="110" workbookViewId="0">
      <selection activeCell="I19" sqref="I19"/>
    </sheetView>
  </sheetViews>
  <sheetFormatPr defaultRowHeight="13.2" x14ac:dyDescent="0.25"/>
  <cols>
    <col min="1" max="7" width="9.109375" style="11"/>
    <col min="8" max="9" width="18.5546875" style="53"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371" t="s">
        <v>114</v>
      </c>
      <c r="B1" s="334"/>
      <c r="C1" s="334"/>
      <c r="D1" s="334"/>
      <c r="E1" s="334"/>
      <c r="F1" s="334"/>
      <c r="G1" s="334"/>
      <c r="H1" s="334"/>
      <c r="I1" s="334"/>
    </row>
    <row r="2" spans="1:9" x14ac:dyDescent="0.25">
      <c r="A2" s="370" t="s">
        <v>432</v>
      </c>
      <c r="B2" s="336"/>
      <c r="C2" s="336"/>
      <c r="D2" s="336"/>
      <c r="E2" s="336"/>
      <c r="F2" s="336"/>
      <c r="G2" s="336"/>
      <c r="H2" s="336"/>
      <c r="I2" s="336"/>
    </row>
    <row r="3" spans="1:9" x14ac:dyDescent="0.25">
      <c r="A3" s="382" t="s">
        <v>361</v>
      </c>
      <c r="B3" s="383"/>
      <c r="C3" s="383"/>
      <c r="D3" s="383"/>
      <c r="E3" s="383"/>
      <c r="F3" s="383"/>
      <c r="G3" s="383"/>
      <c r="H3" s="383"/>
      <c r="I3" s="383"/>
    </row>
    <row r="4" spans="1:9" x14ac:dyDescent="0.25">
      <c r="A4" s="369" t="s">
        <v>560</v>
      </c>
      <c r="B4" s="340"/>
      <c r="C4" s="340"/>
      <c r="D4" s="340"/>
      <c r="E4" s="340"/>
      <c r="F4" s="340"/>
      <c r="G4" s="340"/>
      <c r="H4" s="340"/>
      <c r="I4" s="341"/>
    </row>
    <row r="5" spans="1:9" ht="22.8" thickBot="1" x14ac:dyDescent="0.3">
      <c r="A5" s="367" t="s">
        <v>2</v>
      </c>
      <c r="B5" s="346"/>
      <c r="C5" s="346"/>
      <c r="D5" s="346"/>
      <c r="E5" s="346"/>
      <c r="F5" s="347"/>
      <c r="G5" s="12" t="s">
        <v>115</v>
      </c>
      <c r="H5" s="45" t="s">
        <v>377</v>
      </c>
      <c r="I5" s="45" t="s">
        <v>353</v>
      </c>
    </row>
    <row r="6" spans="1:9" x14ac:dyDescent="0.25">
      <c r="A6" s="368">
        <v>1</v>
      </c>
      <c r="B6" s="343"/>
      <c r="C6" s="343"/>
      <c r="D6" s="343"/>
      <c r="E6" s="343"/>
      <c r="F6" s="344"/>
      <c r="G6" s="14">
        <v>2</v>
      </c>
      <c r="H6" s="20">
        <v>3</v>
      </c>
      <c r="I6" s="20">
        <v>4</v>
      </c>
    </row>
    <row r="7" spans="1:9" x14ac:dyDescent="0.25">
      <c r="A7" s="380" t="s">
        <v>128</v>
      </c>
      <c r="B7" s="380"/>
      <c r="C7" s="380"/>
      <c r="D7" s="380"/>
      <c r="E7" s="380"/>
      <c r="F7" s="380"/>
      <c r="G7" s="24">
        <v>125</v>
      </c>
      <c r="H7" s="61">
        <f>SUM(H8:H12)</f>
        <v>19748578</v>
      </c>
      <c r="I7" s="61">
        <f>SUM(I8:I12)</f>
        <v>9714503</v>
      </c>
    </row>
    <row r="8" spans="1:9" x14ac:dyDescent="0.25">
      <c r="A8" s="321" t="s">
        <v>129</v>
      </c>
      <c r="B8" s="321"/>
      <c r="C8" s="321"/>
      <c r="D8" s="321"/>
      <c r="E8" s="321"/>
      <c r="F8" s="321"/>
      <c r="G8" s="16">
        <v>126</v>
      </c>
      <c r="H8" s="56">
        <v>0</v>
      </c>
      <c r="I8" s="56">
        <v>0</v>
      </c>
    </row>
    <row r="9" spans="1:9" x14ac:dyDescent="0.25">
      <c r="A9" s="321" t="s">
        <v>130</v>
      </c>
      <c r="B9" s="321"/>
      <c r="C9" s="321"/>
      <c r="D9" s="321"/>
      <c r="E9" s="321"/>
      <c r="F9" s="321"/>
      <c r="G9" s="16">
        <v>127</v>
      </c>
      <c r="H9" s="56">
        <v>19745631</v>
      </c>
      <c r="I9" s="56">
        <v>6558472</v>
      </c>
    </row>
    <row r="10" spans="1:9" x14ac:dyDescent="0.25">
      <c r="A10" s="321" t="s">
        <v>131</v>
      </c>
      <c r="B10" s="321"/>
      <c r="C10" s="321"/>
      <c r="D10" s="321"/>
      <c r="E10" s="321"/>
      <c r="F10" s="321"/>
      <c r="G10" s="16">
        <v>128</v>
      </c>
      <c r="H10" s="56">
        <v>997</v>
      </c>
      <c r="I10" s="56">
        <v>0</v>
      </c>
    </row>
    <row r="11" spans="1:9" x14ac:dyDescent="0.25">
      <c r="A11" s="321" t="s">
        <v>132</v>
      </c>
      <c r="B11" s="321"/>
      <c r="C11" s="321"/>
      <c r="D11" s="321"/>
      <c r="E11" s="321"/>
      <c r="F11" s="321"/>
      <c r="G11" s="16">
        <v>129</v>
      </c>
      <c r="H11" s="56">
        <v>0</v>
      </c>
      <c r="I11" s="56">
        <v>0</v>
      </c>
    </row>
    <row r="12" spans="1:9" x14ac:dyDescent="0.25">
      <c r="A12" s="321" t="s">
        <v>133</v>
      </c>
      <c r="B12" s="321"/>
      <c r="C12" s="321"/>
      <c r="D12" s="321"/>
      <c r="E12" s="321"/>
      <c r="F12" s="321"/>
      <c r="G12" s="16">
        <v>130</v>
      </c>
      <c r="H12" s="56">
        <v>1950</v>
      </c>
      <c r="I12" s="56">
        <v>3156031</v>
      </c>
    </row>
    <row r="13" spans="1:9" x14ac:dyDescent="0.25">
      <c r="A13" s="325" t="s">
        <v>134</v>
      </c>
      <c r="B13" s="325"/>
      <c r="C13" s="325"/>
      <c r="D13" s="325"/>
      <c r="E13" s="325"/>
      <c r="F13" s="325"/>
      <c r="G13" s="17">
        <v>131</v>
      </c>
      <c r="H13" s="57">
        <f>H14+H15+H19+H23+H24+H25+H28+H35</f>
        <v>31288870</v>
      </c>
      <c r="I13" s="57">
        <f>I14+I15+I19+I23+I24+I25+I28+I35</f>
        <v>18053012</v>
      </c>
    </row>
    <row r="14" spans="1:9" x14ac:dyDescent="0.25">
      <c r="A14" s="321" t="s">
        <v>116</v>
      </c>
      <c r="B14" s="321"/>
      <c r="C14" s="321"/>
      <c r="D14" s="321"/>
      <c r="E14" s="321"/>
      <c r="F14" s="321"/>
      <c r="G14" s="16">
        <v>132</v>
      </c>
      <c r="H14" s="56">
        <v>0</v>
      </c>
      <c r="I14" s="56">
        <v>0</v>
      </c>
    </row>
    <row r="15" spans="1:9" x14ac:dyDescent="0.25">
      <c r="A15" s="381" t="s">
        <v>135</v>
      </c>
      <c r="B15" s="381"/>
      <c r="C15" s="381"/>
      <c r="D15" s="381"/>
      <c r="E15" s="381"/>
      <c r="F15" s="381"/>
      <c r="G15" s="17">
        <v>133</v>
      </c>
      <c r="H15" s="57">
        <f>SUM(H16:H18)</f>
        <v>9824148</v>
      </c>
      <c r="I15" s="57">
        <f>SUM(I16:I18)</f>
        <v>4385571</v>
      </c>
    </row>
    <row r="16" spans="1:9" x14ac:dyDescent="0.25">
      <c r="A16" s="372" t="s">
        <v>136</v>
      </c>
      <c r="B16" s="372"/>
      <c r="C16" s="372"/>
      <c r="D16" s="372"/>
      <c r="E16" s="372"/>
      <c r="F16" s="372"/>
      <c r="G16" s="16">
        <v>134</v>
      </c>
      <c r="H16" s="56">
        <v>6008977</v>
      </c>
      <c r="I16" s="56">
        <v>1847299</v>
      </c>
    </row>
    <row r="17" spans="1:9" x14ac:dyDescent="0.25">
      <c r="A17" s="372" t="s">
        <v>137</v>
      </c>
      <c r="B17" s="372"/>
      <c r="C17" s="372"/>
      <c r="D17" s="372"/>
      <c r="E17" s="372"/>
      <c r="F17" s="372"/>
      <c r="G17" s="16">
        <v>135</v>
      </c>
      <c r="H17" s="56">
        <v>0</v>
      </c>
      <c r="I17" s="56">
        <v>297</v>
      </c>
    </row>
    <row r="18" spans="1:9" x14ac:dyDescent="0.25">
      <c r="A18" s="372" t="s">
        <v>138</v>
      </c>
      <c r="B18" s="372"/>
      <c r="C18" s="372"/>
      <c r="D18" s="372"/>
      <c r="E18" s="372"/>
      <c r="F18" s="372"/>
      <c r="G18" s="16">
        <v>136</v>
      </c>
      <c r="H18" s="56">
        <v>3815171</v>
      </c>
      <c r="I18" s="56">
        <v>2537975</v>
      </c>
    </row>
    <row r="19" spans="1:9" x14ac:dyDescent="0.25">
      <c r="A19" s="381" t="s">
        <v>139</v>
      </c>
      <c r="B19" s="381"/>
      <c r="C19" s="381"/>
      <c r="D19" s="381"/>
      <c r="E19" s="381"/>
      <c r="F19" s="381"/>
      <c r="G19" s="17">
        <v>137</v>
      </c>
      <c r="H19" s="57">
        <f>SUM(H20:H22)</f>
        <v>9509762</v>
      </c>
      <c r="I19" s="57">
        <f>SUM(I20:I22)</f>
        <v>6857191</v>
      </c>
    </row>
    <row r="20" spans="1:9" x14ac:dyDescent="0.25">
      <c r="A20" s="372" t="s">
        <v>117</v>
      </c>
      <c r="B20" s="372"/>
      <c r="C20" s="372"/>
      <c r="D20" s="372"/>
      <c r="E20" s="372"/>
      <c r="F20" s="372"/>
      <c r="G20" s="16">
        <v>138</v>
      </c>
      <c r="H20" s="56">
        <v>6100536</v>
      </c>
      <c r="I20" s="56">
        <v>4226717</v>
      </c>
    </row>
    <row r="21" spans="1:9" x14ac:dyDescent="0.25">
      <c r="A21" s="372" t="s">
        <v>118</v>
      </c>
      <c r="B21" s="372"/>
      <c r="C21" s="372"/>
      <c r="D21" s="372"/>
      <c r="E21" s="372"/>
      <c r="F21" s="372"/>
      <c r="G21" s="16">
        <v>139</v>
      </c>
      <c r="H21" s="56">
        <v>2086652</v>
      </c>
      <c r="I21" s="56">
        <v>1661629</v>
      </c>
    </row>
    <row r="22" spans="1:9" x14ac:dyDescent="0.25">
      <c r="A22" s="372" t="s">
        <v>119</v>
      </c>
      <c r="B22" s="372"/>
      <c r="C22" s="372"/>
      <c r="D22" s="372"/>
      <c r="E22" s="372"/>
      <c r="F22" s="372"/>
      <c r="G22" s="16">
        <v>140</v>
      </c>
      <c r="H22" s="56">
        <v>1322574</v>
      </c>
      <c r="I22" s="56">
        <v>968845</v>
      </c>
    </row>
    <row r="23" spans="1:9" x14ac:dyDescent="0.25">
      <c r="A23" s="321" t="s">
        <v>120</v>
      </c>
      <c r="B23" s="321"/>
      <c r="C23" s="321"/>
      <c r="D23" s="321"/>
      <c r="E23" s="321"/>
      <c r="F23" s="321"/>
      <c r="G23" s="16">
        <v>141</v>
      </c>
      <c r="H23" s="56">
        <v>2675593</v>
      </c>
      <c r="I23" s="56">
        <v>3503216</v>
      </c>
    </row>
    <row r="24" spans="1:9" x14ac:dyDescent="0.25">
      <c r="A24" s="321" t="s">
        <v>121</v>
      </c>
      <c r="B24" s="321"/>
      <c r="C24" s="321"/>
      <c r="D24" s="321"/>
      <c r="E24" s="321"/>
      <c r="F24" s="321"/>
      <c r="G24" s="16">
        <v>142</v>
      </c>
      <c r="H24" s="56">
        <v>1440060</v>
      </c>
      <c r="I24" s="56">
        <v>3141798</v>
      </c>
    </row>
    <row r="25" spans="1:9" x14ac:dyDescent="0.25">
      <c r="A25" s="381" t="s">
        <v>140</v>
      </c>
      <c r="B25" s="381"/>
      <c r="C25" s="381"/>
      <c r="D25" s="381"/>
      <c r="E25" s="381"/>
      <c r="F25" s="381"/>
      <c r="G25" s="17">
        <v>143</v>
      </c>
      <c r="H25" s="57">
        <f>H26+H27</f>
        <v>7500056</v>
      </c>
      <c r="I25" s="57">
        <f>I26+I27</f>
        <v>0</v>
      </c>
    </row>
    <row r="26" spans="1:9" x14ac:dyDescent="0.25">
      <c r="A26" s="372" t="s">
        <v>141</v>
      </c>
      <c r="B26" s="372"/>
      <c r="C26" s="372"/>
      <c r="D26" s="372"/>
      <c r="E26" s="372"/>
      <c r="F26" s="372"/>
      <c r="G26" s="16">
        <v>144</v>
      </c>
      <c r="H26" s="56">
        <v>7392885</v>
      </c>
      <c r="I26" s="56">
        <v>0</v>
      </c>
    </row>
    <row r="27" spans="1:9" x14ac:dyDescent="0.25">
      <c r="A27" s="372" t="s">
        <v>142</v>
      </c>
      <c r="B27" s="372"/>
      <c r="C27" s="372"/>
      <c r="D27" s="372"/>
      <c r="E27" s="372"/>
      <c r="F27" s="372"/>
      <c r="G27" s="16">
        <v>145</v>
      </c>
      <c r="H27" s="56">
        <v>107171</v>
      </c>
      <c r="I27" s="56">
        <v>0</v>
      </c>
    </row>
    <row r="28" spans="1:9" x14ac:dyDescent="0.25">
      <c r="A28" s="381" t="s">
        <v>143</v>
      </c>
      <c r="B28" s="381"/>
      <c r="C28" s="381"/>
      <c r="D28" s="381"/>
      <c r="E28" s="381"/>
      <c r="F28" s="381"/>
      <c r="G28" s="17">
        <v>146</v>
      </c>
      <c r="H28" s="57">
        <f>SUM(H29:H34)</f>
        <v>0</v>
      </c>
      <c r="I28" s="57">
        <f>SUM(I29:I34)</f>
        <v>112784</v>
      </c>
    </row>
    <row r="29" spans="1:9" x14ac:dyDescent="0.25">
      <c r="A29" s="372" t="s">
        <v>144</v>
      </c>
      <c r="B29" s="372"/>
      <c r="C29" s="372"/>
      <c r="D29" s="372"/>
      <c r="E29" s="372"/>
      <c r="F29" s="372"/>
      <c r="G29" s="16">
        <v>147</v>
      </c>
      <c r="H29" s="56">
        <v>0</v>
      </c>
      <c r="I29" s="56">
        <v>112784</v>
      </c>
    </row>
    <row r="30" spans="1:9" x14ac:dyDescent="0.25">
      <c r="A30" s="372" t="s">
        <v>145</v>
      </c>
      <c r="B30" s="372"/>
      <c r="C30" s="372"/>
      <c r="D30" s="372"/>
      <c r="E30" s="372"/>
      <c r="F30" s="372"/>
      <c r="G30" s="16">
        <v>148</v>
      </c>
      <c r="H30" s="56">
        <v>0</v>
      </c>
      <c r="I30" s="56">
        <v>0</v>
      </c>
    </row>
    <row r="31" spans="1:9" x14ac:dyDescent="0.25">
      <c r="A31" s="372" t="s">
        <v>146</v>
      </c>
      <c r="B31" s="372"/>
      <c r="C31" s="372"/>
      <c r="D31" s="372"/>
      <c r="E31" s="372"/>
      <c r="F31" s="372"/>
      <c r="G31" s="16">
        <v>149</v>
      </c>
      <c r="H31" s="56">
        <v>0</v>
      </c>
      <c r="I31" s="56">
        <v>0</v>
      </c>
    </row>
    <row r="32" spans="1:9" x14ac:dyDescent="0.25">
      <c r="A32" s="372" t="s">
        <v>147</v>
      </c>
      <c r="B32" s="372"/>
      <c r="C32" s="372"/>
      <c r="D32" s="372"/>
      <c r="E32" s="372"/>
      <c r="F32" s="372"/>
      <c r="G32" s="16">
        <v>150</v>
      </c>
      <c r="H32" s="56">
        <v>0</v>
      </c>
      <c r="I32" s="56">
        <v>0</v>
      </c>
    </row>
    <row r="33" spans="1:9" x14ac:dyDescent="0.25">
      <c r="A33" s="372" t="s">
        <v>148</v>
      </c>
      <c r="B33" s="372"/>
      <c r="C33" s="372"/>
      <c r="D33" s="372"/>
      <c r="E33" s="372"/>
      <c r="F33" s="372"/>
      <c r="G33" s="16">
        <v>151</v>
      </c>
      <c r="H33" s="56">
        <v>0</v>
      </c>
      <c r="I33" s="56">
        <v>0</v>
      </c>
    </row>
    <row r="34" spans="1:9" x14ac:dyDescent="0.25">
      <c r="A34" s="372" t="s">
        <v>149</v>
      </c>
      <c r="B34" s="372"/>
      <c r="C34" s="372"/>
      <c r="D34" s="372"/>
      <c r="E34" s="372"/>
      <c r="F34" s="372"/>
      <c r="G34" s="16">
        <v>152</v>
      </c>
      <c r="H34" s="56">
        <v>0</v>
      </c>
      <c r="I34" s="56">
        <v>0</v>
      </c>
    </row>
    <row r="35" spans="1:9" x14ac:dyDescent="0.25">
      <c r="A35" s="321" t="s">
        <v>122</v>
      </c>
      <c r="B35" s="321"/>
      <c r="C35" s="321"/>
      <c r="D35" s="321"/>
      <c r="E35" s="321"/>
      <c r="F35" s="321"/>
      <c r="G35" s="16">
        <v>153</v>
      </c>
      <c r="H35" s="56">
        <v>339251</v>
      </c>
      <c r="I35" s="56">
        <v>52452</v>
      </c>
    </row>
    <row r="36" spans="1:9" x14ac:dyDescent="0.25">
      <c r="A36" s="325" t="s">
        <v>150</v>
      </c>
      <c r="B36" s="325"/>
      <c r="C36" s="325"/>
      <c r="D36" s="325"/>
      <c r="E36" s="325"/>
      <c r="F36" s="325"/>
      <c r="G36" s="17">
        <v>154</v>
      </c>
      <c r="H36" s="57">
        <f>SUM(H37:H46)</f>
        <v>110087316</v>
      </c>
      <c r="I36" s="57">
        <f>SUM(I37:I46)</f>
        <v>40892</v>
      </c>
    </row>
    <row r="37" spans="1:9" x14ac:dyDescent="0.25">
      <c r="A37" s="321" t="s">
        <v>151</v>
      </c>
      <c r="B37" s="321"/>
      <c r="C37" s="321"/>
      <c r="D37" s="321"/>
      <c r="E37" s="321"/>
      <c r="F37" s="321"/>
      <c r="G37" s="16">
        <v>155</v>
      </c>
      <c r="H37" s="56">
        <v>0</v>
      </c>
      <c r="I37" s="56">
        <v>0</v>
      </c>
    </row>
    <row r="38" spans="1:9" ht="25.2" customHeight="1" x14ac:dyDescent="0.25">
      <c r="A38" s="321" t="s">
        <v>152</v>
      </c>
      <c r="B38" s="321"/>
      <c r="C38" s="321"/>
      <c r="D38" s="321"/>
      <c r="E38" s="321"/>
      <c r="F38" s="321"/>
      <c r="G38" s="16">
        <v>156</v>
      </c>
      <c r="H38" s="56">
        <v>0</v>
      </c>
      <c r="I38" s="56">
        <v>0</v>
      </c>
    </row>
    <row r="39" spans="1:9" ht="28.2" customHeight="1" x14ac:dyDescent="0.25">
      <c r="A39" s="321" t="s">
        <v>153</v>
      </c>
      <c r="B39" s="321"/>
      <c r="C39" s="321"/>
      <c r="D39" s="321"/>
      <c r="E39" s="321"/>
      <c r="F39" s="321"/>
      <c r="G39" s="16">
        <v>157</v>
      </c>
      <c r="H39" s="56">
        <v>0</v>
      </c>
      <c r="I39" s="56">
        <v>0</v>
      </c>
    </row>
    <row r="40" spans="1:9" ht="28.2" customHeight="1" x14ac:dyDescent="0.25">
      <c r="A40" s="321" t="s">
        <v>154</v>
      </c>
      <c r="B40" s="321"/>
      <c r="C40" s="321"/>
      <c r="D40" s="321"/>
      <c r="E40" s="321"/>
      <c r="F40" s="321"/>
      <c r="G40" s="16">
        <v>158</v>
      </c>
      <c r="H40" s="56">
        <v>0</v>
      </c>
      <c r="I40" s="56">
        <v>0</v>
      </c>
    </row>
    <row r="41" spans="1:9" ht="22.95" customHeight="1" x14ac:dyDescent="0.25">
      <c r="A41" s="321" t="s">
        <v>155</v>
      </c>
      <c r="B41" s="321"/>
      <c r="C41" s="321"/>
      <c r="D41" s="321"/>
      <c r="E41" s="321"/>
      <c r="F41" s="321"/>
      <c r="G41" s="16">
        <v>159</v>
      </c>
      <c r="H41" s="56">
        <v>0</v>
      </c>
      <c r="I41" s="56">
        <v>0</v>
      </c>
    </row>
    <row r="42" spans="1:9" x14ac:dyDescent="0.25">
      <c r="A42" s="321" t="s">
        <v>156</v>
      </c>
      <c r="B42" s="321"/>
      <c r="C42" s="321"/>
      <c r="D42" s="321"/>
      <c r="E42" s="321"/>
      <c r="F42" s="321"/>
      <c r="G42" s="16">
        <v>160</v>
      </c>
      <c r="H42" s="56">
        <v>0</v>
      </c>
      <c r="I42" s="56">
        <v>0</v>
      </c>
    </row>
    <row r="43" spans="1:9" x14ac:dyDescent="0.25">
      <c r="A43" s="321" t="s">
        <v>157</v>
      </c>
      <c r="B43" s="321"/>
      <c r="C43" s="321"/>
      <c r="D43" s="321"/>
      <c r="E43" s="321"/>
      <c r="F43" s="321"/>
      <c r="G43" s="16">
        <v>161</v>
      </c>
      <c r="H43" s="56">
        <v>568</v>
      </c>
      <c r="I43" s="56">
        <v>1342</v>
      </c>
    </row>
    <row r="44" spans="1:9" x14ac:dyDescent="0.25">
      <c r="A44" s="321" t="s">
        <v>158</v>
      </c>
      <c r="B44" s="321"/>
      <c r="C44" s="321"/>
      <c r="D44" s="321"/>
      <c r="E44" s="321"/>
      <c r="F44" s="321"/>
      <c r="G44" s="16">
        <v>162</v>
      </c>
      <c r="H44" s="56">
        <v>15626</v>
      </c>
      <c r="I44" s="56">
        <v>39550</v>
      </c>
    </row>
    <row r="45" spans="1:9" x14ac:dyDescent="0.25">
      <c r="A45" s="321" t="s">
        <v>159</v>
      </c>
      <c r="B45" s="321"/>
      <c r="C45" s="321"/>
      <c r="D45" s="321"/>
      <c r="E45" s="321"/>
      <c r="F45" s="321"/>
      <c r="G45" s="16">
        <v>163</v>
      </c>
      <c r="H45" s="56">
        <v>0</v>
      </c>
      <c r="I45" s="56">
        <v>0</v>
      </c>
    </row>
    <row r="46" spans="1:9" x14ac:dyDescent="0.25">
      <c r="A46" s="321" t="s">
        <v>160</v>
      </c>
      <c r="B46" s="321"/>
      <c r="C46" s="321"/>
      <c r="D46" s="321"/>
      <c r="E46" s="321"/>
      <c r="F46" s="321"/>
      <c r="G46" s="16">
        <v>164</v>
      </c>
      <c r="H46" s="56">
        <v>110071122</v>
      </c>
      <c r="I46" s="56">
        <v>0</v>
      </c>
    </row>
    <row r="47" spans="1:9" x14ac:dyDescent="0.25">
      <c r="A47" s="325" t="s">
        <v>161</v>
      </c>
      <c r="B47" s="325"/>
      <c r="C47" s="325"/>
      <c r="D47" s="325"/>
      <c r="E47" s="325"/>
      <c r="F47" s="325"/>
      <c r="G47" s="17">
        <v>165</v>
      </c>
      <c r="H47" s="57">
        <f>SUM(H48:H54)</f>
        <v>181887</v>
      </c>
      <c r="I47" s="57">
        <f>SUM(I48:I54)</f>
        <v>33064</v>
      </c>
    </row>
    <row r="48" spans="1:9" ht="23.4" customHeight="1" x14ac:dyDescent="0.25">
      <c r="A48" s="321" t="s">
        <v>162</v>
      </c>
      <c r="B48" s="321"/>
      <c r="C48" s="321"/>
      <c r="D48" s="321"/>
      <c r="E48" s="321"/>
      <c r="F48" s="321"/>
      <c r="G48" s="16">
        <v>166</v>
      </c>
      <c r="H48" s="56">
        <v>0</v>
      </c>
      <c r="I48" s="56">
        <v>0</v>
      </c>
    </row>
    <row r="49" spans="1:9" x14ac:dyDescent="0.25">
      <c r="A49" s="374" t="s">
        <v>163</v>
      </c>
      <c r="B49" s="374"/>
      <c r="C49" s="374"/>
      <c r="D49" s="374"/>
      <c r="E49" s="374"/>
      <c r="F49" s="374"/>
      <c r="G49" s="16">
        <v>167</v>
      </c>
      <c r="H49" s="56">
        <v>0</v>
      </c>
      <c r="I49" s="56">
        <v>0</v>
      </c>
    </row>
    <row r="50" spans="1:9" x14ac:dyDescent="0.25">
      <c r="A50" s="374" t="s">
        <v>164</v>
      </c>
      <c r="B50" s="374"/>
      <c r="C50" s="374"/>
      <c r="D50" s="374"/>
      <c r="E50" s="374"/>
      <c r="F50" s="374"/>
      <c r="G50" s="16">
        <v>168</v>
      </c>
      <c r="H50" s="56">
        <v>1463</v>
      </c>
      <c r="I50" s="56">
        <v>18878</v>
      </c>
    </row>
    <row r="51" spans="1:9" x14ac:dyDescent="0.25">
      <c r="A51" s="374" t="s">
        <v>165</v>
      </c>
      <c r="B51" s="374"/>
      <c r="C51" s="374"/>
      <c r="D51" s="374"/>
      <c r="E51" s="374"/>
      <c r="F51" s="374"/>
      <c r="G51" s="16">
        <v>169</v>
      </c>
      <c r="H51" s="56">
        <v>180424</v>
      </c>
      <c r="I51" s="56">
        <v>3993</v>
      </c>
    </row>
    <row r="52" spans="1:9" x14ac:dyDescent="0.25">
      <c r="A52" s="374" t="s">
        <v>166</v>
      </c>
      <c r="B52" s="374"/>
      <c r="C52" s="374"/>
      <c r="D52" s="374"/>
      <c r="E52" s="374"/>
      <c r="F52" s="374"/>
      <c r="G52" s="16">
        <v>170</v>
      </c>
      <c r="H52" s="56">
        <v>0</v>
      </c>
      <c r="I52" s="56">
        <v>0</v>
      </c>
    </row>
    <row r="53" spans="1:9" x14ac:dyDescent="0.25">
      <c r="A53" s="374" t="s">
        <v>167</v>
      </c>
      <c r="B53" s="374"/>
      <c r="C53" s="374"/>
      <c r="D53" s="374"/>
      <c r="E53" s="374"/>
      <c r="F53" s="374"/>
      <c r="G53" s="16">
        <v>171</v>
      </c>
      <c r="H53" s="56">
        <v>0</v>
      </c>
      <c r="I53" s="56">
        <v>0</v>
      </c>
    </row>
    <row r="54" spans="1:9" x14ac:dyDescent="0.25">
      <c r="A54" s="374" t="s">
        <v>168</v>
      </c>
      <c r="B54" s="374"/>
      <c r="C54" s="374"/>
      <c r="D54" s="374"/>
      <c r="E54" s="374"/>
      <c r="F54" s="374"/>
      <c r="G54" s="16">
        <v>172</v>
      </c>
      <c r="H54" s="56">
        <v>0</v>
      </c>
      <c r="I54" s="56">
        <v>10193</v>
      </c>
    </row>
    <row r="55" spans="1:9" ht="30.6" customHeight="1" x14ac:dyDescent="0.25">
      <c r="A55" s="357" t="s">
        <v>169</v>
      </c>
      <c r="B55" s="357"/>
      <c r="C55" s="357"/>
      <c r="D55" s="357"/>
      <c r="E55" s="357"/>
      <c r="F55" s="357"/>
      <c r="G55" s="16">
        <v>173</v>
      </c>
      <c r="H55" s="56">
        <v>0</v>
      </c>
      <c r="I55" s="56">
        <v>0</v>
      </c>
    </row>
    <row r="56" spans="1:9" x14ac:dyDescent="0.25">
      <c r="A56" s="357" t="s">
        <v>170</v>
      </c>
      <c r="B56" s="357"/>
      <c r="C56" s="357"/>
      <c r="D56" s="357"/>
      <c r="E56" s="357"/>
      <c r="F56" s="357"/>
      <c r="G56" s="16">
        <v>174</v>
      </c>
      <c r="H56" s="56">
        <v>0</v>
      </c>
      <c r="I56" s="56">
        <v>0</v>
      </c>
    </row>
    <row r="57" spans="1:9" ht="28.95" customHeight="1" x14ac:dyDescent="0.25">
      <c r="A57" s="357" t="s">
        <v>171</v>
      </c>
      <c r="B57" s="357"/>
      <c r="C57" s="357"/>
      <c r="D57" s="357"/>
      <c r="E57" s="357"/>
      <c r="F57" s="357"/>
      <c r="G57" s="16">
        <v>175</v>
      </c>
      <c r="H57" s="56">
        <v>0</v>
      </c>
      <c r="I57" s="56">
        <v>0</v>
      </c>
    </row>
    <row r="58" spans="1:9" x14ac:dyDescent="0.25">
      <c r="A58" s="357" t="s">
        <v>172</v>
      </c>
      <c r="B58" s="357"/>
      <c r="C58" s="357"/>
      <c r="D58" s="357"/>
      <c r="E58" s="357"/>
      <c r="F58" s="357"/>
      <c r="G58" s="16">
        <v>176</v>
      </c>
      <c r="H58" s="56">
        <v>0</v>
      </c>
      <c r="I58" s="56">
        <v>0</v>
      </c>
    </row>
    <row r="59" spans="1:9" x14ac:dyDescent="0.25">
      <c r="A59" s="325" t="s">
        <v>173</v>
      </c>
      <c r="B59" s="325"/>
      <c r="C59" s="325"/>
      <c r="D59" s="325"/>
      <c r="E59" s="325"/>
      <c r="F59" s="325"/>
      <c r="G59" s="17">
        <v>177</v>
      </c>
      <c r="H59" s="57">
        <f>H7+H36+H55+H56</f>
        <v>129835894</v>
      </c>
      <c r="I59" s="57">
        <f>I7+I36+I55+I56</f>
        <v>9755395</v>
      </c>
    </row>
    <row r="60" spans="1:9" x14ac:dyDescent="0.25">
      <c r="A60" s="325" t="s">
        <v>174</v>
      </c>
      <c r="B60" s="325"/>
      <c r="C60" s="325"/>
      <c r="D60" s="325"/>
      <c r="E60" s="325"/>
      <c r="F60" s="325"/>
      <c r="G60" s="17">
        <v>178</v>
      </c>
      <c r="H60" s="57">
        <f>H13+H47+H57+H58</f>
        <v>31470757</v>
      </c>
      <c r="I60" s="57">
        <f>I13+I47+I57+I58</f>
        <v>18086076</v>
      </c>
    </row>
    <row r="61" spans="1:9" x14ac:dyDescent="0.25">
      <c r="A61" s="325" t="s">
        <v>175</v>
      </c>
      <c r="B61" s="325"/>
      <c r="C61" s="325"/>
      <c r="D61" s="325"/>
      <c r="E61" s="325"/>
      <c r="F61" s="325"/>
      <c r="G61" s="17">
        <v>179</v>
      </c>
      <c r="H61" s="57">
        <f>H59-H60</f>
        <v>98365137</v>
      </c>
      <c r="I61" s="57">
        <f>I59-I60</f>
        <v>-8330681</v>
      </c>
    </row>
    <row r="62" spans="1:9" x14ac:dyDescent="0.25">
      <c r="A62" s="373" t="s">
        <v>176</v>
      </c>
      <c r="B62" s="373"/>
      <c r="C62" s="373"/>
      <c r="D62" s="373"/>
      <c r="E62" s="373"/>
      <c r="F62" s="373"/>
      <c r="G62" s="17">
        <v>180</v>
      </c>
      <c r="H62" s="57">
        <f>+IF((H59-H60)&gt;0,(H59-H60),0)</f>
        <v>98365137</v>
      </c>
      <c r="I62" s="57">
        <f>+IF((I59-I60)&gt;0,(I59-I60),0)</f>
        <v>0</v>
      </c>
    </row>
    <row r="63" spans="1:9" x14ac:dyDescent="0.25">
      <c r="A63" s="373" t="s">
        <v>177</v>
      </c>
      <c r="B63" s="373"/>
      <c r="C63" s="373"/>
      <c r="D63" s="373"/>
      <c r="E63" s="373"/>
      <c r="F63" s="373"/>
      <c r="G63" s="17">
        <v>181</v>
      </c>
      <c r="H63" s="57">
        <f>+IF((H59-H60)&lt;0,(H59-H60),0)</f>
        <v>0</v>
      </c>
      <c r="I63" s="57">
        <f>+IF((I59-I60)&lt;0,(I59-I60),0)</f>
        <v>-8330681</v>
      </c>
    </row>
    <row r="64" spans="1:9" x14ac:dyDescent="0.25">
      <c r="A64" s="357" t="s">
        <v>123</v>
      </c>
      <c r="B64" s="357"/>
      <c r="C64" s="357"/>
      <c r="D64" s="357"/>
      <c r="E64" s="357"/>
      <c r="F64" s="357"/>
      <c r="G64" s="16">
        <v>182</v>
      </c>
      <c r="H64" s="56">
        <v>2652030</v>
      </c>
      <c r="I64" s="56">
        <v>0</v>
      </c>
    </row>
    <row r="65" spans="1:9" x14ac:dyDescent="0.25">
      <c r="A65" s="325" t="s">
        <v>178</v>
      </c>
      <c r="B65" s="325"/>
      <c r="C65" s="325"/>
      <c r="D65" s="325"/>
      <c r="E65" s="325"/>
      <c r="F65" s="325"/>
      <c r="G65" s="17">
        <v>183</v>
      </c>
      <c r="H65" s="57">
        <f>H61-H64</f>
        <v>95713107</v>
      </c>
      <c r="I65" s="57">
        <f>I61-I64</f>
        <v>-8330681</v>
      </c>
    </row>
    <row r="66" spans="1:9" x14ac:dyDescent="0.25">
      <c r="A66" s="373" t="s">
        <v>179</v>
      </c>
      <c r="B66" s="373"/>
      <c r="C66" s="373"/>
      <c r="D66" s="373"/>
      <c r="E66" s="373"/>
      <c r="F66" s="373"/>
      <c r="G66" s="17">
        <v>184</v>
      </c>
      <c r="H66" s="57">
        <f>+IF((H61-H64)&gt;0,(H61-H64),0)</f>
        <v>95713107</v>
      </c>
      <c r="I66" s="57">
        <f>+IF((I61-I64)&gt;0,(I61-I64),0)</f>
        <v>0</v>
      </c>
    </row>
    <row r="67" spans="1:9" x14ac:dyDescent="0.25">
      <c r="A67" s="379" t="s">
        <v>180</v>
      </c>
      <c r="B67" s="379"/>
      <c r="C67" s="379"/>
      <c r="D67" s="379"/>
      <c r="E67" s="379"/>
      <c r="F67" s="379"/>
      <c r="G67" s="18">
        <v>185</v>
      </c>
      <c r="H67" s="62">
        <f>+IF((H61-H64)&lt;0,(H61-H64),0)</f>
        <v>0</v>
      </c>
      <c r="I67" s="62">
        <f>+IF((I61-I64)&lt;0,(I61-I64),0)</f>
        <v>-8330681</v>
      </c>
    </row>
    <row r="68" spans="1:9" x14ac:dyDescent="0.25">
      <c r="A68" s="365" t="s">
        <v>181</v>
      </c>
      <c r="B68" s="365"/>
      <c r="C68" s="365"/>
      <c r="D68" s="365"/>
      <c r="E68" s="365"/>
      <c r="F68" s="365"/>
      <c r="G68" s="375"/>
      <c r="H68" s="375"/>
      <c r="I68" s="375"/>
    </row>
    <row r="69" spans="1:9" ht="25.95" customHeight="1" x14ac:dyDescent="0.25">
      <c r="A69" s="325" t="s">
        <v>182</v>
      </c>
      <c r="B69" s="325"/>
      <c r="C69" s="325"/>
      <c r="D69" s="325"/>
      <c r="E69" s="325"/>
      <c r="F69" s="325"/>
      <c r="G69" s="17">
        <v>186</v>
      </c>
      <c r="H69" s="57">
        <f>H70-H71</f>
        <v>0</v>
      </c>
      <c r="I69" s="57">
        <f>I70-I71</f>
        <v>0</v>
      </c>
    </row>
    <row r="70" spans="1:9" x14ac:dyDescent="0.25">
      <c r="A70" s="374" t="s">
        <v>183</v>
      </c>
      <c r="B70" s="374"/>
      <c r="C70" s="374"/>
      <c r="D70" s="374"/>
      <c r="E70" s="374"/>
      <c r="F70" s="374"/>
      <c r="G70" s="16">
        <v>187</v>
      </c>
      <c r="H70" s="56">
        <v>0</v>
      </c>
      <c r="I70" s="56">
        <v>0</v>
      </c>
    </row>
    <row r="71" spans="1:9" x14ac:dyDescent="0.25">
      <c r="A71" s="374" t="s">
        <v>184</v>
      </c>
      <c r="B71" s="374"/>
      <c r="C71" s="374"/>
      <c r="D71" s="374"/>
      <c r="E71" s="374"/>
      <c r="F71" s="374"/>
      <c r="G71" s="16">
        <v>188</v>
      </c>
      <c r="H71" s="56">
        <v>0</v>
      </c>
      <c r="I71" s="56">
        <v>0</v>
      </c>
    </row>
    <row r="72" spans="1:9" x14ac:dyDescent="0.25">
      <c r="A72" s="357" t="s">
        <v>185</v>
      </c>
      <c r="B72" s="357"/>
      <c r="C72" s="357"/>
      <c r="D72" s="357"/>
      <c r="E72" s="357"/>
      <c r="F72" s="357"/>
      <c r="G72" s="16">
        <v>189</v>
      </c>
      <c r="H72" s="56">
        <v>0</v>
      </c>
      <c r="I72" s="56">
        <v>0</v>
      </c>
    </row>
    <row r="73" spans="1:9" x14ac:dyDescent="0.25">
      <c r="A73" s="373" t="s">
        <v>186</v>
      </c>
      <c r="B73" s="373"/>
      <c r="C73" s="373"/>
      <c r="D73" s="373"/>
      <c r="E73" s="373"/>
      <c r="F73" s="373"/>
      <c r="G73" s="17">
        <v>190</v>
      </c>
      <c r="H73" s="114">
        <v>0</v>
      </c>
      <c r="I73" s="114">
        <v>0</v>
      </c>
    </row>
    <row r="74" spans="1:9" x14ac:dyDescent="0.25">
      <c r="A74" s="379" t="s">
        <v>187</v>
      </c>
      <c r="B74" s="379"/>
      <c r="C74" s="379"/>
      <c r="D74" s="379"/>
      <c r="E74" s="379"/>
      <c r="F74" s="379"/>
      <c r="G74" s="18">
        <v>191</v>
      </c>
      <c r="H74" s="115">
        <v>0</v>
      </c>
      <c r="I74" s="115">
        <v>0</v>
      </c>
    </row>
    <row r="75" spans="1:9" x14ac:dyDescent="0.25">
      <c r="A75" s="365" t="s">
        <v>188</v>
      </c>
      <c r="B75" s="365"/>
      <c r="C75" s="365"/>
      <c r="D75" s="365"/>
      <c r="E75" s="365"/>
      <c r="F75" s="365"/>
      <c r="G75" s="375"/>
      <c r="H75" s="375"/>
      <c r="I75" s="375"/>
    </row>
    <row r="76" spans="1:9" x14ac:dyDescent="0.25">
      <c r="A76" s="325" t="s">
        <v>189</v>
      </c>
      <c r="B76" s="325"/>
      <c r="C76" s="325"/>
      <c r="D76" s="325"/>
      <c r="E76" s="325"/>
      <c r="F76" s="325"/>
      <c r="G76" s="17">
        <v>192</v>
      </c>
      <c r="H76" s="114">
        <v>0</v>
      </c>
      <c r="I76" s="114">
        <v>0</v>
      </c>
    </row>
    <row r="77" spans="1:9" x14ac:dyDescent="0.25">
      <c r="A77" s="389" t="s">
        <v>190</v>
      </c>
      <c r="B77" s="389"/>
      <c r="C77" s="389"/>
      <c r="D77" s="389"/>
      <c r="E77" s="389"/>
      <c r="F77" s="389"/>
      <c r="G77" s="22">
        <v>193</v>
      </c>
      <c r="H77" s="63">
        <v>0</v>
      </c>
      <c r="I77" s="63">
        <v>0</v>
      </c>
    </row>
    <row r="78" spans="1:9" x14ac:dyDescent="0.25">
      <c r="A78" s="389" t="s">
        <v>191</v>
      </c>
      <c r="B78" s="389"/>
      <c r="C78" s="389"/>
      <c r="D78" s="389"/>
      <c r="E78" s="389"/>
      <c r="F78" s="389"/>
      <c r="G78" s="22">
        <v>194</v>
      </c>
      <c r="H78" s="63">
        <v>0</v>
      </c>
      <c r="I78" s="63">
        <v>0</v>
      </c>
    </row>
    <row r="79" spans="1:9" x14ac:dyDescent="0.25">
      <c r="A79" s="325" t="s">
        <v>192</v>
      </c>
      <c r="B79" s="325"/>
      <c r="C79" s="325"/>
      <c r="D79" s="325"/>
      <c r="E79" s="325"/>
      <c r="F79" s="325"/>
      <c r="G79" s="17">
        <v>195</v>
      </c>
      <c r="H79" s="114">
        <v>0</v>
      </c>
      <c r="I79" s="114">
        <v>0</v>
      </c>
    </row>
    <row r="80" spans="1:9" x14ac:dyDescent="0.25">
      <c r="A80" s="325" t="s">
        <v>193</v>
      </c>
      <c r="B80" s="325"/>
      <c r="C80" s="325"/>
      <c r="D80" s="325"/>
      <c r="E80" s="325"/>
      <c r="F80" s="325"/>
      <c r="G80" s="17">
        <v>196</v>
      </c>
      <c r="H80" s="114">
        <v>0</v>
      </c>
      <c r="I80" s="114">
        <v>0</v>
      </c>
    </row>
    <row r="81" spans="1:9" x14ac:dyDescent="0.25">
      <c r="A81" s="373" t="s">
        <v>194</v>
      </c>
      <c r="B81" s="373"/>
      <c r="C81" s="373"/>
      <c r="D81" s="373"/>
      <c r="E81" s="373"/>
      <c r="F81" s="373"/>
      <c r="G81" s="17">
        <v>197</v>
      </c>
      <c r="H81" s="114">
        <v>0</v>
      </c>
      <c r="I81" s="114">
        <v>0</v>
      </c>
    </row>
    <row r="82" spans="1:9" x14ac:dyDescent="0.25">
      <c r="A82" s="379" t="s">
        <v>195</v>
      </c>
      <c r="B82" s="379"/>
      <c r="C82" s="379"/>
      <c r="D82" s="379"/>
      <c r="E82" s="379"/>
      <c r="F82" s="379"/>
      <c r="G82" s="18">
        <v>198</v>
      </c>
      <c r="H82" s="115">
        <v>0</v>
      </c>
      <c r="I82" s="115">
        <v>0</v>
      </c>
    </row>
    <row r="83" spans="1:9" x14ac:dyDescent="0.25">
      <c r="A83" s="365" t="s">
        <v>124</v>
      </c>
      <c r="B83" s="365"/>
      <c r="C83" s="365"/>
      <c r="D83" s="365"/>
      <c r="E83" s="365"/>
      <c r="F83" s="365"/>
      <c r="G83" s="375"/>
      <c r="H83" s="375"/>
      <c r="I83" s="375"/>
    </row>
    <row r="84" spans="1:9" x14ac:dyDescent="0.25">
      <c r="A84" s="376" t="s">
        <v>196</v>
      </c>
      <c r="B84" s="376"/>
      <c r="C84" s="376"/>
      <c r="D84" s="376"/>
      <c r="E84" s="376"/>
      <c r="F84" s="376"/>
      <c r="G84" s="17">
        <v>199</v>
      </c>
      <c r="H84" s="51">
        <f>H85+H86</f>
        <v>95713107</v>
      </c>
      <c r="I84" s="51">
        <f>I85+I86</f>
        <v>-8330681</v>
      </c>
    </row>
    <row r="85" spans="1:9" x14ac:dyDescent="0.25">
      <c r="A85" s="377" t="s">
        <v>197</v>
      </c>
      <c r="B85" s="377"/>
      <c r="C85" s="377"/>
      <c r="D85" s="377"/>
      <c r="E85" s="377"/>
      <c r="F85" s="377"/>
      <c r="G85" s="16">
        <v>200</v>
      </c>
      <c r="H85" s="47">
        <v>95713107</v>
      </c>
      <c r="I85" s="50">
        <v>-8330681</v>
      </c>
    </row>
    <row r="86" spans="1:9" x14ac:dyDescent="0.25">
      <c r="A86" s="378" t="s">
        <v>198</v>
      </c>
      <c r="B86" s="378"/>
      <c r="C86" s="378"/>
      <c r="D86" s="378"/>
      <c r="E86" s="378"/>
      <c r="F86" s="378"/>
      <c r="G86" s="19">
        <v>201</v>
      </c>
      <c r="H86" s="232">
        <v>0</v>
      </c>
      <c r="I86" s="64">
        <v>0</v>
      </c>
    </row>
    <row r="87" spans="1:9" x14ac:dyDescent="0.25">
      <c r="A87" s="386" t="s">
        <v>126</v>
      </c>
      <c r="B87" s="386"/>
      <c r="C87" s="386"/>
      <c r="D87" s="386"/>
      <c r="E87" s="386"/>
      <c r="F87" s="386"/>
      <c r="G87" s="387"/>
      <c r="H87" s="387"/>
      <c r="I87" s="387"/>
    </row>
    <row r="88" spans="1:9" x14ac:dyDescent="0.25">
      <c r="A88" s="388" t="s">
        <v>199</v>
      </c>
      <c r="B88" s="388"/>
      <c r="C88" s="388"/>
      <c r="D88" s="388"/>
      <c r="E88" s="388"/>
      <c r="F88" s="388"/>
      <c r="G88" s="16">
        <v>202</v>
      </c>
      <c r="H88" s="50">
        <f>+H65</f>
        <v>95713107</v>
      </c>
      <c r="I88" s="50">
        <v>-8330681</v>
      </c>
    </row>
    <row r="89" spans="1:9" ht="24.6" customHeight="1" x14ac:dyDescent="0.25">
      <c r="A89" s="384" t="s">
        <v>200</v>
      </c>
      <c r="B89" s="384"/>
      <c r="C89" s="384"/>
      <c r="D89" s="384"/>
      <c r="E89" s="384"/>
      <c r="F89" s="384"/>
      <c r="G89" s="17">
        <v>203</v>
      </c>
      <c r="H89" s="51">
        <f>SUM(H90:H97)</f>
        <v>0</v>
      </c>
      <c r="I89" s="51">
        <f>SUM(I90:I97)</f>
        <v>0</v>
      </c>
    </row>
    <row r="90" spans="1:9" x14ac:dyDescent="0.25">
      <c r="A90" s="374" t="s">
        <v>201</v>
      </c>
      <c r="B90" s="374"/>
      <c r="C90" s="374"/>
      <c r="D90" s="374"/>
      <c r="E90" s="374"/>
      <c r="F90" s="374"/>
      <c r="G90" s="16">
        <v>204</v>
      </c>
      <c r="H90" s="56">
        <v>0</v>
      </c>
      <c r="I90" s="50">
        <v>0</v>
      </c>
    </row>
    <row r="91" spans="1:9" ht="21.6" customHeight="1" x14ac:dyDescent="0.25">
      <c r="A91" s="374" t="s">
        <v>202</v>
      </c>
      <c r="B91" s="374"/>
      <c r="C91" s="374"/>
      <c r="D91" s="374"/>
      <c r="E91" s="374"/>
      <c r="F91" s="374"/>
      <c r="G91" s="16">
        <v>205</v>
      </c>
      <c r="H91" s="56">
        <v>0</v>
      </c>
      <c r="I91" s="50">
        <v>0</v>
      </c>
    </row>
    <row r="92" spans="1:9" ht="21.6" customHeight="1" x14ac:dyDescent="0.25">
      <c r="A92" s="374" t="s">
        <v>203</v>
      </c>
      <c r="B92" s="374"/>
      <c r="C92" s="374"/>
      <c r="D92" s="374"/>
      <c r="E92" s="374"/>
      <c r="F92" s="374"/>
      <c r="G92" s="16">
        <v>206</v>
      </c>
      <c r="H92" s="56">
        <v>0</v>
      </c>
      <c r="I92" s="50">
        <v>0</v>
      </c>
    </row>
    <row r="93" spans="1:9" x14ac:dyDescent="0.25">
      <c r="A93" s="374" t="s">
        <v>204</v>
      </c>
      <c r="B93" s="374"/>
      <c r="C93" s="374"/>
      <c r="D93" s="374"/>
      <c r="E93" s="374"/>
      <c r="F93" s="374"/>
      <c r="G93" s="16">
        <v>207</v>
      </c>
      <c r="H93" s="56">
        <v>0</v>
      </c>
      <c r="I93" s="50">
        <v>0</v>
      </c>
    </row>
    <row r="94" spans="1:9" x14ac:dyDescent="0.25">
      <c r="A94" s="374" t="s">
        <v>205</v>
      </c>
      <c r="B94" s="374"/>
      <c r="C94" s="374"/>
      <c r="D94" s="374"/>
      <c r="E94" s="374"/>
      <c r="F94" s="374"/>
      <c r="G94" s="16">
        <v>208</v>
      </c>
      <c r="H94" s="56">
        <v>0</v>
      </c>
      <c r="I94" s="50">
        <v>0</v>
      </c>
    </row>
    <row r="95" spans="1:9" ht="20.399999999999999" customHeight="1" x14ac:dyDescent="0.25">
      <c r="A95" s="374" t="s">
        <v>206</v>
      </c>
      <c r="B95" s="374"/>
      <c r="C95" s="374"/>
      <c r="D95" s="374"/>
      <c r="E95" s="374"/>
      <c r="F95" s="374"/>
      <c r="G95" s="16">
        <v>209</v>
      </c>
      <c r="H95" s="56">
        <v>0</v>
      </c>
      <c r="I95" s="50">
        <v>0</v>
      </c>
    </row>
    <row r="96" spans="1:9" x14ac:dyDescent="0.25">
      <c r="A96" s="374" t="s">
        <v>207</v>
      </c>
      <c r="B96" s="374"/>
      <c r="C96" s="374"/>
      <c r="D96" s="374"/>
      <c r="E96" s="374"/>
      <c r="F96" s="374"/>
      <c r="G96" s="16">
        <v>210</v>
      </c>
      <c r="H96" s="56">
        <v>0</v>
      </c>
      <c r="I96" s="50">
        <v>0</v>
      </c>
    </row>
    <row r="97" spans="1:9" x14ac:dyDescent="0.25">
      <c r="A97" s="374" t="s">
        <v>208</v>
      </c>
      <c r="B97" s="374"/>
      <c r="C97" s="374"/>
      <c r="D97" s="374"/>
      <c r="E97" s="374"/>
      <c r="F97" s="374"/>
      <c r="G97" s="16">
        <v>211</v>
      </c>
      <c r="H97" s="56">
        <v>0</v>
      </c>
      <c r="I97" s="50">
        <v>0</v>
      </c>
    </row>
    <row r="98" spans="1:9" x14ac:dyDescent="0.25">
      <c r="A98" s="388" t="s">
        <v>127</v>
      </c>
      <c r="B98" s="388"/>
      <c r="C98" s="388"/>
      <c r="D98" s="388"/>
      <c r="E98" s="388"/>
      <c r="F98" s="388"/>
      <c r="G98" s="16">
        <v>212</v>
      </c>
      <c r="H98" s="56">
        <v>0</v>
      </c>
      <c r="I98" s="50">
        <v>0</v>
      </c>
    </row>
    <row r="99" spans="1:9" ht="27.6" customHeight="1" x14ac:dyDescent="0.25">
      <c r="A99" s="384" t="s">
        <v>209</v>
      </c>
      <c r="B99" s="384"/>
      <c r="C99" s="384"/>
      <c r="D99" s="384"/>
      <c r="E99" s="384"/>
      <c r="F99" s="384"/>
      <c r="G99" s="17">
        <v>213</v>
      </c>
      <c r="H99" s="51">
        <f>H89-H98</f>
        <v>0</v>
      </c>
      <c r="I99" s="51">
        <f>I89-I98</f>
        <v>0</v>
      </c>
    </row>
    <row r="100" spans="1:9" x14ac:dyDescent="0.25">
      <c r="A100" s="385" t="s">
        <v>210</v>
      </c>
      <c r="B100" s="385"/>
      <c r="C100" s="385"/>
      <c r="D100" s="385"/>
      <c r="E100" s="385"/>
      <c r="F100" s="385"/>
      <c r="G100" s="18">
        <v>214</v>
      </c>
      <c r="H100" s="52">
        <f>H88+H99</f>
        <v>95713107</v>
      </c>
      <c r="I100" s="52">
        <f>I88+I99</f>
        <v>-8330681</v>
      </c>
    </row>
    <row r="101" spans="1:9" x14ac:dyDescent="0.25">
      <c r="A101" s="365" t="s">
        <v>211</v>
      </c>
      <c r="B101" s="365"/>
      <c r="C101" s="365"/>
      <c r="D101" s="365"/>
      <c r="E101" s="365"/>
      <c r="F101" s="365"/>
      <c r="G101" s="375"/>
      <c r="H101" s="375"/>
      <c r="I101" s="375"/>
    </row>
    <row r="102" spans="1:9" x14ac:dyDescent="0.25">
      <c r="A102" s="376" t="s">
        <v>212</v>
      </c>
      <c r="B102" s="376"/>
      <c r="C102" s="376"/>
      <c r="D102" s="376"/>
      <c r="E102" s="376"/>
      <c r="F102" s="376"/>
      <c r="G102" s="17">
        <v>215</v>
      </c>
      <c r="H102" s="51">
        <f>H103+H104</f>
        <v>95713107</v>
      </c>
      <c r="I102" s="51">
        <f>I103+I104</f>
        <v>-8330681</v>
      </c>
    </row>
    <row r="103" spans="1:9" x14ac:dyDescent="0.25">
      <c r="A103" s="377" t="s">
        <v>125</v>
      </c>
      <c r="B103" s="377"/>
      <c r="C103" s="377"/>
      <c r="D103" s="377"/>
      <c r="E103" s="377"/>
      <c r="F103" s="377"/>
      <c r="G103" s="16">
        <v>216</v>
      </c>
      <c r="H103" s="50">
        <f>+H100-H104</f>
        <v>95713107</v>
      </c>
      <c r="I103" s="50">
        <f>+I100-I104</f>
        <v>-8330681</v>
      </c>
    </row>
    <row r="104" spans="1:9" x14ac:dyDescent="0.25">
      <c r="A104" s="378" t="s">
        <v>213</v>
      </c>
      <c r="B104" s="378"/>
      <c r="C104" s="378"/>
      <c r="D104" s="378"/>
      <c r="E104" s="378"/>
      <c r="F104" s="378"/>
      <c r="G104" s="19">
        <v>217</v>
      </c>
      <c r="H104" s="64">
        <f>+H86</f>
        <v>0</v>
      </c>
      <c r="I104" s="64">
        <f>+I86</f>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20:H24">
    <cfRule type="cellIs" dxfId="32" priority="18" stopIfTrue="1" operator="notEqual">
      <formula>ROUND(H20,0)</formula>
    </cfRule>
    <cfRule type="cellIs" dxfId="31" priority="19" stopIfTrue="1" operator="lessThan">
      <formula>0</formula>
    </cfRule>
  </conditionalFormatting>
  <conditionalFormatting sqref="H16:H18">
    <cfRule type="cellIs" dxfId="30" priority="16" stopIfTrue="1" operator="notEqual">
      <formula>ROUND(H16,0)</formula>
    </cfRule>
    <cfRule type="cellIs" dxfId="29" priority="17" stopIfTrue="1" operator="lessThan">
      <formula>0</formula>
    </cfRule>
  </conditionalFormatting>
  <conditionalFormatting sqref="H26:H27">
    <cfRule type="cellIs" dxfId="28" priority="14" stopIfTrue="1" operator="notEqual">
      <formula>ROUND(H26,0)</formula>
    </cfRule>
    <cfRule type="cellIs" dxfId="27" priority="15" stopIfTrue="1" operator="lessThan">
      <formula>0</formula>
    </cfRule>
  </conditionalFormatting>
  <conditionalFormatting sqref="H29:H35">
    <cfRule type="cellIs" dxfId="26" priority="12" stopIfTrue="1" operator="notEqual">
      <formula>ROUND(H29,0)</formula>
    </cfRule>
    <cfRule type="cellIs" dxfId="25" priority="13" stopIfTrue="1" operator="lessThan">
      <formula>0</formula>
    </cfRule>
  </conditionalFormatting>
  <conditionalFormatting sqref="H88">
    <cfRule type="cellIs" dxfId="24" priority="11" stopIfTrue="1" operator="notEqual">
      <formula>ROUND(H88,0)</formula>
    </cfRule>
  </conditionalFormatting>
  <conditionalFormatting sqref="H37:H46">
    <cfRule type="cellIs" dxfId="23" priority="8" stopIfTrue="1" operator="notEqual">
      <formula>ROUND(H37,0)</formula>
    </cfRule>
    <cfRule type="cellIs" dxfId="22" priority="9" stopIfTrue="1" operator="lessThan">
      <formula>0</formula>
    </cfRule>
  </conditionalFormatting>
  <conditionalFormatting sqref="H48:H58">
    <cfRule type="cellIs" dxfId="21" priority="6" stopIfTrue="1" operator="notEqual">
      <formula>ROUND(H48,0)</formula>
    </cfRule>
    <cfRule type="cellIs" dxfId="20" priority="7" stopIfTrue="1" operator="lessThan">
      <formula>0</formula>
    </cfRule>
  </conditionalFormatting>
  <conditionalFormatting sqref="H103:I103">
    <cfRule type="cellIs" dxfId="19" priority="5" stopIfTrue="1" operator="notEqual">
      <formula>ROUND(H103,0)</formula>
    </cfRule>
  </conditionalFormatting>
  <conditionalFormatting sqref="I20:I24">
    <cfRule type="cellIs" dxfId="18" priority="3" stopIfTrue="1" operator="notEqual">
      <formula>ROUND(I20,0)</formula>
    </cfRule>
    <cfRule type="cellIs" dxfId="17" priority="4" stopIfTrue="1" operator="lessThan">
      <formula>0</formula>
    </cfRule>
  </conditionalFormatting>
  <conditionalFormatting sqref="I16:I18">
    <cfRule type="cellIs" dxfId="16" priority="1" stopIfTrue="1" operator="notEqual">
      <formula>ROUND(I16,0)</formula>
    </cfRule>
    <cfRule type="cellIs" dxfId="1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2" zoomScaleNormal="100" zoomScaleSheetLayoutView="110" workbookViewId="0">
      <selection activeCell="I22" sqref="I22"/>
    </sheetView>
  </sheetViews>
  <sheetFormatPr defaultColWidth="9.109375" defaultRowHeight="13.2" x14ac:dyDescent="0.25"/>
  <cols>
    <col min="1" max="6" width="9.109375" style="11"/>
    <col min="7" max="7" width="9.109375" style="23"/>
    <col min="8" max="9" width="16.33203125" style="53" customWidth="1"/>
    <col min="10" max="16384" width="9.109375" style="11"/>
  </cols>
  <sheetData>
    <row r="1" spans="1:9" x14ac:dyDescent="0.25">
      <c r="A1" s="371" t="s">
        <v>214</v>
      </c>
      <c r="B1" s="390"/>
      <c r="C1" s="390"/>
      <c r="D1" s="390"/>
      <c r="E1" s="390"/>
      <c r="F1" s="390"/>
      <c r="G1" s="390"/>
      <c r="H1" s="390"/>
      <c r="I1" s="390"/>
    </row>
    <row r="2" spans="1:9" x14ac:dyDescent="0.25">
      <c r="A2" s="370" t="s">
        <v>432</v>
      </c>
      <c r="B2" s="336"/>
      <c r="C2" s="336"/>
      <c r="D2" s="336"/>
      <c r="E2" s="336"/>
      <c r="F2" s="336"/>
      <c r="G2" s="336"/>
      <c r="H2" s="336"/>
      <c r="I2" s="336"/>
    </row>
    <row r="3" spans="1:9" x14ac:dyDescent="0.25">
      <c r="A3" s="398" t="s">
        <v>361</v>
      </c>
      <c r="B3" s="399"/>
      <c r="C3" s="399"/>
      <c r="D3" s="399"/>
      <c r="E3" s="399"/>
      <c r="F3" s="399"/>
      <c r="G3" s="399"/>
      <c r="H3" s="399"/>
      <c r="I3" s="399"/>
    </row>
    <row r="4" spans="1:9" x14ac:dyDescent="0.25">
      <c r="A4" s="394" t="s">
        <v>560</v>
      </c>
      <c r="B4" s="340"/>
      <c r="C4" s="340"/>
      <c r="D4" s="340"/>
      <c r="E4" s="340"/>
      <c r="F4" s="340"/>
      <c r="G4" s="340"/>
      <c r="H4" s="340"/>
      <c r="I4" s="341"/>
    </row>
    <row r="5" spans="1:9" ht="21" thickBot="1" x14ac:dyDescent="0.3">
      <c r="A5" s="406" t="s">
        <v>2</v>
      </c>
      <c r="B5" s="407"/>
      <c r="C5" s="407"/>
      <c r="D5" s="407"/>
      <c r="E5" s="407"/>
      <c r="F5" s="408"/>
      <c r="G5" s="13" t="s">
        <v>115</v>
      </c>
      <c r="H5" s="45" t="s">
        <v>377</v>
      </c>
      <c r="I5" s="45" t="s">
        <v>353</v>
      </c>
    </row>
    <row r="6" spans="1:9" x14ac:dyDescent="0.25">
      <c r="A6" s="409">
        <v>1</v>
      </c>
      <c r="B6" s="410"/>
      <c r="C6" s="410"/>
      <c r="D6" s="410"/>
      <c r="E6" s="410"/>
      <c r="F6" s="411"/>
      <c r="G6" s="20">
        <v>2</v>
      </c>
      <c r="H6" s="20" t="s">
        <v>215</v>
      </c>
      <c r="I6" s="20" t="s">
        <v>216</v>
      </c>
    </row>
    <row r="7" spans="1:9" x14ac:dyDescent="0.25">
      <c r="A7" s="412" t="s">
        <v>217</v>
      </c>
      <c r="B7" s="413"/>
      <c r="C7" s="413"/>
      <c r="D7" s="413"/>
      <c r="E7" s="413"/>
      <c r="F7" s="413"/>
      <c r="G7" s="413"/>
      <c r="H7" s="413"/>
      <c r="I7" s="414"/>
    </row>
    <row r="8" spans="1:9" ht="12.75" customHeight="1" x14ac:dyDescent="0.25">
      <c r="A8" s="415" t="s">
        <v>218</v>
      </c>
      <c r="B8" s="416"/>
      <c r="C8" s="416"/>
      <c r="D8" s="416"/>
      <c r="E8" s="416"/>
      <c r="F8" s="417"/>
      <c r="G8" s="21">
        <v>1</v>
      </c>
      <c r="H8" s="47">
        <v>98365137</v>
      </c>
      <c r="I8" s="50">
        <v>-8330681</v>
      </c>
    </row>
    <row r="9" spans="1:9" ht="12.75" customHeight="1" x14ac:dyDescent="0.25">
      <c r="A9" s="403" t="s">
        <v>219</v>
      </c>
      <c r="B9" s="404"/>
      <c r="C9" s="404"/>
      <c r="D9" s="404"/>
      <c r="E9" s="404"/>
      <c r="F9" s="405"/>
      <c r="G9" s="17">
        <v>2</v>
      </c>
      <c r="H9" s="46">
        <f>H10+H11+H12+H13+H14+H15+H16+H17</f>
        <v>9631082</v>
      </c>
      <c r="I9" s="46">
        <f>I10+I11+I12+I13+I14+I15+I16+I17</f>
        <v>3616000</v>
      </c>
    </row>
    <row r="10" spans="1:9" ht="12.75" customHeight="1" x14ac:dyDescent="0.25">
      <c r="A10" s="395" t="s">
        <v>220</v>
      </c>
      <c r="B10" s="396"/>
      <c r="C10" s="396"/>
      <c r="D10" s="396"/>
      <c r="E10" s="396"/>
      <c r="F10" s="397"/>
      <c r="G10" s="22">
        <v>3</v>
      </c>
      <c r="H10" s="47">
        <v>2675593</v>
      </c>
      <c r="I10" s="50">
        <v>3503216</v>
      </c>
    </row>
    <row r="11" spans="1:9" ht="31.2" customHeight="1" x14ac:dyDescent="0.25">
      <c r="A11" s="395" t="s">
        <v>385</v>
      </c>
      <c r="B11" s="396"/>
      <c r="C11" s="396"/>
      <c r="D11" s="396"/>
      <c r="E11" s="396"/>
      <c r="F11" s="397"/>
      <c r="G11" s="22">
        <v>4</v>
      </c>
      <c r="H11" s="47">
        <v>6955489</v>
      </c>
      <c r="I11" s="50">
        <v>0</v>
      </c>
    </row>
    <row r="12" spans="1:9" ht="28.2" customHeight="1" x14ac:dyDescent="0.25">
      <c r="A12" s="395" t="s">
        <v>386</v>
      </c>
      <c r="B12" s="396"/>
      <c r="C12" s="396"/>
      <c r="D12" s="396"/>
      <c r="E12" s="396"/>
      <c r="F12" s="397"/>
      <c r="G12" s="22">
        <v>5</v>
      </c>
      <c r="H12" s="47">
        <v>0</v>
      </c>
      <c r="I12" s="50">
        <v>0</v>
      </c>
    </row>
    <row r="13" spans="1:9" ht="12.75" customHeight="1" x14ac:dyDescent="0.25">
      <c r="A13" s="395" t="s">
        <v>221</v>
      </c>
      <c r="B13" s="396"/>
      <c r="C13" s="396"/>
      <c r="D13" s="396"/>
      <c r="E13" s="396"/>
      <c r="F13" s="397"/>
      <c r="G13" s="22">
        <v>6</v>
      </c>
      <c r="H13" s="47">
        <v>0</v>
      </c>
      <c r="I13" s="50">
        <v>0</v>
      </c>
    </row>
    <row r="14" spans="1:9" ht="12.75" customHeight="1" x14ac:dyDescent="0.25">
      <c r="A14" s="395" t="s">
        <v>222</v>
      </c>
      <c r="B14" s="396"/>
      <c r="C14" s="396"/>
      <c r="D14" s="396"/>
      <c r="E14" s="396"/>
      <c r="F14" s="397"/>
      <c r="G14" s="22">
        <v>7</v>
      </c>
      <c r="H14" s="47">
        <v>0</v>
      </c>
      <c r="I14" s="50">
        <v>0</v>
      </c>
    </row>
    <row r="15" spans="1:9" ht="12.75" customHeight="1" x14ac:dyDescent="0.25">
      <c r="A15" s="395" t="s">
        <v>223</v>
      </c>
      <c r="B15" s="396"/>
      <c r="C15" s="396"/>
      <c r="D15" s="396"/>
      <c r="E15" s="396"/>
      <c r="F15" s="397"/>
      <c r="G15" s="22">
        <v>8</v>
      </c>
      <c r="H15" s="47">
        <v>0</v>
      </c>
      <c r="I15" s="50">
        <v>112784</v>
      </c>
    </row>
    <row r="16" spans="1:9" ht="12.75" customHeight="1" x14ac:dyDescent="0.25">
      <c r="A16" s="395" t="s">
        <v>224</v>
      </c>
      <c r="B16" s="396"/>
      <c r="C16" s="396"/>
      <c r="D16" s="396"/>
      <c r="E16" s="396"/>
      <c r="F16" s="397"/>
      <c r="G16" s="22">
        <v>9</v>
      </c>
      <c r="H16" s="47">
        <v>0</v>
      </c>
      <c r="I16" s="50">
        <v>0</v>
      </c>
    </row>
    <row r="17" spans="1:9" ht="27.6" customHeight="1" x14ac:dyDescent="0.25">
      <c r="A17" s="395" t="s">
        <v>225</v>
      </c>
      <c r="B17" s="396"/>
      <c r="C17" s="396"/>
      <c r="D17" s="396"/>
      <c r="E17" s="396"/>
      <c r="F17" s="397"/>
      <c r="G17" s="22">
        <v>10</v>
      </c>
      <c r="H17" s="47">
        <v>0</v>
      </c>
      <c r="I17" s="50">
        <v>0</v>
      </c>
    </row>
    <row r="18" spans="1:9" ht="29.4" customHeight="1" x14ac:dyDescent="0.25">
      <c r="A18" s="400" t="s">
        <v>388</v>
      </c>
      <c r="B18" s="401"/>
      <c r="C18" s="401"/>
      <c r="D18" s="401"/>
      <c r="E18" s="401"/>
      <c r="F18" s="402"/>
      <c r="G18" s="17">
        <v>11</v>
      </c>
      <c r="H18" s="46">
        <f>H8+H9</f>
        <v>107996219</v>
      </c>
      <c r="I18" s="46">
        <f>I8+I9</f>
        <v>-4714681</v>
      </c>
    </row>
    <row r="19" spans="1:9" ht="12.75" customHeight="1" x14ac:dyDescent="0.25">
      <c r="A19" s="403" t="s">
        <v>226</v>
      </c>
      <c r="B19" s="404"/>
      <c r="C19" s="404"/>
      <c r="D19" s="404"/>
      <c r="E19" s="404"/>
      <c r="F19" s="405"/>
      <c r="G19" s="17">
        <v>12</v>
      </c>
      <c r="H19" s="46">
        <f>H20+H21+H22+H23</f>
        <v>-200904629</v>
      </c>
      <c r="I19" s="46">
        <f>I20+I21+I22+I23</f>
        <v>-3757272</v>
      </c>
    </row>
    <row r="20" spans="1:9" ht="12.75" customHeight="1" x14ac:dyDescent="0.25">
      <c r="A20" s="395" t="s">
        <v>227</v>
      </c>
      <c r="B20" s="396"/>
      <c r="C20" s="396"/>
      <c r="D20" s="396"/>
      <c r="E20" s="396"/>
      <c r="F20" s="397"/>
      <c r="G20" s="22">
        <v>13</v>
      </c>
      <c r="H20" s="47">
        <v>-201215202</v>
      </c>
      <c r="I20" s="50">
        <v>-2285034</v>
      </c>
    </row>
    <row r="21" spans="1:9" ht="12.75" customHeight="1" x14ac:dyDescent="0.25">
      <c r="A21" s="395" t="s">
        <v>228</v>
      </c>
      <c r="B21" s="396"/>
      <c r="C21" s="396"/>
      <c r="D21" s="396"/>
      <c r="E21" s="396"/>
      <c r="F21" s="397"/>
      <c r="G21" s="22">
        <v>14</v>
      </c>
      <c r="H21" s="47">
        <v>303590</v>
      </c>
      <c r="I21" s="50">
        <v>-378858</v>
      </c>
    </row>
    <row r="22" spans="1:9" ht="12.75" customHeight="1" x14ac:dyDescent="0.25">
      <c r="A22" s="395" t="s">
        <v>229</v>
      </c>
      <c r="B22" s="396"/>
      <c r="C22" s="396"/>
      <c r="D22" s="396"/>
      <c r="E22" s="396"/>
      <c r="F22" s="397"/>
      <c r="G22" s="22">
        <v>15</v>
      </c>
      <c r="H22" s="47">
        <v>-6007</v>
      </c>
      <c r="I22" s="50">
        <v>-1092192</v>
      </c>
    </row>
    <row r="23" spans="1:9" ht="12.75" customHeight="1" x14ac:dyDescent="0.25">
      <c r="A23" s="395" t="s">
        <v>230</v>
      </c>
      <c r="B23" s="396"/>
      <c r="C23" s="396"/>
      <c r="D23" s="396"/>
      <c r="E23" s="396"/>
      <c r="F23" s="397"/>
      <c r="G23" s="22">
        <v>16</v>
      </c>
      <c r="H23" s="47">
        <v>12990</v>
      </c>
      <c r="I23" s="50">
        <v>-1188</v>
      </c>
    </row>
    <row r="24" spans="1:9" ht="12.75" customHeight="1" x14ac:dyDescent="0.25">
      <c r="A24" s="400" t="s">
        <v>231</v>
      </c>
      <c r="B24" s="401"/>
      <c r="C24" s="401"/>
      <c r="D24" s="401"/>
      <c r="E24" s="401"/>
      <c r="F24" s="402"/>
      <c r="G24" s="17">
        <v>17</v>
      </c>
      <c r="H24" s="46">
        <f>H18+H19</f>
        <v>-92908410</v>
      </c>
      <c r="I24" s="46">
        <f>I18+I19</f>
        <v>-8471953</v>
      </c>
    </row>
    <row r="25" spans="1:9" ht="12.75" customHeight="1" x14ac:dyDescent="0.25">
      <c r="A25" s="391" t="s">
        <v>232</v>
      </c>
      <c r="B25" s="392"/>
      <c r="C25" s="392"/>
      <c r="D25" s="392"/>
      <c r="E25" s="392"/>
      <c r="F25" s="393"/>
      <c r="G25" s="22">
        <v>18</v>
      </c>
      <c r="H25" s="47">
        <v>0</v>
      </c>
      <c r="I25" s="50">
        <v>0</v>
      </c>
    </row>
    <row r="26" spans="1:9" ht="12.75" customHeight="1" x14ac:dyDescent="0.25">
      <c r="A26" s="391" t="s">
        <v>233</v>
      </c>
      <c r="B26" s="392"/>
      <c r="C26" s="392"/>
      <c r="D26" s="392"/>
      <c r="E26" s="392"/>
      <c r="F26" s="393"/>
      <c r="G26" s="22">
        <v>19</v>
      </c>
      <c r="H26" s="47">
        <v>0</v>
      </c>
      <c r="I26" s="50">
        <v>-300000</v>
      </c>
    </row>
    <row r="27" spans="1:9" ht="28.95" customHeight="1" x14ac:dyDescent="0.25">
      <c r="A27" s="418" t="s">
        <v>234</v>
      </c>
      <c r="B27" s="419"/>
      <c r="C27" s="419"/>
      <c r="D27" s="419"/>
      <c r="E27" s="419"/>
      <c r="F27" s="420"/>
      <c r="G27" s="18">
        <v>20</v>
      </c>
      <c r="H27" s="48">
        <f>H24+H25+H26</f>
        <v>-92908410</v>
      </c>
      <c r="I27" s="48">
        <f>I24+I25+I26</f>
        <v>-8771953</v>
      </c>
    </row>
    <row r="28" spans="1:9" x14ac:dyDescent="0.25">
      <c r="A28" s="412" t="s">
        <v>235</v>
      </c>
      <c r="B28" s="413"/>
      <c r="C28" s="413"/>
      <c r="D28" s="413"/>
      <c r="E28" s="413"/>
      <c r="F28" s="413"/>
      <c r="G28" s="413"/>
      <c r="H28" s="413"/>
      <c r="I28" s="414"/>
    </row>
    <row r="29" spans="1:9" ht="23.4" customHeight="1" x14ac:dyDescent="0.25">
      <c r="A29" s="415" t="s">
        <v>236</v>
      </c>
      <c r="B29" s="416"/>
      <c r="C29" s="416"/>
      <c r="D29" s="416"/>
      <c r="E29" s="416"/>
      <c r="F29" s="417"/>
      <c r="G29" s="21">
        <v>21</v>
      </c>
      <c r="H29" s="49">
        <v>0</v>
      </c>
      <c r="I29" s="50">
        <v>0</v>
      </c>
    </row>
    <row r="30" spans="1:9" ht="12.75" customHeight="1" x14ac:dyDescent="0.25">
      <c r="A30" s="391" t="s">
        <v>237</v>
      </c>
      <c r="B30" s="392"/>
      <c r="C30" s="392"/>
      <c r="D30" s="392"/>
      <c r="E30" s="392"/>
      <c r="F30" s="393"/>
      <c r="G30" s="22">
        <v>22</v>
      </c>
      <c r="H30" s="50">
        <v>0</v>
      </c>
      <c r="I30" s="50">
        <v>0</v>
      </c>
    </row>
    <row r="31" spans="1:9" ht="12.75" customHeight="1" x14ac:dyDescent="0.25">
      <c r="A31" s="391" t="s">
        <v>238</v>
      </c>
      <c r="B31" s="392"/>
      <c r="C31" s="392"/>
      <c r="D31" s="392"/>
      <c r="E31" s="392"/>
      <c r="F31" s="393"/>
      <c r="G31" s="22">
        <v>23</v>
      </c>
      <c r="H31" s="50">
        <v>0</v>
      </c>
      <c r="I31" s="50">
        <v>0</v>
      </c>
    </row>
    <row r="32" spans="1:9" ht="12.75" customHeight="1" x14ac:dyDescent="0.25">
      <c r="A32" s="391" t="s">
        <v>239</v>
      </c>
      <c r="B32" s="392"/>
      <c r="C32" s="392"/>
      <c r="D32" s="392"/>
      <c r="E32" s="392"/>
      <c r="F32" s="393"/>
      <c r="G32" s="22">
        <v>24</v>
      </c>
      <c r="H32" s="50">
        <v>0</v>
      </c>
      <c r="I32" s="50">
        <v>0</v>
      </c>
    </row>
    <row r="33" spans="1:9" ht="12.75" customHeight="1" x14ac:dyDescent="0.25">
      <c r="A33" s="391" t="s">
        <v>240</v>
      </c>
      <c r="B33" s="392"/>
      <c r="C33" s="392"/>
      <c r="D33" s="392"/>
      <c r="E33" s="392"/>
      <c r="F33" s="393"/>
      <c r="G33" s="22">
        <v>25</v>
      </c>
      <c r="H33" s="50">
        <v>0</v>
      </c>
      <c r="I33" s="50">
        <v>0</v>
      </c>
    </row>
    <row r="34" spans="1:9" ht="12.75" customHeight="1" x14ac:dyDescent="0.25">
      <c r="A34" s="391" t="s">
        <v>241</v>
      </c>
      <c r="B34" s="392"/>
      <c r="C34" s="392"/>
      <c r="D34" s="392"/>
      <c r="E34" s="392"/>
      <c r="F34" s="393"/>
      <c r="G34" s="22">
        <v>26</v>
      </c>
      <c r="H34" s="50">
        <v>0</v>
      </c>
      <c r="I34" s="50">
        <v>0</v>
      </c>
    </row>
    <row r="35" spans="1:9" ht="27.6" customHeight="1" x14ac:dyDescent="0.25">
      <c r="A35" s="400" t="s">
        <v>242</v>
      </c>
      <c r="B35" s="401"/>
      <c r="C35" s="401"/>
      <c r="D35" s="401"/>
      <c r="E35" s="401"/>
      <c r="F35" s="402"/>
      <c r="G35" s="17">
        <v>27</v>
      </c>
      <c r="H35" s="51">
        <f>H29+H30+H31+H32+H33+H34</f>
        <v>0</v>
      </c>
      <c r="I35" s="51">
        <f>I29+I30+I31+I32+I33+I34</f>
        <v>0</v>
      </c>
    </row>
    <row r="36" spans="1:9" ht="26.4" customHeight="1" x14ac:dyDescent="0.25">
      <c r="A36" s="391" t="s">
        <v>243</v>
      </c>
      <c r="B36" s="392"/>
      <c r="C36" s="392"/>
      <c r="D36" s="392"/>
      <c r="E36" s="392"/>
      <c r="F36" s="393"/>
      <c r="G36" s="22">
        <v>28</v>
      </c>
      <c r="H36" s="50">
        <v>-544940</v>
      </c>
      <c r="I36" s="50">
        <v>-34767516</v>
      </c>
    </row>
    <row r="37" spans="1:9" ht="12.75" customHeight="1" x14ac:dyDescent="0.25">
      <c r="A37" s="391" t="s">
        <v>244</v>
      </c>
      <c r="B37" s="392"/>
      <c r="C37" s="392"/>
      <c r="D37" s="392"/>
      <c r="E37" s="392"/>
      <c r="F37" s="393"/>
      <c r="G37" s="22">
        <v>29</v>
      </c>
      <c r="H37" s="50">
        <v>0</v>
      </c>
      <c r="I37" s="50">
        <v>0</v>
      </c>
    </row>
    <row r="38" spans="1:9" ht="12.75" customHeight="1" x14ac:dyDescent="0.25">
      <c r="A38" s="391" t="s">
        <v>245</v>
      </c>
      <c r="B38" s="392"/>
      <c r="C38" s="392"/>
      <c r="D38" s="392"/>
      <c r="E38" s="392"/>
      <c r="F38" s="393"/>
      <c r="G38" s="22">
        <v>30</v>
      </c>
      <c r="H38" s="50">
        <v>0</v>
      </c>
      <c r="I38" s="50">
        <v>0</v>
      </c>
    </row>
    <row r="39" spans="1:9" ht="12.75" customHeight="1" x14ac:dyDescent="0.25">
      <c r="A39" s="391" t="s">
        <v>246</v>
      </c>
      <c r="B39" s="392"/>
      <c r="C39" s="392"/>
      <c r="D39" s="392"/>
      <c r="E39" s="392"/>
      <c r="F39" s="393"/>
      <c r="G39" s="22">
        <v>31</v>
      </c>
      <c r="H39" s="50">
        <v>0</v>
      </c>
      <c r="I39" s="50">
        <v>-19492500</v>
      </c>
    </row>
    <row r="40" spans="1:9" ht="12.75" customHeight="1" x14ac:dyDescent="0.25">
      <c r="A40" s="391" t="s">
        <v>247</v>
      </c>
      <c r="B40" s="392"/>
      <c r="C40" s="392"/>
      <c r="D40" s="392"/>
      <c r="E40" s="392"/>
      <c r="F40" s="393"/>
      <c r="G40" s="22">
        <v>32</v>
      </c>
      <c r="H40" s="50">
        <v>0</v>
      </c>
      <c r="I40" s="50">
        <v>0</v>
      </c>
    </row>
    <row r="41" spans="1:9" ht="22.95" customHeight="1" x14ac:dyDescent="0.25">
      <c r="A41" s="400" t="s">
        <v>248</v>
      </c>
      <c r="B41" s="401"/>
      <c r="C41" s="401"/>
      <c r="D41" s="401"/>
      <c r="E41" s="401"/>
      <c r="F41" s="402"/>
      <c r="G41" s="17">
        <v>33</v>
      </c>
      <c r="H41" s="51">
        <f>H36+H37+H38+H39+H40</f>
        <v>-544940</v>
      </c>
      <c r="I41" s="51">
        <f>I36+I37+I38+I39+I40</f>
        <v>-54260016</v>
      </c>
    </row>
    <row r="42" spans="1:9" ht="30.6" customHeight="1" x14ac:dyDescent="0.25">
      <c r="A42" s="418" t="s">
        <v>249</v>
      </c>
      <c r="B42" s="419"/>
      <c r="C42" s="419"/>
      <c r="D42" s="419"/>
      <c r="E42" s="419"/>
      <c r="F42" s="420"/>
      <c r="G42" s="18">
        <v>34</v>
      </c>
      <c r="H42" s="52">
        <f>H35+H41</f>
        <v>-544940</v>
      </c>
      <c r="I42" s="52">
        <f>I35+I41</f>
        <v>-54260016</v>
      </c>
    </row>
    <row r="43" spans="1:9" x14ac:dyDescent="0.25">
      <c r="A43" s="412" t="s">
        <v>250</v>
      </c>
      <c r="B43" s="413"/>
      <c r="C43" s="413"/>
      <c r="D43" s="413"/>
      <c r="E43" s="413"/>
      <c r="F43" s="413"/>
      <c r="G43" s="413"/>
      <c r="H43" s="413"/>
      <c r="I43" s="414"/>
    </row>
    <row r="44" spans="1:9" ht="12.75" customHeight="1" x14ac:dyDescent="0.25">
      <c r="A44" s="415" t="s">
        <v>251</v>
      </c>
      <c r="B44" s="416"/>
      <c r="C44" s="416"/>
      <c r="D44" s="416"/>
      <c r="E44" s="416"/>
      <c r="F44" s="417"/>
      <c r="G44" s="21">
        <v>35</v>
      </c>
      <c r="H44" s="49">
        <v>126047880</v>
      </c>
      <c r="I44" s="50">
        <v>27800000</v>
      </c>
    </row>
    <row r="45" spans="1:9" ht="27.6" customHeight="1" x14ac:dyDescent="0.25">
      <c r="A45" s="391" t="s">
        <v>252</v>
      </c>
      <c r="B45" s="392"/>
      <c r="C45" s="392"/>
      <c r="D45" s="392"/>
      <c r="E45" s="392"/>
      <c r="F45" s="393"/>
      <c r="G45" s="22">
        <v>36</v>
      </c>
      <c r="H45" s="50">
        <v>0</v>
      </c>
      <c r="I45" s="50">
        <v>0</v>
      </c>
    </row>
    <row r="46" spans="1:9" ht="12.75" customHeight="1" x14ac:dyDescent="0.25">
      <c r="A46" s="391" t="s">
        <v>253</v>
      </c>
      <c r="B46" s="392"/>
      <c r="C46" s="392"/>
      <c r="D46" s="392"/>
      <c r="E46" s="392"/>
      <c r="F46" s="393"/>
      <c r="G46" s="22">
        <v>37</v>
      </c>
      <c r="H46" s="50">
        <v>0</v>
      </c>
      <c r="I46" s="50">
        <v>0</v>
      </c>
    </row>
    <row r="47" spans="1:9" ht="12.75" customHeight="1" x14ac:dyDescent="0.25">
      <c r="A47" s="391" t="s">
        <v>254</v>
      </c>
      <c r="B47" s="392"/>
      <c r="C47" s="392"/>
      <c r="D47" s="392"/>
      <c r="E47" s="392"/>
      <c r="F47" s="393"/>
      <c r="G47" s="22">
        <v>38</v>
      </c>
      <c r="H47" s="50">
        <v>0</v>
      </c>
      <c r="I47" s="50">
        <v>0</v>
      </c>
    </row>
    <row r="48" spans="1:9" ht="25.95" customHeight="1" x14ac:dyDescent="0.25">
      <c r="A48" s="400" t="s">
        <v>255</v>
      </c>
      <c r="B48" s="401"/>
      <c r="C48" s="401"/>
      <c r="D48" s="401"/>
      <c r="E48" s="401"/>
      <c r="F48" s="402"/>
      <c r="G48" s="17">
        <v>39</v>
      </c>
      <c r="H48" s="51">
        <f>H44+H45+H46+H47</f>
        <v>126047880</v>
      </c>
      <c r="I48" s="51">
        <f>I44+I45+I46+I47</f>
        <v>27800000</v>
      </c>
    </row>
    <row r="49" spans="1:9" ht="24.6" customHeight="1" x14ac:dyDescent="0.25">
      <c r="A49" s="391" t="s">
        <v>387</v>
      </c>
      <c r="B49" s="392"/>
      <c r="C49" s="392"/>
      <c r="D49" s="392"/>
      <c r="E49" s="392"/>
      <c r="F49" s="393"/>
      <c r="G49" s="22">
        <v>40</v>
      </c>
      <c r="H49" s="50">
        <v>0</v>
      </c>
      <c r="I49" s="50">
        <v>0</v>
      </c>
    </row>
    <row r="50" spans="1:9" ht="12.75" customHeight="1" x14ac:dyDescent="0.25">
      <c r="A50" s="391" t="s">
        <v>256</v>
      </c>
      <c r="B50" s="392"/>
      <c r="C50" s="392"/>
      <c r="D50" s="392"/>
      <c r="E50" s="392"/>
      <c r="F50" s="393"/>
      <c r="G50" s="22">
        <v>41</v>
      </c>
      <c r="H50" s="50">
        <v>0</v>
      </c>
      <c r="I50" s="50">
        <v>0</v>
      </c>
    </row>
    <row r="51" spans="1:9" ht="12.75" customHeight="1" x14ac:dyDescent="0.25">
      <c r="A51" s="391" t="s">
        <v>257</v>
      </c>
      <c r="B51" s="392"/>
      <c r="C51" s="392"/>
      <c r="D51" s="392"/>
      <c r="E51" s="392"/>
      <c r="F51" s="393"/>
      <c r="G51" s="22">
        <v>42</v>
      </c>
      <c r="H51" s="50">
        <v>0</v>
      </c>
      <c r="I51" s="50">
        <v>0</v>
      </c>
    </row>
    <row r="52" spans="1:9" ht="26.4" customHeight="1" x14ac:dyDescent="0.25">
      <c r="A52" s="391" t="s">
        <v>258</v>
      </c>
      <c r="B52" s="392"/>
      <c r="C52" s="392"/>
      <c r="D52" s="392"/>
      <c r="E52" s="392"/>
      <c r="F52" s="393"/>
      <c r="G52" s="22">
        <v>43</v>
      </c>
      <c r="H52" s="50">
        <v>0</v>
      </c>
      <c r="I52" s="50">
        <v>0</v>
      </c>
    </row>
    <row r="53" spans="1:9" ht="12.75" customHeight="1" x14ac:dyDescent="0.25">
      <c r="A53" s="391" t="s">
        <v>259</v>
      </c>
      <c r="B53" s="392"/>
      <c r="C53" s="392"/>
      <c r="D53" s="392"/>
      <c r="E53" s="392"/>
      <c r="F53" s="393"/>
      <c r="G53" s="22">
        <v>44</v>
      </c>
      <c r="H53" s="50">
        <v>0</v>
      </c>
      <c r="I53" s="50">
        <v>0</v>
      </c>
    </row>
    <row r="54" spans="1:9" ht="27.6" customHeight="1" x14ac:dyDescent="0.25">
      <c r="A54" s="400" t="s">
        <v>260</v>
      </c>
      <c r="B54" s="401"/>
      <c r="C54" s="401"/>
      <c r="D54" s="401"/>
      <c r="E54" s="401"/>
      <c r="F54" s="402"/>
      <c r="G54" s="17">
        <v>45</v>
      </c>
      <c r="H54" s="51">
        <f>H49+H50+H51+H52+H53</f>
        <v>0</v>
      </c>
      <c r="I54" s="51">
        <f>I49+I50+I51+I52+I53</f>
        <v>0</v>
      </c>
    </row>
    <row r="55" spans="1:9" ht="27.6" customHeight="1" x14ac:dyDescent="0.25">
      <c r="A55" s="421" t="s">
        <v>261</v>
      </c>
      <c r="B55" s="422"/>
      <c r="C55" s="422"/>
      <c r="D55" s="422"/>
      <c r="E55" s="422"/>
      <c r="F55" s="423"/>
      <c r="G55" s="17">
        <v>46</v>
      </c>
      <c r="H55" s="51">
        <f>H48+H54</f>
        <v>126047880</v>
      </c>
      <c r="I55" s="51">
        <f>I48+I54</f>
        <v>27800000</v>
      </c>
    </row>
    <row r="56" spans="1:9" x14ac:dyDescent="0.25">
      <c r="A56" s="327" t="s">
        <v>262</v>
      </c>
      <c r="B56" s="328"/>
      <c r="C56" s="328"/>
      <c r="D56" s="328"/>
      <c r="E56" s="328"/>
      <c r="F56" s="329"/>
      <c r="G56" s="22">
        <v>47</v>
      </c>
      <c r="H56" s="50">
        <v>0</v>
      </c>
      <c r="I56" s="50">
        <v>0</v>
      </c>
    </row>
    <row r="57" spans="1:9" ht="27" customHeight="1" x14ac:dyDescent="0.25">
      <c r="A57" s="421" t="s">
        <v>263</v>
      </c>
      <c r="B57" s="422"/>
      <c r="C57" s="422"/>
      <c r="D57" s="422"/>
      <c r="E57" s="422"/>
      <c r="F57" s="423"/>
      <c r="G57" s="17">
        <v>48</v>
      </c>
      <c r="H57" s="51">
        <f>H27+H42+H55+H56</f>
        <v>32594530</v>
      </c>
      <c r="I57" s="51">
        <f>I27+I42+I55+I56</f>
        <v>-35231969</v>
      </c>
    </row>
    <row r="58" spans="1:9" ht="15.6" customHeight="1" x14ac:dyDescent="0.25">
      <c r="A58" s="424" t="s">
        <v>264</v>
      </c>
      <c r="B58" s="425"/>
      <c r="C58" s="425"/>
      <c r="D58" s="425"/>
      <c r="E58" s="425"/>
      <c r="F58" s="426"/>
      <c r="G58" s="22">
        <v>49</v>
      </c>
      <c r="H58" s="50">
        <v>5395665</v>
      </c>
      <c r="I58" s="50">
        <v>37990195</v>
      </c>
    </row>
    <row r="59" spans="1:9" ht="28.95" customHeight="1" x14ac:dyDescent="0.25">
      <c r="A59" s="418" t="s">
        <v>265</v>
      </c>
      <c r="B59" s="419"/>
      <c r="C59" s="419"/>
      <c r="D59" s="419"/>
      <c r="E59" s="419"/>
      <c r="F59" s="420"/>
      <c r="G59" s="18">
        <v>50</v>
      </c>
      <c r="H59" s="52">
        <f>H57+H58</f>
        <v>37990195</v>
      </c>
      <c r="I59" s="52">
        <f>I57+I58</f>
        <v>2758226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6" zoomScale="110" zoomScaleNormal="100" workbookViewId="0">
      <selection activeCell="H50" sqref="H50:I50"/>
    </sheetView>
  </sheetViews>
  <sheetFormatPr defaultRowHeight="13.2" x14ac:dyDescent="0.25"/>
  <cols>
    <col min="1" max="7" width="9.109375" style="11"/>
    <col min="8" max="9" width="14.88671875" style="53"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371" t="s">
        <v>266</v>
      </c>
      <c r="B1" s="390"/>
      <c r="C1" s="390"/>
      <c r="D1" s="390"/>
      <c r="E1" s="390"/>
      <c r="F1" s="390"/>
      <c r="G1" s="390"/>
      <c r="H1" s="390"/>
      <c r="I1" s="390"/>
    </row>
    <row r="2" spans="1:9" ht="12.75" customHeight="1" x14ac:dyDescent="0.25">
      <c r="A2" s="370" t="s">
        <v>409</v>
      </c>
      <c r="B2" s="336"/>
      <c r="C2" s="336"/>
      <c r="D2" s="336"/>
      <c r="E2" s="336"/>
      <c r="F2" s="336"/>
      <c r="G2" s="336"/>
      <c r="H2" s="336"/>
      <c r="I2" s="336"/>
    </row>
    <row r="3" spans="1:9" x14ac:dyDescent="0.25">
      <c r="A3" s="398" t="s">
        <v>361</v>
      </c>
      <c r="B3" s="432"/>
      <c r="C3" s="432"/>
      <c r="D3" s="432"/>
      <c r="E3" s="432"/>
      <c r="F3" s="432"/>
      <c r="G3" s="432"/>
      <c r="H3" s="432"/>
      <c r="I3" s="432"/>
    </row>
    <row r="4" spans="1:9" x14ac:dyDescent="0.25">
      <c r="A4" s="394" t="s">
        <v>410</v>
      </c>
      <c r="B4" s="340"/>
      <c r="C4" s="340"/>
      <c r="D4" s="340"/>
      <c r="E4" s="340"/>
      <c r="F4" s="340"/>
      <c r="G4" s="340"/>
      <c r="H4" s="340"/>
      <c r="I4" s="341"/>
    </row>
    <row r="5" spans="1:9" ht="22.8" thickBot="1" x14ac:dyDescent="0.3">
      <c r="A5" s="406" t="s">
        <v>2</v>
      </c>
      <c r="B5" s="407"/>
      <c r="C5" s="407"/>
      <c r="D5" s="407"/>
      <c r="E5" s="407"/>
      <c r="F5" s="408"/>
      <c r="G5" s="12" t="s">
        <v>115</v>
      </c>
      <c r="H5" s="45" t="s">
        <v>377</v>
      </c>
      <c r="I5" s="45" t="s">
        <v>353</v>
      </c>
    </row>
    <row r="6" spans="1:9" x14ac:dyDescent="0.25">
      <c r="A6" s="409">
        <v>1</v>
      </c>
      <c r="B6" s="410"/>
      <c r="C6" s="410"/>
      <c r="D6" s="410"/>
      <c r="E6" s="410"/>
      <c r="F6" s="411"/>
      <c r="G6" s="14">
        <v>2</v>
      </c>
      <c r="H6" s="20" t="s">
        <v>215</v>
      </c>
      <c r="I6" s="20" t="s">
        <v>216</v>
      </c>
    </row>
    <row r="7" spans="1:9" x14ac:dyDescent="0.25">
      <c r="A7" s="412" t="s">
        <v>217</v>
      </c>
      <c r="B7" s="428"/>
      <c r="C7" s="428"/>
      <c r="D7" s="428"/>
      <c r="E7" s="428"/>
      <c r="F7" s="428"/>
      <c r="G7" s="428"/>
      <c r="H7" s="428"/>
      <c r="I7" s="429"/>
    </row>
    <row r="8" spans="1:9" x14ac:dyDescent="0.25">
      <c r="A8" s="431" t="s">
        <v>267</v>
      </c>
      <c r="B8" s="431"/>
      <c r="C8" s="431"/>
      <c r="D8" s="431"/>
      <c r="E8" s="431"/>
      <c r="F8" s="431"/>
      <c r="G8" s="15">
        <v>1</v>
      </c>
      <c r="H8" s="49">
        <v>0</v>
      </c>
      <c r="I8" s="49">
        <v>0</v>
      </c>
    </row>
    <row r="9" spans="1:9" x14ac:dyDescent="0.25">
      <c r="A9" s="374" t="s">
        <v>268</v>
      </c>
      <c r="B9" s="374"/>
      <c r="C9" s="374"/>
      <c r="D9" s="374"/>
      <c r="E9" s="374"/>
      <c r="F9" s="374"/>
      <c r="G9" s="16">
        <v>2</v>
      </c>
      <c r="H9" s="50">
        <v>0</v>
      </c>
      <c r="I9" s="50">
        <v>0</v>
      </c>
    </row>
    <row r="10" spans="1:9" x14ac:dyDescent="0.25">
      <c r="A10" s="374" t="s">
        <v>269</v>
      </c>
      <c r="B10" s="374"/>
      <c r="C10" s="374"/>
      <c r="D10" s="374"/>
      <c r="E10" s="374"/>
      <c r="F10" s="374"/>
      <c r="G10" s="16">
        <v>3</v>
      </c>
      <c r="H10" s="50">
        <v>0</v>
      </c>
      <c r="I10" s="50">
        <v>0</v>
      </c>
    </row>
    <row r="11" spans="1:9" x14ac:dyDescent="0.25">
      <c r="A11" s="374" t="s">
        <v>270</v>
      </c>
      <c r="B11" s="374"/>
      <c r="C11" s="374"/>
      <c r="D11" s="374"/>
      <c r="E11" s="374"/>
      <c r="F11" s="374"/>
      <c r="G11" s="16">
        <v>4</v>
      </c>
      <c r="H11" s="50">
        <v>0</v>
      </c>
      <c r="I11" s="50">
        <v>0</v>
      </c>
    </row>
    <row r="12" spans="1:9" x14ac:dyDescent="0.25">
      <c r="A12" s="374" t="s">
        <v>271</v>
      </c>
      <c r="B12" s="374"/>
      <c r="C12" s="374"/>
      <c r="D12" s="374"/>
      <c r="E12" s="374"/>
      <c r="F12" s="374"/>
      <c r="G12" s="16">
        <v>5</v>
      </c>
      <c r="H12" s="50">
        <v>0</v>
      </c>
      <c r="I12" s="50">
        <v>0</v>
      </c>
    </row>
    <row r="13" spans="1:9" x14ac:dyDescent="0.25">
      <c r="A13" s="374" t="s">
        <v>272</v>
      </c>
      <c r="B13" s="374"/>
      <c r="C13" s="374"/>
      <c r="D13" s="374"/>
      <c r="E13" s="374"/>
      <c r="F13" s="374"/>
      <c r="G13" s="16">
        <v>6</v>
      </c>
      <c r="H13" s="50">
        <v>0</v>
      </c>
      <c r="I13" s="50">
        <v>0</v>
      </c>
    </row>
    <row r="14" spans="1:9" x14ac:dyDescent="0.25">
      <c r="A14" s="374" t="s">
        <v>273</v>
      </c>
      <c r="B14" s="374"/>
      <c r="C14" s="374"/>
      <c r="D14" s="374"/>
      <c r="E14" s="374"/>
      <c r="F14" s="374"/>
      <c r="G14" s="16">
        <v>7</v>
      </c>
      <c r="H14" s="50">
        <v>0</v>
      </c>
      <c r="I14" s="50">
        <v>0</v>
      </c>
    </row>
    <row r="15" spans="1:9" x14ac:dyDescent="0.25">
      <c r="A15" s="374" t="s">
        <v>274</v>
      </c>
      <c r="B15" s="374"/>
      <c r="C15" s="374"/>
      <c r="D15" s="374"/>
      <c r="E15" s="374"/>
      <c r="F15" s="374"/>
      <c r="G15" s="16">
        <v>8</v>
      </c>
      <c r="H15" s="50">
        <v>0</v>
      </c>
      <c r="I15" s="50">
        <v>0</v>
      </c>
    </row>
    <row r="16" spans="1:9" x14ac:dyDescent="0.25">
      <c r="A16" s="384" t="s">
        <v>275</v>
      </c>
      <c r="B16" s="384"/>
      <c r="C16" s="384"/>
      <c r="D16" s="384"/>
      <c r="E16" s="384"/>
      <c r="F16" s="384"/>
      <c r="G16" s="17">
        <v>9</v>
      </c>
      <c r="H16" s="51">
        <f>SUM(H8:H15)</f>
        <v>0</v>
      </c>
      <c r="I16" s="51">
        <f>SUM(I8:I15)</f>
        <v>0</v>
      </c>
    </row>
    <row r="17" spans="1:9" x14ac:dyDescent="0.25">
      <c r="A17" s="374" t="s">
        <v>276</v>
      </c>
      <c r="B17" s="374"/>
      <c r="C17" s="374"/>
      <c r="D17" s="374"/>
      <c r="E17" s="374"/>
      <c r="F17" s="374"/>
      <c r="G17" s="16">
        <v>10</v>
      </c>
      <c r="H17" s="50">
        <v>0</v>
      </c>
      <c r="I17" s="50">
        <v>0</v>
      </c>
    </row>
    <row r="18" spans="1:9" x14ac:dyDescent="0.25">
      <c r="A18" s="374" t="s">
        <v>277</v>
      </c>
      <c r="B18" s="374"/>
      <c r="C18" s="374"/>
      <c r="D18" s="374"/>
      <c r="E18" s="374"/>
      <c r="F18" s="374"/>
      <c r="G18" s="16">
        <v>11</v>
      </c>
      <c r="H18" s="50">
        <v>0</v>
      </c>
      <c r="I18" s="50">
        <v>0</v>
      </c>
    </row>
    <row r="19" spans="1:9" ht="25.95" customHeight="1" x14ac:dyDescent="0.25">
      <c r="A19" s="430" t="s">
        <v>278</v>
      </c>
      <c r="B19" s="430"/>
      <c r="C19" s="430"/>
      <c r="D19" s="430"/>
      <c r="E19" s="430"/>
      <c r="F19" s="430"/>
      <c r="G19" s="18">
        <v>12</v>
      </c>
      <c r="H19" s="52">
        <f>H16+H17+H18</f>
        <v>0</v>
      </c>
      <c r="I19" s="52">
        <f>I16+I17+I18</f>
        <v>0</v>
      </c>
    </row>
    <row r="20" spans="1:9" x14ac:dyDescent="0.25">
      <c r="A20" s="412" t="s">
        <v>235</v>
      </c>
      <c r="B20" s="428"/>
      <c r="C20" s="428"/>
      <c r="D20" s="428"/>
      <c r="E20" s="428"/>
      <c r="F20" s="428"/>
      <c r="G20" s="428"/>
      <c r="H20" s="428"/>
      <c r="I20" s="429"/>
    </row>
    <row r="21" spans="1:9" ht="26.4" customHeight="1" x14ac:dyDescent="0.25">
      <c r="A21" s="431" t="s">
        <v>279</v>
      </c>
      <c r="B21" s="431"/>
      <c r="C21" s="431"/>
      <c r="D21" s="431"/>
      <c r="E21" s="431"/>
      <c r="F21" s="431"/>
      <c r="G21" s="15">
        <v>13</v>
      </c>
      <c r="H21" s="49">
        <v>0</v>
      </c>
      <c r="I21" s="49">
        <v>0</v>
      </c>
    </row>
    <row r="22" spans="1:9" x14ac:dyDescent="0.25">
      <c r="A22" s="374" t="s">
        <v>280</v>
      </c>
      <c r="B22" s="374"/>
      <c r="C22" s="374"/>
      <c r="D22" s="374"/>
      <c r="E22" s="374"/>
      <c r="F22" s="374"/>
      <c r="G22" s="16">
        <v>14</v>
      </c>
      <c r="H22" s="49">
        <v>0</v>
      </c>
      <c r="I22" s="49">
        <v>0</v>
      </c>
    </row>
    <row r="23" spans="1:9" x14ac:dyDescent="0.25">
      <c r="A23" s="374" t="s">
        <v>281</v>
      </c>
      <c r="B23" s="374"/>
      <c r="C23" s="374"/>
      <c r="D23" s="374"/>
      <c r="E23" s="374"/>
      <c r="F23" s="374"/>
      <c r="G23" s="16">
        <v>15</v>
      </c>
      <c r="H23" s="49">
        <v>0</v>
      </c>
      <c r="I23" s="49">
        <v>0</v>
      </c>
    </row>
    <row r="24" spans="1:9" x14ac:dyDescent="0.25">
      <c r="A24" s="374" t="s">
        <v>282</v>
      </c>
      <c r="B24" s="374"/>
      <c r="C24" s="374"/>
      <c r="D24" s="374"/>
      <c r="E24" s="374"/>
      <c r="F24" s="374"/>
      <c r="G24" s="16">
        <v>16</v>
      </c>
      <c r="H24" s="49">
        <v>0</v>
      </c>
      <c r="I24" s="49">
        <v>0</v>
      </c>
    </row>
    <row r="25" spans="1:9" x14ac:dyDescent="0.25">
      <c r="A25" s="374" t="s">
        <v>283</v>
      </c>
      <c r="B25" s="374"/>
      <c r="C25" s="374"/>
      <c r="D25" s="374"/>
      <c r="E25" s="374"/>
      <c r="F25" s="374"/>
      <c r="G25" s="16">
        <v>17</v>
      </c>
      <c r="H25" s="49">
        <v>0</v>
      </c>
      <c r="I25" s="49">
        <v>0</v>
      </c>
    </row>
    <row r="26" spans="1:9" x14ac:dyDescent="0.25">
      <c r="A26" s="374" t="s">
        <v>284</v>
      </c>
      <c r="B26" s="374"/>
      <c r="C26" s="374"/>
      <c r="D26" s="374"/>
      <c r="E26" s="374"/>
      <c r="F26" s="374"/>
      <c r="G26" s="16">
        <v>18</v>
      </c>
      <c r="H26" s="49">
        <v>0</v>
      </c>
      <c r="I26" s="49">
        <v>0</v>
      </c>
    </row>
    <row r="27" spans="1:9" ht="25.2" customHeight="1" x14ac:dyDescent="0.25">
      <c r="A27" s="384" t="s">
        <v>285</v>
      </c>
      <c r="B27" s="384"/>
      <c r="C27" s="384"/>
      <c r="D27" s="384"/>
      <c r="E27" s="384"/>
      <c r="F27" s="384"/>
      <c r="G27" s="17">
        <v>19</v>
      </c>
      <c r="H27" s="51">
        <f>SUM(H21:H26)</f>
        <v>0</v>
      </c>
      <c r="I27" s="51">
        <f>SUM(I21:I26)</f>
        <v>0</v>
      </c>
    </row>
    <row r="28" spans="1:9" ht="21" customHeight="1" x14ac:dyDescent="0.25">
      <c r="A28" s="374" t="s">
        <v>286</v>
      </c>
      <c r="B28" s="374"/>
      <c r="C28" s="374"/>
      <c r="D28" s="374"/>
      <c r="E28" s="374"/>
      <c r="F28" s="374"/>
      <c r="G28" s="16">
        <v>20</v>
      </c>
      <c r="H28" s="49">
        <v>0</v>
      </c>
      <c r="I28" s="49">
        <v>0</v>
      </c>
    </row>
    <row r="29" spans="1:9" x14ac:dyDescent="0.25">
      <c r="A29" s="374" t="s">
        <v>287</v>
      </c>
      <c r="B29" s="374"/>
      <c r="C29" s="374"/>
      <c r="D29" s="374"/>
      <c r="E29" s="374"/>
      <c r="F29" s="374"/>
      <c r="G29" s="16">
        <v>21</v>
      </c>
      <c r="H29" s="49">
        <v>0</v>
      </c>
      <c r="I29" s="49">
        <v>0</v>
      </c>
    </row>
    <row r="30" spans="1:9" x14ac:dyDescent="0.25">
      <c r="A30" s="374" t="s">
        <v>288</v>
      </c>
      <c r="B30" s="374"/>
      <c r="C30" s="374"/>
      <c r="D30" s="374"/>
      <c r="E30" s="374"/>
      <c r="F30" s="374"/>
      <c r="G30" s="16">
        <v>22</v>
      </c>
      <c r="H30" s="49">
        <v>0</v>
      </c>
      <c r="I30" s="49">
        <v>0</v>
      </c>
    </row>
    <row r="31" spans="1:9" x14ac:dyDescent="0.25">
      <c r="A31" s="374" t="s">
        <v>289</v>
      </c>
      <c r="B31" s="374"/>
      <c r="C31" s="374"/>
      <c r="D31" s="374"/>
      <c r="E31" s="374"/>
      <c r="F31" s="374"/>
      <c r="G31" s="16">
        <v>23</v>
      </c>
      <c r="H31" s="49">
        <v>0</v>
      </c>
      <c r="I31" s="49">
        <v>0</v>
      </c>
    </row>
    <row r="32" spans="1:9" x14ac:dyDescent="0.25">
      <c r="A32" s="374" t="s">
        <v>290</v>
      </c>
      <c r="B32" s="374"/>
      <c r="C32" s="374"/>
      <c r="D32" s="374"/>
      <c r="E32" s="374"/>
      <c r="F32" s="374"/>
      <c r="G32" s="16">
        <v>24</v>
      </c>
      <c r="H32" s="49">
        <v>0</v>
      </c>
      <c r="I32" s="49">
        <v>0</v>
      </c>
    </row>
    <row r="33" spans="1:9" ht="28.95" customHeight="1" x14ac:dyDescent="0.25">
      <c r="A33" s="384" t="s">
        <v>291</v>
      </c>
      <c r="B33" s="384"/>
      <c r="C33" s="384"/>
      <c r="D33" s="384"/>
      <c r="E33" s="384"/>
      <c r="F33" s="384"/>
      <c r="G33" s="17">
        <v>25</v>
      </c>
      <c r="H33" s="51">
        <f>SUM(H28:H32)</f>
        <v>0</v>
      </c>
      <c r="I33" s="51">
        <f>SUM(I28:I32)</f>
        <v>0</v>
      </c>
    </row>
    <row r="34" spans="1:9" ht="26.4" customHeight="1" x14ac:dyDescent="0.25">
      <c r="A34" s="430" t="s">
        <v>292</v>
      </c>
      <c r="B34" s="430"/>
      <c r="C34" s="430"/>
      <c r="D34" s="430"/>
      <c r="E34" s="430"/>
      <c r="F34" s="430"/>
      <c r="G34" s="18">
        <v>26</v>
      </c>
      <c r="H34" s="52">
        <f>H27+H33</f>
        <v>0</v>
      </c>
      <c r="I34" s="52">
        <f>I27+I33</f>
        <v>0</v>
      </c>
    </row>
    <row r="35" spans="1:9" x14ac:dyDescent="0.25">
      <c r="A35" s="412" t="s">
        <v>250</v>
      </c>
      <c r="B35" s="428"/>
      <c r="C35" s="428"/>
      <c r="D35" s="428"/>
      <c r="E35" s="428"/>
      <c r="F35" s="428"/>
      <c r="G35" s="428">
        <v>0</v>
      </c>
      <c r="H35" s="428"/>
      <c r="I35" s="429"/>
    </row>
    <row r="36" spans="1:9" x14ac:dyDescent="0.25">
      <c r="A36" s="427" t="s">
        <v>293</v>
      </c>
      <c r="B36" s="427"/>
      <c r="C36" s="427"/>
      <c r="D36" s="427"/>
      <c r="E36" s="427"/>
      <c r="F36" s="427"/>
      <c r="G36" s="15">
        <v>27</v>
      </c>
      <c r="H36" s="49">
        <v>0</v>
      </c>
      <c r="I36" s="49">
        <v>0</v>
      </c>
    </row>
    <row r="37" spans="1:9" ht="21.6" customHeight="1" x14ac:dyDescent="0.25">
      <c r="A37" s="321" t="s">
        <v>294</v>
      </c>
      <c r="B37" s="321"/>
      <c r="C37" s="321"/>
      <c r="D37" s="321"/>
      <c r="E37" s="321"/>
      <c r="F37" s="321"/>
      <c r="G37" s="16">
        <v>28</v>
      </c>
      <c r="H37" s="49">
        <v>0</v>
      </c>
      <c r="I37" s="49">
        <v>0</v>
      </c>
    </row>
    <row r="38" spans="1:9" x14ac:dyDescent="0.25">
      <c r="A38" s="321" t="s">
        <v>295</v>
      </c>
      <c r="B38" s="321"/>
      <c r="C38" s="321"/>
      <c r="D38" s="321"/>
      <c r="E38" s="321"/>
      <c r="F38" s="321"/>
      <c r="G38" s="16">
        <v>29</v>
      </c>
      <c r="H38" s="49">
        <v>0</v>
      </c>
      <c r="I38" s="49">
        <v>0</v>
      </c>
    </row>
    <row r="39" spans="1:9" x14ac:dyDescent="0.25">
      <c r="A39" s="321" t="s">
        <v>296</v>
      </c>
      <c r="B39" s="321"/>
      <c r="C39" s="321"/>
      <c r="D39" s="321"/>
      <c r="E39" s="321"/>
      <c r="F39" s="321"/>
      <c r="G39" s="16">
        <v>30</v>
      </c>
      <c r="H39" s="49">
        <v>0</v>
      </c>
      <c r="I39" s="49">
        <v>0</v>
      </c>
    </row>
    <row r="40" spans="1:9" ht="26.4" customHeight="1" x14ac:dyDescent="0.25">
      <c r="A40" s="384" t="s">
        <v>297</v>
      </c>
      <c r="B40" s="384"/>
      <c r="C40" s="384"/>
      <c r="D40" s="384"/>
      <c r="E40" s="384"/>
      <c r="F40" s="384"/>
      <c r="G40" s="17">
        <v>31</v>
      </c>
      <c r="H40" s="51">
        <f>H39+H38+H37+H36</f>
        <v>0</v>
      </c>
      <c r="I40" s="51">
        <f>I39+I38+I37+I36</f>
        <v>0</v>
      </c>
    </row>
    <row r="41" spans="1:9" ht="22.95" customHeight="1" x14ac:dyDescent="0.25">
      <c r="A41" s="321" t="s">
        <v>298</v>
      </c>
      <c r="B41" s="321"/>
      <c r="C41" s="321"/>
      <c r="D41" s="321"/>
      <c r="E41" s="321"/>
      <c r="F41" s="321"/>
      <c r="G41" s="16">
        <v>32</v>
      </c>
      <c r="H41" s="49">
        <v>0</v>
      </c>
      <c r="I41" s="49">
        <v>0</v>
      </c>
    </row>
    <row r="42" spans="1:9" x14ac:dyDescent="0.25">
      <c r="A42" s="321" t="s">
        <v>299</v>
      </c>
      <c r="B42" s="321"/>
      <c r="C42" s="321"/>
      <c r="D42" s="321"/>
      <c r="E42" s="321"/>
      <c r="F42" s="321"/>
      <c r="G42" s="16">
        <v>33</v>
      </c>
      <c r="H42" s="49">
        <v>0</v>
      </c>
      <c r="I42" s="49">
        <v>0</v>
      </c>
    </row>
    <row r="43" spans="1:9" x14ac:dyDescent="0.25">
      <c r="A43" s="321" t="s">
        <v>300</v>
      </c>
      <c r="B43" s="321"/>
      <c r="C43" s="321"/>
      <c r="D43" s="321"/>
      <c r="E43" s="321"/>
      <c r="F43" s="321"/>
      <c r="G43" s="16">
        <v>34</v>
      </c>
      <c r="H43" s="49">
        <v>0</v>
      </c>
      <c r="I43" s="49">
        <v>0</v>
      </c>
    </row>
    <row r="44" spans="1:9" ht="25.2" customHeight="1" x14ac:dyDescent="0.25">
      <c r="A44" s="321" t="s">
        <v>301</v>
      </c>
      <c r="B44" s="321"/>
      <c r="C44" s="321"/>
      <c r="D44" s="321"/>
      <c r="E44" s="321"/>
      <c r="F44" s="321"/>
      <c r="G44" s="16">
        <v>35</v>
      </c>
      <c r="H44" s="49">
        <v>0</v>
      </c>
      <c r="I44" s="49">
        <v>0</v>
      </c>
    </row>
    <row r="45" spans="1:9" x14ac:dyDescent="0.25">
      <c r="A45" s="321" t="s">
        <v>302</v>
      </c>
      <c r="B45" s="321"/>
      <c r="C45" s="321"/>
      <c r="D45" s="321"/>
      <c r="E45" s="321"/>
      <c r="F45" s="321"/>
      <c r="G45" s="16">
        <v>36</v>
      </c>
      <c r="H45" s="49">
        <v>0</v>
      </c>
      <c r="I45" s="49">
        <v>0</v>
      </c>
    </row>
    <row r="46" spans="1:9" ht="25.2" customHeight="1" x14ac:dyDescent="0.25">
      <c r="A46" s="384" t="s">
        <v>303</v>
      </c>
      <c r="B46" s="384"/>
      <c r="C46" s="384"/>
      <c r="D46" s="384"/>
      <c r="E46" s="384"/>
      <c r="F46" s="384"/>
      <c r="G46" s="17">
        <v>37</v>
      </c>
      <c r="H46" s="51">
        <f>H45+H44+H43+H42+H41</f>
        <v>0</v>
      </c>
      <c r="I46" s="51">
        <f>I45+I44+I43+I42+I41</f>
        <v>0</v>
      </c>
    </row>
    <row r="47" spans="1:9" ht="28.2" customHeight="1" x14ac:dyDescent="0.25">
      <c r="A47" s="376" t="s">
        <v>304</v>
      </c>
      <c r="B47" s="376"/>
      <c r="C47" s="376"/>
      <c r="D47" s="376"/>
      <c r="E47" s="376"/>
      <c r="F47" s="376"/>
      <c r="G47" s="17">
        <v>38</v>
      </c>
      <c r="H47" s="51">
        <f>H46+H40</f>
        <v>0</v>
      </c>
      <c r="I47" s="51">
        <f>I46+I40</f>
        <v>0</v>
      </c>
    </row>
    <row r="48" spans="1:9" x14ac:dyDescent="0.25">
      <c r="A48" s="374" t="s">
        <v>305</v>
      </c>
      <c r="B48" s="374"/>
      <c r="C48" s="374"/>
      <c r="D48" s="374"/>
      <c r="E48" s="374"/>
      <c r="F48" s="374"/>
      <c r="G48" s="16">
        <v>39</v>
      </c>
      <c r="H48" s="49">
        <v>0</v>
      </c>
      <c r="I48" s="49">
        <v>0</v>
      </c>
    </row>
    <row r="49" spans="1:9" ht="24.6" customHeight="1" x14ac:dyDescent="0.25">
      <c r="A49" s="376" t="s">
        <v>306</v>
      </c>
      <c r="B49" s="376"/>
      <c r="C49" s="376"/>
      <c r="D49" s="376"/>
      <c r="E49" s="376"/>
      <c r="F49" s="376"/>
      <c r="G49" s="17">
        <v>40</v>
      </c>
      <c r="H49" s="51">
        <f>H19+H34+H47+H48</f>
        <v>0</v>
      </c>
      <c r="I49" s="51">
        <f>I19+I34+I47+I48</f>
        <v>0</v>
      </c>
    </row>
    <row r="50" spans="1:9" x14ac:dyDescent="0.25">
      <c r="A50" s="434" t="s">
        <v>264</v>
      </c>
      <c r="B50" s="434"/>
      <c r="C50" s="434"/>
      <c r="D50" s="434"/>
      <c r="E50" s="434"/>
      <c r="F50" s="434"/>
      <c r="G50" s="16">
        <v>41</v>
      </c>
      <c r="H50" s="49">
        <v>0</v>
      </c>
      <c r="I50" s="49">
        <v>0</v>
      </c>
    </row>
    <row r="51" spans="1:9" ht="28.95" customHeight="1" x14ac:dyDescent="0.25">
      <c r="A51" s="433" t="s">
        <v>307</v>
      </c>
      <c r="B51" s="433"/>
      <c r="C51" s="433"/>
      <c r="D51" s="433"/>
      <c r="E51" s="433"/>
      <c r="F51" s="433"/>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topLeftCell="A34" zoomScale="70" zoomScaleNormal="70" zoomScaleSheetLayoutView="80" workbookViewId="0">
      <selection activeCell="U61" sqref="U61"/>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7"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435" t="s">
        <v>308</v>
      </c>
      <c r="B1" s="436"/>
      <c r="C1" s="436"/>
      <c r="D1" s="436"/>
      <c r="E1" s="436"/>
      <c r="F1" s="436"/>
      <c r="G1" s="436"/>
      <c r="H1" s="436"/>
      <c r="I1" s="436"/>
      <c r="J1" s="436"/>
      <c r="K1" s="66"/>
    </row>
    <row r="2" spans="1:23" ht="15.6" x14ac:dyDescent="0.25">
      <c r="A2" s="3"/>
      <c r="B2" s="4"/>
      <c r="C2" s="437" t="s">
        <v>309</v>
      </c>
      <c r="D2" s="437"/>
      <c r="E2" s="5">
        <v>43831</v>
      </c>
      <c r="F2" s="6" t="s">
        <v>0</v>
      </c>
      <c r="G2" s="5">
        <v>44196</v>
      </c>
      <c r="H2" s="68"/>
      <c r="I2" s="68"/>
      <c r="J2" s="68"/>
      <c r="K2" s="69"/>
      <c r="V2" s="70" t="s">
        <v>361</v>
      </c>
    </row>
    <row r="3" spans="1:23" ht="13.5" customHeight="1" thickBot="1" x14ac:dyDescent="0.3">
      <c r="A3" s="440" t="s">
        <v>310</v>
      </c>
      <c r="B3" s="441"/>
      <c r="C3" s="441"/>
      <c r="D3" s="441"/>
      <c r="E3" s="441"/>
      <c r="F3" s="441"/>
      <c r="G3" s="444" t="s">
        <v>3</v>
      </c>
      <c r="H3" s="446" t="s">
        <v>311</v>
      </c>
      <c r="I3" s="446"/>
      <c r="J3" s="446"/>
      <c r="K3" s="446"/>
      <c r="L3" s="446"/>
      <c r="M3" s="446"/>
      <c r="N3" s="446"/>
      <c r="O3" s="446"/>
      <c r="P3" s="446"/>
      <c r="Q3" s="446"/>
      <c r="R3" s="446"/>
      <c r="S3" s="446"/>
      <c r="T3" s="446"/>
      <c r="U3" s="446"/>
      <c r="V3" s="446" t="s">
        <v>312</v>
      </c>
      <c r="W3" s="448" t="s">
        <v>313</v>
      </c>
    </row>
    <row r="4" spans="1:23" ht="51.6" thickBot="1" x14ac:dyDescent="0.3">
      <c r="A4" s="442"/>
      <c r="B4" s="443"/>
      <c r="C4" s="443"/>
      <c r="D4" s="443"/>
      <c r="E4" s="443"/>
      <c r="F4" s="443"/>
      <c r="G4" s="445"/>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447"/>
      <c r="W4" s="449"/>
    </row>
    <row r="5" spans="1:23" ht="20.399999999999999" x14ac:dyDescent="0.25">
      <c r="A5" s="450">
        <v>1</v>
      </c>
      <c r="B5" s="451"/>
      <c r="C5" s="451"/>
      <c r="D5" s="451"/>
      <c r="E5" s="451"/>
      <c r="F5" s="451"/>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5">
      <c r="A6" s="452" t="s">
        <v>328</v>
      </c>
      <c r="B6" s="452"/>
      <c r="C6" s="452"/>
      <c r="D6" s="452"/>
      <c r="E6" s="452"/>
      <c r="F6" s="452"/>
      <c r="G6" s="452"/>
      <c r="H6" s="452"/>
      <c r="I6" s="452"/>
      <c r="J6" s="452"/>
      <c r="K6" s="452"/>
      <c r="L6" s="452"/>
      <c r="M6" s="452"/>
      <c r="N6" s="453"/>
      <c r="O6" s="453"/>
      <c r="P6" s="453"/>
      <c r="Q6" s="453"/>
      <c r="R6" s="453"/>
      <c r="S6" s="453"/>
      <c r="T6" s="453"/>
      <c r="U6" s="453"/>
      <c r="V6" s="453"/>
      <c r="W6" s="454"/>
    </row>
    <row r="7" spans="1:23" x14ac:dyDescent="0.25">
      <c r="A7" s="455" t="s">
        <v>378</v>
      </c>
      <c r="B7" s="455"/>
      <c r="C7" s="455"/>
      <c r="D7" s="455"/>
      <c r="E7" s="455"/>
      <c r="F7" s="455"/>
      <c r="G7" s="8">
        <v>1</v>
      </c>
      <c r="H7" s="75">
        <v>67684000</v>
      </c>
      <c r="I7" s="75">
        <v>0</v>
      </c>
      <c r="J7" s="75">
        <v>0</v>
      </c>
      <c r="K7" s="75">
        <v>0</v>
      </c>
      <c r="L7" s="75">
        <v>0</v>
      </c>
      <c r="M7" s="75">
        <v>0</v>
      </c>
      <c r="N7" s="75">
        <v>0</v>
      </c>
      <c r="O7" s="75">
        <v>0</v>
      </c>
      <c r="P7" s="75">
        <v>0</v>
      </c>
      <c r="Q7" s="75">
        <v>0</v>
      </c>
      <c r="R7" s="75">
        <v>0</v>
      </c>
      <c r="S7" s="75">
        <v>-220334872</v>
      </c>
      <c r="T7" s="75">
        <v>0</v>
      </c>
      <c r="U7" s="76">
        <f>H7+I7+J7+K7-L7+M7+N7+O7+P7+Q7+R7+S7+T7</f>
        <v>-152650872</v>
      </c>
      <c r="V7" s="75">
        <v>0</v>
      </c>
      <c r="W7" s="76">
        <f>U7+V7</f>
        <v>-152650872</v>
      </c>
    </row>
    <row r="8" spans="1:23" x14ac:dyDescent="0.25">
      <c r="A8" s="438" t="s">
        <v>329</v>
      </c>
      <c r="B8" s="438"/>
      <c r="C8" s="438"/>
      <c r="D8" s="438"/>
      <c r="E8" s="438"/>
      <c r="F8" s="438"/>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5">
      <c r="A9" s="438" t="s">
        <v>330</v>
      </c>
      <c r="B9" s="438"/>
      <c r="C9" s="438"/>
      <c r="D9" s="438"/>
      <c r="E9" s="438"/>
      <c r="F9" s="438"/>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5">
      <c r="A10" s="439" t="s">
        <v>379</v>
      </c>
      <c r="B10" s="439"/>
      <c r="C10" s="439"/>
      <c r="D10" s="439"/>
      <c r="E10" s="439"/>
      <c r="F10" s="439"/>
      <c r="G10" s="9">
        <v>4</v>
      </c>
      <c r="H10" s="77">
        <f>H7+H8+H9</f>
        <v>67684000</v>
      </c>
      <c r="I10" s="77">
        <f t="shared" ref="I10:W10" si="2">I7+I8+I9</f>
        <v>0</v>
      </c>
      <c r="J10" s="77">
        <f t="shared" si="2"/>
        <v>0</v>
      </c>
      <c r="K10" s="77">
        <f t="shared" si="2"/>
        <v>0</v>
      </c>
      <c r="L10" s="77">
        <f t="shared" si="2"/>
        <v>0</v>
      </c>
      <c r="M10" s="77">
        <f t="shared" si="2"/>
        <v>0</v>
      </c>
      <c r="N10" s="77">
        <f t="shared" si="2"/>
        <v>0</v>
      </c>
      <c r="O10" s="77">
        <f t="shared" si="2"/>
        <v>0</v>
      </c>
      <c r="P10" s="77">
        <f t="shared" si="2"/>
        <v>0</v>
      </c>
      <c r="Q10" s="77">
        <f t="shared" si="2"/>
        <v>0</v>
      </c>
      <c r="R10" s="77">
        <f t="shared" si="2"/>
        <v>0</v>
      </c>
      <c r="S10" s="77">
        <f>S7+S8+S9</f>
        <v>-220334872</v>
      </c>
      <c r="T10" s="77">
        <f>T7+T8+T9</f>
        <v>0</v>
      </c>
      <c r="U10" s="77">
        <f t="shared" si="2"/>
        <v>-152650872</v>
      </c>
      <c r="V10" s="77">
        <f t="shared" si="2"/>
        <v>0</v>
      </c>
      <c r="W10" s="77">
        <f t="shared" si="2"/>
        <v>-152650872</v>
      </c>
    </row>
    <row r="11" spans="1:23" x14ac:dyDescent="0.25">
      <c r="A11" s="438" t="s">
        <v>331</v>
      </c>
      <c r="B11" s="438"/>
      <c r="C11" s="438"/>
      <c r="D11" s="438"/>
      <c r="E11" s="438"/>
      <c r="F11" s="438"/>
      <c r="G11" s="8">
        <v>5</v>
      </c>
      <c r="H11" s="79">
        <v>0</v>
      </c>
      <c r="I11" s="79">
        <v>0</v>
      </c>
      <c r="J11" s="79">
        <v>0</v>
      </c>
      <c r="K11" s="79">
        <v>0</v>
      </c>
      <c r="L11" s="79">
        <v>0</v>
      </c>
      <c r="M11" s="79">
        <v>0</v>
      </c>
      <c r="N11" s="79">
        <v>0</v>
      </c>
      <c r="O11" s="79">
        <v>0</v>
      </c>
      <c r="P11" s="79">
        <v>0</v>
      </c>
      <c r="Q11" s="79">
        <v>0</v>
      </c>
      <c r="R11" s="79">
        <v>0</v>
      </c>
      <c r="S11" s="79">
        <v>0</v>
      </c>
      <c r="T11" s="75">
        <v>95713107</v>
      </c>
      <c r="U11" s="76">
        <f>H11+I11+J11+K11-L11+M11+N11+O11+P11+Q11+R11+S11+T11</f>
        <v>95713107</v>
      </c>
      <c r="V11" s="75">
        <v>0</v>
      </c>
      <c r="W11" s="76">
        <f t="shared" ref="W11:W28" si="3">U11+V11</f>
        <v>95713107</v>
      </c>
    </row>
    <row r="12" spans="1:23" x14ac:dyDescent="0.25">
      <c r="A12" s="438" t="s">
        <v>332</v>
      </c>
      <c r="B12" s="438"/>
      <c r="C12" s="438"/>
      <c r="D12" s="438"/>
      <c r="E12" s="438"/>
      <c r="F12" s="438"/>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5">
      <c r="A13" s="438" t="s">
        <v>333</v>
      </c>
      <c r="B13" s="438"/>
      <c r="C13" s="438"/>
      <c r="D13" s="438"/>
      <c r="E13" s="438"/>
      <c r="F13" s="438"/>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5">
      <c r="A14" s="438" t="s">
        <v>334</v>
      </c>
      <c r="B14" s="438"/>
      <c r="C14" s="438"/>
      <c r="D14" s="438"/>
      <c r="E14" s="438"/>
      <c r="F14" s="438"/>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5">
      <c r="A15" s="438" t="s">
        <v>335</v>
      </c>
      <c r="B15" s="438"/>
      <c r="C15" s="438"/>
      <c r="D15" s="438"/>
      <c r="E15" s="438"/>
      <c r="F15" s="438"/>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5">
      <c r="A16" s="438" t="s">
        <v>336</v>
      </c>
      <c r="B16" s="438"/>
      <c r="C16" s="438"/>
      <c r="D16" s="438"/>
      <c r="E16" s="438"/>
      <c r="F16" s="438"/>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5">
      <c r="A17" s="438" t="s">
        <v>337</v>
      </c>
      <c r="B17" s="438"/>
      <c r="C17" s="438"/>
      <c r="D17" s="438"/>
      <c r="E17" s="438"/>
      <c r="F17" s="438"/>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5">
      <c r="A18" s="438" t="s">
        <v>338</v>
      </c>
      <c r="B18" s="438"/>
      <c r="C18" s="438"/>
      <c r="D18" s="438"/>
      <c r="E18" s="438"/>
      <c r="F18" s="438"/>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5">
      <c r="A19" s="438" t="s">
        <v>339</v>
      </c>
      <c r="B19" s="438"/>
      <c r="C19" s="438"/>
      <c r="D19" s="438"/>
      <c r="E19" s="438"/>
      <c r="F19" s="438"/>
      <c r="G19" s="8">
        <v>13</v>
      </c>
      <c r="H19" s="75">
        <v>0</v>
      </c>
      <c r="I19" s="75">
        <v>1120</v>
      </c>
      <c r="J19" s="75">
        <v>0</v>
      </c>
      <c r="K19" s="75">
        <v>0</v>
      </c>
      <c r="L19" s="75">
        <v>0</v>
      </c>
      <c r="M19" s="75">
        <v>0</v>
      </c>
      <c r="N19" s="75">
        <v>0</v>
      </c>
      <c r="O19" s="75">
        <v>0</v>
      </c>
      <c r="P19" s="75">
        <v>0</v>
      </c>
      <c r="Q19" s="75">
        <v>0</v>
      </c>
      <c r="R19" s="75">
        <v>0</v>
      </c>
      <c r="S19" s="75">
        <v>0</v>
      </c>
      <c r="T19" s="75">
        <v>0</v>
      </c>
      <c r="U19" s="76">
        <f t="shared" si="4"/>
        <v>1120</v>
      </c>
      <c r="V19" s="75">
        <v>0</v>
      </c>
      <c r="W19" s="76">
        <f t="shared" si="3"/>
        <v>1120</v>
      </c>
    </row>
    <row r="20" spans="1:23" x14ac:dyDescent="0.25">
      <c r="A20" s="438" t="s">
        <v>340</v>
      </c>
      <c r="B20" s="438"/>
      <c r="C20" s="438"/>
      <c r="D20" s="438"/>
      <c r="E20" s="438"/>
      <c r="F20" s="438"/>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5">
      <c r="A21" s="438" t="s">
        <v>341</v>
      </c>
      <c r="B21" s="438"/>
      <c r="C21" s="438"/>
      <c r="D21" s="438"/>
      <c r="E21" s="438"/>
      <c r="F21" s="438"/>
      <c r="G21" s="8">
        <v>15</v>
      </c>
      <c r="H21" s="75">
        <v>168273660</v>
      </c>
      <c r="I21" s="75">
        <v>0</v>
      </c>
      <c r="J21" s="75">
        <v>0</v>
      </c>
      <c r="K21" s="75">
        <v>0</v>
      </c>
      <c r="L21" s="75">
        <v>0</v>
      </c>
      <c r="M21" s="75">
        <v>0</v>
      </c>
      <c r="N21" s="75">
        <v>0</v>
      </c>
      <c r="O21" s="75">
        <v>0</v>
      </c>
      <c r="P21" s="75">
        <v>0</v>
      </c>
      <c r="Q21" s="75">
        <v>0</v>
      </c>
      <c r="R21" s="75">
        <v>0</v>
      </c>
      <c r="S21" s="75">
        <v>119551667</v>
      </c>
      <c r="T21" s="75">
        <v>0</v>
      </c>
      <c r="U21" s="76">
        <f t="shared" si="4"/>
        <v>287825327</v>
      </c>
      <c r="V21" s="75">
        <v>0</v>
      </c>
      <c r="W21" s="76">
        <f t="shared" si="3"/>
        <v>287825327</v>
      </c>
    </row>
    <row r="22" spans="1:23" ht="28.5" customHeight="1" x14ac:dyDescent="0.25">
      <c r="A22" s="438" t="s">
        <v>342</v>
      </c>
      <c r="B22" s="438"/>
      <c r="C22" s="438"/>
      <c r="D22" s="438"/>
      <c r="E22" s="438"/>
      <c r="F22" s="438"/>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5">
      <c r="A23" s="438" t="s">
        <v>343</v>
      </c>
      <c r="B23" s="438"/>
      <c r="C23" s="438"/>
      <c r="D23" s="438"/>
      <c r="E23" s="438"/>
      <c r="F23" s="438"/>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5">
      <c r="A24" s="438" t="s">
        <v>344</v>
      </c>
      <c r="B24" s="438"/>
      <c r="C24" s="438"/>
      <c r="D24" s="438"/>
      <c r="E24" s="438"/>
      <c r="F24" s="438"/>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5">
      <c r="A25" s="438" t="s">
        <v>345</v>
      </c>
      <c r="B25" s="438"/>
      <c r="C25" s="438"/>
      <c r="D25" s="438"/>
      <c r="E25" s="438"/>
      <c r="F25" s="438"/>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5">
      <c r="A26" s="438" t="s">
        <v>346</v>
      </c>
      <c r="B26" s="438"/>
      <c r="C26" s="438"/>
      <c r="D26" s="438"/>
      <c r="E26" s="438"/>
      <c r="F26" s="438"/>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5">
      <c r="A27" s="438" t="s">
        <v>347</v>
      </c>
      <c r="B27" s="438"/>
      <c r="C27" s="438"/>
      <c r="D27" s="438"/>
      <c r="E27" s="438"/>
      <c r="F27" s="438"/>
      <c r="G27" s="8">
        <v>21</v>
      </c>
      <c r="H27" s="75">
        <v>0</v>
      </c>
      <c r="I27" s="75">
        <v>0</v>
      </c>
      <c r="J27" s="75">
        <v>0</v>
      </c>
      <c r="K27" s="75">
        <v>0</v>
      </c>
      <c r="L27" s="75">
        <v>0</v>
      </c>
      <c r="M27" s="75">
        <v>0</v>
      </c>
      <c r="N27" s="75">
        <v>0</v>
      </c>
      <c r="O27" s="75">
        <v>0</v>
      </c>
      <c r="P27" s="75">
        <v>0</v>
      </c>
      <c r="Q27" s="75">
        <v>0</v>
      </c>
      <c r="R27" s="75">
        <v>0</v>
      </c>
      <c r="S27" s="75">
        <v>0</v>
      </c>
      <c r="T27" s="75">
        <v>0</v>
      </c>
      <c r="U27" s="76">
        <f t="shared" si="4"/>
        <v>0</v>
      </c>
      <c r="V27" s="75">
        <v>0</v>
      </c>
      <c r="W27" s="76">
        <f t="shared" si="3"/>
        <v>0</v>
      </c>
    </row>
    <row r="28" spans="1:23" x14ac:dyDescent="0.25">
      <c r="A28" s="438" t="s">
        <v>348</v>
      </c>
      <c r="B28" s="438"/>
      <c r="C28" s="438"/>
      <c r="D28" s="438"/>
      <c r="E28" s="438"/>
      <c r="F28" s="438"/>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5">
      <c r="A29" s="456" t="s">
        <v>380</v>
      </c>
      <c r="B29" s="456"/>
      <c r="C29" s="456"/>
      <c r="D29" s="456"/>
      <c r="E29" s="456"/>
      <c r="F29" s="456"/>
      <c r="G29" s="10">
        <v>23</v>
      </c>
      <c r="H29" s="78">
        <f>SUM(H10:H28)</f>
        <v>235957660</v>
      </c>
      <c r="I29" s="78">
        <f t="shared" ref="I29:W29" si="5">SUM(I10:I28)</f>
        <v>1120</v>
      </c>
      <c r="J29" s="78">
        <f t="shared" si="5"/>
        <v>0</v>
      </c>
      <c r="K29" s="78">
        <f t="shared" si="5"/>
        <v>0</v>
      </c>
      <c r="L29" s="78">
        <f t="shared" si="5"/>
        <v>0</v>
      </c>
      <c r="M29" s="78">
        <f t="shared" si="5"/>
        <v>0</v>
      </c>
      <c r="N29" s="78">
        <f t="shared" si="5"/>
        <v>0</v>
      </c>
      <c r="O29" s="78">
        <f t="shared" si="5"/>
        <v>0</v>
      </c>
      <c r="P29" s="78">
        <f t="shared" si="5"/>
        <v>0</v>
      </c>
      <c r="Q29" s="78">
        <f t="shared" si="5"/>
        <v>0</v>
      </c>
      <c r="R29" s="78">
        <f t="shared" si="5"/>
        <v>0</v>
      </c>
      <c r="S29" s="78">
        <f t="shared" si="5"/>
        <v>-100783205</v>
      </c>
      <c r="T29" s="78">
        <f t="shared" si="5"/>
        <v>95713107</v>
      </c>
      <c r="U29" s="78">
        <f t="shared" si="5"/>
        <v>230888682</v>
      </c>
      <c r="V29" s="78">
        <f t="shared" si="5"/>
        <v>0</v>
      </c>
      <c r="W29" s="78">
        <f t="shared" si="5"/>
        <v>230888682</v>
      </c>
    </row>
    <row r="30" spans="1:23" x14ac:dyDescent="0.25">
      <c r="A30" s="457" t="s">
        <v>349</v>
      </c>
      <c r="B30" s="458"/>
      <c r="C30" s="458"/>
      <c r="D30" s="458"/>
      <c r="E30" s="458"/>
      <c r="F30" s="458"/>
      <c r="G30" s="458"/>
      <c r="H30" s="458"/>
      <c r="I30" s="458"/>
      <c r="J30" s="458"/>
      <c r="K30" s="458"/>
      <c r="L30" s="458"/>
      <c r="M30" s="458"/>
      <c r="N30" s="458"/>
      <c r="O30" s="458"/>
      <c r="P30" s="458"/>
      <c r="Q30" s="458"/>
      <c r="R30" s="458"/>
      <c r="S30" s="458"/>
      <c r="T30" s="458"/>
      <c r="U30" s="458"/>
      <c r="V30" s="458"/>
      <c r="W30" s="458"/>
    </row>
    <row r="31" spans="1:23" ht="36.75" customHeight="1" x14ac:dyDescent="0.25">
      <c r="A31" s="459" t="s">
        <v>350</v>
      </c>
      <c r="B31" s="459"/>
      <c r="C31" s="459"/>
      <c r="D31" s="459"/>
      <c r="E31" s="459"/>
      <c r="F31" s="459"/>
      <c r="G31" s="9">
        <v>24</v>
      </c>
      <c r="H31" s="77">
        <f>SUM(H12:H20)</f>
        <v>0</v>
      </c>
      <c r="I31" s="77">
        <f t="shared" ref="I31:W31" si="6">SUM(I12:I20)</f>
        <v>1120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1120</v>
      </c>
      <c r="V31" s="77">
        <f t="shared" si="6"/>
        <v>0</v>
      </c>
      <c r="W31" s="77">
        <f t="shared" si="6"/>
        <v>1120</v>
      </c>
    </row>
    <row r="32" spans="1:23" ht="31.5" customHeight="1" x14ac:dyDescent="0.25">
      <c r="A32" s="459" t="s">
        <v>351</v>
      </c>
      <c r="B32" s="459"/>
      <c r="C32" s="459"/>
      <c r="D32" s="459"/>
      <c r="E32" s="459"/>
      <c r="F32" s="459"/>
      <c r="G32" s="9">
        <v>25</v>
      </c>
      <c r="H32" s="77">
        <f>H11+H31</f>
        <v>0</v>
      </c>
      <c r="I32" s="77">
        <f t="shared" ref="I32:W32" si="7">I11+I31</f>
        <v>1120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95713107</v>
      </c>
      <c r="U32" s="77">
        <f t="shared" si="7"/>
        <v>95714227</v>
      </c>
      <c r="V32" s="77">
        <f t="shared" si="7"/>
        <v>0</v>
      </c>
      <c r="W32" s="77">
        <f t="shared" si="7"/>
        <v>95714227</v>
      </c>
    </row>
    <row r="33" spans="1:23" ht="30.75" customHeight="1" x14ac:dyDescent="0.25">
      <c r="A33" s="460" t="s">
        <v>352</v>
      </c>
      <c r="B33" s="460"/>
      <c r="C33" s="460"/>
      <c r="D33" s="460"/>
      <c r="E33" s="460"/>
      <c r="F33" s="460"/>
      <c r="G33" s="10">
        <v>26</v>
      </c>
      <c r="H33" s="78">
        <f>SUM(H21:H28)</f>
        <v>168273660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119551667</v>
      </c>
      <c r="T33" s="78">
        <f t="shared" si="8"/>
        <v>0</v>
      </c>
      <c r="U33" s="78">
        <f t="shared" si="8"/>
        <v>287825327</v>
      </c>
      <c r="V33" s="78">
        <f t="shared" si="8"/>
        <v>0</v>
      </c>
      <c r="W33" s="78">
        <f t="shared" si="8"/>
        <v>287825327</v>
      </c>
    </row>
    <row r="34" spans="1:23" x14ac:dyDescent="0.25">
      <c r="A34" s="457" t="s">
        <v>353</v>
      </c>
      <c r="B34" s="461"/>
      <c r="C34" s="461"/>
      <c r="D34" s="461"/>
      <c r="E34" s="461"/>
      <c r="F34" s="461"/>
      <c r="G34" s="461"/>
      <c r="H34" s="461"/>
      <c r="I34" s="461"/>
      <c r="J34" s="461"/>
      <c r="K34" s="461"/>
      <c r="L34" s="461"/>
      <c r="M34" s="461"/>
      <c r="N34" s="461"/>
      <c r="O34" s="461"/>
      <c r="P34" s="461"/>
      <c r="Q34" s="461"/>
      <c r="R34" s="461"/>
      <c r="S34" s="461"/>
      <c r="T34" s="461"/>
      <c r="U34" s="461"/>
      <c r="V34" s="461"/>
      <c r="W34" s="461"/>
    </row>
    <row r="35" spans="1:23" x14ac:dyDescent="0.25">
      <c r="A35" s="455" t="s">
        <v>381</v>
      </c>
      <c r="B35" s="455"/>
      <c r="C35" s="455"/>
      <c r="D35" s="455"/>
      <c r="E35" s="455"/>
      <c r="F35" s="455"/>
      <c r="G35" s="8">
        <v>27</v>
      </c>
      <c r="H35" s="75">
        <f>+H29</f>
        <v>235957660</v>
      </c>
      <c r="I35" s="75">
        <f t="shared" ref="I35:R35" si="9">+I29</f>
        <v>1120</v>
      </c>
      <c r="J35" s="75">
        <f>+J29</f>
        <v>0</v>
      </c>
      <c r="K35" s="75">
        <f t="shared" si="9"/>
        <v>0</v>
      </c>
      <c r="L35" s="75">
        <f t="shared" si="9"/>
        <v>0</v>
      </c>
      <c r="M35" s="75">
        <f t="shared" si="9"/>
        <v>0</v>
      </c>
      <c r="N35" s="75">
        <f t="shared" si="9"/>
        <v>0</v>
      </c>
      <c r="O35" s="75">
        <f t="shared" si="9"/>
        <v>0</v>
      </c>
      <c r="P35" s="75">
        <f t="shared" si="9"/>
        <v>0</v>
      </c>
      <c r="Q35" s="75">
        <f t="shared" si="9"/>
        <v>0</v>
      </c>
      <c r="R35" s="75">
        <f t="shared" si="9"/>
        <v>0</v>
      </c>
      <c r="S35" s="75">
        <v>-5070098</v>
      </c>
      <c r="T35" s="75">
        <v>0</v>
      </c>
      <c r="U35" s="76">
        <f t="shared" ref="U35:U37" si="10">H35+I35+J35+K35-L35+M35+N35+O35+P35+Q35+R35+S35+T35</f>
        <v>230888682</v>
      </c>
      <c r="V35" s="75">
        <v>0</v>
      </c>
      <c r="W35" s="76">
        <f t="shared" ref="W35:W37" si="11">U35+V35</f>
        <v>230888682</v>
      </c>
    </row>
    <row r="36" spans="1:23" x14ac:dyDescent="0.25">
      <c r="A36" s="438" t="s">
        <v>329</v>
      </c>
      <c r="B36" s="438"/>
      <c r="C36" s="438"/>
      <c r="D36" s="438"/>
      <c r="E36" s="438"/>
      <c r="F36" s="438"/>
      <c r="G36" s="8">
        <v>28</v>
      </c>
      <c r="H36" s="75">
        <v>0</v>
      </c>
      <c r="I36" s="75">
        <v>0</v>
      </c>
      <c r="J36" s="75">
        <v>0</v>
      </c>
      <c r="K36" s="75">
        <v>0</v>
      </c>
      <c r="L36" s="75">
        <v>0</v>
      </c>
      <c r="M36" s="75">
        <v>0</v>
      </c>
      <c r="N36" s="75">
        <v>0</v>
      </c>
      <c r="O36" s="75">
        <v>0</v>
      </c>
      <c r="P36" s="75">
        <v>0</v>
      </c>
      <c r="Q36" s="75">
        <v>0</v>
      </c>
      <c r="R36" s="75">
        <v>0</v>
      </c>
      <c r="S36" s="75">
        <v>0</v>
      </c>
      <c r="T36" s="75">
        <v>0</v>
      </c>
      <c r="U36" s="76">
        <f t="shared" si="10"/>
        <v>0</v>
      </c>
      <c r="V36" s="75">
        <v>0</v>
      </c>
      <c r="W36" s="76">
        <f t="shared" si="11"/>
        <v>0</v>
      </c>
    </row>
    <row r="37" spans="1:23" x14ac:dyDescent="0.25">
      <c r="A37" s="438" t="s">
        <v>330</v>
      </c>
      <c r="B37" s="438"/>
      <c r="C37" s="438"/>
      <c r="D37" s="438"/>
      <c r="E37" s="438"/>
      <c r="F37" s="438"/>
      <c r="G37" s="8">
        <v>29</v>
      </c>
      <c r="H37" s="75">
        <v>0</v>
      </c>
      <c r="I37" s="75">
        <v>0</v>
      </c>
      <c r="J37" s="75">
        <v>0</v>
      </c>
      <c r="K37" s="75">
        <v>0</v>
      </c>
      <c r="L37" s="75">
        <v>0</v>
      </c>
      <c r="M37" s="75">
        <v>0</v>
      </c>
      <c r="N37" s="75">
        <v>0</v>
      </c>
      <c r="O37" s="75">
        <v>0</v>
      </c>
      <c r="P37" s="75">
        <v>0</v>
      </c>
      <c r="Q37" s="75">
        <v>0</v>
      </c>
      <c r="R37" s="75">
        <v>0</v>
      </c>
      <c r="S37" s="75">
        <v>0</v>
      </c>
      <c r="T37" s="75">
        <v>0</v>
      </c>
      <c r="U37" s="76">
        <f t="shared" si="10"/>
        <v>0</v>
      </c>
      <c r="V37" s="75">
        <v>0</v>
      </c>
      <c r="W37" s="76">
        <f t="shared" si="11"/>
        <v>0</v>
      </c>
    </row>
    <row r="38" spans="1:23" ht="25.5" customHeight="1" x14ac:dyDescent="0.25">
      <c r="A38" s="439" t="s">
        <v>382</v>
      </c>
      <c r="B38" s="439"/>
      <c r="C38" s="439"/>
      <c r="D38" s="439"/>
      <c r="E38" s="439"/>
      <c r="F38" s="439"/>
      <c r="G38" s="9">
        <v>30</v>
      </c>
      <c r="H38" s="77">
        <f>H35+H36+H37</f>
        <v>235957660</v>
      </c>
      <c r="I38" s="77">
        <f t="shared" ref="I38:W38" si="12">I35+I36+I37</f>
        <v>1120</v>
      </c>
      <c r="J38" s="77">
        <f t="shared" si="12"/>
        <v>0</v>
      </c>
      <c r="K38" s="77">
        <f t="shared" si="12"/>
        <v>0</v>
      </c>
      <c r="L38" s="77">
        <f t="shared" si="12"/>
        <v>0</v>
      </c>
      <c r="M38" s="77">
        <f t="shared" si="12"/>
        <v>0</v>
      </c>
      <c r="N38" s="77">
        <f t="shared" si="12"/>
        <v>0</v>
      </c>
      <c r="O38" s="77">
        <f t="shared" si="12"/>
        <v>0</v>
      </c>
      <c r="P38" s="77">
        <f t="shared" si="12"/>
        <v>0</v>
      </c>
      <c r="Q38" s="77">
        <f t="shared" si="12"/>
        <v>0</v>
      </c>
      <c r="R38" s="77">
        <f t="shared" si="12"/>
        <v>0</v>
      </c>
      <c r="S38" s="77">
        <f t="shared" si="12"/>
        <v>-5070098</v>
      </c>
      <c r="T38" s="77">
        <f t="shared" si="12"/>
        <v>0</v>
      </c>
      <c r="U38" s="77">
        <f t="shared" si="12"/>
        <v>230888682</v>
      </c>
      <c r="V38" s="77">
        <f t="shared" si="12"/>
        <v>0</v>
      </c>
      <c r="W38" s="77">
        <f t="shared" si="12"/>
        <v>230888682</v>
      </c>
    </row>
    <row r="39" spans="1:23" x14ac:dyDescent="0.25">
      <c r="A39" s="438" t="s">
        <v>331</v>
      </c>
      <c r="B39" s="438"/>
      <c r="C39" s="438"/>
      <c r="D39" s="438"/>
      <c r="E39" s="438"/>
      <c r="F39" s="438"/>
      <c r="G39" s="8">
        <v>31</v>
      </c>
      <c r="H39" s="79">
        <v>0</v>
      </c>
      <c r="I39" s="79">
        <v>0</v>
      </c>
      <c r="J39" s="79">
        <v>0</v>
      </c>
      <c r="K39" s="79">
        <v>0</v>
      </c>
      <c r="L39" s="79">
        <v>0</v>
      </c>
      <c r="M39" s="79">
        <v>0</v>
      </c>
      <c r="N39" s="79">
        <v>0</v>
      </c>
      <c r="O39" s="79">
        <v>0</v>
      </c>
      <c r="P39" s="79">
        <v>0</v>
      </c>
      <c r="Q39" s="79">
        <v>0</v>
      </c>
      <c r="R39" s="79">
        <v>0</v>
      </c>
      <c r="S39" s="79">
        <v>0</v>
      </c>
      <c r="T39" s="75">
        <v>-8330681</v>
      </c>
      <c r="U39" s="76">
        <f t="shared" ref="U39:U56" si="13">H39+I39+J39+K39-L39+M39+N39+O39+P39+Q39+R39+S39+T39</f>
        <v>-8330681</v>
      </c>
      <c r="V39" s="75">
        <v>0</v>
      </c>
      <c r="W39" s="76">
        <f t="shared" ref="W39:W56" si="14">U39+V39</f>
        <v>-8330681</v>
      </c>
    </row>
    <row r="40" spans="1:23" x14ac:dyDescent="0.25">
      <c r="A40" s="438" t="s">
        <v>332</v>
      </c>
      <c r="B40" s="438"/>
      <c r="C40" s="438"/>
      <c r="D40" s="438"/>
      <c r="E40" s="438"/>
      <c r="F40" s="438"/>
      <c r="G40" s="8">
        <v>32</v>
      </c>
      <c r="H40" s="79">
        <v>0</v>
      </c>
      <c r="I40" s="79">
        <v>0</v>
      </c>
      <c r="J40" s="79">
        <v>0</v>
      </c>
      <c r="K40" s="79">
        <v>0</v>
      </c>
      <c r="L40" s="79">
        <v>0</v>
      </c>
      <c r="M40" s="79">
        <v>0</v>
      </c>
      <c r="N40" s="75">
        <v>0</v>
      </c>
      <c r="O40" s="79">
        <v>0</v>
      </c>
      <c r="P40" s="79">
        <v>0</v>
      </c>
      <c r="Q40" s="79">
        <v>0</v>
      </c>
      <c r="R40" s="79">
        <v>0</v>
      </c>
      <c r="S40" s="79">
        <v>0</v>
      </c>
      <c r="T40" s="79">
        <v>0</v>
      </c>
      <c r="U40" s="76">
        <f t="shared" si="13"/>
        <v>0</v>
      </c>
      <c r="V40" s="75">
        <v>0</v>
      </c>
      <c r="W40" s="76">
        <f t="shared" si="14"/>
        <v>0</v>
      </c>
    </row>
    <row r="41" spans="1:23" ht="27" customHeight="1" x14ac:dyDescent="0.25">
      <c r="A41" s="438" t="s">
        <v>354</v>
      </c>
      <c r="B41" s="438"/>
      <c r="C41" s="438"/>
      <c r="D41" s="438"/>
      <c r="E41" s="438"/>
      <c r="F41" s="438"/>
      <c r="G41" s="8">
        <v>33</v>
      </c>
      <c r="H41" s="79">
        <v>0</v>
      </c>
      <c r="I41" s="79">
        <v>0</v>
      </c>
      <c r="J41" s="79">
        <v>0</v>
      </c>
      <c r="K41" s="79">
        <v>0</v>
      </c>
      <c r="L41" s="79">
        <v>0</v>
      </c>
      <c r="M41" s="79">
        <v>0</v>
      </c>
      <c r="N41" s="79">
        <v>0</v>
      </c>
      <c r="O41" s="75">
        <v>0</v>
      </c>
      <c r="P41" s="79">
        <v>0</v>
      </c>
      <c r="Q41" s="79">
        <v>0</v>
      </c>
      <c r="R41" s="79">
        <v>0</v>
      </c>
      <c r="S41" s="75">
        <v>0</v>
      </c>
      <c r="T41" s="75">
        <v>0</v>
      </c>
      <c r="U41" s="76">
        <f t="shared" si="13"/>
        <v>0</v>
      </c>
      <c r="V41" s="75">
        <v>0</v>
      </c>
      <c r="W41" s="76">
        <f t="shared" si="14"/>
        <v>0</v>
      </c>
    </row>
    <row r="42" spans="1:23" ht="20.25" customHeight="1" x14ac:dyDescent="0.25">
      <c r="A42" s="438" t="s">
        <v>334</v>
      </c>
      <c r="B42" s="438"/>
      <c r="C42" s="438"/>
      <c r="D42" s="438"/>
      <c r="E42" s="438"/>
      <c r="F42" s="438"/>
      <c r="G42" s="8">
        <v>34</v>
      </c>
      <c r="H42" s="79">
        <v>0</v>
      </c>
      <c r="I42" s="79">
        <v>0</v>
      </c>
      <c r="J42" s="79">
        <v>0</v>
      </c>
      <c r="K42" s="79">
        <v>0</v>
      </c>
      <c r="L42" s="79">
        <v>0</v>
      </c>
      <c r="M42" s="79">
        <v>0</v>
      </c>
      <c r="N42" s="79">
        <v>0</v>
      </c>
      <c r="O42" s="79">
        <v>0</v>
      </c>
      <c r="P42" s="75">
        <v>0</v>
      </c>
      <c r="Q42" s="79">
        <v>0</v>
      </c>
      <c r="R42" s="79">
        <v>0</v>
      </c>
      <c r="S42" s="75">
        <v>0</v>
      </c>
      <c r="T42" s="75">
        <v>0</v>
      </c>
      <c r="U42" s="76">
        <f t="shared" si="13"/>
        <v>0</v>
      </c>
      <c r="V42" s="75">
        <v>0</v>
      </c>
      <c r="W42" s="76">
        <f t="shared" si="14"/>
        <v>0</v>
      </c>
    </row>
    <row r="43" spans="1:23" ht="21" customHeight="1" x14ac:dyDescent="0.25">
      <c r="A43" s="438" t="s">
        <v>335</v>
      </c>
      <c r="B43" s="438"/>
      <c r="C43" s="438"/>
      <c r="D43" s="438"/>
      <c r="E43" s="438"/>
      <c r="F43" s="438"/>
      <c r="G43" s="8">
        <v>35</v>
      </c>
      <c r="H43" s="79">
        <v>0</v>
      </c>
      <c r="I43" s="79">
        <v>0</v>
      </c>
      <c r="J43" s="79">
        <v>0</v>
      </c>
      <c r="K43" s="79">
        <v>0</v>
      </c>
      <c r="L43" s="79">
        <v>0</v>
      </c>
      <c r="M43" s="79">
        <v>0</v>
      </c>
      <c r="N43" s="79">
        <v>0</v>
      </c>
      <c r="O43" s="79">
        <v>0</v>
      </c>
      <c r="P43" s="79">
        <v>0</v>
      </c>
      <c r="Q43" s="75">
        <v>0</v>
      </c>
      <c r="R43" s="79">
        <v>0</v>
      </c>
      <c r="S43" s="75">
        <v>0</v>
      </c>
      <c r="T43" s="75">
        <v>0</v>
      </c>
      <c r="U43" s="76">
        <f t="shared" si="13"/>
        <v>0</v>
      </c>
      <c r="V43" s="75">
        <v>0</v>
      </c>
      <c r="W43" s="76">
        <f t="shared" si="14"/>
        <v>0</v>
      </c>
    </row>
    <row r="44" spans="1:23" ht="29.25" customHeight="1" x14ac:dyDescent="0.25">
      <c r="A44" s="438" t="s">
        <v>336</v>
      </c>
      <c r="B44" s="438"/>
      <c r="C44" s="438"/>
      <c r="D44" s="438"/>
      <c r="E44" s="438"/>
      <c r="F44" s="438"/>
      <c r="G44" s="8">
        <v>36</v>
      </c>
      <c r="H44" s="79">
        <v>0</v>
      </c>
      <c r="I44" s="79">
        <v>0</v>
      </c>
      <c r="J44" s="79">
        <v>0</v>
      </c>
      <c r="K44" s="79">
        <v>0</v>
      </c>
      <c r="L44" s="79">
        <v>0</v>
      </c>
      <c r="M44" s="79">
        <v>0</v>
      </c>
      <c r="N44" s="79">
        <v>0</v>
      </c>
      <c r="O44" s="79">
        <v>0</v>
      </c>
      <c r="P44" s="79">
        <v>0</v>
      </c>
      <c r="Q44" s="79">
        <v>0</v>
      </c>
      <c r="R44" s="75">
        <v>0</v>
      </c>
      <c r="S44" s="75">
        <v>0</v>
      </c>
      <c r="T44" s="75">
        <v>0</v>
      </c>
      <c r="U44" s="76">
        <f t="shared" si="13"/>
        <v>0</v>
      </c>
      <c r="V44" s="75">
        <v>0</v>
      </c>
      <c r="W44" s="76">
        <f t="shared" si="14"/>
        <v>0</v>
      </c>
    </row>
    <row r="45" spans="1:23" ht="21" customHeight="1" x14ac:dyDescent="0.25">
      <c r="A45" s="438" t="s">
        <v>355</v>
      </c>
      <c r="B45" s="438"/>
      <c r="C45" s="438"/>
      <c r="D45" s="438"/>
      <c r="E45" s="438"/>
      <c r="F45" s="438"/>
      <c r="G45" s="8">
        <v>37</v>
      </c>
      <c r="H45" s="79">
        <v>0</v>
      </c>
      <c r="I45" s="79">
        <v>0</v>
      </c>
      <c r="J45" s="79">
        <v>0</v>
      </c>
      <c r="K45" s="79">
        <v>0</v>
      </c>
      <c r="L45" s="79">
        <v>0</v>
      </c>
      <c r="M45" s="79">
        <v>0</v>
      </c>
      <c r="N45" s="75">
        <v>0</v>
      </c>
      <c r="O45" s="75">
        <v>0</v>
      </c>
      <c r="P45" s="75">
        <v>0</v>
      </c>
      <c r="Q45" s="75">
        <v>0</v>
      </c>
      <c r="R45" s="75">
        <v>0</v>
      </c>
      <c r="S45" s="75">
        <v>0</v>
      </c>
      <c r="T45" s="75">
        <v>0</v>
      </c>
      <c r="U45" s="76">
        <f t="shared" si="13"/>
        <v>0</v>
      </c>
      <c r="V45" s="75">
        <v>0</v>
      </c>
      <c r="W45" s="76">
        <f t="shared" si="14"/>
        <v>0</v>
      </c>
    </row>
    <row r="46" spans="1:23" x14ac:dyDescent="0.25">
      <c r="A46" s="438" t="s">
        <v>338</v>
      </c>
      <c r="B46" s="438"/>
      <c r="C46" s="438"/>
      <c r="D46" s="438"/>
      <c r="E46" s="438"/>
      <c r="F46" s="438"/>
      <c r="G46" s="8">
        <v>38</v>
      </c>
      <c r="H46" s="79">
        <v>0</v>
      </c>
      <c r="I46" s="79">
        <v>0</v>
      </c>
      <c r="J46" s="79">
        <v>0</v>
      </c>
      <c r="K46" s="79">
        <v>0</v>
      </c>
      <c r="L46" s="79">
        <v>0</v>
      </c>
      <c r="M46" s="79">
        <v>0</v>
      </c>
      <c r="N46" s="75">
        <v>0</v>
      </c>
      <c r="O46" s="75">
        <v>0</v>
      </c>
      <c r="P46" s="75">
        <v>0</v>
      </c>
      <c r="Q46" s="75">
        <v>0</v>
      </c>
      <c r="R46" s="75">
        <v>0</v>
      </c>
      <c r="S46" s="75">
        <v>0</v>
      </c>
      <c r="T46" s="75">
        <v>0</v>
      </c>
      <c r="U46" s="76">
        <f t="shared" si="13"/>
        <v>0</v>
      </c>
      <c r="V46" s="75">
        <v>0</v>
      </c>
      <c r="W46" s="76">
        <f t="shared" si="14"/>
        <v>0</v>
      </c>
    </row>
    <row r="47" spans="1:23" x14ac:dyDescent="0.25">
      <c r="A47" s="438" t="s">
        <v>339</v>
      </c>
      <c r="B47" s="438"/>
      <c r="C47" s="438"/>
      <c r="D47" s="438"/>
      <c r="E47" s="438"/>
      <c r="F47" s="438"/>
      <c r="G47" s="8">
        <v>39</v>
      </c>
      <c r="H47" s="75">
        <v>0</v>
      </c>
      <c r="I47" s="75">
        <v>0</v>
      </c>
      <c r="J47" s="75">
        <v>0</v>
      </c>
      <c r="K47" s="75">
        <v>0</v>
      </c>
      <c r="L47" s="75">
        <v>0</v>
      </c>
      <c r="M47" s="75">
        <v>0</v>
      </c>
      <c r="N47" s="75">
        <v>0</v>
      </c>
      <c r="O47" s="75">
        <v>0</v>
      </c>
      <c r="P47" s="75">
        <v>0</v>
      </c>
      <c r="Q47" s="75">
        <v>0</v>
      </c>
      <c r="R47" s="75">
        <v>0</v>
      </c>
      <c r="S47" s="75">
        <v>0</v>
      </c>
      <c r="T47" s="75">
        <v>0</v>
      </c>
      <c r="U47" s="76">
        <f t="shared" si="13"/>
        <v>0</v>
      </c>
      <c r="V47" s="75">
        <v>0</v>
      </c>
      <c r="W47" s="76">
        <f t="shared" si="14"/>
        <v>0</v>
      </c>
    </row>
    <row r="48" spans="1:23" x14ac:dyDescent="0.25">
      <c r="A48" s="438" t="s">
        <v>340</v>
      </c>
      <c r="B48" s="438"/>
      <c r="C48" s="438"/>
      <c r="D48" s="438"/>
      <c r="E48" s="438"/>
      <c r="F48" s="438"/>
      <c r="G48" s="8">
        <v>40</v>
      </c>
      <c r="H48" s="79">
        <v>0</v>
      </c>
      <c r="I48" s="79">
        <v>0</v>
      </c>
      <c r="J48" s="79">
        <v>0</v>
      </c>
      <c r="K48" s="79">
        <v>0</v>
      </c>
      <c r="L48" s="79">
        <v>0</v>
      </c>
      <c r="M48" s="79">
        <v>0</v>
      </c>
      <c r="N48" s="75">
        <v>0</v>
      </c>
      <c r="O48" s="75">
        <v>0</v>
      </c>
      <c r="P48" s="75">
        <v>0</v>
      </c>
      <c r="Q48" s="75">
        <v>0</v>
      </c>
      <c r="R48" s="75">
        <v>0</v>
      </c>
      <c r="S48" s="75">
        <v>0</v>
      </c>
      <c r="T48" s="75">
        <v>0</v>
      </c>
      <c r="U48" s="76">
        <f t="shared" si="13"/>
        <v>0</v>
      </c>
      <c r="V48" s="75">
        <v>0</v>
      </c>
      <c r="W48" s="76">
        <f t="shared" si="14"/>
        <v>0</v>
      </c>
    </row>
    <row r="49" spans="1:23" ht="24" customHeight="1" x14ac:dyDescent="0.25">
      <c r="A49" s="438" t="s">
        <v>356</v>
      </c>
      <c r="B49" s="438"/>
      <c r="C49" s="438"/>
      <c r="D49" s="438"/>
      <c r="E49" s="438"/>
      <c r="F49" s="438"/>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4"/>
        <v>0</v>
      </c>
    </row>
    <row r="50" spans="1:23" ht="26.25" customHeight="1" x14ac:dyDescent="0.25">
      <c r="A50" s="438" t="s">
        <v>342</v>
      </c>
      <c r="B50" s="438"/>
      <c r="C50" s="438"/>
      <c r="D50" s="438"/>
      <c r="E50" s="438"/>
      <c r="F50" s="438"/>
      <c r="G50" s="8">
        <v>42</v>
      </c>
      <c r="H50" s="75">
        <v>0</v>
      </c>
      <c r="I50" s="75">
        <v>0</v>
      </c>
      <c r="J50" s="75">
        <v>0</v>
      </c>
      <c r="K50" s="75">
        <v>0</v>
      </c>
      <c r="L50" s="75">
        <v>0</v>
      </c>
      <c r="M50" s="75">
        <v>0</v>
      </c>
      <c r="N50" s="75">
        <v>0</v>
      </c>
      <c r="O50" s="75">
        <v>0</v>
      </c>
      <c r="P50" s="75">
        <v>0</v>
      </c>
      <c r="Q50" s="75">
        <v>0</v>
      </c>
      <c r="R50" s="75">
        <v>0</v>
      </c>
      <c r="S50" s="75">
        <v>0</v>
      </c>
      <c r="T50" s="75">
        <v>0</v>
      </c>
      <c r="U50" s="76">
        <f t="shared" si="13"/>
        <v>0</v>
      </c>
      <c r="V50" s="75">
        <v>0</v>
      </c>
      <c r="W50" s="76">
        <f t="shared" si="14"/>
        <v>0</v>
      </c>
    </row>
    <row r="51" spans="1:23" ht="22.5" customHeight="1" x14ac:dyDescent="0.25">
      <c r="A51" s="438" t="s">
        <v>357</v>
      </c>
      <c r="B51" s="438"/>
      <c r="C51" s="438"/>
      <c r="D51" s="438"/>
      <c r="E51" s="438"/>
      <c r="F51" s="438"/>
      <c r="G51" s="8">
        <v>43</v>
      </c>
      <c r="H51" s="75">
        <v>0</v>
      </c>
      <c r="I51" s="75">
        <v>0</v>
      </c>
      <c r="J51" s="75">
        <v>0</v>
      </c>
      <c r="K51" s="75">
        <v>0</v>
      </c>
      <c r="L51" s="75">
        <v>0</v>
      </c>
      <c r="M51" s="75">
        <v>0</v>
      </c>
      <c r="N51" s="75">
        <v>0</v>
      </c>
      <c r="O51" s="75">
        <v>0</v>
      </c>
      <c r="P51" s="75">
        <v>0</v>
      </c>
      <c r="Q51" s="75">
        <v>0</v>
      </c>
      <c r="R51" s="75">
        <v>0</v>
      </c>
      <c r="S51" s="75">
        <v>0</v>
      </c>
      <c r="T51" s="75">
        <v>0</v>
      </c>
      <c r="U51" s="76">
        <f t="shared" si="13"/>
        <v>0</v>
      </c>
      <c r="V51" s="75">
        <v>0</v>
      </c>
      <c r="W51" s="76">
        <f t="shared" si="14"/>
        <v>0</v>
      </c>
    </row>
    <row r="52" spans="1:23" x14ac:dyDescent="0.25">
      <c r="A52" s="438" t="s">
        <v>344</v>
      </c>
      <c r="B52" s="438"/>
      <c r="C52" s="438"/>
      <c r="D52" s="438"/>
      <c r="E52" s="438"/>
      <c r="F52" s="438"/>
      <c r="G52" s="8">
        <v>44</v>
      </c>
      <c r="H52" s="75">
        <v>0</v>
      </c>
      <c r="I52" s="75">
        <v>0</v>
      </c>
      <c r="J52" s="75">
        <v>0</v>
      </c>
      <c r="K52" s="75">
        <v>0</v>
      </c>
      <c r="L52" s="75">
        <v>0</v>
      </c>
      <c r="M52" s="75">
        <v>0</v>
      </c>
      <c r="N52" s="75">
        <v>0</v>
      </c>
      <c r="O52" s="75">
        <v>0</v>
      </c>
      <c r="P52" s="75">
        <v>0</v>
      </c>
      <c r="Q52" s="75">
        <v>0</v>
      </c>
      <c r="R52" s="75">
        <v>0</v>
      </c>
      <c r="S52" s="75">
        <v>0</v>
      </c>
      <c r="T52" s="75">
        <v>0</v>
      </c>
      <c r="U52" s="76">
        <f t="shared" si="13"/>
        <v>0</v>
      </c>
      <c r="V52" s="75">
        <v>0</v>
      </c>
      <c r="W52" s="76">
        <f t="shared" si="14"/>
        <v>0</v>
      </c>
    </row>
    <row r="53" spans="1:23" x14ac:dyDescent="0.25">
      <c r="A53" s="438" t="s">
        <v>345</v>
      </c>
      <c r="B53" s="438"/>
      <c r="C53" s="438"/>
      <c r="D53" s="438"/>
      <c r="E53" s="438"/>
      <c r="F53" s="438"/>
      <c r="G53" s="8">
        <v>45</v>
      </c>
      <c r="H53" s="75">
        <v>0</v>
      </c>
      <c r="I53" s="75">
        <v>0</v>
      </c>
      <c r="J53" s="75">
        <v>0</v>
      </c>
      <c r="K53" s="75">
        <v>0</v>
      </c>
      <c r="L53" s="75">
        <v>0</v>
      </c>
      <c r="M53" s="75">
        <v>0</v>
      </c>
      <c r="N53" s="75">
        <v>0</v>
      </c>
      <c r="O53" s="75">
        <v>0</v>
      </c>
      <c r="P53" s="75">
        <v>0</v>
      </c>
      <c r="Q53" s="75">
        <v>0</v>
      </c>
      <c r="R53" s="75">
        <v>0</v>
      </c>
      <c r="S53" s="75">
        <v>0</v>
      </c>
      <c r="T53" s="75">
        <v>0</v>
      </c>
      <c r="U53" s="76">
        <f t="shared" si="13"/>
        <v>0</v>
      </c>
      <c r="V53" s="75">
        <v>0</v>
      </c>
      <c r="W53" s="76">
        <f t="shared" si="14"/>
        <v>0</v>
      </c>
    </row>
    <row r="54" spans="1:23" x14ac:dyDescent="0.25">
      <c r="A54" s="438" t="s">
        <v>346</v>
      </c>
      <c r="B54" s="438"/>
      <c r="C54" s="438"/>
      <c r="D54" s="438"/>
      <c r="E54" s="438"/>
      <c r="F54" s="438"/>
      <c r="G54" s="8">
        <v>46</v>
      </c>
      <c r="H54" s="75">
        <v>0</v>
      </c>
      <c r="I54" s="75">
        <v>0</v>
      </c>
      <c r="J54" s="75">
        <v>0</v>
      </c>
      <c r="K54" s="75">
        <v>0</v>
      </c>
      <c r="L54" s="75">
        <v>0</v>
      </c>
      <c r="M54" s="75">
        <v>0</v>
      </c>
      <c r="N54" s="75">
        <v>0</v>
      </c>
      <c r="O54" s="75">
        <v>0</v>
      </c>
      <c r="P54" s="75">
        <v>0</v>
      </c>
      <c r="Q54" s="75">
        <v>0</v>
      </c>
      <c r="R54" s="75">
        <v>0</v>
      </c>
      <c r="S54" s="75">
        <v>0</v>
      </c>
      <c r="T54" s="75">
        <v>0</v>
      </c>
      <c r="U54" s="76">
        <f t="shared" si="13"/>
        <v>0</v>
      </c>
      <c r="V54" s="75">
        <v>0</v>
      </c>
      <c r="W54" s="76">
        <f t="shared" si="14"/>
        <v>0</v>
      </c>
    </row>
    <row r="55" spans="1:23" x14ac:dyDescent="0.25">
      <c r="A55" s="438" t="s">
        <v>347</v>
      </c>
      <c r="B55" s="438"/>
      <c r="C55" s="438"/>
      <c r="D55" s="438"/>
      <c r="E55" s="438"/>
      <c r="F55" s="438"/>
      <c r="G55" s="8">
        <v>47</v>
      </c>
      <c r="H55" s="75">
        <v>0</v>
      </c>
      <c r="I55" s="75">
        <v>0</v>
      </c>
      <c r="J55" s="75">
        <v>0</v>
      </c>
      <c r="K55" s="75">
        <v>0</v>
      </c>
      <c r="L55" s="75">
        <v>0</v>
      </c>
      <c r="M55" s="75">
        <v>0</v>
      </c>
      <c r="N55" s="75">
        <v>0</v>
      </c>
      <c r="O55" s="75">
        <v>0</v>
      </c>
      <c r="P55" s="75">
        <v>0</v>
      </c>
      <c r="Q55" s="75">
        <v>0</v>
      </c>
      <c r="R55" s="75">
        <v>0</v>
      </c>
      <c r="S55" s="75">
        <v>0</v>
      </c>
      <c r="T55" s="75">
        <v>0</v>
      </c>
      <c r="U55" s="76">
        <f t="shared" si="13"/>
        <v>0</v>
      </c>
      <c r="V55" s="75">
        <v>0</v>
      </c>
      <c r="W55" s="76">
        <f t="shared" si="14"/>
        <v>0</v>
      </c>
    </row>
    <row r="56" spans="1:23" x14ac:dyDescent="0.25">
      <c r="A56" s="438" t="s">
        <v>348</v>
      </c>
      <c r="B56" s="438"/>
      <c r="C56" s="438"/>
      <c r="D56" s="438"/>
      <c r="E56" s="438"/>
      <c r="F56" s="438"/>
      <c r="G56" s="8">
        <v>48</v>
      </c>
      <c r="H56" s="75">
        <v>0</v>
      </c>
      <c r="I56" s="75">
        <v>0</v>
      </c>
      <c r="J56" s="75">
        <v>0</v>
      </c>
      <c r="K56" s="75">
        <v>0</v>
      </c>
      <c r="L56" s="75">
        <v>0</v>
      </c>
      <c r="M56" s="75">
        <v>0</v>
      </c>
      <c r="N56" s="75">
        <v>0</v>
      </c>
      <c r="O56" s="75">
        <v>0</v>
      </c>
      <c r="P56" s="75">
        <v>0</v>
      </c>
      <c r="Q56" s="75">
        <v>0</v>
      </c>
      <c r="R56" s="75">
        <v>0</v>
      </c>
      <c r="S56" s="75">
        <v>0</v>
      </c>
      <c r="T56" s="75">
        <v>0</v>
      </c>
      <c r="U56" s="76">
        <f t="shared" si="13"/>
        <v>0</v>
      </c>
      <c r="V56" s="75">
        <v>0</v>
      </c>
      <c r="W56" s="76">
        <f t="shared" si="14"/>
        <v>0</v>
      </c>
    </row>
    <row r="57" spans="1:23" ht="24" customHeight="1" x14ac:dyDescent="0.25">
      <c r="A57" s="456" t="s">
        <v>383</v>
      </c>
      <c r="B57" s="456"/>
      <c r="C57" s="456"/>
      <c r="D57" s="456"/>
      <c r="E57" s="456"/>
      <c r="F57" s="456"/>
      <c r="G57" s="10">
        <v>49</v>
      </c>
      <c r="H57" s="78">
        <f>SUM(H38:H56)</f>
        <v>235957660</v>
      </c>
      <c r="I57" s="78">
        <f t="shared" ref="I57:W57" si="15">SUM(I38:I56)</f>
        <v>1120</v>
      </c>
      <c r="J57" s="78">
        <f t="shared" si="15"/>
        <v>0</v>
      </c>
      <c r="K57" s="78">
        <f t="shared" si="15"/>
        <v>0</v>
      </c>
      <c r="L57" s="78">
        <f t="shared" si="15"/>
        <v>0</v>
      </c>
      <c r="M57" s="78">
        <f t="shared" si="15"/>
        <v>0</v>
      </c>
      <c r="N57" s="78">
        <f t="shared" si="15"/>
        <v>0</v>
      </c>
      <c r="O57" s="78">
        <f t="shared" si="15"/>
        <v>0</v>
      </c>
      <c r="P57" s="78">
        <f t="shared" si="15"/>
        <v>0</v>
      </c>
      <c r="Q57" s="78">
        <f t="shared" si="15"/>
        <v>0</v>
      </c>
      <c r="R57" s="78">
        <f t="shared" si="15"/>
        <v>0</v>
      </c>
      <c r="S57" s="78">
        <f t="shared" si="15"/>
        <v>-5070098</v>
      </c>
      <c r="T57" s="78">
        <f t="shared" si="15"/>
        <v>-8330681</v>
      </c>
      <c r="U57" s="78">
        <f t="shared" si="15"/>
        <v>222558001</v>
      </c>
      <c r="V57" s="78">
        <f t="shared" si="15"/>
        <v>0</v>
      </c>
      <c r="W57" s="78">
        <f t="shared" si="15"/>
        <v>222558001</v>
      </c>
    </row>
    <row r="58" spans="1:23" x14ac:dyDescent="0.25">
      <c r="A58" s="457" t="s">
        <v>349</v>
      </c>
      <c r="B58" s="458"/>
      <c r="C58" s="458"/>
      <c r="D58" s="458"/>
      <c r="E58" s="458"/>
      <c r="F58" s="458"/>
      <c r="G58" s="458"/>
      <c r="H58" s="458"/>
      <c r="I58" s="458"/>
      <c r="J58" s="458"/>
      <c r="K58" s="458"/>
      <c r="L58" s="458"/>
      <c r="M58" s="458"/>
      <c r="N58" s="458"/>
      <c r="O58" s="458"/>
      <c r="P58" s="458"/>
      <c r="Q58" s="458"/>
      <c r="R58" s="458"/>
      <c r="S58" s="458"/>
      <c r="T58" s="458"/>
      <c r="U58" s="458"/>
      <c r="V58" s="458"/>
      <c r="W58" s="458"/>
    </row>
    <row r="59" spans="1:23" ht="31.5" customHeight="1" x14ac:dyDescent="0.25">
      <c r="A59" s="459" t="s">
        <v>358</v>
      </c>
      <c r="B59" s="459"/>
      <c r="C59" s="459"/>
      <c r="D59" s="459"/>
      <c r="E59" s="459"/>
      <c r="F59" s="459"/>
      <c r="G59" s="9">
        <v>50</v>
      </c>
      <c r="H59" s="77">
        <f>SUM(H40:H48)</f>
        <v>0</v>
      </c>
      <c r="I59" s="77">
        <f t="shared" ref="I59:W59" si="16">SUM(I40:I48)</f>
        <v>0</v>
      </c>
      <c r="J59" s="77">
        <f t="shared" si="16"/>
        <v>0</v>
      </c>
      <c r="K59" s="77">
        <f t="shared" si="16"/>
        <v>0</v>
      </c>
      <c r="L59" s="77">
        <f t="shared" si="16"/>
        <v>0</v>
      </c>
      <c r="M59" s="77">
        <f t="shared" si="16"/>
        <v>0</v>
      </c>
      <c r="N59" s="77">
        <f t="shared" si="16"/>
        <v>0</v>
      </c>
      <c r="O59" s="77">
        <f t="shared" si="16"/>
        <v>0</v>
      </c>
      <c r="P59" s="77">
        <f t="shared" si="16"/>
        <v>0</v>
      </c>
      <c r="Q59" s="77">
        <f t="shared" si="16"/>
        <v>0</v>
      </c>
      <c r="R59" s="77">
        <f t="shared" si="16"/>
        <v>0</v>
      </c>
      <c r="S59" s="77">
        <f t="shared" si="16"/>
        <v>0</v>
      </c>
      <c r="T59" s="77">
        <f t="shared" si="16"/>
        <v>0</v>
      </c>
      <c r="U59" s="77">
        <f t="shared" si="16"/>
        <v>0</v>
      </c>
      <c r="V59" s="77">
        <f t="shared" si="16"/>
        <v>0</v>
      </c>
      <c r="W59" s="77">
        <f t="shared" si="16"/>
        <v>0</v>
      </c>
    </row>
    <row r="60" spans="1:23" ht="27.75" customHeight="1" x14ac:dyDescent="0.25">
      <c r="A60" s="459" t="s">
        <v>359</v>
      </c>
      <c r="B60" s="459"/>
      <c r="C60" s="459"/>
      <c r="D60" s="459"/>
      <c r="E60" s="459"/>
      <c r="F60" s="459"/>
      <c r="G60" s="9">
        <v>51</v>
      </c>
      <c r="H60" s="77">
        <f>H39+H59</f>
        <v>0</v>
      </c>
      <c r="I60" s="77">
        <f t="shared" ref="I60:W60" si="17">I39+I59</f>
        <v>0</v>
      </c>
      <c r="J60" s="77">
        <f t="shared" si="17"/>
        <v>0</v>
      </c>
      <c r="K60" s="77">
        <f t="shared" si="17"/>
        <v>0</v>
      </c>
      <c r="L60" s="77">
        <f t="shared" si="17"/>
        <v>0</v>
      </c>
      <c r="M60" s="77">
        <f t="shared" si="17"/>
        <v>0</v>
      </c>
      <c r="N60" s="77">
        <f t="shared" si="17"/>
        <v>0</v>
      </c>
      <c r="O60" s="77">
        <f t="shared" si="17"/>
        <v>0</v>
      </c>
      <c r="P60" s="77">
        <f t="shared" si="17"/>
        <v>0</v>
      </c>
      <c r="Q60" s="77">
        <f t="shared" si="17"/>
        <v>0</v>
      </c>
      <c r="R60" s="77">
        <f t="shared" si="17"/>
        <v>0</v>
      </c>
      <c r="S60" s="77">
        <f t="shared" si="17"/>
        <v>0</v>
      </c>
      <c r="T60" s="77">
        <f t="shared" si="17"/>
        <v>-8330681</v>
      </c>
      <c r="U60" s="77">
        <f t="shared" si="17"/>
        <v>-8330681</v>
      </c>
      <c r="V60" s="77">
        <f t="shared" si="17"/>
        <v>0</v>
      </c>
      <c r="W60" s="77">
        <f t="shared" si="17"/>
        <v>-8330681</v>
      </c>
    </row>
    <row r="61" spans="1:23" ht="29.25" customHeight="1" x14ac:dyDescent="0.25">
      <c r="A61" s="460" t="s">
        <v>360</v>
      </c>
      <c r="B61" s="460"/>
      <c r="C61" s="460"/>
      <c r="D61" s="460"/>
      <c r="E61" s="460"/>
      <c r="F61" s="460"/>
      <c r="G61" s="10">
        <v>52</v>
      </c>
      <c r="H61" s="78">
        <f>SUM(H49:H56)</f>
        <v>0</v>
      </c>
      <c r="I61" s="78">
        <f t="shared" ref="I61:W61" si="18">SUM(I49:I56)</f>
        <v>0</v>
      </c>
      <c r="J61" s="78">
        <f t="shared" si="18"/>
        <v>0</v>
      </c>
      <c r="K61" s="78">
        <f t="shared" si="18"/>
        <v>0</v>
      </c>
      <c r="L61" s="78">
        <f t="shared" si="18"/>
        <v>0</v>
      </c>
      <c r="M61" s="78">
        <f t="shared" si="18"/>
        <v>0</v>
      </c>
      <c r="N61" s="78">
        <f t="shared" si="18"/>
        <v>0</v>
      </c>
      <c r="O61" s="78">
        <f t="shared" si="18"/>
        <v>0</v>
      </c>
      <c r="P61" s="78">
        <f t="shared" si="18"/>
        <v>0</v>
      </c>
      <c r="Q61" s="78">
        <f t="shared" si="18"/>
        <v>0</v>
      </c>
      <c r="R61" s="78">
        <f t="shared" si="18"/>
        <v>0</v>
      </c>
      <c r="S61" s="78">
        <f t="shared" si="18"/>
        <v>0</v>
      </c>
      <c r="T61" s="78">
        <f t="shared" si="18"/>
        <v>0</v>
      </c>
      <c r="U61" s="78">
        <f t="shared" si="18"/>
        <v>0</v>
      </c>
      <c r="V61" s="78">
        <f t="shared" si="18"/>
        <v>0</v>
      </c>
      <c r="W61" s="78">
        <f t="shared" si="18"/>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M7 O7:T7">
    <cfRule type="cellIs" dxfId="14" priority="21" stopIfTrue="1" operator="notEqual">
      <formula>ROUND(M7,0)</formula>
    </cfRule>
  </conditionalFormatting>
  <conditionalFormatting sqref="H7:L7">
    <cfRule type="cellIs" dxfId="13" priority="20" stopIfTrue="1" operator="notEqual">
      <formula>ROUND(H7,0)</formula>
    </cfRule>
  </conditionalFormatting>
  <conditionalFormatting sqref="N7">
    <cfRule type="cellIs" dxfId="12" priority="19" stopIfTrue="1" operator="notEqual">
      <formula>ROUND(N7,0)</formula>
    </cfRule>
  </conditionalFormatting>
  <conditionalFormatting sqref="T11">
    <cfRule type="cellIs" dxfId="11" priority="14" stopIfTrue="1" operator="notEqual">
      <formula>ROUND(T11,0)</formula>
    </cfRule>
  </conditionalFormatting>
  <conditionalFormatting sqref="P14">
    <cfRule type="cellIs" dxfId="10" priority="11" stopIfTrue="1" operator="notEqual">
      <formula>ROUND(P14,0)</formula>
    </cfRule>
  </conditionalFormatting>
  <conditionalFormatting sqref="I28:J28 L27:L28 S24:T25 S28:T28 T26 I27">
    <cfRule type="cellIs" dxfId="9" priority="10" stopIfTrue="1" operator="notEqual">
      <formula>ROUND(I24,0)</formula>
    </cfRule>
  </conditionalFormatting>
  <conditionalFormatting sqref="T27">
    <cfRule type="cellIs" dxfId="8" priority="9" stopIfTrue="1" operator="notEqual">
      <formula>ROUND(T27,0)</formula>
    </cfRule>
  </conditionalFormatting>
  <conditionalFormatting sqref="S26">
    <cfRule type="cellIs" dxfId="7" priority="8" stopIfTrue="1" operator="notEqual">
      <formula>ROUND(S26,0)</formula>
    </cfRule>
  </conditionalFormatting>
  <conditionalFormatting sqref="N27">
    <cfRule type="cellIs" dxfId="6" priority="7" stopIfTrue="1" operator="notEqual">
      <formula>ROUND(N27,0)</formula>
    </cfRule>
  </conditionalFormatting>
  <conditionalFormatting sqref="L24">
    <cfRule type="cellIs" dxfId="5" priority="6" stopIfTrue="1" operator="notEqual">
      <formula>ROUND(L24,0)</formula>
    </cfRule>
  </conditionalFormatting>
  <conditionalFormatting sqref="L25:L26">
    <cfRule type="cellIs" dxfId="4" priority="5" stopIfTrue="1" operator="notEqual">
      <formula>ROUND(L25,0)</formula>
    </cfRule>
  </conditionalFormatting>
  <conditionalFormatting sqref="J27">
    <cfRule type="cellIs" dxfId="3" priority="4" stopIfTrue="1" operator="notEqual">
      <formula>ROUND(J27,0)</formula>
    </cfRule>
  </conditionalFormatting>
  <conditionalFormatting sqref="I26">
    <cfRule type="cellIs" dxfId="2" priority="3" stopIfTrue="1" operator="notEqual">
      <formula>ROUND(I26,0)</formula>
    </cfRule>
  </conditionalFormatting>
  <conditionalFormatting sqref="K27">
    <cfRule type="cellIs" dxfId="1" priority="2" stopIfTrue="1" operator="notEqual">
      <formula>ROUND(K27,0)</formula>
    </cfRule>
  </conditionalFormatting>
  <conditionalFormatting sqref="S27">
    <cfRule type="cellIs" dxfId="0" priority="1" stopIfTrue="1" operator="notEqual">
      <formula>ROUND(S27,0)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42"/>
  <sheetViews>
    <sheetView tabSelected="1" zoomScale="78" zoomScaleNormal="78" workbookViewId="0">
      <selection activeCell="G94" sqref="G94"/>
    </sheetView>
  </sheetViews>
  <sheetFormatPr defaultRowHeight="13.2" x14ac:dyDescent="0.25"/>
  <cols>
    <col min="1" max="1" width="45.88671875" customWidth="1"/>
    <col min="2" max="2" width="11.6640625" bestFit="1" customWidth="1"/>
    <col min="3" max="3" width="16" bestFit="1" customWidth="1"/>
    <col min="4" max="5" width="13.6640625" bestFit="1" customWidth="1"/>
    <col min="6" max="6" width="9.6640625" bestFit="1" customWidth="1"/>
    <col min="7" max="7" width="80.6640625" customWidth="1"/>
  </cols>
  <sheetData>
    <row r="1" spans="1:7" x14ac:dyDescent="0.25">
      <c r="A1" s="464" t="s">
        <v>561</v>
      </c>
      <c r="B1" s="465"/>
      <c r="C1" s="465"/>
      <c r="D1" s="465"/>
      <c r="E1" s="465"/>
      <c r="F1" s="465"/>
      <c r="G1" s="465"/>
    </row>
    <row r="2" spans="1:7" x14ac:dyDescent="0.25">
      <c r="A2" s="465"/>
      <c r="B2" s="465"/>
      <c r="C2" s="465"/>
      <c r="D2" s="465"/>
      <c r="E2" s="465"/>
      <c r="F2" s="465"/>
      <c r="G2" s="465"/>
    </row>
    <row r="3" spans="1:7" x14ac:dyDescent="0.25">
      <c r="A3" s="465"/>
      <c r="B3" s="465"/>
      <c r="C3" s="465"/>
      <c r="D3" s="465"/>
      <c r="E3" s="465"/>
      <c r="F3" s="465"/>
      <c r="G3" s="465"/>
    </row>
    <row r="4" spans="1:7" x14ac:dyDescent="0.25">
      <c r="A4" s="465"/>
      <c r="B4" s="465"/>
      <c r="C4" s="465"/>
      <c r="D4" s="465"/>
      <c r="E4" s="465"/>
      <c r="F4" s="465"/>
      <c r="G4" s="465"/>
    </row>
    <row r="5" spans="1:7" x14ac:dyDescent="0.25">
      <c r="A5" s="465"/>
      <c r="B5" s="465"/>
      <c r="C5" s="465"/>
      <c r="D5" s="465"/>
      <c r="E5" s="465"/>
      <c r="F5" s="465"/>
      <c r="G5" s="465"/>
    </row>
    <row r="6" spans="1:7" x14ac:dyDescent="0.25">
      <c r="A6" s="465"/>
      <c r="B6" s="465"/>
      <c r="C6" s="465"/>
      <c r="D6" s="465"/>
      <c r="E6" s="465"/>
      <c r="F6" s="465"/>
      <c r="G6" s="465"/>
    </row>
    <row r="7" spans="1:7" x14ac:dyDescent="0.25">
      <c r="A7" s="465"/>
      <c r="B7" s="465"/>
      <c r="C7" s="465"/>
      <c r="D7" s="465"/>
      <c r="E7" s="465"/>
      <c r="F7" s="465"/>
      <c r="G7" s="465"/>
    </row>
    <row r="8" spans="1:7" x14ac:dyDescent="0.25">
      <c r="A8" s="465"/>
      <c r="B8" s="465"/>
      <c r="C8" s="465"/>
      <c r="D8" s="465"/>
      <c r="E8" s="465"/>
      <c r="F8" s="465"/>
      <c r="G8" s="465"/>
    </row>
    <row r="9" spans="1:7" x14ac:dyDescent="0.25">
      <c r="A9" s="465"/>
      <c r="B9" s="465"/>
      <c r="C9" s="465"/>
      <c r="D9" s="465"/>
      <c r="E9" s="465"/>
      <c r="F9" s="465"/>
      <c r="G9" s="465"/>
    </row>
    <row r="10" spans="1:7" x14ac:dyDescent="0.25">
      <c r="A10" s="465"/>
      <c r="B10" s="465"/>
      <c r="C10" s="465"/>
      <c r="D10" s="465"/>
      <c r="E10" s="465"/>
      <c r="F10" s="465"/>
      <c r="G10" s="465"/>
    </row>
    <row r="11" spans="1:7" x14ac:dyDescent="0.25">
      <c r="A11" s="465"/>
      <c r="B11" s="465"/>
      <c r="C11" s="465"/>
      <c r="D11" s="465"/>
      <c r="E11" s="465"/>
      <c r="F11" s="465"/>
      <c r="G11" s="465"/>
    </row>
    <row r="12" spans="1:7" x14ac:dyDescent="0.25">
      <c r="A12" s="465"/>
      <c r="B12" s="465"/>
      <c r="C12" s="465"/>
      <c r="D12" s="465"/>
      <c r="E12" s="465"/>
      <c r="F12" s="465"/>
      <c r="G12" s="465"/>
    </row>
    <row r="13" spans="1:7" x14ac:dyDescent="0.25">
      <c r="A13" s="465"/>
      <c r="B13" s="465"/>
      <c r="C13" s="465"/>
      <c r="D13" s="465"/>
      <c r="E13" s="465"/>
      <c r="F13" s="465"/>
      <c r="G13" s="465"/>
    </row>
    <row r="14" spans="1:7" x14ac:dyDescent="0.25">
      <c r="A14" s="465"/>
      <c r="B14" s="465"/>
      <c r="C14" s="465"/>
      <c r="D14" s="465"/>
      <c r="E14" s="465"/>
      <c r="F14" s="465"/>
      <c r="G14" s="465"/>
    </row>
    <row r="15" spans="1:7" x14ac:dyDescent="0.25">
      <c r="A15" s="465"/>
      <c r="B15" s="465"/>
      <c r="C15" s="465"/>
      <c r="D15" s="465"/>
      <c r="E15" s="465"/>
      <c r="F15" s="465"/>
      <c r="G15" s="465"/>
    </row>
    <row r="16" spans="1:7" x14ac:dyDescent="0.25">
      <c r="A16" s="465"/>
      <c r="B16" s="465"/>
      <c r="C16" s="465"/>
      <c r="D16" s="465"/>
      <c r="E16" s="465"/>
      <c r="F16" s="465"/>
      <c r="G16" s="465"/>
    </row>
    <row r="17" spans="1:7" x14ac:dyDescent="0.25">
      <c r="A17" s="465"/>
      <c r="B17" s="465"/>
      <c r="C17" s="465"/>
      <c r="D17" s="465"/>
      <c r="E17" s="465"/>
      <c r="F17" s="465"/>
      <c r="G17" s="465"/>
    </row>
    <row r="18" spans="1:7" x14ac:dyDescent="0.25">
      <c r="A18" s="465"/>
      <c r="B18" s="465"/>
      <c r="C18" s="465"/>
      <c r="D18" s="465"/>
      <c r="E18" s="465"/>
      <c r="F18" s="465"/>
      <c r="G18" s="465"/>
    </row>
    <row r="19" spans="1:7" x14ac:dyDescent="0.25">
      <c r="A19" s="465"/>
      <c r="B19" s="465"/>
      <c r="C19" s="465"/>
      <c r="D19" s="465"/>
      <c r="E19" s="465"/>
      <c r="F19" s="465"/>
      <c r="G19" s="465"/>
    </row>
    <row r="20" spans="1:7" x14ac:dyDescent="0.25">
      <c r="A20" s="465"/>
      <c r="B20" s="465"/>
      <c r="C20" s="465"/>
      <c r="D20" s="465"/>
      <c r="E20" s="465"/>
      <c r="F20" s="465"/>
      <c r="G20" s="465"/>
    </row>
    <row r="21" spans="1:7" x14ac:dyDescent="0.25">
      <c r="A21" s="465"/>
      <c r="B21" s="465"/>
      <c r="C21" s="465"/>
      <c r="D21" s="465"/>
      <c r="E21" s="465"/>
      <c r="F21" s="465"/>
      <c r="G21" s="465"/>
    </row>
    <row r="22" spans="1:7" x14ac:dyDescent="0.25">
      <c r="A22" s="465"/>
      <c r="B22" s="465"/>
      <c r="C22" s="465"/>
      <c r="D22" s="465"/>
      <c r="E22" s="465"/>
      <c r="F22" s="465"/>
      <c r="G22" s="465"/>
    </row>
    <row r="23" spans="1:7" x14ac:dyDescent="0.25">
      <c r="A23" s="465"/>
      <c r="B23" s="465"/>
      <c r="C23" s="465"/>
      <c r="D23" s="465"/>
      <c r="E23" s="465"/>
      <c r="F23" s="465"/>
      <c r="G23" s="465"/>
    </row>
    <row r="24" spans="1:7" ht="96" customHeight="1" x14ac:dyDescent="0.25">
      <c r="A24" s="465"/>
      <c r="B24" s="465"/>
      <c r="C24" s="465"/>
      <c r="D24" s="465"/>
      <c r="E24" s="465"/>
      <c r="F24" s="465"/>
      <c r="G24" s="465"/>
    </row>
    <row r="25" spans="1:7" x14ac:dyDescent="0.25">
      <c r="A25" s="465"/>
      <c r="B25" s="465"/>
      <c r="C25" s="465"/>
      <c r="D25" s="465"/>
      <c r="E25" s="465"/>
      <c r="F25" s="465"/>
      <c r="G25" s="465"/>
    </row>
    <row r="26" spans="1:7" x14ac:dyDescent="0.25">
      <c r="A26" s="465"/>
      <c r="B26" s="465"/>
      <c r="C26" s="465"/>
      <c r="D26" s="465"/>
      <c r="E26" s="465"/>
      <c r="F26" s="465"/>
      <c r="G26" s="465"/>
    </row>
    <row r="27" spans="1:7" x14ac:dyDescent="0.25">
      <c r="A27" s="465"/>
      <c r="B27" s="465"/>
      <c r="C27" s="465"/>
      <c r="D27" s="465"/>
      <c r="E27" s="465"/>
      <c r="F27" s="465"/>
      <c r="G27" s="465"/>
    </row>
    <row r="28" spans="1:7" x14ac:dyDescent="0.25">
      <c r="A28" s="465"/>
      <c r="B28" s="465"/>
      <c r="C28" s="465"/>
      <c r="D28" s="465"/>
      <c r="E28" s="465"/>
      <c r="F28" s="465"/>
      <c r="G28" s="465"/>
    </row>
    <row r="29" spans="1:7" ht="141" customHeight="1" x14ac:dyDescent="0.25">
      <c r="A29" s="465"/>
      <c r="B29" s="465"/>
      <c r="C29" s="465"/>
      <c r="D29" s="465"/>
      <c r="E29" s="465"/>
      <c r="F29" s="465"/>
      <c r="G29" s="465"/>
    </row>
    <row r="30" spans="1:7" ht="409.5" customHeight="1" x14ac:dyDescent="0.25">
      <c r="A30" s="465"/>
      <c r="B30" s="465"/>
      <c r="C30" s="465"/>
      <c r="D30" s="465"/>
      <c r="E30" s="465"/>
      <c r="F30" s="465"/>
      <c r="G30" s="465"/>
    </row>
    <row r="31" spans="1:7" x14ac:dyDescent="0.25">
      <c r="A31" s="182"/>
      <c r="B31" s="182"/>
      <c r="C31" s="182"/>
      <c r="D31" s="182"/>
      <c r="E31" s="182"/>
      <c r="F31" s="182"/>
      <c r="G31" s="182"/>
    </row>
    <row r="32" spans="1:7" x14ac:dyDescent="0.25">
      <c r="A32" s="467" t="s">
        <v>542</v>
      </c>
      <c r="B32" s="468"/>
      <c r="C32" s="468"/>
      <c r="D32" s="468"/>
      <c r="E32" s="468"/>
      <c r="F32" s="468"/>
      <c r="G32" s="468"/>
    </row>
    <row r="33" spans="1:7" x14ac:dyDescent="0.25">
      <c r="A33" s="251"/>
      <c r="B33" s="251"/>
      <c r="C33" s="251"/>
      <c r="D33" s="251"/>
      <c r="E33" s="251"/>
      <c r="F33" s="251"/>
      <c r="G33" s="251"/>
    </row>
    <row r="34" spans="1:7" ht="27.6" customHeight="1" x14ac:dyDescent="0.25">
      <c r="A34" s="469" t="s">
        <v>543</v>
      </c>
      <c r="B34" s="470"/>
      <c r="C34" s="470"/>
      <c r="D34" s="470"/>
      <c r="E34" s="470"/>
      <c r="F34" s="470"/>
      <c r="G34" s="470"/>
    </row>
    <row r="35" spans="1:7" x14ac:dyDescent="0.25">
      <c r="A35" s="251"/>
      <c r="B35" s="251"/>
      <c r="C35" s="251"/>
      <c r="D35" s="251"/>
      <c r="E35" s="251"/>
      <c r="F35" s="251"/>
      <c r="G35" s="251"/>
    </row>
    <row r="36" spans="1:7" x14ac:dyDescent="0.25">
      <c r="A36" s="117" t="s">
        <v>562</v>
      </c>
      <c r="B36" s="118"/>
      <c r="C36" s="118"/>
      <c r="D36" s="118"/>
      <c r="E36" s="118"/>
      <c r="F36" s="118"/>
      <c r="G36" s="118"/>
    </row>
    <row r="37" spans="1:7" x14ac:dyDescent="0.25">
      <c r="A37" s="117"/>
      <c r="B37" s="118"/>
      <c r="C37" s="118"/>
      <c r="D37" s="118"/>
      <c r="E37" s="118"/>
      <c r="F37" s="118"/>
      <c r="G37" s="118"/>
    </row>
    <row r="38" spans="1:7" x14ac:dyDescent="0.25">
      <c r="A38" s="119"/>
      <c r="B38" s="119"/>
      <c r="C38" s="119"/>
      <c r="D38" s="119"/>
      <c r="E38" s="119"/>
      <c r="F38" s="119"/>
      <c r="G38" s="119"/>
    </row>
    <row r="39" spans="1:7" ht="15.6" x14ac:dyDescent="0.3">
      <c r="A39" s="120" t="s">
        <v>541</v>
      </c>
      <c r="B39" s="121"/>
      <c r="C39" s="121"/>
      <c r="D39" s="121"/>
      <c r="E39" s="122"/>
      <c r="F39" s="123"/>
      <c r="G39" s="123"/>
    </row>
    <row r="40" spans="1:7" x14ac:dyDescent="0.25">
      <c r="A40" s="124"/>
      <c r="B40" s="121"/>
      <c r="C40" s="121"/>
      <c r="D40" s="121"/>
      <c r="E40" s="122"/>
      <c r="F40" s="123"/>
      <c r="G40" s="123"/>
    </row>
    <row r="41" spans="1:7" x14ac:dyDescent="0.25">
      <c r="A41" s="466" t="s">
        <v>528</v>
      </c>
      <c r="B41" s="466"/>
      <c r="C41" s="466"/>
      <c r="D41" s="466"/>
      <c r="E41" s="466"/>
      <c r="F41" s="466"/>
      <c r="G41" s="466"/>
    </row>
    <row r="42" spans="1:7" ht="13.8" thickBot="1" x14ac:dyDescent="0.3">
      <c r="A42" s="125"/>
      <c r="B42" s="125"/>
      <c r="C42" s="125"/>
      <c r="D42" s="125"/>
      <c r="E42" s="125"/>
      <c r="F42" s="125"/>
      <c r="G42" s="125"/>
    </row>
    <row r="43" spans="1:7" ht="48" x14ac:dyDescent="0.25">
      <c r="A43" s="195" t="s">
        <v>526</v>
      </c>
      <c r="B43" s="196" t="s">
        <v>433</v>
      </c>
      <c r="C43" s="197" t="s">
        <v>434</v>
      </c>
      <c r="D43" s="197" t="s">
        <v>435</v>
      </c>
      <c r="E43" s="197" t="s">
        <v>436</v>
      </c>
      <c r="F43" s="197" t="s">
        <v>437</v>
      </c>
      <c r="G43" s="198" t="s">
        <v>438</v>
      </c>
    </row>
    <row r="44" spans="1:7" ht="85.8" customHeight="1" x14ac:dyDescent="0.25">
      <c r="A44" s="199" t="s">
        <v>563</v>
      </c>
      <c r="B44" s="184" t="s">
        <v>564</v>
      </c>
      <c r="C44" s="130" t="s">
        <v>372</v>
      </c>
      <c r="D44" s="131">
        <v>76744</v>
      </c>
      <c r="E44" s="131">
        <v>76744</v>
      </c>
      <c r="F44" s="131">
        <f t="shared" ref="F44:F50" si="0">+D44-E44</f>
        <v>0</v>
      </c>
      <c r="G44" s="253" t="s">
        <v>565</v>
      </c>
    </row>
    <row r="45" spans="1:7" ht="51.6" customHeight="1" x14ac:dyDescent="0.25">
      <c r="A45" s="199" t="s">
        <v>439</v>
      </c>
      <c r="B45" s="184" t="s">
        <v>440</v>
      </c>
      <c r="C45" s="130" t="s">
        <v>567</v>
      </c>
      <c r="D45" s="131">
        <v>157729</v>
      </c>
      <c r="E45" s="131">
        <v>157710</v>
      </c>
      <c r="F45" s="131">
        <f>+D45-E45</f>
        <v>19</v>
      </c>
      <c r="G45" s="253"/>
    </row>
    <row r="46" spans="1:7" ht="38.4" customHeight="1" x14ac:dyDescent="0.25">
      <c r="A46" s="200" t="s">
        <v>441</v>
      </c>
      <c r="B46" s="201" t="s">
        <v>442</v>
      </c>
      <c r="C46" s="134" t="s">
        <v>371</v>
      </c>
      <c r="D46" s="135">
        <v>1425</v>
      </c>
      <c r="E46" s="135">
        <v>1086</v>
      </c>
      <c r="F46" s="135">
        <f t="shared" si="0"/>
        <v>339</v>
      </c>
      <c r="G46" s="204" t="s">
        <v>569</v>
      </c>
    </row>
    <row r="47" spans="1:7" ht="57.75" customHeight="1" x14ac:dyDescent="0.25">
      <c r="A47" s="202" t="s">
        <v>444</v>
      </c>
      <c r="B47" s="203" t="s">
        <v>445</v>
      </c>
      <c r="C47" s="137" t="s">
        <v>566</v>
      </c>
      <c r="D47" s="149">
        <v>156285</v>
      </c>
      <c r="E47" s="135">
        <v>156624</v>
      </c>
      <c r="F47" s="135">
        <f t="shared" si="0"/>
        <v>-339</v>
      </c>
      <c r="G47" s="248" t="s">
        <v>570</v>
      </c>
    </row>
    <row r="48" spans="1:7" ht="54" customHeight="1" x14ac:dyDescent="0.25">
      <c r="A48" s="202" t="s">
        <v>446</v>
      </c>
      <c r="B48" s="203" t="s">
        <v>447</v>
      </c>
      <c r="C48" s="137" t="s">
        <v>443</v>
      </c>
      <c r="D48" s="135">
        <v>19</v>
      </c>
      <c r="E48" s="135">
        <v>0</v>
      </c>
      <c r="F48" s="135">
        <f t="shared" si="0"/>
        <v>19</v>
      </c>
      <c r="G48" s="204" t="s">
        <v>568</v>
      </c>
    </row>
    <row r="49" spans="1:7" x14ac:dyDescent="0.25">
      <c r="A49" s="200" t="s">
        <v>448</v>
      </c>
      <c r="B49" s="201" t="s">
        <v>449</v>
      </c>
      <c r="C49" s="137"/>
      <c r="D49" s="135">
        <v>0</v>
      </c>
      <c r="E49" s="135">
        <v>0</v>
      </c>
      <c r="F49" s="135">
        <f t="shared" si="0"/>
        <v>0</v>
      </c>
      <c r="G49" s="204"/>
    </row>
    <row r="50" spans="1:7" x14ac:dyDescent="0.25">
      <c r="A50" s="200" t="s">
        <v>450</v>
      </c>
      <c r="B50" s="201" t="s">
        <v>451</v>
      </c>
      <c r="C50" s="134"/>
      <c r="D50" s="135">
        <v>0</v>
      </c>
      <c r="E50" s="135">
        <f>+D50</f>
        <v>0</v>
      </c>
      <c r="F50" s="135">
        <f t="shared" si="0"/>
        <v>0</v>
      </c>
      <c r="G50" s="204"/>
    </row>
    <row r="51" spans="1:7" x14ac:dyDescent="0.25">
      <c r="A51" s="200"/>
      <c r="B51" s="139"/>
      <c r="C51" s="139"/>
      <c r="D51" s="140"/>
      <c r="E51" s="140"/>
      <c r="F51" s="141"/>
      <c r="G51" s="205"/>
    </row>
    <row r="52" spans="1:7" ht="60" customHeight="1" x14ac:dyDescent="0.25">
      <c r="A52" s="206" t="s">
        <v>452</v>
      </c>
      <c r="B52" s="184" t="s">
        <v>453</v>
      </c>
      <c r="C52" s="130"/>
      <c r="D52" s="131">
        <f>SUM(D53:D55)</f>
        <v>6440</v>
      </c>
      <c r="E52" s="131">
        <f>SUM(E53:E55)</f>
        <v>6459</v>
      </c>
      <c r="F52" s="207">
        <f>+E52-D52</f>
        <v>19</v>
      </c>
      <c r="G52" s="208"/>
    </row>
    <row r="53" spans="1:7" x14ac:dyDescent="0.25">
      <c r="A53" s="200" t="s">
        <v>454</v>
      </c>
      <c r="B53" s="201" t="s">
        <v>455</v>
      </c>
      <c r="C53" s="134"/>
      <c r="D53" s="149">
        <v>1447</v>
      </c>
      <c r="E53" s="149">
        <v>1447</v>
      </c>
      <c r="F53" s="149">
        <f>+E53-D53</f>
        <v>0</v>
      </c>
      <c r="G53" s="250"/>
    </row>
    <row r="54" spans="1:7" ht="39.6" customHeight="1" x14ac:dyDescent="0.25">
      <c r="A54" s="202" t="s">
        <v>456</v>
      </c>
      <c r="B54" s="203" t="s">
        <v>457</v>
      </c>
      <c r="C54" s="137" t="s">
        <v>443</v>
      </c>
      <c r="D54" s="135">
        <v>2223</v>
      </c>
      <c r="E54" s="135">
        <v>2242</v>
      </c>
      <c r="F54" s="149">
        <f>+E54-D54</f>
        <v>19</v>
      </c>
      <c r="G54" s="248" t="s">
        <v>568</v>
      </c>
    </row>
    <row r="55" spans="1:7" ht="39" customHeight="1" x14ac:dyDescent="0.25">
      <c r="A55" s="200" t="s">
        <v>586</v>
      </c>
      <c r="B55" s="201" t="s">
        <v>458</v>
      </c>
      <c r="C55" s="134" t="s">
        <v>374</v>
      </c>
      <c r="D55" s="135">
        <v>2770</v>
      </c>
      <c r="E55" s="135">
        <f>+D55</f>
        <v>2770</v>
      </c>
      <c r="F55" s="135">
        <f>+E55-D55</f>
        <v>0</v>
      </c>
      <c r="G55" s="204" t="s">
        <v>571</v>
      </c>
    </row>
    <row r="56" spans="1:7" x14ac:dyDescent="0.25">
      <c r="A56" s="200"/>
      <c r="B56" s="139"/>
      <c r="C56" s="139"/>
      <c r="D56" s="140"/>
      <c r="E56" s="140"/>
      <c r="F56" s="141"/>
      <c r="G56" s="209"/>
    </row>
    <row r="57" spans="1:7" ht="24" x14ac:dyDescent="0.25">
      <c r="A57" s="206" t="s">
        <v>459</v>
      </c>
      <c r="B57" s="210" t="s">
        <v>460</v>
      </c>
      <c r="C57" s="130"/>
      <c r="D57" s="131">
        <v>0</v>
      </c>
      <c r="E57" s="131">
        <v>0</v>
      </c>
      <c r="F57" s="131">
        <f>+E57-D57</f>
        <v>0</v>
      </c>
      <c r="G57" s="208"/>
    </row>
    <row r="58" spans="1:7" ht="13.8" thickBot="1" x14ac:dyDescent="0.3">
      <c r="A58" s="211" t="s">
        <v>461</v>
      </c>
      <c r="B58" s="212"/>
      <c r="C58" s="143"/>
      <c r="D58" s="144">
        <f>+D44+D45+D52+D57</f>
        <v>240913</v>
      </c>
      <c r="E58" s="144">
        <f>+D44+E45+E52+E57</f>
        <v>240913</v>
      </c>
      <c r="F58" s="144">
        <f>+E58-D58</f>
        <v>0</v>
      </c>
      <c r="G58" s="213"/>
    </row>
    <row r="59" spans="1:7" ht="13.8" thickBot="1" x14ac:dyDescent="0.3">
      <c r="A59" s="214"/>
      <c r="B59" s="215"/>
      <c r="C59" s="145"/>
      <c r="D59" s="215"/>
      <c r="E59" s="145"/>
      <c r="F59" s="146"/>
      <c r="G59" s="216"/>
    </row>
    <row r="60" spans="1:7" ht="24" x14ac:dyDescent="0.25">
      <c r="A60" s="217" t="s">
        <v>462</v>
      </c>
      <c r="B60" s="218" t="s">
        <v>463</v>
      </c>
      <c r="C60" s="147" t="s">
        <v>540</v>
      </c>
      <c r="D60" s="219">
        <v>222559</v>
      </c>
      <c r="E60" s="148">
        <f>+D60</f>
        <v>222559</v>
      </c>
      <c r="F60" s="148">
        <f>+E60-D60</f>
        <v>0</v>
      </c>
      <c r="G60" s="220" t="s">
        <v>572</v>
      </c>
    </row>
    <row r="61" spans="1:7" x14ac:dyDescent="0.25">
      <c r="A61" s="200"/>
      <c r="B61" s="139"/>
      <c r="C61" s="139"/>
      <c r="D61" s="140"/>
      <c r="E61" s="140"/>
      <c r="F61" s="141"/>
      <c r="G61" s="209"/>
    </row>
    <row r="62" spans="1:7" ht="60" customHeight="1" x14ac:dyDescent="0.25">
      <c r="A62" s="206" t="s">
        <v>464</v>
      </c>
      <c r="B62" s="210" t="s">
        <v>465</v>
      </c>
      <c r="C62" s="130" t="s">
        <v>573</v>
      </c>
      <c r="D62" s="131">
        <v>113</v>
      </c>
      <c r="E62" s="131">
        <v>113</v>
      </c>
      <c r="F62" s="131">
        <f>+E62-D62</f>
        <v>0</v>
      </c>
      <c r="G62" s="245" t="s">
        <v>574</v>
      </c>
    </row>
    <row r="63" spans="1:7" x14ac:dyDescent="0.25">
      <c r="A63" s="200"/>
      <c r="B63" s="139"/>
      <c r="C63" s="139"/>
      <c r="D63" s="140"/>
      <c r="E63" s="140"/>
      <c r="F63" s="141"/>
      <c r="G63" s="209"/>
    </row>
    <row r="64" spans="1:7" x14ac:dyDescent="0.25">
      <c r="A64" s="206" t="s">
        <v>466</v>
      </c>
      <c r="B64" s="210" t="s">
        <v>467</v>
      </c>
      <c r="C64" s="130"/>
      <c r="D64" s="131">
        <v>930</v>
      </c>
      <c r="E64" s="131">
        <f>+D64</f>
        <v>930</v>
      </c>
      <c r="F64" s="131">
        <f>+E64-D64</f>
        <v>0</v>
      </c>
      <c r="G64" s="221"/>
    </row>
    <row r="65" spans="1:7" ht="22.8" x14ac:dyDescent="0.25">
      <c r="A65" s="202" t="s">
        <v>585</v>
      </c>
      <c r="B65" s="201" t="s">
        <v>537</v>
      </c>
      <c r="C65" s="137"/>
      <c r="D65" s="135">
        <v>0</v>
      </c>
      <c r="E65" s="135">
        <f>+D65</f>
        <v>0</v>
      </c>
      <c r="F65" s="135">
        <f>+E65-D65</f>
        <v>0</v>
      </c>
      <c r="G65" s="204"/>
    </row>
    <row r="66" spans="1:7" x14ac:dyDescent="0.25">
      <c r="A66" s="202" t="s">
        <v>469</v>
      </c>
      <c r="B66" s="201" t="s">
        <v>470</v>
      </c>
      <c r="C66" s="137"/>
      <c r="D66" s="149">
        <v>0</v>
      </c>
      <c r="E66" s="149">
        <v>0</v>
      </c>
      <c r="F66" s="135">
        <f>+E66-D66</f>
        <v>0</v>
      </c>
      <c r="G66" s="138"/>
    </row>
    <row r="67" spans="1:7" x14ac:dyDescent="0.25">
      <c r="A67" s="200" t="s">
        <v>471</v>
      </c>
      <c r="B67" s="201" t="s">
        <v>472</v>
      </c>
      <c r="C67" s="134"/>
      <c r="D67" s="149">
        <v>930</v>
      </c>
      <c r="E67" s="149">
        <f>+D67</f>
        <v>930</v>
      </c>
      <c r="F67" s="149">
        <f>+E67-D67</f>
        <v>0</v>
      </c>
      <c r="G67" s="222"/>
    </row>
    <row r="68" spans="1:7" x14ac:dyDescent="0.25">
      <c r="A68" s="200" t="s">
        <v>544</v>
      </c>
      <c r="B68" s="201" t="s">
        <v>529</v>
      </c>
      <c r="C68" s="134"/>
      <c r="D68" s="135">
        <v>0</v>
      </c>
      <c r="E68" s="135">
        <v>0</v>
      </c>
      <c r="F68" s="135">
        <f>+E68-D68</f>
        <v>0</v>
      </c>
      <c r="G68" s="223"/>
    </row>
    <row r="69" spans="1:7" x14ac:dyDescent="0.25">
      <c r="A69" s="200"/>
      <c r="B69" s="139"/>
      <c r="C69" s="139"/>
      <c r="D69" s="140"/>
      <c r="E69" s="140"/>
      <c r="F69" s="141"/>
      <c r="G69" s="209"/>
    </row>
    <row r="70" spans="1:7" ht="57" customHeight="1" x14ac:dyDescent="0.25">
      <c r="A70" s="206" t="s">
        <v>473</v>
      </c>
      <c r="B70" s="210" t="s">
        <v>474</v>
      </c>
      <c r="C70" s="210" t="s">
        <v>575</v>
      </c>
      <c r="D70" s="131">
        <v>17311</v>
      </c>
      <c r="E70" s="131">
        <v>17311</v>
      </c>
      <c r="F70" s="131">
        <f t="shared" ref="F70:F75" si="1">+E70-D70</f>
        <v>0</v>
      </c>
      <c r="G70" s="221"/>
    </row>
    <row r="71" spans="1:7" ht="22.8" x14ac:dyDescent="0.25">
      <c r="A71" s="202" t="s">
        <v>468</v>
      </c>
      <c r="B71" s="201" t="s">
        <v>536</v>
      </c>
      <c r="C71" s="134"/>
      <c r="D71" s="135">
        <v>0</v>
      </c>
      <c r="E71" s="135">
        <v>0</v>
      </c>
      <c r="F71" s="135">
        <f>+E71-D71</f>
        <v>0</v>
      </c>
      <c r="G71" s="204"/>
    </row>
    <row r="72" spans="1:7" ht="45.6" x14ac:dyDescent="0.25">
      <c r="A72" s="202" t="s">
        <v>475</v>
      </c>
      <c r="B72" s="203" t="s">
        <v>476</v>
      </c>
      <c r="C72" s="137" t="s">
        <v>575</v>
      </c>
      <c r="D72" s="135">
        <v>13</v>
      </c>
      <c r="E72" s="135">
        <f>+D72</f>
        <v>13</v>
      </c>
      <c r="F72" s="135">
        <f>+D72-E72</f>
        <v>0</v>
      </c>
      <c r="G72" s="204" t="s">
        <v>576</v>
      </c>
    </row>
    <row r="73" spans="1:7" ht="52.8" customHeight="1" x14ac:dyDescent="0.25">
      <c r="A73" s="202" t="s">
        <v>577</v>
      </c>
      <c r="B73" s="203" t="s">
        <v>578</v>
      </c>
      <c r="C73" s="137" t="s">
        <v>575</v>
      </c>
      <c r="D73" s="135">
        <v>4590</v>
      </c>
      <c r="E73" s="135">
        <v>4590</v>
      </c>
      <c r="F73" s="135">
        <f t="shared" si="1"/>
        <v>0</v>
      </c>
      <c r="G73" s="204" t="s">
        <v>579</v>
      </c>
    </row>
    <row r="74" spans="1:7" ht="37.799999999999997" customHeight="1" x14ac:dyDescent="0.25">
      <c r="A74" s="224" t="s">
        <v>477</v>
      </c>
      <c r="B74" s="203" t="s">
        <v>478</v>
      </c>
      <c r="C74" s="137" t="s">
        <v>575</v>
      </c>
      <c r="D74" s="135">
        <v>461</v>
      </c>
      <c r="E74" s="135">
        <f>+D74</f>
        <v>461</v>
      </c>
      <c r="F74" s="135">
        <f t="shared" si="1"/>
        <v>0</v>
      </c>
      <c r="G74" s="204" t="s">
        <v>580</v>
      </c>
    </row>
    <row r="75" spans="1:7" ht="41.4" customHeight="1" x14ac:dyDescent="0.25">
      <c r="A75" s="202" t="s">
        <v>479</v>
      </c>
      <c r="B75" s="203" t="s">
        <v>480</v>
      </c>
      <c r="C75" s="137" t="s">
        <v>575</v>
      </c>
      <c r="D75" s="149">
        <v>133</v>
      </c>
      <c r="E75" s="149">
        <f>+D75</f>
        <v>133</v>
      </c>
      <c r="F75" s="149">
        <f t="shared" si="1"/>
        <v>0</v>
      </c>
      <c r="G75" s="249" t="s">
        <v>581</v>
      </c>
    </row>
    <row r="76" spans="1:7" ht="41.4" customHeight="1" x14ac:dyDescent="0.25">
      <c r="A76" s="202" t="s">
        <v>582</v>
      </c>
      <c r="B76" s="203" t="s">
        <v>583</v>
      </c>
      <c r="C76" s="137" t="s">
        <v>575</v>
      </c>
      <c r="D76" s="135">
        <v>12114</v>
      </c>
      <c r="E76" s="135">
        <v>12114</v>
      </c>
      <c r="F76" s="149">
        <f>+E76-D76</f>
        <v>0</v>
      </c>
      <c r="G76" s="225" t="s">
        <v>584</v>
      </c>
    </row>
    <row r="77" spans="1:7" x14ac:dyDescent="0.25">
      <c r="A77" s="200"/>
      <c r="B77" s="139"/>
      <c r="C77" s="139"/>
      <c r="D77" s="140"/>
      <c r="E77" s="140"/>
      <c r="F77" s="141"/>
      <c r="G77" s="209"/>
    </row>
    <row r="78" spans="1:7" ht="24" x14ac:dyDescent="0.25">
      <c r="A78" s="206" t="s">
        <v>481</v>
      </c>
      <c r="B78" s="210" t="s">
        <v>482</v>
      </c>
      <c r="C78" s="130"/>
      <c r="D78" s="131">
        <v>0</v>
      </c>
      <c r="E78" s="131">
        <v>0</v>
      </c>
      <c r="F78" s="131">
        <f>+E78-D78</f>
        <v>0</v>
      </c>
      <c r="G78" s="221"/>
    </row>
    <row r="79" spans="1:7" ht="13.8" thickBot="1" x14ac:dyDescent="0.3">
      <c r="A79" s="194" t="s">
        <v>483</v>
      </c>
      <c r="B79" s="226"/>
      <c r="C79" s="227"/>
      <c r="D79" s="228">
        <f>+D60+D62+D64+D70+D78</f>
        <v>240913</v>
      </c>
      <c r="E79" s="228">
        <f>+E60+E62+E64+E70+E78</f>
        <v>240913</v>
      </c>
      <c r="F79" s="228">
        <f>+E79-D79</f>
        <v>0</v>
      </c>
      <c r="G79" s="229"/>
    </row>
    <row r="80" spans="1:7" x14ac:dyDescent="0.25">
      <c r="A80" s="182"/>
      <c r="B80" s="182"/>
      <c r="C80" s="182"/>
      <c r="D80" s="182"/>
      <c r="E80" s="182"/>
      <c r="F80" s="182"/>
      <c r="G80" s="182"/>
    </row>
    <row r="81" spans="1:7" x14ac:dyDescent="0.25">
      <c r="A81" s="182"/>
      <c r="B81" s="182"/>
      <c r="C81" s="182"/>
      <c r="D81" s="182"/>
      <c r="E81" s="182"/>
      <c r="F81" s="182"/>
      <c r="G81" s="182"/>
    </row>
    <row r="82" spans="1:7" x14ac:dyDescent="0.25">
      <c r="A82" s="182"/>
      <c r="B82" s="182"/>
      <c r="C82" s="182"/>
      <c r="D82" s="182"/>
      <c r="E82" s="182"/>
      <c r="F82" s="182"/>
      <c r="G82" s="182"/>
    </row>
    <row r="83" spans="1:7" ht="15.6" x14ac:dyDescent="0.3">
      <c r="A83" s="120" t="s">
        <v>533</v>
      </c>
      <c r="B83" s="150"/>
      <c r="C83" s="151"/>
      <c r="D83" s="152"/>
      <c r="E83" s="152"/>
      <c r="F83" s="122"/>
      <c r="G83" s="122"/>
    </row>
    <row r="84" spans="1:7" x14ac:dyDescent="0.25">
      <c r="A84" s="124"/>
      <c r="B84" s="150"/>
      <c r="C84" s="151"/>
      <c r="D84" s="152"/>
      <c r="E84" s="122"/>
      <c r="F84" s="122"/>
      <c r="G84" s="122"/>
    </row>
    <row r="85" spans="1:7" x14ac:dyDescent="0.25">
      <c r="A85" s="463" t="s">
        <v>528</v>
      </c>
      <c r="B85" s="463"/>
      <c r="C85" s="463"/>
      <c r="D85" s="463"/>
      <c r="E85" s="463"/>
      <c r="F85" s="463"/>
      <c r="G85" s="463"/>
    </row>
    <row r="86" spans="1:7" ht="13.8" thickBot="1" x14ac:dyDescent="0.3">
      <c r="A86" s="153"/>
      <c r="B86" s="154"/>
      <c r="C86" s="155"/>
      <c r="D86" s="156"/>
      <c r="E86" s="156"/>
      <c r="F86" s="157"/>
      <c r="G86" s="158"/>
    </row>
    <row r="87" spans="1:7" ht="48.6" thickBot="1" x14ac:dyDescent="0.3">
      <c r="A87" s="159" t="s">
        <v>534</v>
      </c>
      <c r="B87" s="160" t="s">
        <v>484</v>
      </c>
      <c r="C87" s="126" t="s">
        <v>485</v>
      </c>
      <c r="D87" s="126" t="s">
        <v>435</v>
      </c>
      <c r="E87" s="126" t="s">
        <v>436</v>
      </c>
      <c r="F87" s="161" t="s">
        <v>437</v>
      </c>
      <c r="G87" s="162" t="s">
        <v>438</v>
      </c>
    </row>
    <row r="88" spans="1:7" x14ac:dyDescent="0.25">
      <c r="A88" s="163" t="s">
        <v>486</v>
      </c>
      <c r="B88" s="164" t="s">
        <v>487</v>
      </c>
      <c r="C88" s="165"/>
      <c r="D88" s="166">
        <v>9714</v>
      </c>
      <c r="E88" s="166">
        <v>9714</v>
      </c>
      <c r="F88" s="166">
        <f>+E88-D88</f>
        <v>0</v>
      </c>
      <c r="G88" s="167"/>
    </row>
    <row r="89" spans="1:7" ht="39" customHeight="1" x14ac:dyDescent="0.25">
      <c r="A89" s="136" t="s">
        <v>587</v>
      </c>
      <c r="B89" s="137" t="s">
        <v>588</v>
      </c>
      <c r="C89" s="137" t="s">
        <v>362</v>
      </c>
      <c r="D89" s="135">
        <v>6558</v>
      </c>
      <c r="E89" s="135">
        <f>+D89</f>
        <v>6558</v>
      </c>
      <c r="F89" s="135">
        <f>+E89-D89</f>
        <v>0</v>
      </c>
      <c r="G89" s="171" t="s">
        <v>591</v>
      </c>
    </row>
    <row r="90" spans="1:7" ht="34.799999999999997" customHeight="1" x14ac:dyDescent="0.25">
      <c r="A90" s="136" t="s">
        <v>589</v>
      </c>
      <c r="B90" s="137" t="s">
        <v>590</v>
      </c>
      <c r="C90" s="137" t="s">
        <v>363</v>
      </c>
      <c r="D90" s="149">
        <v>3156</v>
      </c>
      <c r="E90" s="149">
        <v>3156</v>
      </c>
      <c r="F90" s="149">
        <f>+E90-D90</f>
        <v>0</v>
      </c>
      <c r="G90" s="171" t="s">
        <v>592</v>
      </c>
    </row>
    <row r="91" spans="1:7" x14ac:dyDescent="0.25">
      <c r="A91" s="193"/>
      <c r="B91" s="139"/>
      <c r="C91" s="168"/>
      <c r="D91" s="140"/>
      <c r="E91" s="140"/>
      <c r="F91" s="141"/>
      <c r="G91" s="169"/>
    </row>
    <row r="92" spans="1:7" ht="24" x14ac:dyDescent="0.25">
      <c r="A92" s="142" t="s">
        <v>593</v>
      </c>
      <c r="B92" s="129" t="s">
        <v>488</v>
      </c>
      <c r="C92" s="130"/>
      <c r="D92" s="131">
        <f>SUM(D93:D99)</f>
        <v>18052</v>
      </c>
      <c r="E92" s="131">
        <f>SUM(E93:E99)</f>
        <v>18052</v>
      </c>
      <c r="F92" s="131">
        <f t="shared" ref="F92:F95" si="2">+E92-D92</f>
        <v>0</v>
      </c>
      <c r="G92" s="170"/>
    </row>
    <row r="93" spans="1:7" ht="22.8" x14ac:dyDescent="0.25">
      <c r="A93" s="133" t="s">
        <v>489</v>
      </c>
      <c r="B93" s="137" t="s">
        <v>490</v>
      </c>
      <c r="C93" s="137" t="s">
        <v>364</v>
      </c>
      <c r="D93" s="149">
        <v>4386</v>
      </c>
      <c r="E93" s="149">
        <v>5368</v>
      </c>
      <c r="F93" s="149">
        <f t="shared" si="2"/>
        <v>982</v>
      </c>
      <c r="G93" s="171" t="s">
        <v>603</v>
      </c>
    </row>
    <row r="94" spans="1:7" ht="45.6" x14ac:dyDescent="0.25">
      <c r="A94" s="136" t="s">
        <v>491</v>
      </c>
      <c r="B94" s="134" t="s">
        <v>492</v>
      </c>
      <c r="C94" s="137" t="s">
        <v>365</v>
      </c>
      <c r="D94" s="135">
        <v>6857</v>
      </c>
      <c r="E94" s="135">
        <v>7649</v>
      </c>
      <c r="F94" s="135">
        <f t="shared" si="2"/>
        <v>792</v>
      </c>
      <c r="G94" s="138" t="s">
        <v>594</v>
      </c>
    </row>
    <row r="95" spans="1:7" x14ac:dyDescent="0.25">
      <c r="A95" s="136" t="s">
        <v>493</v>
      </c>
      <c r="B95" s="134" t="s">
        <v>494</v>
      </c>
      <c r="C95" s="137" t="s">
        <v>371</v>
      </c>
      <c r="D95" s="135">
        <v>3503</v>
      </c>
      <c r="E95" s="135">
        <f>+D95</f>
        <v>3503</v>
      </c>
      <c r="F95" s="135">
        <f t="shared" si="2"/>
        <v>0</v>
      </c>
      <c r="G95" s="171"/>
    </row>
    <row r="96" spans="1:7" ht="34.200000000000003" x14ac:dyDescent="0.25">
      <c r="A96" s="136" t="s">
        <v>495</v>
      </c>
      <c r="B96" s="134" t="s">
        <v>496</v>
      </c>
      <c r="C96" s="137" t="s">
        <v>366</v>
      </c>
      <c r="D96" s="135">
        <v>3142</v>
      </c>
      <c r="E96" s="149">
        <v>1532</v>
      </c>
      <c r="F96" s="135">
        <f>+E96-D96</f>
        <v>-1610</v>
      </c>
      <c r="G96" s="138" t="s">
        <v>602</v>
      </c>
    </row>
    <row r="97" spans="1:12" x14ac:dyDescent="0.25">
      <c r="A97" s="136" t="s">
        <v>497</v>
      </c>
      <c r="B97" s="134" t="s">
        <v>498</v>
      </c>
      <c r="C97" s="137" t="s">
        <v>367</v>
      </c>
      <c r="D97" s="135">
        <v>0</v>
      </c>
      <c r="E97" s="135">
        <v>0</v>
      </c>
      <c r="F97" s="135">
        <f t="shared" ref="F97:F99" si="3">+E97-D97</f>
        <v>0</v>
      </c>
      <c r="G97" s="138"/>
    </row>
    <row r="98" spans="1:12" x14ac:dyDescent="0.25">
      <c r="A98" s="136" t="s">
        <v>499</v>
      </c>
      <c r="B98" s="134" t="s">
        <v>500</v>
      </c>
      <c r="C98" s="137"/>
      <c r="D98" s="135">
        <v>113</v>
      </c>
      <c r="E98" s="135">
        <v>0</v>
      </c>
      <c r="F98" s="135">
        <f t="shared" si="3"/>
        <v>-113</v>
      </c>
      <c r="G98" s="138"/>
    </row>
    <row r="99" spans="1:12" x14ac:dyDescent="0.25">
      <c r="A99" s="133" t="s">
        <v>501</v>
      </c>
      <c r="B99" s="134" t="s">
        <v>502</v>
      </c>
      <c r="C99" s="137"/>
      <c r="D99" s="135">
        <v>51</v>
      </c>
      <c r="E99" s="135">
        <v>0</v>
      </c>
      <c r="F99" s="135">
        <f t="shared" si="3"/>
        <v>-51</v>
      </c>
      <c r="G99" s="138"/>
    </row>
    <row r="100" spans="1:12" x14ac:dyDescent="0.25">
      <c r="A100" s="193"/>
      <c r="B100" s="139"/>
      <c r="C100" s="168"/>
      <c r="D100" s="140"/>
      <c r="E100" s="140"/>
      <c r="F100" s="141"/>
      <c r="G100" s="169"/>
    </row>
    <row r="101" spans="1:12" ht="36" x14ac:dyDescent="0.25">
      <c r="A101" s="128" t="s">
        <v>503</v>
      </c>
      <c r="B101" s="129" t="s">
        <v>504</v>
      </c>
      <c r="C101" s="130" t="s">
        <v>368</v>
      </c>
      <c r="D101" s="131">
        <v>41</v>
      </c>
      <c r="E101" s="131">
        <v>36</v>
      </c>
      <c r="F101" s="131">
        <f>+E101-D101</f>
        <v>-5</v>
      </c>
      <c r="G101" s="170" t="s">
        <v>595</v>
      </c>
      <c r="L101">
        <f>41-33</f>
        <v>8</v>
      </c>
    </row>
    <row r="102" spans="1:12" x14ac:dyDescent="0.25">
      <c r="A102" s="193"/>
      <c r="B102" s="139"/>
      <c r="C102" s="168"/>
      <c r="D102" s="140"/>
      <c r="E102" s="140"/>
      <c r="F102" s="140"/>
      <c r="G102" s="169"/>
    </row>
    <row r="103" spans="1:12" ht="36" x14ac:dyDescent="0.25">
      <c r="A103" s="128" t="s">
        <v>505</v>
      </c>
      <c r="B103" s="129" t="s">
        <v>506</v>
      </c>
      <c r="C103" s="130" t="s">
        <v>368</v>
      </c>
      <c r="D103" s="131">
        <v>33</v>
      </c>
      <c r="E103" s="131">
        <v>28</v>
      </c>
      <c r="F103" s="131">
        <f t="shared" ref="F103" si="4">+E103-D103</f>
        <v>-5</v>
      </c>
      <c r="G103" s="170" t="s">
        <v>596</v>
      </c>
    </row>
    <row r="104" spans="1:12" x14ac:dyDescent="0.25">
      <c r="A104" s="193"/>
      <c r="B104" s="139"/>
      <c r="C104" s="168"/>
      <c r="D104" s="140"/>
      <c r="E104" s="140"/>
      <c r="F104" s="141"/>
      <c r="G104" s="169"/>
    </row>
    <row r="105" spans="1:12" ht="24" x14ac:dyDescent="0.25">
      <c r="A105" s="142" t="s">
        <v>539</v>
      </c>
      <c r="B105" s="129" t="s">
        <v>538</v>
      </c>
      <c r="C105" s="130"/>
      <c r="D105" s="131">
        <v>0</v>
      </c>
      <c r="E105" s="131">
        <f>+D105</f>
        <v>0</v>
      </c>
      <c r="F105" s="131">
        <f>+E105-D105</f>
        <v>0</v>
      </c>
      <c r="G105" s="170"/>
    </row>
    <row r="106" spans="1:12" x14ac:dyDescent="0.25">
      <c r="A106" s="173"/>
      <c r="B106" s="139"/>
      <c r="C106" s="168"/>
      <c r="D106" s="174"/>
      <c r="E106" s="174"/>
      <c r="F106" s="175"/>
      <c r="G106" s="176"/>
    </row>
    <row r="107" spans="1:12" x14ac:dyDescent="0.25">
      <c r="A107" s="128" t="s">
        <v>530</v>
      </c>
      <c r="B107" s="129" t="s">
        <v>507</v>
      </c>
      <c r="C107" s="130"/>
      <c r="D107" s="131">
        <f>+D101+D88</f>
        <v>9755</v>
      </c>
      <c r="E107" s="131">
        <f>+E101+E88</f>
        <v>9750</v>
      </c>
      <c r="F107" s="131">
        <f>+D107-E107</f>
        <v>5</v>
      </c>
      <c r="G107" s="172"/>
    </row>
    <row r="108" spans="1:12" x14ac:dyDescent="0.25">
      <c r="A108" s="173"/>
      <c r="B108" s="139"/>
      <c r="C108" s="168"/>
      <c r="D108" s="174"/>
      <c r="E108" s="174"/>
      <c r="F108" s="175"/>
      <c r="G108" s="176"/>
    </row>
    <row r="109" spans="1:12" x14ac:dyDescent="0.25">
      <c r="A109" s="128" t="s">
        <v>508</v>
      </c>
      <c r="B109" s="129" t="s">
        <v>509</v>
      </c>
      <c r="C109" s="130"/>
      <c r="D109" s="131">
        <f>+D103+D92+D105</f>
        <v>18085</v>
      </c>
      <c r="E109" s="131">
        <f>+E103+E92+E105</f>
        <v>18080</v>
      </c>
      <c r="F109" s="131">
        <f>+E109-D109</f>
        <v>-5</v>
      </c>
      <c r="G109" s="172"/>
    </row>
    <row r="110" spans="1:12" x14ac:dyDescent="0.25">
      <c r="A110" s="193"/>
      <c r="B110" s="139"/>
      <c r="C110" s="168"/>
      <c r="D110" s="140"/>
      <c r="E110" s="140"/>
      <c r="F110" s="141"/>
      <c r="G110" s="169"/>
    </row>
    <row r="111" spans="1:12" ht="24" x14ac:dyDescent="0.25">
      <c r="A111" s="142" t="s">
        <v>510</v>
      </c>
      <c r="B111" s="129" t="s">
        <v>511</v>
      </c>
      <c r="C111" s="130"/>
      <c r="D111" s="131">
        <f>+D107-D109</f>
        <v>-8330</v>
      </c>
      <c r="E111" s="131">
        <f>+E107-E109</f>
        <v>-8330</v>
      </c>
      <c r="F111" s="131">
        <f>+E111-D111</f>
        <v>0</v>
      </c>
      <c r="G111" s="132"/>
    </row>
    <row r="112" spans="1:12" x14ac:dyDescent="0.25">
      <c r="A112" s="193"/>
      <c r="B112" s="139"/>
      <c r="C112" s="168"/>
      <c r="D112" s="140"/>
      <c r="E112" s="140"/>
      <c r="F112" s="141"/>
      <c r="G112" s="169"/>
    </row>
    <row r="113" spans="1:7" x14ac:dyDescent="0.25">
      <c r="A113" s="128" t="s">
        <v>512</v>
      </c>
      <c r="B113" s="129" t="s">
        <v>513</v>
      </c>
      <c r="C113" s="130"/>
      <c r="D113" s="131">
        <v>0</v>
      </c>
      <c r="E113" s="131">
        <v>0</v>
      </c>
      <c r="F113" s="131">
        <f>+E113-D113</f>
        <v>0</v>
      </c>
      <c r="G113" s="132"/>
    </row>
    <row r="114" spans="1:7" x14ac:dyDescent="0.25">
      <c r="A114" s="193"/>
      <c r="B114" s="139"/>
      <c r="C114" s="168"/>
      <c r="D114" s="140"/>
      <c r="E114" s="140"/>
      <c r="F114" s="141"/>
      <c r="G114" s="169"/>
    </row>
    <row r="115" spans="1:7" ht="13.8" thickBot="1" x14ac:dyDescent="0.3">
      <c r="A115" s="177" t="s">
        <v>514</v>
      </c>
      <c r="B115" s="178" t="s">
        <v>515</v>
      </c>
      <c r="C115" s="179"/>
      <c r="D115" s="180">
        <f>+D111-D113</f>
        <v>-8330</v>
      </c>
      <c r="E115" s="180">
        <f>+E111-E113</f>
        <v>-8330</v>
      </c>
      <c r="F115" s="180">
        <f>+E115-D115</f>
        <v>0</v>
      </c>
      <c r="G115" s="181"/>
    </row>
    <row r="116" spans="1:7" x14ac:dyDescent="0.25">
      <c r="A116" s="182"/>
      <c r="B116" s="182"/>
      <c r="C116" s="182"/>
      <c r="D116" s="182"/>
      <c r="E116" s="182"/>
      <c r="F116" s="182"/>
      <c r="G116" s="182"/>
    </row>
    <row r="117" spans="1:7" x14ac:dyDescent="0.25">
      <c r="A117" s="182"/>
      <c r="B117" s="182"/>
      <c r="C117" s="182"/>
      <c r="D117" s="182"/>
      <c r="E117" s="182"/>
      <c r="F117" s="182"/>
      <c r="G117" s="182"/>
    </row>
    <row r="118" spans="1:7" ht="15.6" x14ac:dyDescent="0.3">
      <c r="A118" s="462" t="s">
        <v>531</v>
      </c>
      <c r="B118" s="462"/>
      <c r="C118" s="462"/>
      <c r="D118" s="462"/>
      <c r="E118" s="462"/>
      <c r="F118" s="462"/>
      <c r="G118" s="462"/>
    </row>
    <row r="119" spans="1:7" x14ac:dyDescent="0.25">
      <c r="A119" s="182"/>
      <c r="B119" s="182"/>
      <c r="C119" s="182"/>
      <c r="D119" s="182"/>
      <c r="E119" s="182"/>
      <c r="F119" s="182"/>
      <c r="G119" s="182"/>
    </row>
    <row r="120" spans="1:7" x14ac:dyDescent="0.25">
      <c r="A120" s="463" t="s">
        <v>528</v>
      </c>
      <c r="B120" s="463"/>
      <c r="C120" s="463"/>
      <c r="D120" s="463"/>
      <c r="E120" s="463"/>
      <c r="F120" s="463"/>
      <c r="G120" s="463"/>
    </row>
    <row r="121" spans="1:7" ht="13.8" thickBot="1" x14ac:dyDescent="0.3">
      <c r="A121" s="182"/>
      <c r="B121" s="182"/>
      <c r="C121" s="182"/>
      <c r="D121" s="182"/>
      <c r="E121" s="182"/>
      <c r="F121" s="182"/>
      <c r="G121" s="182"/>
    </row>
    <row r="122" spans="1:7" ht="48.6" thickBot="1" x14ac:dyDescent="0.3">
      <c r="A122" s="192" t="s">
        <v>535</v>
      </c>
      <c r="B122" s="126" t="s">
        <v>433</v>
      </c>
      <c r="C122" s="126" t="s">
        <v>434</v>
      </c>
      <c r="D122" s="126" t="s">
        <v>435</v>
      </c>
      <c r="E122" s="126" t="s">
        <v>436</v>
      </c>
      <c r="F122" s="126" t="s">
        <v>437</v>
      </c>
      <c r="G122" s="127" t="s">
        <v>438</v>
      </c>
    </row>
    <row r="123" spans="1:7" ht="36" x14ac:dyDescent="0.25">
      <c r="A123" s="183" t="s">
        <v>516</v>
      </c>
      <c r="B123" s="184" t="s">
        <v>447</v>
      </c>
      <c r="C123" s="129"/>
      <c r="D123" s="131">
        <v>-8760</v>
      </c>
      <c r="E123" s="131">
        <v>-8770</v>
      </c>
      <c r="F123" s="131">
        <f>+E123-D123</f>
        <v>-10</v>
      </c>
      <c r="G123" s="185" t="s">
        <v>597</v>
      </c>
    </row>
    <row r="124" spans="1:7" ht="18.75" customHeight="1" x14ac:dyDescent="0.25"/>
    <row r="125" spans="1:7" ht="36" x14ac:dyDescent="0.25">
      <c r="A125" s="183" t="s">
        <v>517</v>
      </c>
      <c r="B125" s="184" t="s">
        <v>518</v>
      </c>
      <c r="C125" s="129"/>
      <c r="D125" s="131">
        <v>-54260</v>
      </c>
      <c r="E125" s="131">
        <v>-54250</v>
      </c>
      <c r="F125" s="131">
        <f>+E125-D125</f>
        <v>10</v>
      </c>
      <c r="G125" s="170" t="s">
        <v>598</v>
      </c>
    </row>
    <row r="127" spans="1:7" ht="36" x14ac:dyDescent="0.25">
      <c r="A127" s="183" t="s">
        <v>519</v>
      </c>
      <c r="B127" s="184" t="s">
        <v>457</v>
      </c>
      <c r="C127" s="129"/>
      <c r="D127" s="131">
        <v>27800</v>
      </c>
      <c r="E127" s="131">
        <f>+D127</f>
        <v>27800</v>
      </c>
      <c r="F127" s="131">
        <f>+E127-D127</f>
        <v>0</v>
      </c>
      <c r="G127" s="170" t="s">
        <v>599</v>
      </c>
    </row>
    <row r="128" spans="1:7" ht="15.75" customHeight="1" x14ac:dyDescent="0.25"/>
    <row r="129" spans="1:7" ht="24" x14ac:dyDescent="0.25">
      <c r="A129" s="183" t="s">
        <v>520</v>
      </c>
      <c r="B129" s="184" t="s">
        <v>521</v>
      </c>
      <c r="C129" s="129"/>
      <c r="D129" s="131">
        <f>+D123+D125+D127</f>
        <v>-35220</v>
      </c>
      <c r="E129" s="131">
        <f>+E123+E125+E127</f>
        <v>-35220</v>
      </c>
      <c r="F129" s="131">
        <f>+E129-D129</f>
        <v>0</v>
      </c>
      <c r="G129" s="132"/>
    </row>
    <row r="131" spans="1:7" ht="24" x14ac:dyDescent="0.25">
      <c r="A131" s="183" t="s">
        <v>264</v>
      </c>
      <c r="B131" s="184" t="s">
        <v>522</v>
      </c>
      <c r="C131" s="129"/>
      <c r="D131" s="131">
        <v>37990</v>
      </c>
      <c r="E131" s="131">
        <f>+D131</f>
        <v>37990</v>
      </c>
      <c r="F131" s="131">
        <f>+E131-D131</f>
        <v>0</v>
      </c>
      <c r="G131" s="132"/>
    </row>
    <row r="133" spans="1:7" ht="32.25" customHeight="1" thickBot="1" x14ac:dyDescent="0.3">
      <c r="A133" s="230" t="s">
        <v>523</v>
      </c>
      <c r="B133" s="186" t="s">
        <v>524</v>
      </c>
      <c r="C133" s="186"/>
      <c r="D133" s="187">
        <f>+D129+D131</f>
        <v>2770</v>
      </c>
      <c r="E133" s="187">
        <f>+E129+E131</f>
        <v>2770</v>
      </c>
      <c r="F133" s="187">
        <f>+E133-D133</f>
        <v>0</v>
      </c>
      <c r="G133" s="181"/>
    </row>
    <row r="134" spans="1:7" x14ac:dyDescent="0.25">
      <c r="A134" s="182"/>
      <c r="B134" s="182"/>
      <c r="C134" s="182"/>
      <c r="D134" s="182"/>
      <c r="E134" s="182"/>
      <c r="F134" s="182"/>
      <c r="G134" s="182"/>
    </row>
    <row r="135" spans="1:7" x14ac:dyDescent="0.25">
      <c r="A135" s="182"/>
      <c r="B135" s="182"/>
      <c r="C135" s="182"/>
      <c r="D135" s="182"/>
      <c r="E135" s="231"/>
      <c r="F135" s="182"/>
      <c r="G135" s="182"/>
    </row>
    <row r="136" spans="1:7" ht="15.75" customHeight="1" x14ac:dyDescent="0.3">
      <c r="A136" s="462" t="s">
        <v>532</v>
      </c>
      <c r="B136" s="462"/>
      <c r="C136" s="462"/>
      <c r="D136" s="462"/>
      <c r="E136" s="462"/>
      <c r="F136" s="462"/>
      <c r="G136" s="462"/>
    </row>
    <row r="137" spans="1:7" x14ac:dyDescent="0.25">
      <c r="A137" s="182"/>
      <c r="B137" s="182"/>
      <c r="C137" s="182"/>
      <c r="D137" s="182"/>
      <c r="E137" s="182"/>
      <c r="F137" s="182"/>
      <c r="G137" s="182"/>
    </row>
    <row r="138" spans="1:7" x14ac:dyDescent="0.25">
      <c r="A138" s="463" t="s">
        <v>528</v>
      </c>
      <c r="B138" s="463"/>
      <c r="C138" s="463"/>
      <c r="D138" s="463"/>
      <c r="E138" s="463"/>
      <c r="F138" s="463"/>
      <c r="G138" s="463"/>
    </row>
    <row r="139" spans="1:7" ht="13.8" thickBot="1" x14ac:dyDescent="0.3">
      <c r="A139" s="182"/>
      <c r="B139" s="182"/>
      <c r="C139" s="182"/>
      <c r="D139" s="182"/>
      <c r="E139" s="182"/>
      <c r="F139" s="182"/>
      <c r="G139" s="182"/>
    </row>
    <row r="140" spans="1:7" ht="48" x14ac:dyDescent="0.25">
      <c r="A140" s="192" t="s">
        <v>525</v>
      </c>
      <c r="B140" s="126" t="s">
        <v>433</v>
      </c>
      <c r="C140" s="126" t="s">
        <v>434</v>
      </c>
      <c r="D140" s="126" t="s">
        <v>435</v>
      </c>
      <c r="E140" s="126" t="s">
        <v>436</v>
      </c>
      <c r="F140" s="126" t="s">
        <v>437</v>
      </c>
      <c r="G140" s="127" t="s">
        <v>438</v>
      </c>
    </row>
    <row r="141" spans="1:7" ht="36.6" thickBot="1" x14ac:dyDescent="0.3">
      <c r="A141" s="188" t="s">
        <v>600</v>
      </c>
      <c r="B141" s="189" t="s">
        <v>522</v>
      </c>
      <c r="C141" s="190">
        <v>18</v>
      </c>
      <c r="D141" s="191">
        <v>222558</v>
      </c>
      <c r="E141" s="191">
        <v>222559</v>
      </c>
      <c r="F141" s="191">
        <f>E141-D141</f>
        <v>1</v>
      </c>
      <c r="G141" s="188" t="s">
        <v>601</v>
      </c>
    </row>
    <row r="142" spans="1:7" x14ac:dyDescent="0.25">
      <c r="A142" s="182"/>
      <c r="B142" s="182"/>
      <c r="C142" s="182"/>
      <c r="D142" s="182"/>
      <c r="E142" s="182"/>
      <c r="F142" s="182"/>
      <c r="G142" s="182"/>
    </row>
  </sheetData>
  <mergeCells count="9">
    <mergeCell ref="A136:G136"/>
    <mergeCell ref="A138:G138"/>
    <mergeCell ref="A118:G118"/>
    <mergeCell ref="A120:G120"/>
    <mergeCell ref="A1:G30"/>
    <mergeCell ref="A41:G41"/>
    <mergeCell ref="A85:G85"/>
    <mergeCell ref="A32:G32"/>
    <mergeCell ref="A34:G3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ebeef9ca-c00b-443c-ae4d-d16a6508f86d"/>
    <ds:schemaRef ds:uri="f00c05a3-a522-4b3b-aeec-75a37a6bc44f"/>
    <ds:schemaRef ds:uri="http://schemas.microsoft.com/office/2006/metadata/propertie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Mile Ćevid</cp:lastModifiedBy>
  <cp:lastPrinted>2021-04-27T12:15:17Z</cp:lastPrinted>
  <dcterms:created xsi:type="dcterms:W3CDTF">2008-10-17T11:51:54Z</dcterms:created>
  <dcterms:modified xsi:type="dcterms:W3CDTF">2021-04-28T07:37:36Z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