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KLIJENTI\HELIOS FAROS\Financijski izvještaji\2024\Q1\"/>
    </mc:Choice>
  </mc:AlternateContent>
  <xr:revisionPtr revIDLastSave="0" documentId="13_ncr:1_{03919A31-B433-4478-85F3-E574176B4111}"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512513" localSheetId="6">Bilješke!$A$276</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B63" i="24"/>
  <c r="D61" i="24"/>
  <c r="B61" i="24"/>
  <c r="D94" i="24"/>
  <c r="E91" i="24" s="1"/>
  <c r="B94" i="24"/>
  <c r="C92" i="24" s="1"/>
  <c r="B101" i="24"/>
  <c r="C100" i="24" s="1"/>
  <c r="E99" i="24"/>
  <c r="E98" i="24"/>
  <c r="E97" i="24"/>
  <c r="E96" i="24"/>
  <c r="E95" i="24"/>
  <c r="C99" i="24"/>
  <c r="C98" i="24"/>
  <c r="C97" i="24"/>
  <c r="C96" i="24"/>
  <c r="C95" i="24"/>
  <c r="E93" i="24"/>
  <c r="E92" i="24"/>
  <c r="C93" i="24"/>
  <c r="F100" i="24"/>
  <c r="F99" i="24"/>
  <c r="F98" i="24"/>
  <c r="F97" i="24"/>
  <c r="F96" i="24"/>
  <c r="F95" i="24"/>
  <c r="F93" i="24"/>
  <c r="F92" i="24"/>
  <c r="F91" i="24"/>
  <c r="D100" i="24"/>
  <c r="B100" i="24"/>
  <c r="D99" i="24"/>
  <c r="B99" i="24"/>
  <c r="D98" i="24"/>
  <c r="B98" i="24"/>
  <c r="D97" i="24"/>
  <c r="B97" i="24"/>
  <c r="D96" i="24"/>
  <c r="B96" i="24"/>
  <c r="D95" i="24"/>
  <c r="B95" i="24"/>
  <c r="D83" i="24"/>
  <c r="D82" i="24"/>
  <c r="D81" i="24"/>
  <c r="D80" i="24"/>
  <c r="C83" i="24"/>
  <c r="B83" i="24"/>
  <c r="C82" i="24"/>
  <c r="B82" i="24"/>
  <c r="C80" i="24"/>
  <c r="B80" i="24"/>
  <c r="F61" i="24"/>
  <c r="F60" i="24"/>
  <c r="D64" i="24"/>
  <c r="F64" i="24" s="1"/>
  <c r="B64" i="24"/>
  <c r="D62" i="24"/>
  <c r="F62" i="24" s="1"/>
  <c r="B62" i="24"/>
  <c r="B65" i="24" s="1"/>
  <c r="B66" i="24" s="1"/>
  <c r="F57" i="24"/>
  <c r="F56" i="24"/>
  <c r="F55" i="24"/>
  <c r="D58" i="24"/>
  <c r="B58" i="24"/>
  <c r="C58" i="24" l="1"/>
  <c r="D101" i="24"/>
  <c r="C91" i="24"/>
  <c r="C94" i="24"/>
  <c r="F94" i="24"/>
  <c r="E55" i="24"/>
  <c r="C63" i="24"/>
  <c r="E56" i="24"/>
  <c r="F63" i="24"/>
  <c r="E57" i="24"/>
  <c r="C64" i="24"/>
  <c r="C60" i="24"/>
  <c r="C65" i="24"/>
  <c r="C61" i="24"/>
  <c r="C62" i="24"/>
  <c r="C55" i="24"/>
  <c r="C56" i="24"/>
  <c r="F58" i="24"/>
  <c r="D65" i="24"/>
  <c r="C57" i="24"/>
  <c r="E62" i="24" l="1"/>
  <c r="D66" i="24"/>
  <c r="E65" i="24" s="1"/>
  <c r="E94" i="24"/>
  <c r="E100" i="24"/>
  <c r="F101" i="24"/>
  <c r="E64" i="24"/>
  <c r="E63" i="24"/>
  <c r="E60" i="24"/>
  <c r="F65" i="24"/>
  <c r="E61" i="24"/>
  <c r="F66" i="24" l="1"/>
  <c r="E58" i="24"/>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S10" i="22"/>
  <c r="S30" i="22" s="1"/>
  <c r="S36" i="22" s="1"/>
  <c r="S39" i="22" s="1"/>
  <c r="S59" i="22" s="1"/>
  <c r="T10" i="22"/>
  <c r="T30" i="22" s="1"/>
  <c r="T36"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3" i="26"/>
  <c r="K63" i="26"/>
  <c r="J64" i="26"/>
  <c r="K64" i="26"/>
  <c r="J62" i="26"/>
  <c r="J63" i="26"/>
  <c r="H63" i="26"/>
  <c r="K62" i="26"/>
  <c r="H62" i="26"/>
  <c r="H64" i="26"/>
  <c r="I51" i="21"/>
  <c r="I53" i="21" s="1"/>
  <c r="H51" i="21"/>
  <c r="H53" i="21" s="1"/>
  <c r="I66" i="26" l="1"/>
  <c r="H68" i="26"/>
  <c r="W11" i="22" s="1"/>
  <c r="J67" i="26"/>
  <c r="J85" i="26"/>
  <c r="K66" i="26"/>
  <c r="I67" i="26"/>
  <c r="I68" i="26"/>
  <c r="J66" i="26"/>
  <c r="J86" i="26" s="1"/>
  <c r="J68" i="26"/>
  <c r="K67" i="26"/>
  <c r="K68" i="26"/>
  <c r="H66" i="26"/>
  <c r="H67" i="26"/>
  <c r="I85" i="18"/>
  <c r="H85" i="18"/>
  <c r="H89" i="26" l="1"/>
  <c r="H109" i="26" s="1"/>
  <c r="H112" i="26" s="1"/>
  <c r="H111" i="26" s="1"/>
  <c r="H86" i="26"/>
  <c r="H85" i="26" s="1"/>
  <c r="I89" i="26"/>
  <c r="I109" i="26" s="1"/>
  <c r="I112" i="26" s="1"/>
  <c r="I111" i="26" s="1"/>
  <c r="I86" i="26"/>
  <c r="I85" i="26" s="1"/>
  <c r="K89" i="26"/>
  <c r="K109" i="26" s="1"/>
  <c r="K112" i="26" s="1"/>
  <c r="K111" i="26" s="1"/>
  <c r="K86" i="26"/>
  <c r="K85" i="26" s="1"/>
  <c r="J89" i="26"/>
  <c r="J109" i="26" s="1"/>
  <c r="J112" i="26" s="1"/>
  <c r="J111" i="26" s="1"/>
  <c r="V40" i="22"/>
  <c r="W40" i="22"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V39" i="22"/>
  <c r="H57" i="20"/>
  <c r="H59" i="20" s="1"/>
  <c r="I24" i="20"/>
  <c r="I27" i="20" s="1"/>
  <c r="I55" i="20"/>
  <c r="H72" i="18"/>
  <c r="I44" i="18"/>
  <c r="I75" i="18"/>
  <c r="I133" i="18" s="1"/>
  <c r="I9" i="18"/>
  <c r="I42" i="20"/>
  <c r="Y61" i="22"/>
  <c r="Y62" i="22" s="1"/>
  <c r="W61" i="22"/>
  <c r="W62" i="22" s="1"/>
  <c r="Y32" i="22"/>
  <c r="Y33" i="22" s="1"/>
  <c r="W32" i="22"/>
  <c r="W33" i="22" s="1"/>
  <c r="Y34" i="22"/>
  <c r="W34" i="22"/>
  <c r="Y39" i="22"/>
  <c r="Y10" i="22"/>
  <c r="Y30" i="22" s="1"/>
  <c r="W10" i="22"/>
  <c r="W30" i="22" s="1"/>
  <c r="W39" i="22" l="1"/>
  <c r="V57" i="22"/>
  <c r="U57" i="22" s="1"/>
  <c r="I57" i="20"/>
  <c r="I59" i="20" s="1"/>
  <c r="I72" i="18"/>
  <c r="U63" i="22" l="1"/>
  <c r="U59" i="22"/>
  <c r="W57" i="22"/>
  <c r="V63" i="22"/>
  <c r="V59" i="22"/>
  <c r="Y57" i="22" l="1"/>
  <c r="W63" i="22"/>
  <c r="W59" i="22"/>
  <c r="Y63" i="22" l="1"/>
  <c r="Y59" i="22"/>
</calcChain>
</file>

<file path=xl/sharedStrings.xml><?xml version="1.0" encoding="utf-8"?>
<sst xmlns="http://schemas.openxmlformats.org/spreadsheetml/2006/main" count="708" uniqueCount="623">
  <si>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</si>
  <si>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</si>
  <si>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</si>
  <si>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</si>
  <si>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</si>
  <si>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</si>
  <si>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</si>
  <si>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</si>
  <si>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</si>
  <si>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</si>
  <si>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</si>
  <si>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</si>
  <si>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</si>
  <si>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</si>
  <si>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</si>
  <si>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</si>
  <si>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</si>
  <si>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</si>
  <si>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</si>
  <si>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</si>
  <si>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</si>
  <si>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</si>
  <si>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</si>
  <si>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</si>
  <si>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</si>
  <si>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</si>
  <si>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</si>
  <si>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</si>
  <si>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</si>
  <si>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</si>
  <si>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</si>
  <si>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</si>
  <si>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</si>
  <si>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</si>
  <si>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</si>
  <si>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</si>
  <si>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</si>
  <si>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</si>
  <si>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</si>
  <si>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</si>
  <si>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</si>
  <si>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</si>
  <si>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</si>
  <si>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</si>
  <si>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</si>
  <si>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</si>
  <si>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</si>
  <si>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</si>
  <si>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</si>
  <si>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</si>
  <si>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</si>
  <si>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</si>
  <si>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</si>
  <si>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</si>
  <si>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</si>
  <si>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</si>
  <si>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</si>
  <si>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</si>
  <si>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</si>
  <si>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</si>
  <si>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</si>
  <si>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</si>
  <si>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</si>
  <si>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</si>
  <si>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</si>
  <si>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</si>
  <si>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</si>
  <si>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</si>
  <si>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</si>
  <si>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</si>
  <si>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</si>
  <si>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</si>
  <si>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</si>
  <si>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</si>
  <si>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</si>
  <si>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</si>
  <si>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</si>
  <si>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</si>
  <si>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</si>
  <si>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</si>
  <si>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</si>
  <si>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</si>
  <si>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</si>
  <si>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</si>
  <si>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</si>
  <si>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</si>
  <si>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</si>
  <si>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</si>
  <si>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</si>
  <si>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</si>
  <si>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</si>
  <si>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</si>
  <si>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</si>
  <si>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</si>
  <si>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</si>
  <si>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</si>
  <si>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</si>
  <si>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</si>
  <si>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</si>
  <si>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</si>
  <si>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</si>
  <si>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</si>
  <si>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</si>
  <si>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</si>
  <si>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</si>
  <si>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</si>
  <si>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</si>
  <si>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</si>
  <si>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</si>
  <si>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</si>
  <si>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</si>
  <si>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</si>
  <si>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</si>
  <si>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</si>
  <si>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</si>
  <si>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</si>
  <si>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</si>
  <si>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</si>
  <si>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</si>
  <si>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</si>
  <si>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</si>
  <si>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</si>
  <si>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</si>
  <si>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</si>
  <si>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</si>
  <si>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</si>
  <si>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</si>
  <si>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</si>
  <si>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</si>
  <si>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</si>
  <si>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</si>
  <si>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</si>
  <si>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</si>
  <si>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</si>
  <si>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</si>
  <si>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</si>
  <si>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</si>
  <si>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</si>
  <si>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</si>
  <si>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</si>
  <si>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</si>
  <si>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</si>
  <si>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</si>
  <si>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</si>
  <si>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</si>
  <si>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</si>
  <si>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</si>
  <si>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</si>
  <si>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</si>
  <si>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</si>
  <si>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</si>
  <si>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</si>
  <si>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</si>
  <si>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</si>
  <si>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</si>
  <si>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</si>
  <si>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</si>
  <si>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</si>
  <si>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</si>
  <si>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</si>
  <si>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</si>
  <si>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</si>
  <si>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</si>
  <si>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</si>
  <si>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</si>
  <si>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</si>
  <si>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</si>
  <si>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</si>
  <si>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</si>
  <si>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</si>
  <si>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</si>
  <si>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</si>
  <si>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</si>
  <si>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</si>
  <si>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</si>
  <si>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</si>
  <si>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</si>
  <si>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</si>
  <si>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</si>
  <si>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</si>
  <si>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</si>
  <si>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</si>
  <si>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</si>
  <si>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</si>
  <si>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</si>
  <si>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</si>
  <si>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</si>
  <si>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</si>
  <si>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</si>
  <si>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</si>
  <si>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</si>
  <si>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</si>
  <si>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</si>
  <si>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</si>
  <si>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</si>
  <si>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</si>
  <si>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</si>
  <si>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</si>
  <si>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</si>
  <si>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</si>
  <si>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</si>
  <si>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</si>
  <si>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</si>
  <si>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</si>
  <si>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</si>
  <si>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</si>
  <si>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</si>
  <si>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</si>
  <si>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</si>
  <si>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</si>
  <si>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</si>
  <si>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</si>
  <si>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</si>
  <si>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</si>
  <si>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</si>
  <si>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</si>
  <si>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</si>
  <si>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</si>
  <si>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</si>
  <si>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</si>
  <si>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</si>
  <si>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</si>
  <si>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</si>
  <si>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</si>
  <si>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</si>
  <si>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</si>
  <si>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</si>
  <si>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</si>
  <si>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</si>
  <si>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</si>
  <si>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</si>
  <si>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</si>
  <si>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</si>
  <si>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</si>
  <si>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</si>
  <si>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</si>
  <si>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</si>
  <si>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</si>
  <si>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</si>
  <si>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</si>
  <si>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</si>
  <si>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</si>
  <si>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</si>
  <si>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</si>
  <si>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</si>
  <si>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</si>
  <si>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</si>
  <si>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</si>
  <si>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</si>
  <si>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</si>
  <si>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</si>
  <si>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</si>
  <si>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</si>
  <si>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</si>
  <si>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</si>
  <si>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</si>
  <si>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</si>
  <si>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</si>
  <si>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</si>
  <si>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</si>
  <si>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</si>
  <si>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</si>
  <si>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</si>
  <si>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</si>
  <si>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</si>
  <si>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</si>
  <si>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</si>
  <si>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</si>
  <si>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</si>
  <si>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</si>
  <si>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</si>
  <si>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</si>
  <si>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</si>
  <si>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</si>
  <si>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</si>
  <si>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</si>
  <si>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</si>
  <si>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</si>
  <si>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</si>
  <si>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</si>
  <si>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</si>
  <si>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</si>
  <si>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</si>
  <si>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</si>
  <si>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</si>
  <si>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</si>
  <si>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</si>
  <si>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</si>
  <si>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</si>
  <si>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</si>
  <si>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</si>
  <si>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</si>
  <si>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</si>
  <si>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</si>
  <si>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</si>
  <si>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</si>
  <si>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</si>
  <si>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</si>
  <si>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</si>
  <si>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</si>
  <si>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</si>
  <si>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</si>
  <si>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</si>
  <si>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</si>
  <si>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</si>
  <si>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</si>
  <si>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</si>
  <si>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</si>
  <si>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</si>
  <si>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</si>
  <si>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</si>
  <si>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</si>
  <si>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</si>
  <si>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</si>
  <si>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</si>
  <si>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</si>
  <si>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</si>
  <si>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</si>
  <si>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</si>
  <si>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</si>
  <si>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</si>
  <si>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</si>
  <si>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</si>
  <si>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</si>
  <si>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</si>
  <si>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</si>
  <si>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</si>
  <si>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</si>
  <si>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</si>
  <si>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</si>
  <si>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</si>
  <si>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</si>
  <si>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</si>
  <si>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</si>
  <si>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</si>
  <si>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</si>
  <si>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</si>
  <si>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</si>
  <si>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</si>
  <si>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</si>
  <si>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</si>
  <si>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</si>
  <si>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</si>
  <si>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</si>
  <si>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</si>
  <si>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</si>
  <si>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</si>
  <si>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</si>
  <si>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</si>
  <si>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</si>
  <si>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</si>
  <si>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</si>
  <si>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</si>
  <si>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</si>
  <si>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</si>
  <si>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</si>
  <si>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</si>
  <si>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</si>
  <si>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</si>
  <si>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</si>
  <si>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</si>
  <si>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</si>
  <si>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</si>
  <si>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</si>
  <si>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</si>
  <si>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</si>
  <si>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</si>
  <si>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</si>
  <si>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</si>
  <si>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</si>
  <si>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</si>
  <si>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</si>
  <si>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</si>
  <si>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</si>
  <si>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</si>
  <si>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</si>
  <si>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</si>
  <si>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</si>
  <si>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</si>
  <si>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</si>
  <si>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</si>
  <si>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</si>
  <si>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</si>
  <si>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</si>
  <si>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</si>
  <si>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</si>
  <si>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</si>
  <si>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</si>
  <si>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</si>
  <si>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</si>
  <si>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</si>
  <si>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</si>
  <si>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</si>
  <si>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</si>
  <si>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</si>
  <si>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</si>
  <si>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</si>
  <si>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</si>
  <si>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</si>
  <si>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</si>
  <si>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</si>
  <si>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</si>
  <si>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</si>
  <si>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</si>
  <si>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</si>
  <si>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</si>
  <si>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</si>
  <si>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</si>
  <si>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</si>
  <si>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</si>
  <si>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</si>
  <si>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</si>
  <si>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</si>
  <si>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</si>
  <si>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</si>
  <si>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</si>
  <si>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</si>
  <si>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</si>
  <si>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</si>
  <si>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</si>
  <si>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</si>
  <si>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</si>
  <si>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</si>
  <si>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</si>
  <si>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</si>
  <si>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</si>
  <si>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</si>
  <si>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</si>
  <si>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</si>
  <si>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</si>
  <si>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</si>
  <si>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</si>
  <si>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</si>
  <si>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</si>
  <si>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</si>
  <si>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</si>
  <si>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</si>
  <si>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</si>
  <si>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</si>
  <si>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</si>
  <si>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</si>
  <si>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</si>
  <si>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</si>
  <si>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</si>
  <si>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</si>
  <si>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</si>
  <si>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</si>
  <si>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</si>
  <si>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02015838</t>
  </si>
  <si>
    <t>060213634</t>
  </si>
  <si>
    <t>48594515409</t>
  </si>
  <si>
    <t>3983</t>
  </si>
  <si>
    <t>HELIOS FAROS d.d.</t>
  </si>
  <si>
    <t>STARI GRAD</t>
  </si>
  <si>
    <t>747800D0K38EVHMJ4H31</t>
  </si>
  <si>
    <t>NASELJE HELIOS 5</t>
  </si>
  <si>
    <t>helios@heliosfaros.hr</t>
  </si>
  <si>
    <t>www.heliosfaros.hr</t>
  </si>
  <si>
    <t>ProCorp savjetovanje d.o.o.</t>
  </si>
  <si>
    <t>Mario Jurić</t>
  </si>
  <si>
    <t>+385981642479</t>
  </si>
  <si>
    <t>mariojuric@procorp-savjetovanje.hr</t>
  </si>
  <si>
    <t>PricewaterhouseCoopers d.o.o.</t>
  </si>
  <si>
    <t>Siniša Dušić</t>
  </si>
  <si>
    <t xml:space="preserve">Obveznik: </t>
  </si>
  <si>
    <t xml:space="preserve">Bilješke uz financijske izvještaje </t>
  </si>
  <si>
    <t>Helios Faros d.d.</t>
  </si>
  <si>
    <t>Naselje Helios 5, 21460 Stari grad</t>
  </si>
  <si>
    <t>OIB: 48594515409</t>
  </si>
  <si>
    <t>Naziv društva:</t>
  </si>
  <si>
    <t>Adresa:</t>
  </si>
  <si>
    <t>Naselje Helios 5, 21460 Stari Grad</t>
  </si>
  <si>
    <t>OIB:</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</si>
  <si>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</si>
  <si>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</si>
  <si>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</si>
  <si>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</si>
  <si>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</si>
  <si>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</si>
  <si>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</si>
  <si>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</si>
  <si>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</si>
  <si>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</si>
  <si>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</si>
  <si>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</si>
  <si>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</si>
  <si>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 xml:space="preserve">Financijski izvještaji Društva sastavljeni su sukladno Međunarodnim standardima financijskog izvještavanja koji su usvojeni od Europske unije („EU MSFI“ ili „MSFI“). </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</si>
  <si>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</si>
  <si>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Poslovni prihodi</t>
  </si>
  <si>
    <t>Imovina – u EUR</t>
  </si>
  <si>
    <t>Udio</t>
  </si>
  <si>
    <t>% promjena</t>
  </si>
  <si>
    <t>Dugotrajna imovina</t>
  </si>
  <si>
    <t>Nematerijalna imovina</t>
  </si>
  <si>
    <t xml:space="preserve">Ukupna dugotrajna imovina </t>
  </si>
  <si>
    <t>Kratkotrajna imovina</t>
  </si>
  <si>
    <t>Zalihe</t>
  </si>
  <si>
    <t>Novac i novčani ekvivalenti</t>
  </si>
  <si>
    <t>Plaćeni troškovi budućeg razdoblja</t>
  </si>
  <si>
    <t>Ukupna kratkotrajna imovina</t>
  </si>
  <si>
    <t xml:space="preserve">Ukupna imovina </t>
  </si>
  <si>
    <t xml:space="preserve">Komentar: </t>
  </si>
  <si>
    <t>Kapital i na dan izvještaja – u EUR</t>
  </si>
  <si>
    <t xml:space="preserve">Temeljni kapital </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</si>
  <si>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</si>
  <si>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</si>
  <si>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</si>
  <si>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</si>
  <si>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</si>
  <si>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</si>
  <si>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</si>
  <si>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</si>
  <si>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</si>
  <si>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</si>
  <si>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</si>
  <si>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</si>
  <si>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</si>
  <si>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t>Poslovni prihodi – u EUR</t>
  </si>
  <si>
    <t>Prihodi od prodaje</t>
  </si>
  <si>
    <t>Prihodi od upotrebe vl. proizvoda</t>
  </si>
  <si>
    <t>Ostali poslovni prihodi</t>
  </si>
  <si>
    <t xml:space="preserve">Ukupno </t>
  </si>
  <si>
    <t>Poslovni rashodi – u EUR</t>
  </si>
  <si>
    <t xml:space="preserve">Poslovni rashodi </t>
  </si>
  <si>
    <t>Materijalni troškovi</t>
  </si>
  <si>
    <t>Troškovi zaposlenih</t>
  </si>
  <si>
    <t>Amortizacija</t>
  </si>
  <si>
    <t>Ostali troškovi</t>
  </si>
  <si>
    <t>Ostali poslovni rashodi</t>
  </si>
  <si>
    <t>Poslovni rashodi</t>
  </si>
  <si>
    <t>Pristup svim informacijama i financijskim izvještajima je na www.heliosfaros.hr</t>
  </si>
  <si>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</si>
  <si>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</si>
  <si>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</si>
  <si>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</si>
  <si>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 xml:space="preserve">Nema stavki prihoda ili rashoda izuzetne veličine ili pojave i objašnjenja stavki prihoda i rashoda su prikazani u bilješkama </t>
  </si>
  <si>
    <t xml:space="preserve">Zemljište </t>
  </si>
  <si>
    <t>Novac i ostala potraživanja</t>
  </si>
  <si>
    <t>aktiva</t>
  </si>
  <si>
    <t xml:space="preserve">Zadržana dobit </t>
  </si>
  <si>
    <t>Tekući rezultat</t>
  </si>
  <si>
    <t>Obveze za zajmove</t>
  </si>
  <si>
    <t>pasiva</t>
  </si>
  <si>
    <t xml:space="preserve">Ne postoji </t>
  </si>
  <si>
    <t>Nije primjenjivo</t>
  </si>
  <si>
    <t xml:space="preserve">Nije primjenjivo </t>
  </si>
  <si>
    <t>Na adresi društva navedenoj u bilješkama</t>
  </si>
  <si>
    <t>Nije bilo.</t>
  </si>
  <si>
    <t>ECOPULITO D.O.O.</t>
  </si>
  <si>
    <t>ZAGREB</t>
  </si>
  <si>
    <t>Obveznik: HELIOS FAROS d.d. i ovisna društva</t>
  </si>
  <si>
    <t>Helios Faros d.d. je društvo registrirano u Starom Gradu na otoku Hvaru u Republici Hrvatskoj. Osnovne djelatnosti Društva su smještajne i ugostiteljske usluge. Društvo ima 576 smještajnih jedinica u upotrebi (s više od 1.368 kreveta) u 4 različita objekta (profitna centra).</t>
  </si>
  <si>
    <t>Obveze prema dobavljačima i obveze za predujmove</t>
  </si>
  <si>
    <t>Društvo je vlasnik 100% udjela u društvu Ecopulito d.o.o., Zagreb, Budmanijeva 5, OIB: 06286701582. Poslovanje ovisnog društva nije značajno te ne utječe bitno na konsolidirane financijske izvještaje. Stanje bilance društva Ecopulito d.o.o. na dan izvještaja u eurima je iskazano niže:</t>
  </si>
  <si>
    <r>
      <t>II.</t>
    </r>
    <r>
      <rPr>
        <b/>
        <sz val="9"/>
        <rFont val="Times New Roman"/>
        <family val="1"/>
        <charset val="238"/>
      </rPr>
      <t xml:space="preserve">                </t>
    </r>
    <r>
      <rPr>
        <b/>
        <sz val="9"/>
        <rFont val="Arial"/>
        <family val="2"/>
        <charset val="238"/>
      </rPr>
      <t xml:space="preserve">OSNOVE SASTAVLJANJA FINANCIJSKIH IZVJEŠTAJA </t>
    </r>
  </si>
  <si>
    <r>
      <t>I.</t>
    </r>
    <r>
      <rPr>
        <b/>
        <sz val="9"/>
        <rFont val="Times New Roman"/>
        <family val="1"/>
        <charset val="238"/>
      </rPr>
      <t xml:space="preserve">                  </t>
    </r>
    <r>
      <rPr>
        <b/>
        <sz val="9"/>
        <rFont val="Arial"/>
        <family val="2"/>
        <charset val="238"/>
      </rPr>
      <t>BILJEŠKE UZ FINANCIJSKE IZVJEŠTAJE ZA IZVJEŠTAJNO RAZDOBLJE</t>
    </r>
  </si>
  <si>
    <t>Nekretnine, oprema i ulaganja u nekretnine</t>
  </si>
  <si>
    <t>Obveze prema bankama</t>
  </si>
  <si>
    <t xml:space="preserve">Sve financijske obveze uključene su u bilancu. </t>
  </si>
  <si>
    <t>Odgođena porezna obveza se odnosi na privremene porezne razlike s osnove vrednovanja zemljišta i nije se mijenjala u odnosu na usporedna razdoblja.</t>
  </si>
  <si>
    <t xml:space="preserve">Obveze za zajmove odnose se na pozajmicu sa pripadajućim kamatama koje je Ecopulito d.o.o. primilo od Helios Faros d.d. </t>
  </si>
  <si>
    <t xml:space="preserve">Nastavak kapitalnih investicija u 2023. godini bio je popraćen dodatnom uplatom većinskih vlasnika u ukupnom iznosu od 8 milijuna eura temeljem odluke Glavne Skupštine od 12. listopada 2023. godine. </t>
  </si>
  <si>
    <r>
      <t>I.</t>
    </r>
    <r>
      <rPr>
        <b/>
        <sz val="9"/>
        <rFont val="Times New Roman"/>
        <family val="1"/>
        <charset val="238"/>
      </rPr>
      <t xml:space="preserve">                  </t>
    </r>
    <r>
      <rPr>
        <b/>
        <sz val="9"/>
        <rFont val="Arial"/>
        <family val="2"/>
        <charset val="238"/>
      </rPr>
      <t>INFORMACIJE O DRUŠTVU (Grupi)</t>
    </r>
  </si>
  <si>
    <t>stanje na dan 31.03.2024.</t>
  </si>
  <si>
    <t>u razdoblju 01.01.2024. do  31.03.2024.</t>
  </si>
  <si>
    <t>u razdoblju 01.01.2024. do 31.03.2024.</t>
  </si>
  <si>
    <t>Odlukom Trgovačkog suda u Splitu 11. veljače 2016. godine nad Društvom bio je otvoren stečajni postupak. 22. srpnja 2019. godine, a nakon promjene vlasničke strukture i plaćanjem obveza, dana 22. srpnja 2019. zaključen je stečajni postupak nad Društvom rješenjem Trgovačkog suda u Splitu St-9/2015-467 i od tada se Društvo nalazi u značajnom investicijskom ciklusu.</t>
  </si>
  <si>
    <t>Ante Jelčić, član nadzornog odbora</t>
  </si>
  <si>
    <t>Ukupan broj uvrštenih dionica je 42.643.983  (31.12.2023.: 36.595.766). Temeljem dokapitalizacije provede u prethodnoj godini, Društvo će na Redovito tržište Zagrebačke burze uvrstiti dodatnih 6.048.217 dionica u roku od dvanaest mjeseci od dana donošenja odluke Glavne Skupštine Društva. Povećanje kapitala je dana 09.04.2024 upisano u SKDD.</t>
  </si>
  <si>
    <t>Financijski izvještaji izrađeni su primjenom metode povijesnog troška. Financijski izvještaji pripremljeni su pod pretpostavkom da će Društvo nastaviti poslovati u skladu s načelom neograničenosti vremena poslovanja u svim prikazanim razdobljima. Niže prezentirane bilješke se odnose na nekonsolidirane financijske izvještaje od kojih se konsolidirani izvještaji bitno ne razlikuju jer ovisno društvo Ecopulito d.o.o. nema poslovnih aktivnosti.</t>
  </si>
  <si>
    <t>Ulaganja u povezana društva i depoziti</t>
  </si>
  <si>
    <t>Financijska imovina</t>
  </si>
  <si>
    <t>Potraživanja od kupaca, države i ostala potraživanja</t>
  </si>
  <si>
    <r>
      <t>1.</t>
    </r>
    <r>
      <rPr>
        <sz val="7"/>
        <rFont val="Times New Roman"/>
        <family val="1"/>
        <charset val="238"/>
      </rPr>
      <t xml:space="preserve">      </t>
    </r>
    <r>
      <rPr>
        <sz val="9"/>
        <rFont val="Arial"/>
        <family val="2"/>
        <charset val="238"/>
      </rPr>
      <t xml:space="preserve">Nematerijalna imovina smanjila se za 22% u odnosu na prethodno usporedivo razdoblje najvećim dijelom kao posljedica realizirane amortizacije tijekom godine. </t>
    </r>
  </si>
  <si>
    <r>
      <t>2.</t>
    </r>
    <r>
      <rPr>
        <sz val="7"/>
        <rFont val="Times New Roman"/>
        <family val="1"/>
        <charset val="238"/>
      </rPr>
      <t xml:space="preserve">      </t>
    </r>
    <r>
      <rPr>
        <sz val="9"/>
        <rFont val="Arial"/>
        <family val="2"/>
        <charset val="238"/>
      </rPr>
      <t xml:space="preserve">Materijalna imovina je porasla za 6% uslijed nastavka značajnog investicijskog ciklusa. Investicije obnove ugostiteljske ponude i objekata Društva napreduju planiranim tijekom, a trenutno se najviše aktivnosti provodi na investicijama u Valamar Amicor Green resortu kao i ulaganjima u ostale objekte i prateću infrastrukturu za naredno razdoblje. Tijekom prvog kvartala izvršeno je plaćanje 4,1 milijuna eura s osnove nabavke dugotrajne materijalne imovine. </t>
    </r>
  </si>
  <si>
    <r>
      <t>4.</t>
    </r>
    <r>
      <rPr>
        <sz val="7"/>
        <rFont val="Times New Roman"/>
        <family val="1"/>
        <charset val="238"/>
      </rPr>
      <t xml:space="preserve">      </t>
    </r>
    <r>
      <rPr>
        <sz val="9"/>
        <rFont val="Arial"/>
        <family val="2"/>
        <charset val="238"/>
      </rPr>
      <t>Niža razina zaliha je standardna za ovo doba godine obzirom da su komercijalni objekti zimi zatvoreni, a rast u odnosu na isto razdoblje prethodne godine je posljedica pružanja prehrane za radnike. Neotpisana vrijednost sitnog inventara iznosi 94 tisuća eura (31.12.2023.: 80 tisuća eura).</t>
    </r>
  </si>
  <si>
    <r>
      <t>6.</t>
    </r>
    <r>
      <rPr>
        <sz val="7"/>
        <rFont val="Times New Roman"/>
        <family val="1"/>
        <charset val="238"/>
      </rPr>
      <t xml:space="preserve">      </t>
    </r>
    <r>
      <rPr>
        <sz val="9"/>
        <rFont val="Arial"/>
        <family val="2"/>
        <charset val="238"/>
      </rPr>
      <t>Potraživanja od kupaca su porasla za 45 tisuća eura te nisu identificirana potraživanja čija bi naplata mogla biti upitna. Ostala potraživanja uključuju i potraživanje od države za PDV u iznosu od 260 tisuća eura. Društvo i dalje vodi aktivan sudski spor za potraživanje od 257 tisuća eura za koje je u prethodnoj godini provedeno umanjenje vrijednosti.</t>
    </r>
  </si>
  <si>
    <r>
      <t>7.</t>
    </r>
    <r>
      <rPr>
        <sz val="7"/>
        <rFont val="Times New Roman"/>
        <family val="1"/>
        <charset val="238"/>
      </rPr>
      <t xml:space="preserve">      </t>
    </r>
    <r>
      <rPr>
        <sz val="9"/>
        <rFont val="Arial"/>
        <family val="2"/>
        <charset val="238"/>
      </rPr>
      <t>Novčana sredstva su smanjena obzirom na investiciju u tijeku.</t>
    </r>
  </si>
  <si>
    <t>31.12.2023.</t>
  </si>
  <si>
    <t>31.03.2024.</t>
  </si>
  <si>
    <t>Rezerve</t>
  </si>
  <si>
    <r>
      <t>1.</t>
    </r>
    <r>
      <rPr>
        <sz val="7"/>
        <rFont val="Times New Roman"/>
        <family val="1"/>
        <charset val="238"/>
      </rPr>
      <t xml:space="preserve">      </t>
    </r>
    <r>
      <rPr>
        <sz val="9"/>
        <rFont val="Arial"/>
        <family val="2"/>
        <charset val="238"/>
      </rPr>
      <t>Nije bilo promjena odgođene porezne obveze u odnosu na prethodnu godinu.</t>
    </r>
  </si>
  <si>
    <r>
      <t>3.</t>
    </r>
    <r>
      <rPr>
        <sz val="7"/>
        <rFont val="Times New Roman"/>
        <family val="1"/>
        <charset val="238"/>
      </rPr>
      <t xml:space="preserve">      </t>
    </r>
    <r>
      <rPr>
        <sz val="9"/>
        <rFont val="Arial"/>
        <family val="2"/>
        <charset val="238"/>
      </rPr>
      <t xml:space="preserve">Ostale dugoročne obveze predstavljaju obveze po najmovima u skladu sa MSFI 16 za nabavljeni automobil putem financijskog leasinga. </t>
    </r>
  </si>
  <si>
    <r>
      <t>4.</t>
    </r>
    <r>
      <rPr>
        <sz val="7"/>
        <rFont val="Times New Roman"/>
        <family val="1"/>
        <charset val="238"/>
      </rPr>
      <t xml:space="preserve">      </t>
    </r>
    <r>
      <rPr>
        <sz val="9"/>
        <rFont val="Arial"/>
        <family val="2"/>
        <charset val="238"/>
      </rPr>
      <t xml:space="preserve">Obveze prema dobavljačima se uglavnom odnose na privremene situacije izvođača radova povezanih sa značajnijim investicijskim aktivnostima. </t>
    </r>
  </si>
  <si>
    <r>
      <t>5.</t>
    </r>
    <r>
      <rPr>
        <sz val="7"/>
        <rFont val="Times New Roman"/>
        <family val="1"/>
        <charset val="238"/>
      </rPr>
      <t xml:space="preserve">      </t>
    </r>
    <r>
      <rPr>
        <sz val="9"/>
        <rFont val="Arial"/>
        <family val="2"/>
        <charset val="238"/>
      </rPr>
      <t>Obveze prema zaposlenicima, pored plaće za prosinac, uključuju 257 tisuća eura ukalkuliranih troškova za neiskorištene dane godišnjeg odmora i ostale naknade. Obveze su porasle u odnosu na prethodnu godinu obzirom na povećanje naknada i broja zaposlenih.</t>
    </r>
  </si>
  <si>
    <t>Do 31.03.2023</t>
  </si>
  <si>
    <t>Do 31.03.2024</t>
  </si>
  <si>
    <r>
      <t>1.</t>
    </r>
    <r>
      <rPr>
        <sz val="7"/>
        <rFont val="Times New Roman"/>
        <family val="1"/>
        <charset val="238"/>
      </rPr>
      <t xml:space="preserve">      </t>
    </r>
    <r>
      <rPr>
        <sz val="9"/>
        <rFont val="Arial"/>
        <family val="2"/>
        <charset val="238"/>
      </rPr>
      <t>Zbog investicije u tijeku, očekuje se otvaranje objekata u svibnju i do tada Društvo ostvaruje prihode isključivo od najma poslovnih prostora te organizacije prehrane za radnike. Obzirom na izgradnju dodatnih kapaciteta u 2024. godini, Društvo očekuje značajan rast prihoda u odnosu na prethodnu godinu.</t>
    </r>
  </si>
  <si>
    <r>
      <t>2.</t>
    </r>
    <r>
      <rPr>
        <sz val="7"/>
        <rFont val="Times New Roman"/>
        <family val="1"/>
        <charset val="238"/>
      </rPr>
      <t xml:space="preserve">      </t>
    </r>
    <r>
      <rPr>
        <sz val="9"/>
        <rFont val="Arial"/>
        <family val="2"/>
        <charset val="238"/>
      </rPr>
      <t>Ostali poslovni prihodi uglavnom se odnose na naplate od osiguravajućih kuća i odobrenja od izvođača radova.</t>
    </r>
  </si>
  <si>
    <r>
      <t>2.</t>
    </r>
    <r>
      <rPr>
        <sz val="7"/>
        <rFont val="Times New Roman"/>
        <family val="1"/>
        <charset val="238"/>
      </rPr>
      <t xml:space="preserve">      </t>
    </r>
    <r>
      <rPr>
        <sz val="9"/>
        <rFont val="Arial"/>
        <family val="2"/>
        <charset val="238"/>
      </rPr>
      <t>Troškovi zaposlenih su povećani uslijed većeg broja zaposlenih ali i povećanja naknada kako bi se zadržao kvalitetan kadar. Prosječan broj zaposlenih u odnosu na isto razdoblje prethodne rastao je za 13%.</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</si>
  <si>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nalazi Društvo.</t>
    </r>
  </si>
  <si>
    <r>
      <t>4.</t>
    </r>
    <r>
      <rPr>
        <sz val="7"/>
        <rFont val="Times New Roman"/>
        <family val="1"/>
        <charset val="238"/>
      </rPr>
      <t xml:space="preserve">      </t>
    </r>
    <r>
      <rPr>
        <sz val="9"/>
        <rFont val="Arial"/>
        <family val="2"/>
        <charset val="238"/>
      </rPr>
      <t>Najznačajniji ostali troškovi odnose na troškove rada studenata, ustupljenih radnika te ostalih troškova zaposlenih (ukupno 95 tis. eur), neizravni porezi i članarine u iznosu od 15 tis. eura, premije osiguranja 17 tis. eura i dr.</t>
    </r>
  </si>
  <si>
    <r>
      <t>I.</t>
    </r>
    <r>
      <rPr>
        <b/>
        <sz val="7"/>
        <rFont val="Times New Roman"/>
        <family val="1"/>
        <charset val="238"/>
      </rPr>
      <t xml:space="preserve">                  </t>
    </r>
    <r>
      <rPr>
        <b/>
        <sz val="9"/>
        <rFont val="Arial"/>
        <family val="2"/>
        <charset val="238"/>
      </rPr>
      <t>OSTALE INFORMACIJE</t>
    </r>
  </si>
  <si>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</si>
  <si>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</si>
  <si>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 xml:space="preserve">Računovodstvene politike nisu se mijenjale u odnosu na posljednje tromjesečno i revidirano godišnje izvješće. </t>
  </si>
  <si>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</si>
  <si>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</si>
  <si>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</si>
  <si>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t>
  </si>
  <si>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</si>
  <si>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</si>
  <si>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</si>
  <si>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t>Obvezu prema banci po investicijskom kreditu, Društvo treba podmiriti najkasnije do 2035. godine.</t>
  </si>
  <si>
    <t>Nema ostalih dugovanja koji dospijevaju nakon više od 5 godina.</t>
  </si>
  <si>
    <r>
      <t>6.</t>
    </r>
    <r>
      <rPr>
        <sz val="7"/>
        <rFont val="Times New Roman"/>
        <family val="1"/>
        <charset val="238"/>
      </rPr>
      <t xml:space="preserve">      </t>
    </r>
    <r>
      <rPr>
        <sz val="9"/>
        <rFont val="Arial"/>
        <family val="2"/>
        <charset val="238"/>
      </rPr>
      <t>prosječan broj zaposlenih tijekom tekućeg razdoblja</t>
    </r>
  </si>
  <si>
    <t>Prosječan broj zaposlenih je bio: 90</t>
  </si>
  <si>
    <t>Broj zaposlenih na dan 31.03.2024: 92</t>
  </si>
  <si>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</si>
  <si>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t>Društvo nije kapitaliziralo troškove plaća na investicije u tijeku.</t>
  </si>
  <si>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</si>
  <si>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</si>
  <si>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</si>
  <si>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Dionice Društva se vode u depozitoriju SKDD-a te će se dionice izdane u 2023. godini (6.048.217 dionica) uvrstiti na Redovito tržište Zagrebačke burze najkasnije u roku od dvanaest mjeseci od dana donošenja odluke Glavne Skupštine Društva. Od dana 09.04.2024. novo izdane dionice se vode u depozitoriju SKDD.</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</si>
  <si>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</si>
  <si>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</si>
  <si>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</si>
  <si>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</si>
  <si>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</si>
  <si>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</si>
  <si>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</si>
  <si>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r>
      <t>1.</t>
    </r>
    <r>
      <rPr>
        <sz val="7"/>
        <rFont val="Times New Roman"/>
        <family val="1"/>
        <charset val="238"/>
      </rPr>
      <t xml:space="preserve">      </t>
    </r>
    <r>
      <rPr>
        <sz val="9"/>
        <rFont val="Arial"/>
        <family val="2"/>
        <charset val="238"/>
      </rPr>
      <t>Materijalni troškovi su porasli za 157 tisuća eura i odnose se na troškove sitnog inventara za potrebe investicije kao i na rast troškova električne energije, goriva i ostalih materijalnih troškova. Cijena energenata tijekom prethodne i tekuće godine značajno je podigla troškove poslovanja, međutim Društvo zadržalo stabilne zarade u prethodnoj godini korištenjem ekonomija obujma, pojačanim upravljanjem zalihama te podizanjem prodajnih cijena što je bilo neizbježno. Politika Društva je minimiziranje potrošnje energije te korištenje energije iz obnovljivih izvora.</t>
    </r>
  </si>
  <si>
    <r>
      <t>2.</t>
    </r>
    <r>
      <rPr>
        <sz val="7"/>
        <rFont val="Times New Roman"/>
        <family val="1"/>
        <charset val="238"/>
      </rPr>
      <t xml:space="preserve">      </t>
    </r>
    <r>
      <rPr>
        <sz val="9"/>
        <rFont val="Arial"/>
        <family val="2"/>
        <charset val="238"/>
      </rPr>
      <t>Društvo je u 2023. godini ugovorilo investicijski kredit u iznosu do 20 milijuna eura uz varijabilnu kamatnu stopu pri čemu je do 31.03.2024 iskorišteno 7,1 milijuna eura, a ostatak se može koristiti u periodu od 20 mjeseci od datuma potpisivanja ugovora. Trošak kamate u prvom kvartalu iznosi 98 tisuća eura.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</si>
</sst>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b/>
      <sz val="9"/>
      <name val="Times New Roman"/>
      <family val="1"/>
      <charset val="238"/>
    </font>
    <font>
      <sz val="11"/>
      <name val="Calibri"/>
      <family val="2"/>
      <charset val="238"/>
    </font>
    <font>
      <sz val="7"/>
      <name val="Times New Roman"/>
      <family val="1"/>
      <charset val="238"/>
    </font>
    <font>
      <sz val="11"/>
      <color rgb="FF000000"/>
      <name val="Calibri"/>
      <family val="2"/>
      <charset val="238"/>
    </font>
    <font>
      <b/>
      <sz val="7"/>
      <name val="Times New Roman"/>
      <family val="1"/>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4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6" fillId="0" borderId="39" xfId="0" applyFont="1" applyBorder="1" applyAlignment="1">
      <alignment vertical="center"/>
    </xf>
    <xf numFmtId="14" fontId="37" fillId="0" borderId="40" xfId="0" applyNumberFormat="1" applyFont="1" applyBorder="1" applyAlignment="1">
      <alignment horizontal="right" vertical="center" wrapText="1"/>
    </xf>
    <xf numFmtId="0" fontId="36" fillId="0" borderId="41" xfId="0" applyFont="1" applyBorder="1" applyAlignment="1">
      <alignment vertical="center" wrapText="1"/>
    </xf>
    <xf numFmtId="10" fontId="36" fillId="0" borderId="42" xfId="0" applyNumberFormat="1" applyFont="1" applyBorder="1" applyAlignment="1">
      <alignment horizontal="right" vertical="center"/>
    </xf>
    <xf numFmtId="0" fontId="36" fillId="0" borderId="41" xfId="0" applyFont="1" applyBorder="1" applyAlignment="1">
      <alignment vertical="center"/>
    </xf>
    <xf numFmtId="0" fontId="37" fillId="0" borderId="41" xfId="0" applyFont="1" applyBorder="1" applyAlignment="1">
      <alignment vertical="center"/>
    </xf>
    <xf numFmtId="10" fontId="37"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justify" vertical="center"/>
    </xf>
    <xf numFmtId="0" fontId="37" fillId="0" borderId="42" xfId="0" applyFont="1" applyBorder="1" applyAlignment="1">
      <alignment vertical="center"/>
    </xf>
    <xf numFmtId="3" fontId="36" fillId="0" borderId="42" xfId="0" applyNumberFormat="1" applyFont="1" applyBorder="1" applyAlignment="1">
      <alignment horizontal="right" vertical="center"/>
    </xf>
    <xf numFmtId="3" fontId="37" fillId="0" borderId="42" xfId="0" applyNumberFormat="1" applyFont="1" applyBorder="1" applyAlignment="1">
      <alignment horizontal="right" vertical="center"/>
    </xf>
    <xf numFmtId="0" fontId="37" fillId="0" borderId="40" xfId="0" applyFont="1" applyBorder="1" applyAlignment="1">
      <alignment horizontal="center" vertical="center" wrapText="1"/>
    </xf>
    <xf numFmtId="9" fontId="36" fillId="0" borderId="42" xfId="0" applyNumberFormat="1" applyFont="1" applyBorder="1" applyAlignment="1">
      <alignment horizontal="right" vertical="center"/>
    </xf>
    <xf numFmtId="0" fontId="36" fillId="0" borderId="42" xfId="0" applyFont="1" applyBorder="1" applyAlignment="1">
      <alignment horizontal="right" vertical="center"/>
    </xf>
    <xf numFmtId="9" fontId="37" fillId="0" borderId="42" xfId="0" applyNumberFormat="1" applyFont="1" applyBorder="1" applyAlignment="1">
      <alignment horizontal="right" vertical="center"/>
    </xf>
    <xf numFmtId="0" fontId="37" fillId="0" borderId="45" xfId="0" applyFont="1" applyBorder="1" applyAlignment="1">
      <alignment horizontal="center" vertical="center" wrapText="1"/>
    </xf>
    <xf numFmtId="0" fontId="21" fillId="0" borderId="0" xfId="0" applyFont="1" applyAlignment="1">
      <alignment vertical="center"/>
    </xf>
    <xf numFmtId="0" fontId="38" fillId="0" borderId="39" xfId="0" applyFont="1" applyBorder="1" applyAlignment="1">
      <alignment vertical="center"/>
    </xf>
    <xf numFmtId="3" fontId="38" fillId="0" borderId="40" xfId="0" applyNumberFormat="1" applyFont="1" applyBorder="1" applyAlignment="1">
      <alignment horizontal="right" vertical="center"/>
    </xf>
    <xf numFmtId="0" fontId="38" fillId="0" borderId="41" xfId="0" applyFont="1" applyBorder="1" applyAlignment="1">
      <alignment vertical="center"/>
    </xf>
    <xf numFmtId="3" fontId="38" fillId="0" borderId="42" xfId="0" applyNumberFormat="1" applyFont="1" applyBorder="1" applyAlignment="1">
      <alignment horizontal="right" vertical="center"/>
    </xf>
    <xf numFmtId="0" fontId="39" fillId="16" borderId="41" xfId="0" applyFont="1" applyFill="1" applyBorder="1" applyAlignment="1">
      <alignment vertical="center"/>
    </xf>
    <xf numFmtId="3" fontId="39" fillId="16" borderId="42" xfId="0" applyNumberFormat="1" applyFont="1" applyFill="1" applyBorder="1" applyAlignment="1">
      <alignment horizontal="right" vertical="center"/>
    </xf>
    <xf numFmtId="0" fontId="37" fillId="0" borderId="42" xfId="0" applyFont="1" applyBorder="1" applyAlignment="1">
      <alignment horizontal="right" vertical="center"/>
    </xf>
    <xf numFmtId="0" fontId="5" fillId="0" borderId="0" xfId="0" applyFont="1" applyAlignment="1">
      <alignment horizontal="right" vertical="center"/>
    </xf>
    <xf numFmtId="0" fontId="40" fillId="0" borderId="0" xfId="0" applyFont="1" applyAlignment="1">
      <alignment horizontal="center" wrapText="1"/>
    </xf>
    <xf numFmtId="0" fontId="5" fillId="0" borderId="0" xfId="0" applyFont="1" applyAlignment="1">
      <alignment wrapText="1"/>
    </xf>
    <xf numFmtId="0" fontId="5" fillId="0" borderId="0" xfId="0" applyFont="1"/>
    <xf numFmtId="0" fontId="42" fillId="0" borderId="0" xfId="0" applyFont="1" applyAlignment="1">
      <alignment vertical="center" wrapText="1"/>
    </xf>
    <xf numFmtId="0" fontId="42" fillId="0" borderId="0" xfId="0" applyFont="1"/>
    <xf numFmtId="0" fontId="30" fillId="0" borderId="0" xfId="0" applyFont="1" applyAlignment="1">
      <alignment vertical="center" wrapText="1"/>
    </xf>
    <xf numFmtId="0" fontId="44" fillId="0" borderId="42" xfId="0" applyFont="1" applyBorder="1" applyAlignment="1">
      <alignment horizontal="center" vertical="center" wrapText="1"/>
    </xf>
    <xf numFmtId="0" fontId="4" fillId="0" borderId="0" xfId="0" applyFont="1" applyAlignment="1">
      <alignment horizontal="left" vertical="center" indent="5"/>
    </xf>
    <xf numFmtId="0" fontId="35" fillId="0" borderId="0" xfId="6" applyAlignment="1">
      <alignment horizontal="justify" vertical="center"/>
    </xf>
    <xf numFmtId="0" fontId="38" fillId="0" borderId="42" xfId="0" applyFont="1" applyBorder="1" applyAlignment="1">
      <alignment horizontal="right" vertical="center"/>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43" xfId="0" applyFont="1" applyBorder="1" applyAlignment="1">
      <alignment vertical="center"/>
    </xf>
    <xf numFmtId="0" fontId="37" fillId="0" borderId="44" xfId="0" applyFont="1" applyBorder="1" applyAlignment="1">
      <alignment vertical="center"/>
    </xf>
    <xf numFmtId="14" fontId="37" fillId="0" borderId="43" xfId="0" applyNumberFormat="1" applyFont="1" applyBorder="1" applyAlignment="1">
      <alignment horizontal="center" vertical="center"/>
    </xf>
    <xf numFmtId="14" fontId="37" fillId="0" borderId="44" xfId="0" applyNumberFormat="1" applyFont="1" applyBorder="1" applyAlignment="1">
      <alignment horizontal="center" vertical="center"/>
    </xf>
    <xf numFmtId="0" fontId="36" fillId="0" borderId="43" xfId="0" applyFont="1" applyBorder="1" applyAlignment="1">
      <alignment vertical="center"/>
    </xf>
    <xf numFmtId="0" fontId="36" fillId="0" borderId="44" xfId="0" applyFont="1" applyBorder="1" applyAlignment="1">
      <alignment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C30" sqref="C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209" t="s">
        <v>307</v>
      </c>
      <c r="B1" s="210"/>
      <c r="C1" s="210"/>
      <c r="D1" s="78"/>
      <c r="E1" s="78"/>
      <c r="F1" s="78"/>
      <c r="G1" s="78"/>
      <c r="H1" s="78"/>
      <c r="I1" s="78"/>
      <c r="J1" s="79"/>
    </row>
    <row r="2" spans="1:20" ht="14.4" customHeight="1" x14ac:dyDescent="0.3">
      <c r="A2" s="211" t="s">
        <v>323</v>
      </c>
      <c r="B2" s="212"/>
      <c r="C2" s="212"/>
      <c r="D2" s="212"/>
      <c r="E2" s="212"/>
      <c r="F2" s="212"/>
      <c r="G2" s="212"/>
      <c r="H2" s="212"/>
      <c r="I2" s="212"/>
      <c r="J2" s="213"/>
      <c r="N2" s="81">
        <v>1</v>
      </c>
    </row>
    <row r="3" spans="1:20" x14ac:dyDescent="0.3">
      <c r="A3" s="83"/>
      <c r="B3" s="84"/>
      <c r="C3" s="84"/>
      <c r="D3" s="84"/>
      <c r="E3" s="84"/>
      <c r="F3" s="84"/>
      <c r="G3" s="84"/>
      <c r="H3" s="84"/>
      <c r="I3" s="84"/>
      <c r="J3" s="85"/>
      <c r="N3" s="81">
        <v>2</v>
      </c>
    </row>
    <row r="4" spans="1:20" ht="33.6" customHeight="1" x14ac:dyDescent="0.3">
      <c r="A4" s="214" t="s">
        <v>308</v>
      </c>
      <c r="B4" s="215"/>
      <c r="C4" s="215"/>
      <c r="D4" s="215"/>
      <c r="E4" s="216">
        <v>45292</v>
      </c>
      <c r="F4" s="217"/>
      <c r="G4" s="86" t="s">
        <v>0</v>
      </c>
      <c r="H4" s="216">
        <v>45382</v>
      </c>
      <c r="I4" s="217"/>
      <c r="J4" s="87"/>
      <c r="N4" s="81">
        <v>3</v>
      </c>
    </row>
    <row r="5" spans="1:20" s="80" customFormat="1" ht="10.199999999999999" customHeight="1" x14ac:dyDescent="0.3">
      <c r="A5" s="218"/>
      <c r="B5" s="219"/>
      <c r="C5" s="219"/>
      <c r="D5" s="219"/>
      <c r="E5" s="219"/>
      <c r="F5" s="219"/>
      <c r="G5" s="219"/>
      <c r="H5" s="219"/>
      <c r="I5" s="219"/>
      <c r="J5" s="220"/>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205" t="s">
        <v>330</v>
      </c>
      <c r="B10" s="206"/>
      <c r="C10" s="206"/>
      <c r="D10" s="206"/>
      <c r="E10" s="206"/>
      <c r="F10" s="206"/>
      <c r="G10" s="206"/>
      <c r="H10" s="206"/>
      <c r="I10" s="206"/>
      <c r="J10" s="95"/>
    </row>
    <row r="11" spans="1:20" ht="24.6" customHeight="1" x14ac:dyDescent="0.3">
      <c r="A11" s="193" t="s">
        <v>309</v>
      </c>
      <c r="B11" s="207"/>
      <c r="C11" s="199" t="s">
        <v>448</v>
      </c>
      <c r="D11" s="200"/>
      <c r="E11" s="96"/>
      <c r="F11" s="166" t="s">
        <v>331</v>
      </c>
      <c r="G11" s="203"/>
      <c r="H11" s="182" t="s">
        <v>447</v>
      </c>
      <c r="I11" s="183"/>
      <c r="J11" s="97"/>
    </row>
    <row r="12" spans="1:20" ht="14.4" customHeight="1" x14ac:dyDescent="0.3">
      <c r="A12" s="98"/>
      <c r="B12" s="77"/>
      <c r="C12" s="77"/>
      <c r="D12" s="77"/>
      <c r="E12" s="208"/>
      <c r="F12" s="208"/>
      <c r="G12" s="208"/>
      <c r="H12" s="208"/>
      <c r="I12" s="99"/>
      <c r="J12" s="97"/>
    </row>
    <row r="13" spans="1:20" ht="21" customHeight="1" x14ac:dyDescent="0.3">
      <c r="A13" s="165" t="s">
        <v>324</v>
      </c>
      <c r="B13" s="203"/>
      <c r="C13" s="199" t="s">
        <v>449</v>
      </c>
      <c r="D13" s="200"/>
      <c r="E13" s="221"/>
      <c r="F13" s="208"/>
      <c r="G13" s="208"/>
      <c r="H13" s="208"/>
      <c r="I13" s="99"/>
      <c r="J13" s="97"/>
    </row>
    <row r="14" spans="1:20" ht="10.95" customHeight="1" x14ac:dyDescent="0.3">
      <c r="A14" s="96"/>
      <c r="B14" s="99"/>
      <c r="C14" s="77"/>
      <c r="D14" s="77"/>
      <c r="E14" s="172"/>
      <c r="F14" s="172"/>
      <c r="G14" s="172"/>
      <c r="H14" s="172"/>
      <c r="I14" s="77"/>
      <c r="J14" s="100"/>
    </row>
    <row r="15" spans="1:20" ht="22.95" customHeight="1" x14ac:dyDescent="0.3">
      <c r="A15" s="165" t="s">
        <v>310</v>
      </c>
      <c r="B15" s="203"/>
      <c r="C15" s="199" t="s">
        <v>450</v>
      </c>
      <c r="D15" s="200"/>
      <c r="E15" s="204"/>
      <c r="F15" s="195"/>
      <c r="G15" s="101" t="s">
        <v>332</v>
      </c>
      <c r="H15" s="182" t="s">
        <v>454</v>
      </c>
      <c r="I15" s="183"/>
      <c r="J15" s="102"/>
    </row>
    <row r="16" spans="1:20" ht="10.95" customHeight="1" x14ac:dyDescent="0.3">
      <c r="A16" s="96"/>
      <c r="B16" s="99"/>
      <c r="C16" s="77"/>
      <c r="D16" s="77"/>
      <c r="E16" s="172"/>
      <c r="F16" s="172"/>
      <c r="G16" s="172"/>
      <c r="H16" s="172"/>
      <c r="I16" s="77"/>
      <c r="J16" s="100"/>
    </row>
    <row r="17" spans="1:10" ht="22.95" customHeight="1" x14ac:dyDescent="0.3">
      <c r="A17" s="103"/>
      <c r="B17" s="101" t="s">
        <v>333</v>
      </c>
      <c r="C17" s="199" t="s">
        <v>451</v>
      </c>
      <c r="D17" s="200"/>
      <c r="E17" s="104"/>
      <c r="F17" s="104"/>
      <c r="G17" s="104"/>
      <c r="H17" s="104"/>
      <c r="I17" s="104"/>
      <c r="J17" s="102"/>
    </row>
    <row r="18" spans="1:10" x14ac:dyDescent="0.3">
      <c r="A18" s="201"/>
      <c r="B18" s="202"/>
      <c r="C18" s="172"/>
      <c r="D18" s="172"/>
      <c r="E18" s="172"/>
      <c r="F18" s="172"/>
      <c r="G18" s="172"/>
      <c r="H18" s="172"/>
      <c r="I18" s="77"/>
      <c r="J18" s="100"/>
    </row>
    <row r="19" spans="1:10" x14ac:dyDescent="0.3">
      <c r="A19" s="193" t="s">
        <v>311</v>
      </c>
      <c r="B19" s="194"/>
      <c r="C19" s="173" t="s">
        <v>452</v>
      </c>
      <c r="D19" s="174"/>
      <c r="E19" s="174"/>
      <c r="F19" s="174"/>
      <c r="G19" s="174"/>
      <c r="H19" s="174"/>
      <c r="I19" s="174"/>
      <c r="J19" s="175"/>
    </row>
    <row r="20" spans="1:10" x14ac:dyDescent="0.3">
      <c r="A20" s="98"/>
      <c r="B20" s="77"/>
      <c r="C20" s="105"/>
      <c r="D20" s="77"/>
      <c r="E20" s="172"/>
      <c r="F20" s="172"/>
      <c r="G20" s="172"/>
      <c r="H20" s="172"/>
      <c r="I20" s="77"/>
      <c r="J20" s="100"/>
    </row>
    <row r="21" spans="1:10" x14ac:dyDescent="0.3">
      <c r="A21" s="193" t="s">
        <v>312</v>
      </c>
      <c r="B21" s="194"/>
      <c r="C21" s="182">
        <v>21460</v>
      </c>
      <c r="D21" s="183"/>
      <c r="E21" s="172"/>
      <c r="F21" s="172"/>
      <c r="G21" s="173" t="s">
        <v>453</v>
      </c>
      <c r="H21" s="174"/>
      <c r="I21" s="174"/>
      <c r="J21" s="175"/>
    </row>
    <row r="22" spans="1:10" x14ac:dyDescent="0.3">
      <c r="A22" s="98"/>
      <c r="B22" s="77"/>
      <c r="C22" s="77"/>
      <c r="D22" s="77"/>
      <c r="E22" s="172"/>
      <c r="F22" s="172"/>
      <c r="G22" s="172"/>
      <c r="H22" s="172"/>
      <c r="I22" s="77"/>
      <c r="J22" s="100"/>
    </row>
    <row r="23" spans="1:10" x14ac:dyDescent="0.3">
      <c r="A23" s="193" t="s">
        <v>313</v>
      </c>
      <c r="B23" s="194"/>
      <c r="C23" s="173" t="s">
        <v>455</v>
      </c>
      <c r="D23" s="174"/>
      <c r="E23" s="174"/>
      <c r="F23" s="174"/>
      <c r="G23" s="174"/>
      <c r="H23" s="174"/>
      <c r="I23" s="174"/>
      <c r="J23" s="175"/>
    </row>
    <row r="24" spans="1:10" x14ac:dyDescent="0.3">
      <c r="A24" s="98"/>
      <c r="B24" s="77"/>
      <c r="C24" s="77"/>
      <c r="D24" s="77"/>
      <c r="E24" s="172"/>
      <c r="F24" s="172"/>
      <c r="G24" s="172"/>
      <c r="H24" s="172"/>
      <c r="I24" s="77"/>
      <c r="J24" s="100"/>
    </row>
    <row r="25" spans="1:10" x14ac:dyDescent="0.3">
      <c r="A25" s="193" t="s">
        <v>314</v>
      </c>
      <c r="B25" s="194"/>
      <c r="C25" s="196" t="s">
        <v>456</v>
      </c>
      <c r="D25" s="197"/>
      <c r="E25" s="197"/>
      <c r="F25" s="197"/>
      <c r="G25" s="197"/>
      <c r="H25" s="197"/>
      <c r="I25" s="197"/>
      <c r="J25" s="198"/>
    </row>
    <row r="26" spans="1:10" x14ac:dyDescent="0.3">
      <c r="A26" s="98"/>
      <c r="B26" s="77"/>
      <c r="C26" s="105"/>
      <c r="D26" s="77"/>
      <c r="E26" s="172"/>
      <c r="F26" s="172"/>
      <c r="G26" s="172"/>
      <c r="H26" s="172"/>
      <c r="I26" s="77"/>
      <c r="J26" s="100"/>
    </row>
    <row r="27" spans="1:10" x14ac:dyDescent="0.3">
      <c r="A27" s="193" t="s">
        <v>315</v>
      </c>
      <c r="B27" s="194"/>
      <c r="C27" s="196" t="s">
        <v>457</v>
      </c>
      <c r="D27" s="197"/>
      <c r="E27" s="197"/>
      <c r="F27" s="197"/>
      <c r="G27" s="197"/>
      <c r="H27" s="197"/>
      <c r="I27" s="197"/>
      <c r="J27" s="198"/>
    </row>
    <row r="28" spans="1:10" ht="13.95" customHeight="1" x14ac:dyDescent="0.3">
      <c r="A28" s="98"/>
      <c r="B28" s="77"/>
      <c r="C28" s="105"/>
      <c r="D28" s="77"/>
      <c r="E28" s="172"/>
      <c r="F28" s="172"/>
      <c r="G28" s="172"/>
      <c r="H28" s="172"/>
      <c r="I28" s="77"/>
      <c r="J28" s="100"/>
    </row>
    <row r="29" spans="1:10" ht="22.95" customHeight="1" x14ac:dyDescent="0.3">
      <c r="A29" s="165" t="s">
        <v>325</v>
      </c>
      <c r="B29" s="194"/>
      <c r="C29" s="44">
        <v>92</v>
      </c>
      <c r="D29" s="106"/>
      <c r="E29" s="176"/>
      <c r="F29" s="176"/>
      <c r="G29" s="176"/>
      <c r="H29" s="176"/>
      <c r="I29" s="107"/>
      <c r="J29" s="108"/>
    </row>
    <row r="30" spans="1:10" x14ac:dyDescent="0.3">
      <c r="A30" s="98"/>
      <c r="B30" s="77"/>
      <c r="C30" s="77"/>
      <c r="D30" s="77"/>
      <c r="E30" s="172"/>
      <c r="F30" s="172"/>
      <c r="G30" s="172"/>
      <c r="H30" s="172"/>
      <c r="I30" s="107"/>
      <c r="J30" s="108"/>
    </row>
    <row r="31" spans="1:10" x14ac:dyDescent="0.3">
      <c r="A31" s="193" t="s">
        <v>316</v>
      </c>
      <c r="B31" s="194"/>
      <c r="C31" s="45" t="s">
        <v>336</v>
      </c>
      <c r="D31" s="192" t="s">
        <v>334</v>
      </c>
      <c r="E31" s="180"/>
      <c r="F31" s="180"/>
      <c r="G31" s="180"/>
      <c r="H31" s="77"/>
      <c r="I31" s="109" t="s">
        <v>335</v>
      </c>
      <c r="J31" s="110" t="s">
        <v>336</v>
      </c>
    </row>
    <row r="32" spans="1:10" x14ac:dyDescent="0.3">
      <c r="A32" s="193"/>
      <c r="B32" s="194"/>
      <c r="C32" s="111"/>
      <c r="D32" s="86"/>
      <c r="E32" s="195"/>
      <c r="F32" s="195"/>
      <c r="G32" s="195"/>
      <c r="H32" s="195"/>
      <c r="I32" s="107"/>
      <c r="J32" s="108"/>
    </row>
    <row r="33" spans="1:10" x14ac:dyDescent="0.3">
      <c r="A33" s="193" t="s">
        <v>326</v>
      </c>
      <c r="B33" s="194"/>
      <c r="C33" s="44" t="s">
        <v>338</v>
      </c>
      <c r="D33" s="192" t="s">
        <v>337</v>
      </c>
      <c r="E33" s="180"/>
      <c r="F33" s="180"/>
      <c r="G33" s="180"/>
      <c r="H33" s="104"/>
      <c r="I33" s="109" t="s">
        <v>338</v>
      </c>
      <c r="J33" s="110" t="s">
        <v>339</v>
      </c>
    </row>
    <row r="34" spans="1:10" x14ac:dyDescent="0.3">
      <c r="A34" s="98"/>
      <c r="B34" s="77"/>
      <c r="C34" s="77"/>
      <c r="D34" s="77"/>
      <c r="E34" s="172"/>
      <c r="F34" s="172"/>
      <c r="G34" s="172"/>
      <c r="H34" s="172"/>
      <c r="I34" s="77"/>
      <c r="J34" s="100"/>
    </row>
    <row r="35" spans="1:10" x14ac:dyDescent="0.3">
      <c r="A35" s="192" t="s">
        <v>327</v>
      </c>
      <c r="B35" s="180"/>
      <c r="C35" s="180"/>
      <c r="D35" s="180"/>
      <c r="E35" s="180" t="s">
        <v>317</v>
      </c>
      <c r="F35" s="180"/>
      <c r="G35" s="180"/>
      <c r="H35" s="180"/>
      <c r="I35" s="180"/>
      <c r="J35" s="112" t="s">
        <v>318</v>
      </c>
    </row>
    <row r="36" spans="1:10" x14ac:dyDescent="0.3">
      <c r="A36" s="98"/>
      <c r="B36" s="77"/>
      <c r="C36" s="77"/>
      <c r="D36" s="77"/>
      <c r="E36" s="172"/>
      <c r="F36" s="172"/>
      <c r="G36" s="172"/>
      <c r="H36" s="172"/>
      <c r="I36" s="77"/>
      <c r="J36" s="108"/>
    </row>
    <row r="37" spans="1:10" x14ac:dyDescent="0.3">
      <c r="A37" s="188" t="s">
        <v>548</v>
      </c>
      <c r="B37" s="189"/>
      <c r="C37" s="189"/>
      <c r="D37" s="189"/>
      <c r="E37" s="188" t="s">
        <v>549</v>
      </c>
      <c r="F37" s="189"/>
      <c r="G37" s="189"/>
      <c r="H37" s="189"/>
      <c r="I37" s="190"/>
      <c r="J37" s="76">
        <v>2710455</v>
      </c>
    </row>
    <row r="38" spans="1:10" x14ac:dyDescent="0.3">
      <c r="A38" s="98"/>
      <c r="B38" s="77"/>
      <c r="C38" s="105"/>
      <c r="D38" s="191"/>
      <c r="E38" s="191"/>
      <c r="F38" s="191"/>
      <c r="G38" s="191"/>
      <c r="H38" s="191"/>
      <c r="I38" s="191"/>
      <c r="J38" s="100"/>
    </row>
    <row r="39" spans="1:10" x14ac:dyDescent="0.3">
      <c r="A39" s="188"/>
      <c r="B39" s="189"/>
      <c r="C39" s="189"/>
      <c r="D39" s="190"/>
      <c r="E39" s="188"/>
      <c r="F39" s="189"/>
      <c r="G39" s="189"/>
      <c r="H39" s="189"/>
      <c r="I39" s="190"/>
      <c r="J39" s="44"/>
    </row>
    <row r="40" spans="1:10" x14ac:dyDescent="0.3">
      <c r="A40" s="98"/>
      <c r="B40" s="77"/>
      <c r="C40" s="105"/>
      <c r="D40" s="113"/>
      <c r="E40" s="191"/>
      <c r="F40" s="191"/>
      <c r="G40" s="191"/>
      <c r="H40" s="191"/>
      <c r="I40" s="99"/>
      <c r="J40" s="100"/>
    </row>
    <row r="41" spans="1:10" x14ac:dyDescent="0.3">
      <c r="A41" s="188"/>
      <c r="B41" s="189"/>
      <c r="C41" s="189"/>
      <c r="D41" s="190"/>
      <c r="E41" s="188"/>
      <c r="F41" s="189"/>
      <c r="G41" s="189"/>
      <c r="H41" s="189"/>
      <c r="I41" s="190"/>
      <c r="J41" s="44"/>
    </row>
    <row r="42" spans="1:10" x14ac:dyDescent="0.3">
      <c r="A42" s="98"/>
      <c r="B42" s="77"/>
      <c r="C42" s="105"/>
      <c r="D42" s="113"/>
      <c r="E42" s="191"/>
      <c r="F42" s="191"/>
      <c r="G42" s="191"/>
      <c r="H42" s="191"/>
      <c r="I42" s="99"/>
      <c r="J42" s="100"/>
    </row>
    <row r="43" spans="1:10" x14ac:dyDescent="0.3">
      <c r="A43" s="188"/>
      <c r="B43" s="189"/>
      <c r="C43" s="189"/>
      <c r="D43" s="190"/>
      <c r="E43" s="188"/>
      <c r="F43" s="189"/>
      <c r="G43" s="189"/>
      <c r="H43" s="189"/>
      <c r="I43" s="190"/>
      <c r="J43" s="44"/>
    </row>
    <row r="44" spans="1:10" x14ac:dyDescent="0.3">
      <c r="A44" s="114"/>
      <c r="B44" s="105"/>
      <c r="C44" s="186"/>
      <c r="D44" s="186"/>
      <c r="E44" s="172"/>
      <c r="F44" s="172"/>
      <c r="G44" s="186"/>
      <c r="H44" s="186"/>
      <c r="I44" s="186"/>
      <c r="J44" s="100"/>
    </row>
    <row r="45" spans="1:10" x14ac:dyDescent="0.3">
      <c r="A45" s="188"/>
      <c r="B45" s="189"/>
      <c r="C45" s="189"/>
      <c r="D45" s="190"/>
      <c r="E45" s="188"/>
      <c r="F45" s="189"/>
      <c r="G45" s="189"/>
      <c r="H45" s="189"/>
      <c r="I45" s="190"/>
      <c r="J45" s="44"/>
    </row>
    <row r="46" spans="1:10" x14ac:dyDescent="0.3">
      <c r="A46" s="114"/>
      <c r="B46" s="105"/>
      <c r="C46" s="105"/>
      <c r="D46" s="77"/>
      <c r="E46" s="172"/>
      <c r="F46" s="172"/>
      <c r="G46" s="186"/>
      <c r="H46" s="186"/>
      <c r="I46" s="77"/>
      <c r="J46" s="100"/>
    </row>
    <row r="47" spans="1:10" x14ac:dyDescent="0.3">
      <c r="A47" s="188"/>
      <c r="B47" s="189"/>
      <c r="C47" s="189"/>
      <c r="D47" s="190"/>
      <c r="E47" s="188"/>
      <c r="F47" s="189"/>
      <c r="G47" s="189"/>
      <c r="H47" s="189"/>
      <c r="I47" s="190"/>
      <c r="J47" s="44"/>
    </row>
    <row r="48" spans="1:10" x14ac:dyDescent="0.3">
      <c r="A48" s="114"/>
      <c r="B48" s="105"/>
      <c r="C48" s="105"/>
      <c r="D48" s="77"/>
      <c r="E48" s="172"/>
      <c r="F48" s="172"/>
      <c r="G48" s="186"/>
      <c r="H48" s="186"/>
      <c r="I48" s="77"/>
      <c r="J48" s="115" t="s">
        <v>340</v>
      </c>
    </row>
    <row r="49" spans="1:10" x14ac:dyDescent="0.3">
      <c r="A49" s="114"/>
      <c r="B49" s="105"/>
      <c r="C49" s="105"/>
      <c r="D49" s="77"/>
      <c r="E49" s="172"/>
      <c r="F49" s="172"/>
      <c r="G49" s="186"/>
      <c r="H49" s="186"/>
      <c r="I49" s="77"/>
      <c r="J49" s="115" t="s">
        <v>341</v>
      </c>
    </row>
    <row r="50" spans="1:10" ht="14.4" customHeight="1" x14ac:dyDescent="0.3">
      <c r="A50" s="165" t="s">
        <v>319</v>
      </c>
      <c r="B50" s="166"/>
      <c r="C50" s="182" t="s">
        <v>340</v>
      </c>
      <c r="D50" s="183"/>
      <c r="E50" s="184" t="s">
        <v>342</v>
      </c>
      <c r="F50" s="185"/>
      <c r="G50" s="173" t="s">
        <v>458</v>
      </c>
      <c r="H50" s="174"/>
      <c r="I50" s="174"/>
      <c r="J50" s="175"/>
    </row>
    <row r="51" spans="1:10" x14ac:dyDescent="0.3">
      <c r="A51" s="114"/>
      <c r="B51" s="105"/>
      <c r="C51" s="186"/>
      <c r="D51" s="186"/>
      <c r="E51" s="172"/>
      <c r="F51" s="172"/>
      <c r="G51" s="187" t="s">
        <v>343</v>
      </c>
      <c r="H51" s="187"/>
      <c r="I51" s="187"/>
      <c r="J51" s="91"/>
    </row>
    <row r="52" spans="1:10" ht="13.95" customHeight="1" x14ac:dyDescent="0.3">
      <c r="A52" s="165" t="s">
        <v>320</v>
      </c>
      <c r="B52" s="166"/>
      <c r="C52" s="173" t="s">
        <v>459</v>
      </c>
      <c r="D52" s="174"/>
      <c r="E52" s="174"/>
      <c r="F52" s="174"/>
      <c r="G52" s="174"/>
      <c r="H52" s="174"/>
      <c r="I52" s="174"/>
      <c r="J52" s="175"/>
    </row>
    <row r="53" spans="1:10" x14ac:dyDescent="0.3">
      <c r="A53" s="98"/>
      <c r="B53" s="77"/>
      <c r="C53" s="176" t="s">
        <v>321</v>
      </c>
      <c r="D53" s="176"/>
      <c r="E53" s="176"/>
      <c r="F53" s="176"/>
      <c r="G53" s="176"/>
      <c r="H53" s="176"/>
      <c r="I53" s="176"/>
      <c r="J53" s="100"/>
    </row>
    <row r="54" spans="1:10" x14ac:dyDescent="0.3">
      <c r="A54" s="165" t="s">
        <v>322</v>
      </c>
      <c r="B54" s="166"/>
      <c r="C54" s="177" t="s">
        <v>460</v>
      </c>
      <c r="D54" s="178"/>
      <c r="E54" s="179"/>
      <c r="F54" s="172"/>
      <c r="G54" s="172"/>
      <c r="H54" s="180"/>
      <c r="I54" s="180"/>
      <c r="J54" s="181"/>
    </row>
    <row r="55" spans="1:10" x14ac:dyDescent="0.3">
      <c r="A55" s="98"/>
      <c r="B55" s="77"/>
      <c r="C55" s="105"/>
      <c r="D55" s="77"/>
      <c r="E55" s="172"/>
      <c r="F55" s="172"/>
      <c r="G55" s="172"/>
      <c r="H55" s="172"/>
      <c r="I55" s="77"/>
      <c r="J55" s="100"/>
    </row>
    <row r="56" spans="1:10" ht="14.4" customHeight="1" x14ac:dyDescent="0.3">
      <c r="A56" s="165" t="s">
        <v>314</v>
      </c>
      <c r="B56" s="166"/>
      <c r="C56" s="167" t="s">
        <v>461</v>
      </c>
      <c r="D56" s="168"/>
      <c r="E56" s="168"/>
      <c r="F56" s="168"/>
      <c r="G56" s="168"/>
      <c r="H56" s="168"/>
      <c r="I56" s="168"/>
      <c r="J56" s="169"/>
    </row>
    <row r="57" spans="1:10" x14ac:dyDescent="0.3">
      <c r="A57" s="98"/>
      <c r="B57" s="77"/>
      <c r="C57" s="77"/>
      <c r="D57" s="77"/>
      <c r="E57" s="172"/>
      <c r="F57" s="172"/>
      <c r="G57" s="172"/>
      <c r="H57" s="172"/>
      <c r="I57" s="77"/>
      <c r="J57" s="100"/>
    </row>
    <row r="58" spans="1:10" x14ac:dyDescent="0.3">
      <c r="A58" s="165" t="s">
        <v>344</v>
      </c>
      <c r="B58" s="166"/>
      <c r="C58" s="167" t="s">
        <v>462</v>
      </c>
      <c r="D58" s="168"/>
      <c r="E58" s="168"/>
      <c r="F58" s="168"/>
      <c r="G58" s="168"/>
      <c r="H58" s="168"/>
      <c r="I58" s="168"/>
      <c r="J58" s="169"/>
    </row>
    <row r="59" spans="1:10" ht="14.4" customHeight="1" x14ac:dyDescent="0.3">
      <c r="A59" s="98"/>
      <c r="B59" s="77"/>
      <c r="C59" s="170" t="s">
        <v>345</v>
      </c>
      <c r="D59" s="170"/>
      <c r="E59" s="170"/>
      <c r="F59" s="170"/>
      <c r="G59" s="77"/>
      <c r="H59" s="77"/>
      <c r="I59" s="77"/>
      <c r="J59" s="100"/>
    </row>
    <row r="60" spans="1:10" x14ac:dyDescent="0.3">
      <c r="A60" s="165" t="s">
        <v>346</v>
      </c>
      <c r="B60" s="166"/>
      <c r="C60" s="167" t="s">
        <v>463</v>
      </c>
      <c r="D60" s="168"/>
      <c r="E60" s="168"/>
      <c r="F60" s="168"/>
      <c r="G60" s="168"/>
      <c r="H60" s="168"/>
      <c r="I60" s="168"/>
      <c r="J60" s="169"/>
    </row>
    <row r="61" spans="1:10" ht="14.4" customHeight="1" x14ac:dyDescent="0.3">
      <c r="A61" s="116"/>
      <c r="B61" s="117"/>
      <c r="C61" s="171" t="s">
        <v>347</v>
      </c>
      <c r="D61" s="171"/>
      <c r="E61" s="171"/>
      <c r="F61" s="171"/>
      <c r="G61" s="17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70" sqref="H70"/>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229" t="s">
        <v>1</v>
      </c>
      <c r="B1" s="230"/>
      <c r="C1" s="230"/>
      <c r="D1" s="230"/>
      <c r="E1" s="230"/>
      <c r="F1" s="230"/>
      <c r="G1" s="230"/>
      <c r="H1" s="230"/>
      <c r="I1" s="230"/>
    </row>
    <row r="2" spans="1:9" x14ac:dyDescent="0.25">
      <c r="A2" s="231" t="s">
        <v>563</v>
      </c>
      <c r="B2" s="232"/>
      <c r="C2" s="232"/>
      <c r="D2" s="232"/>
      <c r="E2" s="232"/>
      <c r="F2" s="232"/>
      <c r="G2" s="232"/>
      <c r="H2" s="232"/>
      <c r="I2" s="232"/>
    </row>
    <row r="3" spans="1:9" x14ac:dyDescent="0.25">
      <c r="A3" s="233" t="s">
        <v>446</v>
      </c>
      <c r="B3" s="233"/>
      <c r="C3" s="233"/>
      <c r="D3" s="233"/>
      <c r="E3" s="233"/>
      <c r="F3" s="233"/>
      <c r="G3" s="233"/>
      <c r="H3" s="233"/>
      <c r="I3" s="233"/>
    </row>
    <row r="4" spans="1:9" x14ac:dyDescent="0.25">
      <c r="A4" s="234" t="s">
        <v>550</v>
      </c>
      <c r="B4" s="235"/>
      <c r="C4" s="235"/>
      <c r="D4" s="235"/>
      <c r="E4" s="235"/>
      <c r="F4" s="235"/>
      <c r="G4" s="235"/>
      <c r="H4" s="235"/>
      <c r="I4" s="236"/>
    </row>
    <row r="5" spans="1:9" ht="30.6" x14ac:dyDescent="0.25">
      <c r="A5" s="239" t="s">
        <v>2</v>
      </c>
      <c r="B5" s="240"/>
      <c r="C5" s="240"/>
      <c r="D5" s="240"/>
      <c r="E5" s="240"/>
      <c r="F5" s="240"/>
      <c r="G5" s="124" t="s">
        <v>101</v>
      </c>
      <c r="H5" s="10" t="s">
        <v>296</v>
      </c>
      <c r="I5" s="10" t="s">
        <v>297</v>
      </c>
    </row>
    <row r="6" spans="1:9" x14ac:dyDescent="0.25">
      <c r="A6" s="237">
        <v>1</v>
      </c>
      <c r="B6" s="238"/>
      <c r="C6" s="238"/>
      <c r="D6" s="238"/>
      <c r="E6" s="238"/>
      <c r="F6" s="238"/>
      <c r="G6" s="123">
        <v>2</v>
      </c>
      <c r="H6" s="10">
        <v>3</v>
      </c>
      <c r="I6" s="10">
        <v>4</v>
      </c>
    </row>
    <row r="7" spans="1:9" x14ac:dyDescent="0.25">
      <c r="A7" s="241"/>
      <c r="B7" s="241"/>
      <c r="C7" s="241"/>
      <c r="D7" s="241"/>
      <c r="E7" s="241"/>
      <c r="F7" s="241"/>
      <c r="G7" s="241"/>
      <c r="H7" s="241"/>
      <c r="I7" s="241"/>
    </row>
    <row r="8" spans="1:9" ht="12.75" customHeight="1" x14ac:dyDescent="0.25">
      <c r="A8" s="223" t="s">
        <v>4</v>
      </c>
      <c r="B8" s="223"/>
      <c r="C8" s="223"/>
      <c r="D8" s="223"/>
      <c r="E8" s="223"/>
      <c r="F8" s="223"/>
      <c r="G8" s="11">
        <v>1</v>
      </c>
      <c r="H8" s="18">
        <v>0</v>
      </c>
      <c r="I8" s="18">
        <v>0</v>
      </c>
    </row>
    <row r="9" spans="1:9" ht="12.75" customHeight="1" x14ac:dyDescent="0.25">
      <c r="A9" s="224" t="s">
        <v>302</v>
      </c>
      <c r="B9" s="224"/>
      <c r="C9" s="224"/>
      <c r="D9" s="224"/>
      <c r="E9" s="224"/>
      <c r="F9" s="224"/>
      <c r="G9" s="12">
        <v>2</v>
      </c>
      <c r="H9" s="120">
        <f>H10+H17+H27+H38+H43</f>
        <v>51695246</v>
      </c>
      <c r="I9" s="120">
        <f>I10+I17+I27+I38+I43</f>
        <v>54739282</v>
      </c>
    </row>
    <row r="10" spans="1:9" ht="12.75" customHeight="1" x14ac:dyDescent="0.25">
      <c r="A10" s="226" t="s">
        <v>5</v>
      </c>
      <c r="B10" s="226"/>
      <c r="C10" s="226"/>
      <c r="D10" s="226"/>
      <c r="E10" s="226"/>
      <c r="F10" s="226"/>
      <c r="G10" s="12">
        <v>3</v>
      </c>
      <c r="H10" s="120">
        <f>H11+H12+H13+H14+H15+H16</f>
        <v>79150</v>
      </c>
      <c r="I10" s="120">
        <f>I11+I12+I13+I14+I15+I16</f>
        <v>62130</v>
      </c>
    </row>
    <row r="11" spans="1:9" ht="12.75" customHeight="1" x14ac:dyDescent="0.25">
      <c r="A11" s="222" t="s">
        <v>6</v>
      </c>
      <c r="B11" s="222"/>
      <c r="C11" s="222"/>
      <c r="D11" s="222"/>
      <c r="E11" s="222"/>
      <c r="F11" s="222"/>
      <c r="G11" s="11">
        <v>4</v>
      </c>
      <c r="H11" s="18">
        <v>0</v>
      </c>
      <c r="I11" s="18">
        <v>0</v>
      </c>
    </row>
    <row r="12" spans="1:9" ht="22.95" customHeight="1" x14ac:dyDescent="0.25">
      <c r="A12" s="222" t="s">
        <v>7</v>
      </c>
      <c r="B12" s="222"/>
      <c r="C12" s="222"/>
      <c r="D12" s="222"/>
      <c r="E12" s="222"/>
      <c r="F12" s="222"/>
      <c r="G12" s="11">
        <v>5</v>
      </c>
      <c r="H12" s="18">
        <v>79150</v>
      </c>
      <c r="I12" s="18">
        <v>62130</v>
      </c>
    </row>
    <row r="13" spans="1:9" ht="12.75" customHeight="1" x14ac:dyDescent="0.25">
      <c r="A13" s="222" t="s">
        <v>8</v>
      </c>
      <c r="B13" s="222"/>
      <c r="C13" s="222"/>
      <c r="D13" s="222"/>
      <c r="E13" s="222"/>
      <c r="F13" s="222"/>
      <c r="G13" s="11">
        <v>6</v>
      </c>
      <c r="H13" s="18">
        <v>0</v>
      </c>
      <c r="I13" s="18">
        <v>0</v>
      </c>
    </row>
    <row r="14" spans="1:9" ht="12.75" customHeight="1" x14ac:dyDescent="0.25">
      <c r="A14" s="222" t="s">
        <v>9</v>
      </c>
      <c r="B14" s="222"/>
      <c r="C14" s="222"/>
      <c r="D14" s="222"/>
      <c r="E14" s="222"/>
      <c r="F14" s="222"/>
      <c r="G14" s="11">
        <v>7</v>
      </c>
      <c r="H14" s="18">
        <v>0</v>
      </c>
      <c r="I14" s="18">
        <v>0</v>
      </c>
    </row>
    <row r="15" spans="1:9" ht="12.75" customHeight="1" x14ac:dyDescent="0.25">
      <c r="A15" s="222" t="s">
        <v>10</v>
      </c>
      <c r="B15" s="222"/>
      <c r="C15" s="222"/>
      <c r="D15" s="222"/>
      <c r="E15" s="222"/>
      <c r="F15" s="222"/>
      <c r="G15" s="11">
        <v>8</v>
      </c>
      <c r="H15" s="18">
        <v>0</v>
      </c>
      <c r="I15" s="18">
        <v>0</v>
      </c>
    </row>
    <row r="16" spans="1:9" ht="12.75" customHeight="1" x14ac:dyDescent="0.25">
      <c r="A16" s="222" t="s">
        <v>11</v>
      </c>
      <c r="B16" s="222"/>
      <c r="C16" s="222"/>
      <c r="D16" s="222"/>
      <c r="E16" s="222"/>
      <c r="F16" s="222"/>
      <c r="G16" s="11">
        <v>9</v>
      </c>
      <c r="H16" s="18">
        <v>0</v>
      </c>
      <c r="I16" s="18">
        <v>0</v>
      </c>
    </row>
    <row r="17" spans="1:9" ht="12.75" customHeight="1" x14ac:dyDescent="0.25">
      <c r="A17" s="226" t="s">
        <v>12</v>
      </c>
      <c r="B17" s="226"/>
      <c r="C17" s="226"/>
      <c r="D17" s="226"/>
      <c r="E17" s="226"/>
      <c r="F17" s="226"/>
      <c r="G17" s="12">
        <v>10</v>
      </c>
      <c r="H17" s="120">
        <f>H18+H19+H20+H21+H22+H23+H24+H25+H26</f>
        <v>51612299</v>
      </c>
      <c r="I17" s="120">
        <f>I18+I19+I20+I21+I22+I23+I24+I25+I26</f>
        <v>54673355</v>
      </c>
    </row>
    <row r="18" spans="1:9" ht="12.75" customHeight="1" x14ac:dyDescent="0.25">
      <c r="A18" s="222" t="s">
        <v>13</v>
      </c>
      <c r="B18" s="222"/>
      <c r="C18" s="222"/>
      <c r="D18" s="222"/>
      <c r="E18" s="222"/>
      <c r="F18" s="222"/>
      <c r="G18" s="11">
        <v>11</v>
      </c>
      <c r="H18" s="18">
        <v>11593879</v>
      </c>
      <c r="I18" s="18">
        <v>11593879</v>
      </c>
    </row>
    <row r="19" spans="1:9" ht="12.75" customHeight="1" x14ac:dyDescent="0.25">
      <c r="A19" s="222" t="s">
        <v>14</v>
      </c>
      <c r="B19" s="222"/>
      <c r="C19" s="222"/>
      <c r="D19" s="222"/>
      <c r="E19" s="222"/>
      <c r="F19" s="222"/>
      <c r="G19" s="11">
        <v>12</v>
      </c>
      <c r="H19" s="18">
        <v>30468833</v>
      </c>
      <c r="I19" s="18">
        <v>30132776</v>
      </c>
    </row>
    <row r="20" spans="1:9" ht="12.75" customHeight="1" x14ac:dyDescent="0.25">
      <c r="A20" s="222" t="s">
        <v>15</v>
      </c>
      <c r="B20" s="222"/>
      <c r="C20" s="222"/>
      <c r="D20" s="222"/>
      <c r="E20" s="222"/>
      <c r="F20" s="222"/>
      <c r="G20" s="11">
        <v>13</v>
      </c>
      <c r="H20" s="18">
        <v>3192960</v>
      </c>
      <c r="I20" s="18">
        <v>3036473</v>
      </c>
    </row>
    <row r="21" spans="1:9" ht="12.75" customHeight="1" x14ac:dyDescent="0.25">
      <c r="A21" s="222" t="s">
        <v>16</v>
      </c>
      <c r="B21" s="222"/>
      <c r="C21" s="222"/>
      <c r="D21" s="222"/>
      <c r="E21" s="222"/>
      <c r="F21" s="222"/>
      <c r="G21" s="11">
        <v>14</v>
      </c>
      <c r="H21" s="18">
        <v>1277670</v>
      </c>
      <c r="I21" s="18">
        <v>1182888</v>
      </c>
    </row>
    <row r="22" spans="1:9" ht="12.75" customHeight="1" x14ac:dyDescent="0.25">
      <c r="A22" s="222" t="s">
        <v>17</v>
      </c>
      <c r="B22" s="222"/>
      <c r="C22" s="222"/>
      <c r="D22" s="222"/>
      <c r="E22" s="222"/>
      <c r="F22" s="222"/>
      <c r="G22" s="11">
        <v>15</v>
      </c>
      <c r="H22" s="18">
        <v>0</v>
      </c>
      <c r="I22" s="18">
        <v>0</v>
      </c>
    </row>
    <row r="23" spans="1:9" ht="12.75" customHeight="1" x14ac:dyDescent="0.25">
      <c r="A23" s="222" t="s">
        <v>18</v>
      </c>
      <c r="B23" s="222"/>
      <c r="C23" s="222"/>
      <c r="D23" s="222"/>
      <c r="E23" s="222"/>
      <c r="F23" s="222"/>
      <c r="G23" s="11">
        <v>16</v>
      </c>
      <c r="H23" s="18">
        <v>899886</v>
      </c>
      <c r="I23" s="18">
        <v>491659</v>
      </c>
    </row>
    <row r="24" spans="1:9" ht="12.75" customHeight="1" x14ac:dyDescent="0.25">
      <c r="A24" s="222" t="s">
        <v>19</v>
      </c>
      <c r="B24" s="222"/>
      <c r="C24" s="222"/>
      <c r="D24" s="222"/>
      <c r="E24" s="222"/>
      <c r="F24" s="222"/>
      <c r="G24" s="11">
        <v>17</v>
      </c>
      <c r="H24" s="18">
        <v>3300778</v>
      </c>
      <c r="I24" s="18">
        <v>7364810</v>
      </c>
    </row>
    <row r="25" spans="1:9" ht="12.75" customHeight="1" x14ac:dyDescent="0.25">
      <c r="A25" s="222" t="s">
        <v>20</v>
      </c>
      <c r="B25" s="222"/>
      <c r="C25" s="222"/>
      <c r="D25" s="222"/>
      <c r="E25" s="222"/>
      <c r="F25" s="222"/>
      <c r="G25" s="11">
        <v>18</v>
      </c>
      <c r="H25" s="18">
        <v>0</v>
      </c>
      <c r="I25" s="18">
        <v>0</v>
      </c>
    </row>
    <row r="26" spans="1:9" ht="12.75" customHeight="1" x14ac:dyDescent="0.25">
      <c r="A26" s="222" t="s">
        <v>21</v>
      </c>
      <c r="B26" s="222"/>
      <c r="C26" s="222"/>
      <c r="D26" s="222"/>
      <c r="E26" s="222"/>
      <c r="F26" s="222"/>
      <c r="G26" s="11">
        <v>19</v>
      </c>
      <c r="H26" s="18">
        <v>878293</v>
      </c>
      <c r="I26" s="18">
        <v>870870</v>
      </c>
    </row>
    <row r="27" spans="1:9" ht="12.75" customHeight="1" x14ac:dyDescent="0.25">
      <c r="A27" s="226" t="s">
        <v>22</v>
      </c>
      <c r="B27" s="226"/>
      <c r="C27" s="226"/>
      <c r="D27" s="226"/>
      <c r="E27" s="226"/>
      <c r="F27" s="226"/>
      <c r="G27" s="12">
        <v>20</v>
      </c>
      <c r="H27" s="120">
        <f>SUM(H28:H37)</f>
        <v>3797</v>
      </c>
      <c r="I27" s="120">
        <f>SUM(I28:I37)</f>
        <v>3797</v>
      </c>
    </row>
    <row r="28" spans="1:9" ht="12.75" customHeight="1" x14ac:dyDescent="0.25">
      <c r="A28" s="222" t="s">
        <v>23</v>
      </c>
      <c r="B28" s="222"/>
      <c r="C28" s="222"/>
      <c r="D28" s="222"/>
      <c r="E28" s="222"/>
      <c r="F28" s="222"/>
      <c r="G28" s="11">
        <v>21</v>
      </c>
      <c r="H28" s="18">
        <v>0</v>
      </c>
      <c r="I28" s="18">
        <v>0</v>
      </c>
    </row>
    <row r="29" spans="1:9" ht="12.75" customHeight="1" x14ac:dyDescent="0.25">
      <c r="A29" s="222" t="s">
        <v>24</v>
      </c>
      <c r="B29" s="222"/>
      <c r="C29" s="222"/>
      <c r="D29" s="222"/>
      <c r="E29" s="222"/>
      <c r="F29" s="222"/>
      <c r="G29" s="11">
        <v>22</v>
      </c>
      <c r="H29" s="18">
        <v>0</v>
      </c>
      <c r="I29" s="18">
        <v>0</v>
      </c>
    </row>
    <row r="30" spans="1:9" ht="12.75" customHeight="1" x14ac:dyDescent="0.25">
      <c r="A30" s="222" t="s">
        <v>25</v>
      </c>
      <c r="B30" s="222"/>
      <c r="C30" s="222"/>
      <c r="D30" s="222"/>
      <c r="E30" s="222"/>
      <c r="F30" s="222"/>
      <c r="G30" s="11">
        <v>23</v>
      </c>
      <c r="H30" s="18">
        <v>0</v>
      </c>
      <c r="I30" s="18">
        <v>0</v>
      </c>
    </row>
    <row r="31" spans="1:9" ht="24" customHeight="1" x14ac:dyDescent="0.25">
      <c r="A31" s="222" t="s">
        <v>26</v>
      </c>
      <c r="B31" s="222"/>
      <c r="C31" s="222"/>
      <c r="D31" s="222"/>
      <c r="E31" s="222"/>
      <c r="F31" s="222"/>
      <c r="G31" s="11">
        <v>24</v>
      </c>
      <c r="H31" s="18">
        <v>0</v>
      </c>
      <c r="I31" s="18">
        <v>0</v>
      </c>
    </row>
    <row r="32" spans="1:9" ht="23.4" customHeight="1" x14ac:dyDescent="0.25">
      <c r="A32" s="222" t="s">
        <v>27</v>
      </c>
      <c r="B32" s="222"/>
      <c r="C32" s="222"/>
      <c r="D32" s="222"/>
      <c r="E32" s="222"/>
      <c r="F32" s="222"/>
      <c r="G32" s="11">
        <v>25</v>
      </c>
      <c r="H32" s="18">
        <v>0</v>
      </c>
      <c r="I32" s="18">
        <v>0</v>
      </c>
    </row>
    <row r="33" spans="1:9" ht="21.6" customHeight="1" x14ac:dyDescent="0.25">
      <c r="A33" s="222" t="s">
        <v>28</v>
      </c>
      <c r="B33" s="222"/>
      <c r="C33" s="222"/>
      <c r="D33" s="222"/>
      <c r="E33" s="222"/>
      <c r="F33" s="222"/>
      <c r="G33" s="11">
        <v>26</v>
      </c>
      <c r="H33" s="18">
        <v>0</v>
      </c>
      <c r="I33" s="18">
        <v>0</v>
      </c>
    </row>
    <row r="34" spans="1:9" ht="12.75" customHeight="1" x14ac:dyDescent="0.25">
      <c r="A34" s="222" t="s">
        <v>29</v>
      </c>
      <c r="B34" s="222"/>
      <c r="C34" s="222"/>
      <c r="D34" s="222"/>
      <c r="E34" s="222"/>
      <c r="F34" s="222"/>
      <c r="G34" s="11">
        <v>27</v>
      </c>
      <c r="H34" s="18">
        <v>0</v>
      </c>
      <c r="I34" s="18">
        <v>0</v>
      </c>
    </row>
    <row r="35" spans="1:9" ht="12.75" customHeight="1" x14ac:dyDescent="0.25">
      <c r="A35" s="222" t="s">
        <v>30</v>
      </c>
      <c r="B35" s="222"/>
      <c r="C35" s="222"/>
      <c r="D35" s="222"/>
      <c r="E35" s="222"/>
      <c r="F35" s="222"/>
      <c r="G35" s="11">
        <v>28</v>
      </c>
      <c r="H35" s="18">
        <v>3797</v>
      </c>
      <c r="I35" s="18">
        <v>3797</v>
      </c>
    </row>
    <row r="36" spans="1:9" ht="12.75" customHeight="1" x14ac:dyDescent="0.25">
      <c r="A36" s="222" t="s">
        <v>31</v>
      </c>
      <c r="B36" s="222"/>
      <c r="C36" s="222"/>
      <c r="D36" s="222"/>
      <c r="E36" s="222"/>
      <c r="F36" s="222"/>
      <c r="G36" s="11">
        <v>29</v>
      </c>
      <c r="H36" s="18">
        <v>0</v>
      </c>
      <c r="I36" s="18">
        <v>0</v>
      </c>
    </row>
    <row r="37" spans="1:9" ht="12.75" customHeight="1" x14ac:dyDescent="0.25">
      <c r="A37" s="222" t="s">
        <v>32</v>
      </c>
      <c r="B37" s="222"/>
      <c r="C37" s="222"/>
      <c r="D37" s="222"/>
      <c r="E37" s="222"/>
      <c r="F37" s="222"/>
      <c r="G37" s="11">
        <v>30</v>
      </c>
      <c r="H37" s="18">
        <v>0</v>
      </c>
      <c r="I37" s="18">
        <v>0</v>
      </c>
    </row>
    <row r="38" spans="1:9" ht="12.75" customHeight="1" x14ac:dyDescent="0.25">
      <c r="A38" s="226" t="s">
        <v>33</v>
      </c>
      <c r="B38" s="226"/>
      <c r="C38" s="226"/>
      <c r="D38" s="226"/>
      <c r="E38" s="226"/>
      <c r="F38" s="226"/>
      <c r="G38" s="12">
        <v>31</v>
      </c>
      <c r="H38" s="120">
        <f>H39+H40+H41+H42</f>
        <v>0</v>
      </c>
      <c r="I38" s="120">
        <f>I39+I40+I41+I42</f>
        <v>0</v>
      </c>
    </row>
    <row r="39" spans="1:9" ht="12.75" customHeight="1" x14ac:dyDescent="0.25">
      <c r="A39" s="222" t="s">
        <v>34</v>
      </c>
      <c r="B39" s="222"/>
      <c r="C39" s="222"/>
      <c r="D39" s="222"/>
      <c r="E39" s="222"/>
      <c r="F39" s="222"/>
      <c r="G39" s="11">
        <v>32</v>
      </c>
      <c r="H39" s="18">
        <v>0</v>
      </c>
      <c r="I39" s="18">
        <v>0</v>
      </c>
    </row>
    <row r="40" spans="1:9" ht="12.75" customHeight="1" x14ac:dyDescent="0.25">
      <c r="A40" s="222" t="s">
        <v>35</v>
      </c>
      <c r="B40" s="222"/>
      <c r="C40" s="222"/>
      <c r="D40" s="222"/>
      <c r="E40" s="222"/>
      <c r="F40" s="222"/>
      <c r="G40" s="11">
        <v>33</v>
      </c>
      <c r="H40" s="18">
        <v>0</v>
      </c>
      <c r="I40" s="18">
        <v>0</v>
      </c>
    </row>
    <row r="41" spans="1:9" ht="12.75" customHeight="1" x14ac:dyDescent="0.25">
      <c r="A41" s="222" t="s">
        <v>36</v>
      </c>
      <c r="B41" s="222"/>
      <c r="C41" s="222"/>
      <c r="D41" s="222"/>
      <c r="E41" s="222"/>
      <c r="F41" s="222"/>
      <c r="G41" s="11">
        <v>34</v>
      </c>
      <c r="H41" s="18">
        <v>0</v>
      </c>
      <c r="I41" s="18">
        <v>0</v>
      </c>
    </row>
    <row r="42" spans="1:9" ht="12.75" customHeight="1" x14ac:dyDescent="0.25">
      <c r="A42" s="222" t="s">
        <v>37</v>
      </c>
      <c r="B42" s="222"/>
      <c r="C42" s="222"/>
      <c r="D42" s="222"/>
      <c r="E42" s="222"/>
      <c r="F42" s="222"/>
      <c r="G42" s="11">
        <v>35</v>
      </c>
      <c r="H42" s="18">
        <v>0</v>
      </c>
      <c r="I42" s="18">
        <v>0</v>
      </c>
    </row>
    <row r="43" spans="1:9" ht="12.75" customHeight="1" x14ac:dyDescent="0.25">
      <c r="A43" s="222" t="s">
        <v>38</v>
      </c>
      <c r="B43" s="222"/>
      <c r="C43" s="222"/>
      <c r="D43" s="222"/>
      <c r="E43" s="222"/>
      <c r="F43" s="222"/>
      <c r="G43" s="11">
        <v>36</v>
      </c>
      <c r="H43" s="18">
        <v>0</v>
      </c>
      <c r="I43" s="18">
        <v>0</v>
      </c>
    </row>
    <row r="44" spans="1:9" ht="12.75" customHeight="1" x14ac:dyDescent="0.25">
      <c r="A44" s="224" t="s">
        <v>303</v>
      </c>
      <c r="B44" s="224"/>
      <c r="C44" s="224"/>
      <c r="D44" s="224"/>
      <c r="E44" s="224"/>
      <c r="F44" s="224"/>
      <c r="G44" s="12">
        <v>37</v>
      </c>
      <c r="H44" s="120">
        <f>H45+H53+H60+H70</f>
        <v>8158333</v>
      </c>
      <c r="I44" s="120">
        <f>I45+I53+I60+I70</f>
        <v>6115481</v>
      </c>
    </row>
    <row r="45" spans="1:9" ht="12.75" customHeight="1" x14ac:dyDescent="0.25">
      <c r="A45" s="226" t="s">
        <v>39</v>
      </c>
      <c r="B45" s="226"/>
      <c r="C45" s="226"/>
      <c r="D45" s="226"/>
      <c r="E45" s="226"/>
      <c r="F45" s="226"/>
      <c r="G45" s="12">
        <v>38</v>
      </c>
      <c r="H45" s="120">
        <f>SUM(H46:H52)</f>
        <v>194906</v>
      </c>
      <c r="I45" s="120">
        <f>SUM(I46:I52)</f>
        <v>213448</v>
      </c>
    </row>
    <row r="46" spans="1:9" ht="12.75" customHeight="1" x14ac:dyDescent="0.25">
      <c r="A46" s="222" t="s">
        <v>40</v>
      </c>
      <c r="B46" s="222"/>
      <c r="C46" s="222"/>
      <c r="D46" s="222"/>
      <c r="E46" s="222"/>
      <c r="F46" s="222"/>
      <c r="G46" s="11">
        <v>39</v>
      </c>
      <c r="H46" s="18">
        <v>175363</v>
      </c>
      <c r="I46" s="18">
        <v>193905</v>
      </c>
    </row>
    <row r="47" spans="1:9" ht="12.75" customHeight="1" x14ac:dyDescent="0.25">
      <c r="A47" s="222" t="s">
        <v>41</v>
      </c>
      <c r="B47" s="222"/>
      <c r="C47" s="222"/>
      <c r="D47" s="222"/>
      <c r="E47" s="222"/>
      <c r="F47" s="222"/>
      <c r="G47" s="11">
        <v>40</v>
      </c>
      <c r="H47" s="18">
        <v>0</v>
      </c>
      <c r="I47" s="18">
        <v>0</v>
      </c>
    </row>
    <row r="48" spans="1:9" ht="12.75" customHeight="1" x14ac:dyDescent="0.25">
      <c r="A48" s="222" t="s">
        <v>42</v>
      </c>
      <c r="B48" s="222"/>
      <c r="C48" s="222"/>
      <c r="D48" s="222"/>
      <c r="E48" s="222"/>
      <c r="F48" s="222"/>
      <c r="G48" s="11">
        <v>41</v>
      </c>
      <c r="H48" s="18">
        <v>0</v>
      </c>
      <c r="I48" s="18">
        <v>0</v>
      </c>
    </row>
    <row r="49" spans="1:9" ht="12.75" customHeight="1" x14ac:dyDescent="0.25">
      <c r="A49" s="222" t="s">
        <v>43</v>
      </c>
      <c r="B49" s="222"/>
      <c r="C49" s="222"/>
      <c r="D49" s="222"/>
      <c r="E49" s="222"/>
      <c r="F49" s="222"/>
      <c r="G49" s="11">
        <v>42</v>
      </c>
      <c r="H49" s="18">
        <v>19543</v>
      </c>
      <c r="I49" s="18">
        <v>19543</v>
      </c>
    </row>
    <row r="50" spans="1:9" ht="12.75" customHeight="1" x14ac:dyDescent="0.25">
      <c r="A50" s="222" t="s">
        <v>44</v>
      </c>
      <c r="B50" s="222"/>
      <c r="C50" s="222"/>
      <c r="D50" s="222"/>
      <c r="E50" s="222"/>
      <c r="F50" s="222"/>
      <c r="G50" s="11">
        <v>43</v>
      </c>
      <c r="H50" s="18">
        <v>0</v>
      </c>
      <c r="I50" s="18">
        <v>0</v>
      </c>
    </row>
    <row r="51" spans="1:9" ht="12.75" customHeight="1" x14ac:dyDescent="0.25">
      <c r="A51" s="222" t="s">
        <v>45</v>
      </c>
      <c r="B51" s="222"/>
      <c r="C51" s="222"/>
      <c r="D51" s="222"/>
      <c r="E51" s="222"/>
      <c r="F51" s="222"/>
      <c r="G51" s="11">
        <v>44</v>
      </c>
      <c r="H51" s="18">
        <v>0</v>
      </c>
      <c r="I51" s="18">
        <v>0</v>
      </c>
    </row>
    <row r="52" spans="1:9" ht="12.75" customHeight="1" x14ac:dyDescent="0.25">
      <c r="A52" s="222" t="s">
        <v>46</v>
      </c>
      <c r="B52" s="222"/>
      <c r="C52" s="222"/>
      <c r="D52" s="222"/>
      <c r="E52" s="222"/>
      <c r="F52" s="222"/>
      <c r="G52" s="11">
        <v>45</v>
      </c>
      <c r="H52" s="18">
        <v>0</v>
      </c>
      <c r="I52" s="18">
        <v>0</v>
      </c>
    </row>
    <row r="53" spans="1:9" ht="12.75" customHeight="1" x14ac:dyDescent="0.25">
      <c r="A53" s="226" t="s">
        <v>47</v>
      </c>
      <c r="B53" s="226"/>
      <c r="C53" s="226"/>
      <c r="D53" s="226"/>
      <c r="E53" s="226"/>
      <c r="F53" s="226"/>
      <c r="G53" s="12">
        <v>46</v>
      </c>
      <c r="H53" s="120">
        <f>SUM(H54:H59)</f>
        <v>579970</v>
      </c>
      <c r="I53" s="120">
        <f>SUM(I54:I59)</f>
        <v>688299</v>
      </c>
    </row>
    <row r="54" spans="1:9" ht="12.75" customHeight="1" x14ac:dyDescent="0.25">
      <c r="A54" s="222" t="s">
        <v>48</v>
      </c>
      <c r="B54" s="222"/>
      <c r="C54" s="222"/>
      <c r="D54" s="222"/>
      <c r="E54" s="222"/>
      <c r="F54" s="222"/>
      <c r="G54" s="11">
        <v>47</v>
      </c>
      <c r="H54" s="18">
        <v>0</v>
      </c>
      <c r="I54" s="18">
        <v>0</v>
      </c>
    </row>
    <row r="55" spans="1:9" ht="12.75" customHeight="1" x14ac:dyDescent="0.25">
      <c r="A55" s="222" t="s">
        <v>49</v>
      </c>
      <c r="B55" s="222"/>
      <c r="C55" s="222"/>
      <c r="D55" s="222"/>
      <c r="E55" s="222"/>
      <c r="F55" s="222"/>
      <c r="G55" s="11">
        <v>48</v>
      </c>
      <c r="H55" s="18">
        <v>0</v>
      </c>
      <c r="I55" s="18">
        <v>0</v>
      </c>
    </row>
    <row r="56" spans="1:9" ht="12.75" customHeight="1" x14ac:dyDescent="0.25">
      <c r="A56" s="222" t="s">
        <v>50</v>
      </c>
      <c r="B56" s="222"/>
      <c r="C56" s="222"/>
      <c r="D56" s="222"/>
      <c r="E56" s="222"/>
      <c r="F56" s="222"/>
      <c r="G56" s="11">
        <v>49</v>
      </c>
      <c r="H56" s="18">
        <v>89063</v>
      </c>
      <c r="I56" s="18">
        <v>134513</v>
      </c>
    </row>
    <row r="57" spans="1:9" ht="12.75" customHeight="1" x14ac:dyDescent="0.25">
      <c r="A57" s="222" t="s">
        <v>51</v>
      </c>
      <c r="B57" s="222"/>
      <c r="C57" s="222"/>
      <c r="D57" s="222"/>
      <c r="E57" s="222"/>
      <c r="F57" s="222"/>
      <c r="G57" s="11">
        <v>50</v>
      </c>
      <c r="H57" s="18">
        <v>0</v>
      </c>
      <c r="I57" s="18">
        <v>0</v>
      </c>
    </row>
    <row r="58" spans="1:9" ht="12.75" customHeight="1" x14ac:dyDescent="0.25">
      <c r="A58" s="222" t="s">
        <v>52</v>
      </c>
      <c r="B58" s="222"/>
      <c r="C58" s="222"/>
      <c r="D58" s="222"/>
      <c r="E58" s="222"/>
      <c r="F58" s="222"/>
      <c r="G58" s="11">
        <v>51</v>
      </c>
      <c r="H58" s="18">
        <v>366798</v>
      </c>
      <c r="I58" s="18">
        <v>435703</v>
      </c>
    </row>
    <row r="59" spans="1:9" ht="12.75" customHeight="1" x14ac:dyDescent="0.25">
      <c r="A59" s="222" t="s">
        <v>53</v>
      </c>
      <c r="B59" s="222"/>
      <c r="C59" s="222"/>
      <c r="D59" s="222"/>
      <c r="E59" s="222"/>
      <c r="F59" s="222"/>
      <c r="G59" s="11">
        <v>52</v>
      </c>
      <c r="H59" s="18">
        <v>124109</v>
      </c>
      <c r="I59" s="18">
        <v>118083</v>
      </c>
    </row>
    <row r="60" spans="1:9" ht="12.75" customHeight="1" x14ac:dyDescent="0.25">
      <c r="A60" s="226" t="s">
        <v>54</v>
      </c>
      <c r="B60" s="226"/>
      <c r="C60" s="226"/>
      <c r="D60" s="226"/>
      <c r="E60" s="226"/>
      <c r="F60" s="226"/>
      <c r="G60" s="12">
        <v>53</v>
      </c>
      <c r="H60" s="120">
        <f>SUM(H61:H69)</f>
        <v>6108</v>
      </c>
      <c r="I60" s="120">
        <f>SUM(I61:I69)</f>
        <v>14148</v>
      </c>
    </row>
    <row r="61" spans="1:9" ht="12.75" customHeight="1" x14ac:dyDescent="0.25">
      <c r="A61" s="222" t="s">
        <v>23</v>
      </c>
      <c r="B61" s="222"/>
      <c r="C61" s="222"/>
      <c r="D61" s="222"/>
      <c r="E61" s="222"/>
      <c r="F61" s="222"/>
      <c r="G61" s="11">
        <v>54</v>
      </c>
      <c r="H61" s="18">
        <v>0</v>
      </c>
      <c r="I61" s="18">
        <v>0</v>
      </c>
    </row>
    <row r="62" spans="1:9" ht="27.6" customHeight="1" x14ac:dyDescent="0.25">
      <c r="A62" s="222" t="s">
        <v>24</v>
      </c>
      <c r="B62" s="222"/>
      <c r="C62" s="222"/>
      <c r="D62" s="222"/>
      <c r="E62" s="222"/>
      <c r="F62" s="222"/>
      <c r="G62" s="11">
        <v>55</v>
      </c>
      <c r="H62" s="18">
        <v>0</v>
      </c>
      <c r="I62" s="18">
        <v>0</v>
      </c>
    </row>
    <row r="63" spans="1:9" ht="12.75" customHeight="1" x14ac:dyDescent="0.25">
      <c r="A63" s="222" t="s">
        <v>25</v>
      </c>
      <c r="B63" s="222"/>
      <c r="C63" s="222"/>
      <c r="D63" s="222"/>
      <c r="E63" s="222"/>
      <c r="F63" s="222"/>
      <c r="G63" s="11">
        <v>56</v>
      </c>
      <c r="H63" s="18">
        <v>0</v>
      </c>
      <c r="I63" s="18">
        <v>0</v>
      </c>
    </row>
    <row r="64" spans="1:9" ht="25.95" customHeight="1" x14ac:dyDescent="0.25">
      <c r="A64" s="222" t="s">
        <v>55</v>
      </c>
      <c r="B64" s="222"/>
      <c r="C64" s="222"/>
      <c r="D64" s="222"/>
      <c r="E64" s="222"/>
      <c r="F64" s="222"/>
      <c r="G64" s="11">
        <v>57</v>
      </c>
      <c r="H64" s="18">
        <v>0</v>
      </c>
      <c r="I64" s="18">
        <v>0</v>
      </c>
    </row>
    <row r="65" spans="1:9" ht="21.6" customHeight="1" x14ac:dyDescent="0.25">
      <c r="A65" s="222" t="s">
        <v>27</v>
      </c>
      <c r="B65" s="222"/>
      <c r="C65" s="222"/>
      <c r="D65" s="222"/>
      <c r="E65" s="222"/>
      <c r="F65" s="222"/>
      <c r="G65" s="11">
        <v>58</v>
      </c>
      <c r="H65" s="18">
        <v>0</v>
      </c>
      <c r="I65" s="18">
        <v>0</v>
      </c>
    </row>
    <row r="66" spans="1:9" ht="21.6" customHeight="1" x14ac:dyDescent="0.25">
      <c r="A66" s="222" t="s">
        <v>28</v>
      </c>
      <c r="B66" s="222"/>
      <c r="C66" s="222"/>
      <c r="D66" s="222"/>
      <c r="E66" s="222"/>
      <c r="F66" s="222"/>
      <c r="G66" s="11">
        <v>59</v>
      </c>
      <c r="H66" s="18">
        <v>0</v>
      </c>
      <c r="I66" s="18">
        <v>0</v>
      </c>
    </row>
    <row r="67" spans="1:9" ht="12.75" customHeight="1" x14ac:dyDescent="0.25">
      <c r="A67" s="222" t="s">
        <v>29</v>
      </c>
      <c r="B67" s="222"/>
      <c r="C67" s="222"/>
      <c r="D67" s="222"/>
      <c r="E67" s="222"/>
      <c r="F67" s="222"/>
      <c r="G67" s="11">
        <v>60</v>
      </c>
      <c r="H67" s="18">
        <v>0</v>
      </c>
      <c r="I67" s="18">
        <v>0</v>
      </c>
    </row>
    <row r="68" spans="1:9" ht="12.75" customHeight="1" x14ac:dyDescent="0.25">
      <c r="A68" s="222" t="s">
        <v>30</v>
      </c>
      <c r="B68" s="222"/>
      <c r="C68" s="222"/>
      <c r="D68" s="222"/>
      <c r="E68" s="222"/>
      <c r="F68" s="222"/>
      <c r="G68" s="11">
        <v>61</v>
      </c>
      <c r="H68" s="18">
        <v>6108</v>
      </c>
      <c r="I68" s="18">
        <v>14148</v>
      </c>
    </row>
    <row r="69" spans="1:9" ht="12.75" customHeight="1" x14ac:dyDescent="0.25">
      <c r="A69" s="222" t="s">
        <v>56</v>
      </c>
      <c r="B69" s="222"/>
      <c r="C69" s="222"/>
      <c r="D69" s="222"/>
      <c r="E69" s="222"/>
      <c r="F69" s="222"/>
      <c r="G69" s="11">
        <v>62</v>
      </c>
      <c r="H69" s="18">
        <v>0</v>
      </c>
      <c r="I69" s="18">
        <v>0</v>
      </c>
    </row>
    <row r="70" spans="1:9" ht="12.75" customHeight="1" x14ac:dyDescent="0.25">
      <c r="A70" s="222" t="s">
        <v>57</v>
      </c>
      <c r="B70" s="222"/>
      <c r="C70" s="222"/>
      <c r="D70" s="222"/>
      <c r="E70" s="222"/>
      <c r="F70" s="222"/>
      <c r="G70" s="11">
        <v>63</v>
      </c>
      <c r="H70" s="18">
        <v>7377349</v>
      </c>
      <c r="I70" s="18">
        <v>5199586</v>
      </c>
    </row>
    <row r="71" spans="1:9" ht="12.75" customHeight="1" x14ac:dyDescent="0.25">
      <c r="A71" s="223" t="s">
        <v>58</v>
      </c>
      <c r="B71" s="223"/>
      <c r="C71" s="223"/>
      <c r="D71" s="223"/>
      <c r="E71" s="223"/>
      <c r="F71" s="223"/>
      <c r="G71" s="11">
        <v>64</v>
      </c>
      <c r="H71" s="18">
        <v>45940</v>
      </c>
      <c r="I71" s="18">
        <v>24241</v>
      </c>
    </row>
    <row r="72" spans="1:9" ht="12.75" customHeight="1" x14ac:dyDescent="0.25">
      <c r="A72" s="224" t="s">
        <v>304</v>
      </c>
      <c r="B72" s="224"/>
      <c r="C72" s="224"/>
      <c r="D72" s="224"/>
      <c r="E72" s="224"/>
      <c r="F72" s="224"/>
      <c r="G72" s="12">
        <v>65</v>
      </c>
      <c r="H72" s="120">
        <f>H8+H9+H44+H71</f>
        <v>59899519</v>
      </c>
      <c r="I72" s="120">
        <f>I8+I9+I44+I71</f>
        <v>60879004</v>
      </c>
    </row>
    <row r="73" spans="1:9" ht="12.75" customHeight="1" x14ac:dyDescent="0.25">
      <c r="A73" s="223" t="s">
        <v>59</v>
      </c>
      <c r="B73" s="223"/>
      <c r="C73" s="223"/>
      <c r="D73" s="223"/>
      <c r="E73" s="223"/>
      <c r="F73" s="223"/>
      <c r="G73" s="11">
        <v>66</v>
      </c>
      <c r="H73" s="18">
        <v>0</v>
      </c>
      <c r="I73" s="18">
        <v>0</v>
      </c>
    </row>
    <row r="74" spans="1:9" x14ac:dyDescent="0.25">
      <c r="A74" s="227" t="s">
        <v>60</v>
      </c>
      <c r="B74" s="228"/>
      <c r="C74" s="228"/>
      <c r="D74" s="228"/>
      <c r="E74" s="228"/>
      <c r="F74" s="228"/>
      <c r="G74" s="228"/>
      <c r="H74" s="228"/>
      <c r="I74" s="228"/>
    </row>
    <row r="75" spans="1:9" ht="12.75" customHeight="1" x14ac:dyDescent="0.25">
      <c r="A75" s="224" t="s">
        <v>352</v>
      </c>
      <c r="B75" s="224"/>
      <c r="C75" s="224"/>
      <c r="D75" s="224"/>
      <c r="E75" s="224"/>
      <c r="F75" s="224"/>
      <c r="G75" s="12">
        <v>67</v>
      </c>
      <c r="H75" s="121">
        <f>H76+H77+H78+H84+H85+H91+H94+H97</f>
        <v>52476474</v>
      </c>
      <c r="I75" s="121">
        <f>I76+I77+I78+I84+I85+I91+I94+I97</f>
        <v>50846005</v>
      </c>
    </row>
    <row r="76" spans="1:9" ht="12.75" customHeight="1" x14ac:dyDescent="0.25">
      <c r="A76" s="222" t="s">
        <v>61</v>
      </c>
      <c r="B76" s="222"/>
      <c r="C76" s="222"/>
      <c r="D76" s="222"/>
      <c r="E76" s="222"/>
      <c r="F76" s="222"/>
      <c r="G76" s="11">
        <v>68</v>
      </c>
      <c r="H76" s="18">
        <v>56615057</v>
      </c>
      <c r="I76" s="18">
        <v>56615057</v>
      </c>
    </row>
    <row r="77" spans="1:9" ht="12.75" customHeight="1" x14ac:dyDescent="0.25">
      <c r="A77" s="222" t="s">
        <v>62</v>
      </c>
      <c r="B77" s="222"/>
      <c r="C77" s="222"/>
      <c r="D77" s="222"/>
      <c r="E77" s="222"/>
      <c r="F77" s="222"/>
      <c r="G77" s="11">
        <v>69</v>
      </c>
      <c r="H77" s="18">
        <v>149</v>
      </c>
      <c r="I77" s="18">
        <v>149</v>
      </c>
    </row>
    <row r="78" spans="1:9" ht="12.75" customHeight="1" x14ac:dyDescent="0.25">
      <c r="A78" s="226" t="s">
        <v>63</v>
      </c>
      <c r="B78" s="226"/>
      <c r="C78" s="226"/>
      <c r="D78" s="226"/>
      <c r="E78" s="226"/>
      <c r="F78" s="226"/>
      <c r="G78" s="12">
        <v>70</v>
      </c>
      <c r="H78" s="121">
        <f>SUM(H79:H83)</f>
        <v>0</v>
      </c>
      <c r="I78" s="121">
        <f>SUM(I79:I83)</f>
        <v>0</v>
      </c>
    </row>
    <row r="79" spans="1:9" ht="12.75" customHeight="1" x14ac:dyDescent="0.25">
      <c r="A79" s="222" t="s">
        <v>64</v>
      </c>
      <c r="B79" s="222"/>
      <c r="C79" s="222"/>
      <c r="D79" s="222"/>
      <c r="E79" s="222"/>
      <c r="F79" s="222"/>
      <c r="G79" s="11">
        <v>71</v>
      </c>
      <c r="H79" s="18">
        <v>0</v>
      </c>
      <c r="I79" s="18">
        <v>0</v>
      </c>
    </row>
    <row r="80" spans="1:9" ht="12.75" customHeight="1" x14ac:dyDescent="0.25">
      <c r="A80" s="222" t="s">
        <v>65</v>
      </c>
      <c r="B80" s="222"/>
      <c r="C80" s="222"/>
      <c r="D80" s="222"/>
      <c r="E80" s="222"/>
      <c r="F80" s="222"/>
      <c r="G80" s="11">
        <v>72</v>
      </c>
      <c r="H80" s="18">
        <v>0</v>
      </c>
      <c r="I80" s="18">
        <v>0</v>
      </c>
    </row>
    <row r="81" spans="1:9" ht="12.75" customHeight="1" x14ac:dyDescent="0.25">
      <c r="A81" s="222" t="s">
        <v>66</v>
      </c>
      <c r="B81" s="222"/>
      <c r="C81" s="222"/>
      <c r="D81" s="222"/>
      <c r="E81" s="222"/>
      <c r="F81" s="222"/>
      <c r="G81" s="11">
        <v>73</v>
      </c>
      <c r="H81" s="18">
        <v>0</v>
      </c>
      <c r="I81" s="18">
        <v>0</v>
      </c>
    </row>
    <row r="82" spans="1:9" ht="12.75" customHeight="1" x14ac:dyDescent="0.25">
      <c r="A82" s="222" t="s">
        <v>67</v>
      </c>
      <c r="B82" s="222"/>
      <c r="C82" s="222"/>
      <c r="D82" s="222"/>
      <c r="E82" s="222"/>
      <c r="F82" s="222"/>
      <c r="G82" s="11">
        <v>74</v>
      </c>
      <c r="H82" s="18">
        <v>0</v>
      </c>
      <c r="I82" s="18">
        <v>0</v>
      </c>
    </row>
    <row r="83" spans="1:9" ht="12.75" customHeight="1" x14ac:dyDescent="0.25">
      <c r="A83" s="222" t="s">
        <v>68</v>
      </c>
      <c r="B83" s="222"/>
      <c r="C83" s="222"/>
      <c r="D83" s="222"/>
      <c r="E83" s="222"/>
      <c r="F83" s="222"/>
      <c r="G83" s="11">
        <v>75</v>
      </c>
      <c r="H83" s="18">
        <v>0</v>
      </c>
      <c r="I83" s="18">
        <v>0</v>
      </c>
    </row>
    <row r="84" spans="1:9" ht="12.75" customHeight="1" x14ac:dyDescent="0.25">
      <c r="A84" s="225" t="s">
        <v>69</v>
      </c>
      <c r="B84" s="225"/>
      <c r="C84" s="225"/>
      <c r="D84" s="225"/>
      <c r="E84" s="225"/>
      <c r="F84" s="225"/>
      <c r="G84" s="46">
        <v>76</v>
      </c>
      <c r="H84" s="47">
        <v>0</v>
      </c>
      <c r="I84" s="47">
        <v>0</v>
      </c>
    </row>
    <row r="85" spans="1:9" ht="12.75" customHeight="1" x14ac:dyDescent="0.25">
      <c r="A85" s="226" t="s">
        <v>444</v>
      </c>
      <c r="B85" s="226"/>
      <c r="C85" s="226"/>
      <c r="D85" s="226"/>
      <c r="E85" s="226"/>
      <c r="F85" s="226"/>
      <c r="G85" s="12">
        <v>77</v>
      </c>
      <c r="H85" s="120">
        <f>H86+H87+H88+H89+H90</f>
        <v>0</v>
      </c>
      <c r="I85" s="120">
        <f>I86+I87+I88+I89+I90</f>
        <v>0</v>
      </c>
    </row>
    <row r="86" spans="1:9" ht="25.5" customHeight="1" x14ac:dyDescent="0.25">
      <c r="A86" s="222" t="s">
        <v>445</v>
      </c>
      <c r="B86" s="222"/>
      <c r="C86" s="222"/>
      <c r="D86" s="222"/>
      <c r="E86" s="222"/>
      <c r="F86" s="222"/>
      <c r="G86" s="11">
        <v>78</v>
      </c>
      <c r="H86" s="18">
        <v>0</v>
      </c>
      <c r="I86" s="18">
        <v>0</v>
      </c>
    </row>
    <row r="87" spans="1:9" ht="12.75" customHeight="1" x14ac:dyDescent="0.25">
      <c r="A87" s="222" t="s">
        <v>70</v>
      </c>
      <c r="B87" s="222"/>
      <c r="C87" s="222"/>
      <c r="D87" s="222"/>
      <c r="E87" s="222"/>
      <c r="F87" s="222"/>
      <c r="G87" s="11">
        <v>79</v>
      </c>
      <c r="H87" s="18">
        <v>0</v>
      </c>
      <c r="I87" s="18">
        <v>0</v>
      </c>
    </row>
    <row r="88" spans="1:9" ht="12.75" customHeight="1" x14ac:dyDescent="0.25">
      <c r="A88" s="222" t="s">
        <v>71</v>
      </c>
      <c r="B88" s="222"/>
      <c r="C88" s="222"/>
      <c r="D88" s="222"/>
      <c r="E88" s="222"/>
      <c r="F88" s="222"/>
      <c r="G88" s="11">
        <v>80</v>
      </c>
      <c r="H88" s="18">
        <v>0</v>
      </c>
      <c r="I88" s="18">
        <v>0</v>
      </c>
    </row>
    <row r="89" spans="1:9" ht="12.75" customHeight="1" x14ac:dyDescent="0.25">
      <c r="A89" s="222" t="s">
        <v>348</v>
      </c>
      <c r="B89" s="222"/>
      <c r="C89" s="222"/>
      <c r="D89" s="222"/>
      <c r="E89" s="222"/>
      <c r="F89" s="222"/>
      <c r="G89" s="11">
        <v>81</v>
      </c>
      <c r="H89" s="18">
        <v>0</v>
      </c>
      <c r="I89" s="18">
        <v>0</v>
      </c>
    </row>
    <row r="90" spans="1:9" ht="12.75" customHeight="1" x14ac:dyDescent="0.25">
      <c r="A90" s="222" t="s">
        <v>349</v>
      </c>
      <c r="B90" s="222"/>
      <c r="C90" s="222"/>
      <c r="D90" s="222"/>
      <c r="E90" s="222"/>
      <c r="F90" s="222"/>
      <c r="G90" s="11">
        <v>82</v>
      </c>
      <c r="H90" s="18">
        <v>0</v>
      </c>
      <c r="I90" s="18">
        <v>0</v>
      </c>
    </row>
    <row r="91" spans="1:9" ht="12.75" customHeight="1" x14ac:dyDescent="0.25">
      <c r="A91" s="226" t="s">
        <v>350</v>
      </c>
      <c r="B91" s="226"/>
      <c r="C91" s="226"/>
      <c r="D91" s="226"/>
      <c r="E91" s="226"/>
      <c r="F91" s="226"/>
      <c r="G91" s="12">
        <v>83</v>
      </c>
      <c r="H91" s="120">
        <f>H92-H93</f>
        <v>-2718052</v>
      </c>
      <c r="I91" s="120">
        <f>I92-I93</f>
        <v>-4138733</v>
      </c>
    </row>
    <row r="92" spans="1:9" ht="12.75" customHeight="1" x14ac:dyDescent="0.25">
      <c r="A92" s="222" t="s">
        <v>72</v>
      </c>
      <c r="B92" s="222"/>
      <c r="C92" s="222"/>
      <c r="D92" s="222"/>
      <c r="E92" s="222"/>
      <c r="F92" s="222"/>
      <c r="G92" s="11">
        <v>84</v>
      </c>
      <c r="H92" s="18">
        <v>0</v>
      </c>
      <c r="I92" s="18">
        <v>0</v>
      </c>
    </row>
    <row r="93" spans="1:9" ht="12.75" customHeight="1" x14ac:dyDescent="0.25">
      <c r="A93" s="222" t="s">
        <v>73</v>
      </c>
      <c r="B93" s="222"/>
      <c r="C93" s="222"/>
      <c r="D93" s="222"/>
      <c r="E93" s="222"/>
      <c r="F93" s="222"/>
      <c r="G93" s="11">
        <v>85</v>
      </c>
      <c r="H93" s="18">
        <v>2718052</v>
      </c>
      <c r="I93" s="18">
        <v>4138733</v>
      </c>
    </row>
    <row r="94" spans="1:9" ht="12.75" customHeight="1" x14ac:dyDescent="0.25">
      <c r="A94" s="226" t="s">
        <v>351</v>
      </c>
      <c r="B94" s="226"/>
      <c r="C94" s="226"/>
      <c r="D94" s="226"/>
      <c r="E94" s="226"/>
      <c r="F94" s="226"/>
      <c r="G94" s="12">
        <v>86</v>
      </c>
      <c r="H94" s="120">
        <f>H95-H96</f>
        <v>-1420680</v>
      </c>
      <c r="I94" s="120">
        <f>I95-I96</f>
        <v>-1630468</v>
      </c>
    </row>
    <row r="95" spans="1:9" ht="12.75" customHeight="1" x14ac:dyDescent="0.25">
      <c r="A95" s="222" t="s">
        <v>74</v>
      </c>
      <c r="B95" s="222"/>
      <c r="C95" s="222"/>
      <c r="D95" s="222"/>
      <c r="E95" s="222"/>
      <c r="F95" s="222"/>
      <c r="G95" s="11">
        <v>87</v>
      </c>
      <c r="H95" s="18">
        <v>0</v>
      </c>
      <c r="I95" s="18">
        <v>0</v>
      </c>
    </row>
    <row r="96" spans="1:9" ht="12.75" customHeight="1" x14ac:dyDescent="0.25">
      <c r="A96" s="222" t="s">
        <v>75</v>
      </c>
      <c r="B96" s="222"/>
      <c r="C96" s="222"/>
      <c r="D96" s="222"/>
      <c r="E96" s="222"/>
      <c r="F96" s="222"/>
      <c r="G96" s="11">
        <v>88</v>
      </c>
      <c r="H96" s="18">
        <v>1420680</v>
      </c>
      <c r="I96" s="18">
        <v>1630468</v>
      </c>
    </row>
    <row r="97" spans="1:9" ht="12.75" customHeight="1" x14ac:dyDescent="0.25">
      <c r="A97" s="222" t="s">
        <v>76</v>
      </c>
      <c r="B97" s="222"/>
      <c r="C97" s="222"/>
      <c r="D97" s="222"/>
      <c r="E97" s="222"/>
      <c r="F97" s="222"/>
      <c r="G97" s="11">
        <v>89</v>
      </c>
      <c r="H97" s="18">
        <v>0</v>
      </c>
      <c r="I97" s="18">
        <v>0</v>
      </c>
    </row>
    <row r="98" spans="1:9" ht="12.75" customHeight="1" x14ac:dyDescent="0.25">
      <c r="A98" s="224" t="s">
        <v>353</v>
      </c>
      <c r="B98" s="224"/>
      <c r="C98" s="224"/>
      <c r="D98" s="224"/>
      <c r="E98" s="224"/>
      <c r="F98" s="224"/>
      <c r="G98" s="12">
        <v>90</v>
      </c>
      <c r="H98" s="120">
        <f>SUM(H99:H104)</f>
        <v>0</v>
      </c>
      <c r="I98" s="120">
        <f>SUM(I99:I104)</f>
        <v>0</v>
      </c>
    </row>
    <row r="99" spans="1:9" ht="12.75" customHeight="1" x14ac:dyDescent="0.25">
      <c r="A99" s="222" t="s">
        <v>77</v>
      </c>
      <c r="B99" s="222"/>
      <c r="C99" s="222"/>
      <c r="D99" s="222"/>
      <c r="E99" s="222"/>
      <c r="F99" s="222"/>
      <c r="G99" s="11">
        <v>91</v>
      </c>
      <c r="H99" s="18">
        <v>0</v>
      </c>
      <c r="I99" s="18">
        <v>0</v>
      </c>
    </row>
    <row r="100" spans="1:9" ht="12.75" customHeight="1" x14ac:dyDescent="0.25">
      <c r="A100" s="222" t="s">
        <v>78</v>
      </c>
      <c r="B100" s="222"/>
      <c r="C100" s="222"/>
      <c r="D100" s="222"/>
      <c r="E100" s="222"/>
      <c r="F100" s="222"/>
      <c r="G100" s="11">
        <v>92</v>
      </c>
      <c r="H100" s="18">
        <v>0</v>
      </c>
      <c r="I100" s="18">
        <v>0</v>
      </c>
    </row>
    <row r="101" spans="1:9" ht="12.75" customHeight="1" x14ac:dyDescent="0.25">
      <c r="A101" s="222" t="s">
        <v>79</v>
      </c>
      <c r="B101" s="222"/>
      <c r="C101" s="222"/>
      <c r="D101" s="222"/>
      <c r="E101" s="222"/>
      <c r="F101" s="222"/>
      <c r="G101" s="11">
        <v>93</v>
      </c>
      <c r="H101" s="18">
        <v>0</v>
      </c>
      <c r="I101" s="18">
        <v>0</v>
      </c>
    </row>
    <row r="102" spans="1:9" ht="12.75" customHeight="1" x14ac:dyDescent="0.25">
      <c r="A102" s="222" t="s">
        <v>80</v>
      </c>
      <c r="B102" s="222"/>
      <c r="C102" s="222"/>
      <c r="D102" s="222"/>
      <c r="E102" s="222"/>
      <c r="F102" s="222"/>
      <c r="G102" s="11">
        <v>94</v>
      </c>
      <c r="H102" s="18">
        <v>0</v>
      </c>
      <c r="I102" s="18">
        <v>0</v>
      </c>
    </row>
    <row r="103" spans="1:9" ht="12.75" customHeight="1" x14ac:dyDescent="0.25">
      <c r="A103" s="222" t="s">
        <v>81</v>
      </c>
      <c r="B103" s="222"/>
      <c r="C103" s="222"/>
      <c r="D103" s="222"/>
      <c r="E103" s="222"/>
      <c r="F103" s="222"/>
      <c r="G103" s="11">
        <v>95</v>
      </c>
      <c r="H103" s="18">
        <v>0</v>
      </c>
      <c r="I103" s="18">
        <v>0</v>
      </c>
    </row>
    <row r="104" spans="1:9" ht="12.75" customHeight="1" x14ac:dyDescent="0.25">
      <c r="A104" s="222" t="s">
        <v>82</v>
      </c>
      <c r="B104" s="222"/>
      <c r="C104" s="222"/>
      <c r="D104" s="222"/>
      <c r="E104" s="222"/>
      <c r="F104" s="222"/>
      <c r="G104" s="11">
        <v>96</v>
      </c>
      <c r="H104" s="18">
        <v>0</v>
      </c>
      <c r="I104" s="18">
        <v>0</v>
      </c>
    </row>
    <row r="105" spans="1:9" ht="12.75" customHeight="1" x14ac:dyDescent="0.25">
      <c r="A105" s="224" t="s">
        <v>354</v>
      </c>
      <c r="B105" s="224"/>
      <c r="C105" s="224"/>
      <c r="D105" s="224"/>
      <c r="E105" s="224"/>
      <c r="F105" s="224"/>
      <c r="G105" s="12">
        <v>97</v>
      </c>
      <c r="H105" s="120">
        <f>SUM(H106:H116)</f>
        <v>4856568</v>
      </c>
      <c r="I105" s="120">
        <f>SUM(I106:I116)</f>
        <v>7265678</v>
      </c>
    </row>
    <row r="106" spans="1:9" ht="12.75" customHeight="1" x14ac:dyDescent="0.25">
      <c r="A106" s="222" t="s">
        <v>83</v>
      </c>
      <c r="B106" s="222"/>
      <c r="C106" s="222"/>
      <c r="D106" s="222"/>
      <c r="E106" s="222"/>
      <c r="F106" s="222"/>
      <c r="G106" s="11">
        <v>98</v>
      </c>
      <c r="H106" s="18">
        <v>0</v>
      </c>
      <c r="I106" s="18">
        <v>0</v>
      </c>
    </row>
    <row r="107" spans="1:9" ht="24.6" customHeight="1" x14ac:dyDescent="0.25">
      <c r="A107" s="222" t="s">
        <v>84</v>
      </c>
      <c r="B107" s="222"/>
      <c r="C107" s="222"/>
      <c r="D107" s="222"/>
      <c r="E107" s="222"/>
      <c r="F107" s="222"/>
      <c r="G107" s="11">
        <v>99</v>
      </c>
      <c r="H107" s="18">
        <v>0</v>
      </c>
      <c r="I107" s="18">
        <v>0</v>
      </c>
    </row>
    <row r="108" spans="1:9" ht="12.75" customHeight="1" x14ac:dyDescent="0.25">
      <c r="A108" s="222" t="s">
        <v>85</v>
      </c>
      <c r="B108" s="222"/>
      <c r="C108" s="222"/>
      <c r="D108" s="222"/>
      <c r="E108" s="222"/>
      <c r="F108" s="222"/>
      <c r="G108" s="11">
        <v>100</v>
      </c>
      <c r="H108" s="18">
        <v>0</v>
      </c>
      <c r="I108" s="18">
        <v>0</v>
      </c>
    </row>
    <row r="109" spans="1:9" ht="21.6" customHeight="1" x14ac:dyDescent="0.25">
      <c r="A109" s="222" t="s">
        <v>86</v>
      </c>
      <c r="B109" s="222"/>
      <c r="C109" s="222"/>
      <c r="D109" s="222"/>
      <c r="E109" s="222"/>
      <c r="F109" s="222"/>
      <c r="G109" s="11">
        <v>101</v>
      </c>
      <c r="H109" s="18">
        <v>0</v>
      </c>
      <c r="I109" s="18">
        <v>0</v>
      </c>
    </row>
    <row r="110" spans="1:9" ht="12.75" customHeight="1" x14ac:dyDescent="0.25">
      <c r="A110" s="222" t="s">
        <v>87</v>
      </c>
      <c r="B110" s="222"/>
      <c r="C110" s="222"/>
      <c r="D110" s="222"/>
      <c r="E110" s="222"/>
      <c r="F110" s="222"/>
      <c r="G110" s="11">
        <v>102</v>
      </c>
      <c r="H110" s="18">
        <v>0</v>
      </c>
      <c r="I110" s="18">
        <v>0</v>
      </c>
    </row>
    <row r="111" spans="1:9" ht="12.75" customHeight="1" x14ac:dyDescent="0.25">
      <c r="A111" s="222" t="s">
        <v>88</v>
      </c>
      <c r="B111" s="222"/>
      <c r="C111" s="222"/>
      <c r="D111" s="222"/>
      <c r="E111" s="222"/>
      <c r="F111" s="222"/>
      <c r="G111" s="11">
        <v>103</v>
      </c>
      <c r="H111" s="18">
        <v>4679728</v>
      </c>
      <c r="I111" s="18">
        <v>7088838</v>
      </c>
    </row>
    <row r="112" spans="1:9" ht="12.75" customHeight="1" x14ac:dyDescent="0.25">
      <c r="A112" s="222" t="s">
        <v>89</v>
      </c>
      <c r="B112" s="222"/>
      <c r="C112" s="222"/>
      <c r="D112" s="222"/>
      <c r="E112" s="222"/>
      <c r="F112" s="222"/>
      <c r="G112" s="11">
        <v>104</v>
      </c>
      <c r="H112" s="18">
        <v>0</v>
      </c>
      <c r="I112" s="18">
        <v>0</v>
      </c>
    </row>
    <row r="113" spans="1:9" ht="12.75" customHeight="1" x14ac:dyDescent="0.25">
      <c r="A113" s="222" t="s">
        <v>90</v>
      </c>
      <c r="B113" s="222"/>
      <c r="C113" s="222"/>
      <c r="D113" s="222"/>
      <c r="E113" s="222"/>
      <c r="F113" s="222"/>
      <c r="G113" s="11">
        <v>105</v>
      </c>
      <c r="H113" s="18">
        <v>0</v>
      </c>
      <c r="I113" s="18">
        <v>0</v>
      </c>
    </row>
    <row r="114" spans="1:9" ht="12.75" customHeight="1" x14ac:dyDescent="0.25">
      <c r="A114" s="222" t="s">
        <v>91</v>
      </c>
      <c r="B114" s="222"/>
      <c r="C114" s="222"/>
      <c r="D114" s="222"/>
      <c r="E114" s="222"/>
      <c r="F114" s="222"/>
      <c r="G114" s="11">
        <v>106</v>
      </c>
      <c r="H114" s="18">
        <v>0</v>
      </c>
      <c r="I114" s="18">
        <v>0</v>
      </c>
    </row>
    <row r="115" spans="1:9" ht="12.75" customHeight="1" x14ac:dyDescent="0.25">
      <c r="A115" s="222" t="s">
        <v>92</v>
      </c>
      <c r="B115" s="222"/>
      <c r="C115" s="222"/>
      <c r="D115" s="222"/>
      <c r="E115" s="222"/>
      <c r="F115" s="222"/>
      <c r="G115" s="11">
        <v>107</v>
      </c>
      <c r="H115" s="18">
        <v>3252</v>
      </c>
      <c r="I115" s="18">
        <v>3252</v>
      </c>
    </row>
    <row r="116" spans="1:9" ht="12.75" customHeight="1" x14ac:dyDescent="0.25">
      <c r="A116" s="222" t="s">
        <v>93</v>
      </c>
      <c r="B116" s="222"/>
      <c r="C116" s="222"/>
      <c r="D116" s="222"/>
      <c r="E116" s="222"/>
      <c r="F116" s="222"/>
      <c r="G116" s="11">
        <v>108</v>
      </c>
      <c r="H116" s="18">
        <v>173588</v>
      </c>
      <c r="I116" s="18">
        <v>173588</v>
      </c>
    </row>
    <row r="117" spans="1:9" ht="12.75" customHeight="1" x14ac:dyDescent="0.25">
      <c r="A117" s="224" t="s">
        <v>355</v>
      </c>
      <c r="B117" s="224"/>
      <c r="C117" s="224"/>
      <c r="D117" s="224"/>
      <c r="E117" s="224"/>
      <c r="F117" s="224"/>
      <c r="G117" s="12">
        <v>109</v>
      </c>
      <c r="H117" s="120">
        <f>SUM(H118:H131)</f>
        <v>2566477</v>
      </c>
      <c r="I117" s="120">
        <f>SUM(I118:I131)</f>
        <v>2767321</v>
      </c>
    </row>
    <row r="118" spans="1:9" ht="12.75" customHeight="1" x14ac:dyDescent="0.25">
      <c r="A118" s="222" t="s">
        <v>83</v>
      </c>
      <c r="B118" s="222"/>
      <c r="C118" s="222"/>
      <c r="D118" s="222"/>
      <c r="E118" s="222"/>
      <c r="F118" s="222"/>
      <c r="G118" s="11">
        <v>110</v>
      </c>
      <c r="H118" s="18">
        <v>0</v>
      </c>
      <c r="I118" s="18">
        <v>0</v>
      </c>
    </row>
    <row r="119" spans="1:9" ht="22.2" customHeight="1" x14ac:dyDescent="0.25">
      <c r="A119" s="222" t="s">
        <v>84</v>
      </c>
      <c r="B119" s="222"/>
      <c r="C119" s="222"/>
      <c r="D119" s="222"/>
      <c r="E119" s="222"/>
      <c r="F119" s="222"/>
      <c r="G119" s="11">
        <v>111</v>
      </c>
      <c r="H119" s="18">
        <v>0</v>
      </c>
      <c r="I119" s="18">
        <v>0</v>
      </c>
    </row>
    <row r="120" spans="1:9" ht="12.75" customHeight="1" x14ac:dyDescent="0.25">
      <c r="A120" s="222" t="s">
        <v>85</v>
      </c>
      <c r="B120" s="222"/>
      <c r="C120" s="222"/>
      <c r="D120" s="222"/>
      <c r="E120" s="222"/>
      <c r="F120" s="222"/>
      <c r="G120" s="11">
        <v>112</v>
      </c>
      <c r="H120" s="18">
        <v>0</v>
      </c>
      <c r="I120" s="18">
        <v>0</v>
      </c>
    </row>
    <row r="121" spans="1:9" ht="23.4" customHeight="1" x14ac:dyDescent="0.25">
      <c r="A121" s="222" t="s">
        <v>86</v>
      </c>
      <c r="B121" s="222"/>
      <c r="C121" s="222"/>
      <c r="D121" s="222"/>
      <c r="E121" s="222"/>
      <c r="F121" s="222"/>
      <c r="G121" s="11">
        <v>113</v>
      </c>
      <c r="H121" s="18">
        <v>0</v>
      </c>
      <c r="I121" s="18">
        <v>0</v>
      </c>
    </row>
    <row r="122" spans="1:9" ht="12.75" customHeight="1" x14ac:dyDescent="0.25">
      <c r="A122" s="222" t="s">
        <v>87</v>
      </c>
      <c r="B122" s="222"/>
      <c r="C122" s="222"/>
      <c r="D122" s="222"/>
      <c r="E122" s="222"/>
      <c r="F122" s="222"/>
      <c r="G122" s="11">
        <v>114</v>
      </c>
      <c r="H122" s="18">
        <v>0</v>
      </c>
      <c r="I122" s="18">
        <v>0</v>
      </c>
    </row>
    <row r="123" spans="1:9" ht="12.75" customHeight="1" x14ac:dyDescent="0.25">
      <c r="A123" s="222" t="s">
        <v>88</v>
      </c>
      <c r="B123" s="222"/>
      <c r="C123" s="222"/>
      <c r="D123" s="222"/>
      <c r="E123" s="222"/>
      <c r="F123" s="222"/>
      <c r="G123" s="11">
        <v>115</v>
      </c>
      <c r="H123" s="18">
        <v>28484</v>
      </c>
      <c r="I123" s="18">
        <v>94226</v>
      </c>
    </row>
    <row r="124" spans="1:9" ht="12.75" customHeight="1" x14ac:dyDescent="0.25">
      <c r="A124" s="222" t="s">
        <v>89</v>
      </c>
      <c r="B124" s="222"/>
      <c r="C124" s="222"/>
      <c r="D124" s="222"/>
      <c r="E124" s="222"/>
      <c r="F124" s="222"/>
      <c r="G124" s="11">
        <v>116</v>
      </c>
      <c r="H124" s="18">
        <v>261422</v>
      </c>
      <c r="I124" s="18">
        <v>1175676</v>
      </c>
    </row>
    <row r="125" spans="1:9" ht="12.75" customHeight="1" x14ac:dyDescent="0.25">
      <c r="A125" s="222" t="s">
        <v>90</v>
      </c>
      <c r="B125" s="222"/>
      <c r="C125" s="222"/>
      <c r="D125" s="222"/>
      <c r="E125" s="222"/>
      <c r="F125" s="222"/>
      <c r="G125" s="11">
        <v>117</v>
      </c>
      <c r="H125" s="18">
        <v>1910909</v>
      </c>
      <c r="I125" s="18">
        <v>1113213</v>
      </c>
    </row>
    <row r="126" spans="1:9" x14ac:dyDescent="0.25">
      <c r="A126" s="222" t="s">
        <v>91</v>
      </c>
      <c r="B126" s="222"/>
      <c r="C126" s="222"/>
      <c r="D126" s="222"/>
      <c r="E126" s="222"/>
      <c r="F126" s="222"/>
      <c r="G126" s="11">
        <v>118</v>
      </c>
      <c r="H126" s="18">
        <v>0</v>
      </c>
      <c r="I126" s="18">
        <v>0</v>
      </c>
    </row>
    <row r="127" spans="1:9" x14ac:dyDescent="0.25">
      <c r="A127" s="222" t="s">
        <v>94</v>
      </c>
      <c r="B127" s="222"/>
      <c r="C127" s="222"/>
      <c r="D127" s="222"/>
      <c r="E127" s="222"/>
      <c r="F127" s="222"/>
      <c r="G127" s="11">
        <v>119</v>
      </c>
      <c r="H127" s="18">
        <v>348564</v>
      </c>
      <c r="I127" s="18">
        <v>372294</v>
      </c>
    </row>
    <row r="128" spans="1:9" x14ac:dyDescent="0.25">
      <c r="A128" s="222" t="s">
        <v>95</v>
      </c>
      <c r="B128" s="222"/>
      <c r="C128" s="222"/>
      <c r="D128" s="222"/>
      <c r="E128" s="222"/>
      <c r="F128" s="222"/>
      <c r="G128" s="11">
        <v>120</v>
      </c>
      <c r="H128" s="18">
        <v>13965</v>
      </c>
      <c r="I128" s="18">
        <v>9564</v>
      </c>
    </row>
    <row r="129" spans="1:9" x14ac:dyDescent="0.25">
      <c r="A129" s="222" t="s">
        <v>96</v>
      </c>
      <c r="B129" s="222"/>
      <c r="C129" s="222"/>
      <c r="D129" s="222"/>
      <c r="E129" s="222"/>
      <c r="F129" s="222"/>
      <c r="G129" s="11">
        <v>121</v>
      </c>
      <c r="H129" s="18">
        <v>0</v>
      </c>
      <c r="I129" s="18">
        <v>0</v>
      </c>
    </row>
    <row r="130" spans="1:9" x14ac:dyDescent="0.25">
      <c r="A130" s="222" t="s">
        <v>97</v>
      </c>
      <c r="B130" s="222"/>
      <c r="C130" s="222"/>
      <c r="D130" s="222"/>
      <c r="E130" s="222"/>
      <c r="F130" s="222"/>
      <c r="G130" s="11">
        <v>122</v>
      </c>
      <c r="H130" s="18">
        <v>0</v>
      </c>
      <c r="I130" s="18">
        <v>0</v>
      </c>
    </row>
    <row r="131" spans="1:9" x14ac:dyDescent="0.25">
      <c r="A131" s="222" t="s">
        <v>98</v>
      </c>
      <c r="B131" s="222"/>
      <c r="C131" s="222"/>
      <c r="D131" s="222"/>
      <c r="E131" s="222"/>
      <c r="F131" s="222"/>
      <c r="G131" s="11">
        <v>123</v>
      </c>
      <c r="H131" s="18">
        <v>3133</v>
      </c>
      <c r="I131" s="18">
        <v>2348</v>
      </c>
    </row>
    <row r="132" spans="1:9" ht="22.2" customHeight="1" x14ac:dyDescent="0.25">
      <c r="A132" s="223" t="s">
        <v>99</v>
      </c>
      <c r="B132" s="223"/>
      <c r="C132" s="223"/>
      <c r="D132" s="223"/>
      <c r="E132" s="223"/>
      <c r="F132" s="223"/>
      <c r="G132" s="11">
        <v>124</v>
      </c>
      <c r="H132" s="18">
        <v>0</v>
      </c>
      <c r="I132" s="18">
        <v>0</v>
      </c>
    </row>
    <row r="133" spans="1:9" ht="12.75" customHeight="1" x14ac:dyDescent="0.25">
      <c r="A133" s="224" t="s">
        <v>356</v>
      </c>
      <c r="B133" s="224"/>
      <c r="C133" s="224"/>
      <c r="D133" s="224"/>
      <c r="E133" s="224"/>
      <c r="F133" s="224"/>
      <c r="G133" s="12">
        <v>125</v>
      </c>
      <c r="H133" s="120">
        <f>H75+H98+H105+H117+H132</f>
        <v>59899519</v>
      </c>
      <c r="I133" s="120">
        <f>I75+I98+I105+I117+I132</f>
        <v>60879004</v>
      </c>
    </row>
    <row r="134" spans="1:9" x14ac:dyDescent="0.25">
      <c r="A134" s="223" t="s">
        <v>100</v>
      </c>
      <c r="B134" s="223"/>
      <c r="C134" s="223"/>
      <c r="D134" s="223"/>
      <c r="E134" s="223"/>
      <c r="F134" s="22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42" activePane="bottomLeft" state="frozen"/>
      <selection pane="bottomLeft" activeCell="G28" sqref="G28"/>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59" t="s">
        <v>102</v>
      </c>
      <c r="B1" s="260"/>
      <c r="C1" s="260"/>
      <c r="D1" s="260"/>
      <c r="E1" s="260"/>
      <c r="F1" s="260"/>
      <c r="G1" s="260"/>
      <c r="H1" s="260"/>
      <c r="I1" s="260"/>
    </row>
    <row r="2" spans="1:11" x14ac:dyDescent="0.25">
      <c r="A2" s="261" t="s">
        <v>564</v>
      </c>
      <c r="B2" s="262"/>
      <c r="C2" s="262"/>
      <c r="D2" s="262"/>
      <c r="E2" s="262"/>
      <c r="F2" s="262"/>
      <c r="G2" s="262"/>
      <c r="H2" s="262"/>
      <c r="I2" s="262"/>
    </row>
    <row r="3" spans="1:11" x14ac:dyDescent="0.25">
      <c r="A3" s="263" t="s">
        <v>446</v>
      </c>
      <c r="B3" s="264"/>
      <c r="C3" s="264"/>
      <c r="D3" s="264"/>
      <c r="E3" s="264"/>
      <c r="F3" s="264"/>
      <c r="G3" s="264"/>
      <c r="H3" s="264"/>
      <c r="I3" s="264"/>
      <c r="J3" s="265"/>
      <c r="K3" s="265"/>
    </row>
    <row r="4" spans="1:11" x14ac:dyDescent="0.25">
      <c r="A4" s="266" t="s">
        <v>550</v>
      </c>
      <c r="B4" s="267"/>
      <c r="C4" s="267"/>
      <c r="D4" s="267"/>
      <c r="E4" s="267"/>
      <c r="F4" s="267"/>
      <c r="G4" s="267"/>
      <c r="H4" s="267"/>
      <c r="I4" s="267"/>
      <c r="J4" s="268"/>
      <c r="K4" s="268"/>
    </row>
    <row r="5" spans="1:11" ht="22.2" customHeight="1" x14ac:dyDescent="0.25">
      <c r="A5" s="269" t="s">
        <v>2</v>
      </c>
      <c r="B5" s="270"/>
      <c r="C5" s="270"/>
      <c r="D5" s="270"/>
      <c r="E5" s="270"/>
      <c r="F5" s="270"/>
      <c r="G5" s="269" t="s">
        <v>103</v>
      </c>
      <c r="H5" s="271" t="s">
        <v>301</v>
      </c>
      <c r="I5" s="272"/>
      <c r="J5" s="271" t="s">
        <v>279</v>
      </c>
      <c r="K5" s="272"/>
    </row>
    <row r="6" spans="1:11" x14ac:dyDescent="0.25">
      <c r="A6" s="270"/>
      <c r="B6" s="270"/>
      <c r="C6" s="270"/>
      <c r="D6" s="270"/>
      <c r="E6" s="270"/>
      <c r="F6" s="270"/>
      <c r="G6" s="270"/>
      <c r="H6" s="50" t="s">
        <v>294</v>
      </c>
      <c r="I6" s="50" t="s">
        <v>295</v>
      </c>
      <c r="J6" s="50" t="s">
        <v>294</v>
      </c>
      <c r="K6" s="50" t="s">
        <v>295</v>
      </c>
    </row>
    <row r="7" spans="1:11" x14ac:dyDescent="0.25">
      <c r="A7" s="257">
        <v>1</v>
      </c>
      <c r="B7" s="258"/>
      <c r="C7" s="258"/>
      <c r="D7" s="258"/>
      <c r="E7" s="258"/>
      <c r="F7" s="258"/>
      <c r="G7" s="51">
        <v>2</v>
      </c>
      <c r="H7" s="50">
        <v>3</v>
      </c>
      <c r="I7" s="50">
        <v>4</v>
      </c>
      <c r="J7" s="50">
        <v>5</v>
      </c>
      <c r="K7" s="50">
        <v>6</v>
      </c>
    </row>
    <row r="8" spans="1:11" ht="12.75" customHeight="1" x14ac:dyDescent="0.25">
      <c r="A8" s="253" t="s">
        <v>357</v>
      </c>
      <c r="B8" s="253"/>
      <c r="C8" s="253"/>
      <c r="D8" s="253"/>
      <c r="E8" s="253"/>
      <c r="F8" s="253"/>
      <c r="G8" s="12">
        <v>1</v>
      </c>
      <c r="H8" s="52">
        <f>SUM(H9:H13)</f>
        <v>97631</v>
      </c>
      <c r="I8" s="52">
        <f>SUM(I9:I13)</f>
        <v>97631</v>
      </c>
      <c r="J8" s="52">
        <f>SUM(J9:J13)</f>
        <v>158603</v>
      </c>
      <c r="K8" s="52">
        <f>SUM(K9:K13)</f>
        <v>158603</v>
      </c>
    </row>
    <row r="9" spans="1:11" ht="12.75" customHeight="1" x14ac:dyDescent="0.25">
      <c r="A9" s="222" t="s">
        <v>115</v>
      </c>
      <c r="B9" s="222"/>
      <c r="C9" s="222"/>
      <c r="D9" s="222"/>
      <c r="E9" s="222"/>
      <c r="F9" s="222"/>
      <c r="G9" s="11">
        <v>2</v>
      </c>
      <c r="H9" s="53">
        <v>0</v>
      </c>
      <c r="I9" s="53">
        <v>0</v>
      </c>
      <c r="J9" s="53">
        <v>0</v>
      </c>
      <c r="K9" s="53">
        <v>0</v>
      </c>
    </row>
    <row r="10" spans="1:11" ht="12.75" customHeight="1" x14ac:dyDescent="0.25">
      <c r="A10" s="222" t="s">
        <v>116</v>
      </c>
      <c r="B10" s="222"/>
      <c r="C10" s="222"/>
      <c r="D10" s="222"/>
      <c r="E10" s="222"/>
      <c r="F10" s="222"/>
      <c r="G10" s="11">
        <v>3</v>
      </c>
      <c r="H10" s="53">
        <v>81523</v>
      </c>
      <c r="I10" s="53">
        <v>81523</v>
      </c>
      <c r="J10" s="53">
        <v>104449</v>
      </c>
      <c r="K10" s="53">
        <v>104449</v>
      </c>
    </row>
    <row r="11" spans="1:11" ht="12.75" customHeight="1" x14ac:dyDescent="0.25">
      <c r="A11" s="222" t="s">
        <v>117</v>
      </c>
      <c r="B11" s="222"/>
      <c r="C11" s="222"/>
      <c r="D11" s="222"/>
      <c r="E11" s="222"/>
      <c r="F11" s="222"/>
      <c r="G11" s="11">
        <v>4</v>
      </c>
      <c r="H11" s="53">
        <v>2594</v>
      </c>
      <c r="I11" s="53">
        <v>2594</v>
      </c>
      <c r="J11" s="53">
        <v>2594</v>
      </c>
      <c r="K11" s="53">
        <v>2594</v>
      </c>
    </row>
    <row r="12" spans="1:11" ht="12.75" customHeight="1" x14ac:dyDescent="0.25">
      <c r="A12" s="222" t="s">
        <v>118</v>
      </c>
      <c r="B12" s="222"/>
      <c r="C12" s="222"/>
      <c r="D12" s="222"/>
      <c r="E12" s="222"/>
      <c r="F12" s="222"/>
      <c r="G12" s="11">
        <v>5</v>
      </c>
      <c r="H12" s="53">
        <v>0</v>
      </c>
      <c r="I12" s="53">
        <v>0</v>
      </c>
      <c r="J12" s="53">
        <v>0</v>
      </c>
      <c r="K12" s="53">
        <v>0</v>
      </c>
    </row>
    <row r="13" spans="1:11" ht="12.75" customHeight="1" x14ac:dyDescent="0.25">
      <c r="A13" s="222" t="s">
        <v>119</v>
      </c>
      <c r="B13" s="222"/>
      <c r="C13" s="222"/>
      <c r="D13" s="222"/>
      <c r="E13" s="222"/>
      <c r="F13" s="222"/>
      <c r="G13" s="11">
        <v>6</v>
      </c>
      <c r="H13" s="53">
        <v>13514</v>
      </c>
      <c r="I13" s="53">
        <v>13514</v>
      </c>
      <c r="J13" s="53">
        <v>51560</v>
      </c>
      <c r="K13" s="53">
        <v>51560</v>
      </c>
    </row>
    <row r="14" spans="1:11" ht="12.75" customHeight="1" x14ac:dyDescent="0.25">
      <c r="A14" s="253" t="s">
        <v>358</v>
      </c>
      <c r="B14" s="253"/>
      <c r="C14" s="253"/>
      <c r="D14" s="253"/>
      <c r="E14" s="253"/>
      <c r="F14" s="253"/>
      <c r="G14" s="12">
        <v>7</v>
      </c>
      <c r="H14" s="52">
        <f>H15+H16+H20+H24+H25+H26+H29+H36</f>
        <v>1202470</v>
      </c>
      <c r="I14" s="52">
        <f>I15+I16+I20+I24+I25+I26+I29+I36</f>
        <v>1202470</v>
      </c>
      <c r="J14" s="52">
        <f>J15+J16+J20+J24+J25+J26+J29+J36</f>
        <v>1687422</v>
      </c>
      <c r="K14" s="52">
        <f>K15+K16+K20+K24+K25+K26+K29+K36</f>
        <v>1687422</v>
      </c>
    </row>
    <row r="15" spans="1:11" ht="12.75" customHeight="1" x14ac:dyDescent="0.25">
      <c r="A15" s="222" t="s">
        <v>104</v>
      </c>
      <c r="B15" s="222"/>
      <c r="C15" s="222"/>
      <c r="D15" s="222"/>
      <c r="E15" s="222"/>
      <c r="F15" s="222"/>
      <c r="G15" s="11">
        <v>8</v>
      </c>
      <c r="H15" s="53">
        <v>0</v>
      </c>
      <c r="I15" s="53">
        <v>0</v>
      </c>
      <c r="J15" s="53">
        <v>0</v>
      </c>
      <c r="K15" s="53">
        <v>0</v>
      </c>
    </row>
    <row r="16" spans="1:11" ht="12.75" customHeight="1" x14ac:dyDescent="0.25">
      <c r="A16" s="226" t="s">
        <v>438</v>
      </c>
      <c r="B16" s="226"/>
      <c r="C16" s="226"/>
      <c r="D16" s="226"/>
      <c r="E16" s="226"/>
      <c r="F16" s="226"/>
      <c r="G16" s="12">
        <v>9</v>
      </c>
      <c r="H16" s="52">
        <f>SUM(H17:H19)</f>
        <v>277555</v>
      </c>
      <c r="I16" s="52">
        <f>SUM(I17:I19)</f>
        <v>277555</v>
      </c>
      <c r="J16" s="52">
        <f>SUM(J17:J19)</f>
        <v>434178</v>
      </c>
      <c r="K16" s="52">
        <f>SUM(K17:K19)</f>
        <v>434178</v>
      </c>
    </row>
    <row r="17" spans="1:11" ht="12.75" customHeight="1" x14ac:dyDescent="0.25">
      <c r="A17" s="256" t="s">
        <v>120</v>
      </c>
      <c r="B17" s="256"/>
      <c r="C17" s="256"/>
      <c r="D17" s="256"/>
      <c r="E17" s="256"/>
      <c r="F17" s="256"/>
      <c r="G17" s="11">
        <v>10</v>
      </c>
      <c r="H17" s="53">
        <v>58133</v>
      </c>
      <c r="I17" s="53">
        <v>58133</v>
      </c>
      <c r="J17" s="53">
        <v>132461</v>
      </c>
      <c r="K17" s="53">
        <v>132461</v>
      </c>
    </row>
    <row r="18" spans="1:11" ht="12.75" customHeight="1" x14ac:dyDescent="0.25">
      <c r="A18" s="256" t="s">
        <v>121</v>
      </c>
      <c r="B18" s="256"/>
      <c r="C18" s="256"/>
      <c r="D18" s="256"/>
      <c r="E18" s="256"/>
      <c r="F18" s="256"/>
      <c r="G18" s="11">
        <v>11</v>
      </c>
      <c r="H18" s="53">
        <v>0</v>
      </c>
      <c r="I18" s="53">
        <v>0</v>
      </c>
      <c r="J18" s="53">
        <v>0</v>
      </c>
      <c r="K18" s="53">
        <v>0</v>
      </c>
    </row>
    <row r="19" spans="1:11" ht="12.75" customHeight="1" x14ac:dyDescent="0.25">
      <c r="A19" s="256" t="s">
        <v>122</v>
      </c>
      <c r="B19" s="256"/>
      <c r="C19" s="256"/>
      <c r="D19" s="256"/>
      <c r="E19" s="256"/>
      <c r="F19" s="256"/>
      <c r="G19" s="11">
        <v>12</v>
      </c>
      <c r="H19" s="53">
        <v>219422</v>
      </c>
      <c r="I19" s="53">
        <v>219422</v>
      </c>
      <c r="J19" s="53">
        <v>301717</v>
      </c>
      <c r="K19" s="53">
        <v>301717</v>
      </c>
    </row>
    <row r="20" spans="1:11" ht="12.75" customHeight="1" x14ac:dyDescent="0.25">
      <c r="A20" s="226" t="s">
        <v>439</v>
      </c>
      <c r="B20" s="226"/>
      <c r="C20" s="226"/>
      <c r="D20" s="226"/>
      <c r="E20" s="226"/>
      <c r="F20" s="226"/>
      <c r="G20" s="12">
        <v>13</v>
      </c>
      <c r="H20" s="52">
        <f>SUM(H21:H23)</f>
        <v>332566</v>
      </c>
      <c r="I20" s="52">
        <f>SUM(I21:I23)</f>
        <v>332566</v>
      </c>
      <c r="J20" s="52">
        <f>SUM(J21:J23)</f>
        <v>447750</v>
      </c>
      <c r="K20" s="52">
        <f>SUM(K21:K23)</f>
        <v>447750</v>
      </c>
    </row>
    <row r="21" spans="1:11" ht="12.75" customHeight="1" x14ac:dyDescent="0.25">
      <c r="A21" s="256" t="s">
        <v>105</v>
      </c>
      <c r="B21" s="256"/>
      <c r="C21" s="256"/>
      <c r="D21" s="256"/>
      <c r="E21" s="256"/>
      <c r="F21" s="256"/>
      <c r="G21" s="11">
        <v>14</v>
      </c>
      <c r="H21" s="53">
        <v>202203</v>
      </c>
      <c r="I21" s="53">
        <v>202203</v>
      </c>
      <c r="J21" s="53">
        <v>276377</v>
      </c>
      <c r="K21" s="53">
        <v>276377</v>
      </c>
    </row>
    <row r="22" spans="1:11" ht="12.75" customHeight="1" x14ac:dyDescent="0.25">
      <c r="A22" s="256" t="s">
        <v>106</v>
      </c>
      <c r="B22" s="256"/>
      <c r="C22" s="256"/>
      <c r="D22" s="256"/>
      <c r="E22" s="256"/>
      <c r="F22" s="256"/>
      <c r="G22" s="11">
        <v>15</v>
      </c>
      <c r="H22" s="53">
        <v>85319</v>
      </c>
      <c r="I22" s="53">
        <v>85319</v>
      </c>
      <c r="J22" s="53">
        <v>115558</v>
      </c>
      <c r="K22" s="53">
        <v>115558</v>
      </c>
    </row>
    <row r="23" spans="1:11" ht="12.75" customHeight="1" x14ac:dyDescent="0.25">
      <c r="A23" s="256" t="s">
        <v>107</v>
      </c>
      <c r="B23" s="256"/>
      <c r="C23" s="256"/>
      <c r="D23" s="256"/>
      <c r="E23" s="256"/>
      <c r="F23" s="256"/>
      <c r="G23" s="11">
        <v>16</v>
      </c>
      <c r="H23" s="53">
        <v>45044</v>
      </c>
      <c r="I23" s="53">
        <v>45044</v>
      </c>
      <c r="J23" s="53">
        <v>55815</v>
      </c>
      <c r="K23" s="53">
        <v>55815</v>
      </c>
    </row>
    <row r="24" spans="1:11" ht="12.75" customHeight="1" x14ac:dyDescent="0.25">
      <c r="A24" s="222" t="s">
        <v>108</v>
      </c>
      <c r="B24" s="222"/>
      <c r="C24" s="222"/>
      <c r="D24" s="222"/>
      <c r="E24" s="222"/>
      <c r="F24" s="222"/>
      <c r="G24" s="11">
        <v>17</v>
      </c>
      <c r="H24" s="53">
        <v>483667</v>
      </c>
      <c r="I24" s="53">
        <v>483667</v>
      </c>
      <c r="J24" s="53">
        <v>629399</v>
      </c>
      <c r="K24" s="53">
        <v>629399</v>
      </c>
    </row>
    <row r="25" spans="1:11" ht="12.75" customHeight="1" x14ac:dyDescent="0.25">
      <c r="A25" s="222" t="s">
        <v>109</v>
      </c>
      <c r="B25" s="222"/>
      <c r="C25" s="222"/>
      <c r="D25" s="222"/>
      <c r="E25" s="222"/>
      <c r="F25" s="222"/>
      <c r="G25" s="11">
        <v>18</v>
      </c>
      <c r="H25" s="53">
        <v>108637</v>
      </c>
      <c r="I25" s="53">
        <v>108637</v>
      </c>
      <c r="J25" s="53">
        <v>176095</v>
      </c>
      <c r="K25" s="53">
        <v>176095</v>
      </c>
    </row>
    <row r="26" spans="1:11" ht="12.75" customHeight="1" x14ac:dyDescent="0.25">
      <c r="A26" s="226" t="s">
        <v>440</v>
      </c>
      <c r="B26" s="226"/>
      <c r="C26" s="226"/>
      <c r="D26" s="226"/>
      <c r="E26" s="226"/>
      <c r="F26" s="226"/>
      <c r="G26" s="12">
        <v>19</v>
      </c>
      <c r="H26" s="52">
        <f>H27+H28</f>
        <v>0</v>
      </c>
      <c r="I26" s="52">
        <f>I27+I28</f>
        <v>0</v>
      </c>
      <c r="J26" s="52">
        <f>J27+J28</f>
        <v>0</v>
      </c>
      <c r="K26" s="52">
        <f>K27+K28</f>
        <v>0</v>
      </c>
    </row>
    <row r="27" spans="1:11" ht="12.75" customHeight="1" x14ac:dyDescent="0.25">
      <c r="A27" s="256" t="s">
        <v>123</v>
      </c>
      <c r="B27" s="256"/>
      <c r="C27" s="256"/>
      <c r="D27" s="256"/>
      <c r="E27" s="256"/>
      <c r="F27" s="256"/>
      <c r="G27" s="11">
        <v>20</v>
      </c>
      <c r="H27" s="53">
        <v>0</v>
      </c>
      <c r="I27" s="53">
        <v>0</v>
      </c>
      <c r="J27" s="53">
        <v>0</v>
      </c>
      <c r="K27" s="53">
        <v>0</v>
      </c>
    </row>
    <row r="28" spans="1:11" ht="12.75" customHeight="1" x14ac:dyDescent="0.25">
      <c r="A28" s="256" t="s">
        <v>124</v>
      </c>
      <c r="B28" s="256"/>
      <c r="C28" s="256"/>
      <c r="D28" s="256"/>
      <c r="E28" s="256"/>
      <c r="F28" s="256"/>
      <c r="G28" s="11">
        <v>21</v>
      </c>
      <c r="H28" s="53">
        <v>0</v>
      </c>
      <c r="I28" s="53">
        <v>0</v>
      </c>
      <c r="J28" s="53">
        <v>0</v>
      </c>
      <c r="K28" s="53">
        <v>0</v>
      </c>
    </row>
    <row r="29" spans="1:11" ht="12.75" customHeight="1" x14ac:dyDescent="0.25">
      <c r="A29" s="226" t="s">
        <v>441</v>
      </c>
      <c r="B29" s="226"/>
      <c r="C29" s="226"/>
      <c r="D29" s="226"/>
      <c r="E29" s="226"/>
      <c r="F29" s="226"/>
      <c r="G29" s="12">
        <v>22</v>
      </c>
      <c r="H29" s="52">
        <f>SUM(H30:H35)</f>
        <v>0</v>
      </c>
      <c r="I29" s="52">
        <f>SUM(I30:I35)</f>
        <v>0</v>
      </c>
      <c r="J29" s="52">
        <f>SUM(J30:J35)</f>
        <v>0</v>
      </c>
      <c r="K29" s="52">
        <f>SUM(K30:K35)</f>
        <v>0</v>
      </c>
    </row>
    <row r="30" spans="1:11" ht="12.75" customHeight="1" x14ac:dyDescent="0.25">
      <c r="A30" s="256" t="s">
        <v>125</v>
      </c>
      <c r="B30" s="256"/>
      <c r="C30" s="256"/>
      <c r="D30" s="256"/>
      <c r="E30" s="256"/>
      <c r="F30" s="256"/>
      <c r="G30" s="11">
        <v>23</v>
      </c>
      <c r="H30" s="53">
        <v>0</v>
      </c>
      <c r="I30" s="53">
        <v>0</v>
      </c>
      <c r="J30" s="53">
        <v>0</v>
      </c>
      <c r="K30" s="53">
        <v>0</v>
      </c>
    </row>
    <row r="31" spans="1:11" ht="12.75" customHeight="1" x14ac:dyDescent="0.25">
      <c r="A31" s="256" t="s">
        <v>126</v>
      </c>
      <c r="B31" s="256"/>
      <c r="C31" s="256"/>
      <c r="D31" s="256"/>
      <c r="E31" s="256"/>
      <c r="F31" s="256"/>
      <c r="G31" s="11">
        <v>24</v>
      </c>
      <c r="H31" s="53">
        <v>0</v>
      </c>
      <c r="I31" s="53">
        <v>0</v>
      </c>
      <c r="J31" s="53">
        <v>0</v>
      </c>
      <c r="K31" s="53">
        <v>0</v>
      </c>
    </row>
    <row r="32" spans="1:11" ht="12.75" customHeight="1" x14ac:dyDescent="0.25">
      <c r="A32" s="256" t="s">
        <v>127</v>
      </c>
      <c r="B32" s="256"/>
      <c r="C32" s="256"/>
      <c r="D32" s="256"/>
      <c r="E32" s="256"/>
      <c r="F32" s="256"/>
      <c r="G32" s="11">
        <v>25</v>
      </c>
      <c r="H32" s="53">
        <v>0</v>
      </c>
      <c r="I32" s="53">
        <v>0</v>
      </c>
      <c r="J32" s="53">
        <v>0</v>
      </c>
      <c r="K32" s="53">
        <v>0</v>
      </c>
    </row>
    <row r="33" spans="1:11" ht="12.75" customHeight="1" x14ac:dyDescent="0.25">
      <c r="A33" s="256" t="s">
        <v>128</v>
      </c>
      <c r="B33" s="256"/>
      <c r="C33" s="256"/>
      <c r="D33" s="256"/>
      <c r="E33" s="256"/>
      <c r="F33" s="256"/>
      <c r="G33" s="11">
        <v>26</v>
      </c>
      <c r="H33" s="53">
        <v>0</v>
      </c>
      <c r="I33" s="53">
        <v>0</v>
      </c>
      <c r="J33" s="53">
        <v>0</v>
      </c>
      <c r="K33" s="53">
        <v>0</v>
      </c>
    </row>
    <row r="34" spans="1:11" ht="12.75" customHeight="1" x14ac:dyDescent="0.25">
      <c r="A34" s="256" t="s">
        <v>129</v>
      </c>
      <c r="B34" s="256"/>
      <c r="C34" s="256"/>
      <c r="D34" s="256"/>
      <c r="E34" s="256"/>
      <c r="F34" s="256"/>
      <c r="G34" s="11">
        <v>27</v>
      </c>
      <c r="H34" s="53">
        <v>0</v>
      </c>
      <c r="I34" s="53">
        <v>0</v>
      </c>
      <c r="J34" s="53">
        <v>0</v>
      </c>
      <c r="K34" s="53">
        <v>0</v>
      </c>
    </row>
    <row r="35" spans="1:11" ht="12.75" customHeight="1" x14ac:dyDescent="0.25">
      <c r="A35" s="256" t="s">
        <v>130</v>
      </c>
      <c r="B35" s="256"/>
      <c r="C35" s="256"/>
      <c r="D35" s="256"/>
      <c r="E35" s="256"/>
      <c r="F35" s="256"/>
      <c r="G35" s="11">
        <v>28</v>
      </c>
      <c r="H35" s="53">
        <v>0</v>
      </c>
      <c r="I35" s="53">
        <v>0</v>
      </c>
      <c r="J35" s="53">
        <v>0</v>
      </c>
      <c r="K35" s="53">
        <v>0</v>
      </c>
    </row>
    <row r="36" spans="1:11" ht="12.75" customHeight="1" x14ac:dyDescent="0.25">
      <c r="A36" s="222" t="s">
        <v>110</v>
      </c>
      <c r="B36" s="222"/>
      <c r="C36" s="222"/>
      <c r="D36" s="222"/>
      <c r="E36" s="222"/>
      <c r="F36" s="222"/>
      <c r="G36" s="11">
        <v>29</v>
      </c>
      <c r="H36" s="53">
        <v>45</v>
      </c>
      <c r="I36" s="53">
        <v>45</v>
      </c>
      <c r="J36" s="53">
        <v>0</v>
      </c>
      <c r="K36" s="53">
        <v>0</v>
      </c>
    </row>
    <row r="37" spans="1:11" ht="12.75" customHeight="1" x14ac:dyDescent="0.25">
      <c r="A37" s="253" t="s">
        <v>359</v>
      </c>
      <c r="B37" s="253"/>
      <c r="C37" s="253"/>
      <c r="D37" s="253"/>
      <c r="E37" s="253"/>
      <c r="F37" s="253"/>
      <c r="G37" s="12">
        <v>30</v>
      </c>
      <c r="H37" s="52">
        <f>SUM(H38:H47)</f>
        <v>51</v>
      </c>
      <c r="I37" s="52">
        <f>SUM(I38:I47)</f>
        <v>51</v>
      </c>
      <c r="J37" s="52">
        <f>SUM(J38:J47)</f>
        <v>1214</v>
      </c>
      <c r="K37" s="52">
        <f>SUM(K38:K47)</f>
        <v>1214</v>
      </c>
    </row>
    <row r="38" spans="1:11" ht="12.75" customHeight="1" x14ac:dyDescent="0.25">
      <c r="A38" s="222" t="s">
        <v>131</v>
      </c>
      <c r="B38" s="222"/>
      <c r="C38" s="222"/>
      <c r="D38" s="222"/>
      <c r="E38" s="222"/>
      <c r="F38" s="222"/>
      <c r="G38" s="11">
        <v>31</v>
      </c>
      <c r="H38" s="53">
        <v>0</v>
      </c>
      <c r="I38" s="53">
        <v>0</v>
      </c>
      <c r="J38" s="53">
        <v>0</v>
      </c>
      <c r="K38" s="53">
        <v>0</v>
      </c>
    </row>
    <row r="39" spans="1:11" ht="25.2" customHeight="1" x14ac:dyDescent="0.25">
      <c r="A39" s="222" t="s">
        <v>132</v>
      </c>
      <c r="B39" s="222"/>
      <c r="C39" s="222"/>
      <c r="D39" s="222"/>
      <c r="E39" s="222"/>
      <c r="F39" s="222"/>
      <c r="G39" s="11">
        <v>32</v>
      </c>
      <c r="H39" s="53">
        <v>0</v>
      </c>
      <c r="I39" s="53">
        <v>0</v>
      </c>
      <c r="J39" s="53">
        <v>0</v>
      </c>
      <c r="K39" s="53">
        <v>0</v>
      </c>
    </row>
    <row r="40" spans="1:11" ht="25.2" customHeight="1" x14ac:dyDescent="0.25">
      <c r="A40" s="222" t="s">
        <v>133</v>
      </c>
      <c r="B40" s="222"/>
      <c r="C40" s="222"/>
      <c r="D40" s="222"/>
      <c r="E40" s="222"/>
      <c r="F40" s="222"/>
      <c r="G40" s="11">
        <v>33</v>
      </c>
      <c r="H40" s="53">
        <v>0</v>
      </c>
      <c r="I40" s="53">
        <v>0</v>
      </c>
      <c r="J40" s="53">
        <v>0</v>
      </c>
      <c r="K40" s="53">
        <v>0</v>
      </c>
    </row>
    <row r="41" spans="1:11" ht="25.2" customHeight="1" x14ac:dyDescent="0.25">
      <c r="A41" s="222" t="s">
        <v>134</v>
      </c>
      <c r="B41" s="222"/>
      <c r="C41" s="222"/>
      <c r="D41" s="222"/>
      <c r="E41" s="222"/>
      <c r="F41" s="222"/>
      <c r="G41" s="11">
        <v>34</v>
      </c>
      <c r="H41" s="53">
        <v>0</v>
      </c>
      <c r="I41" s="53">
        <v>0</v>
      </c>
      <c r="J41" s="53">
        <v>0</v>
      </c>
      <c r="K41" s="53">
        <v>0</v>
      </c>
    </row>
    <row r="42" spans="1:11" ht="25.2" customHeight="1" x14ac:dyDescent="0.25">
      <c r="A42" s="222" t="s">
        <v>135</v>
      </c>
      <c r="B42" s="222"/>
      <c r="C42" s="222"/>
      <c r="D42" s="222"/>
      <c r="E42" s="222"/>
      <c r="F42" s="222"/>
      <c r="G42" s="11">
        <v>35</v>
      </c>
      <c r="H42" s="53">
        <v>0</v>
      </c>
      <c r="I42" s="53">
        <v>0</v>
      </c>
      <c r="J42" s="53">
        <v>0</v>
      </c>
      <c r="K42" s="53">
        <v>0</v>
      </c>
    </row>
    <row r="43" spans="1:11" ht="12.75" customHeight="1" x14ac:dyDescent="0.25">
      <c r="A43" s="222" t="s">
        <v>136</v>
      </c>
      <c r="B43" s="222"/>
      <c r="C43" s="222"/>
      <c r="D43" s="222"/>
      <c r="E43" s="222"/>
      <c r="F43" s="222"/>
      <c r="G43" s="11">
        <v>36</v>
      </c>
      <c r="H43" s="53">
        <v>0</v>
      </c>
      <c r="I43" s="53">
        <v>0</v>
      </c>
      <c r="J43" s="53">
        <v>0</v>
      </c>
      <c r="K43" s="53">
        <v>0</v>
      </c>
    </row>
    <row r="44" spans="1:11" ht="12.75" customHeight="1" x14ac:dyDescent="0.25">
      <c r="A44" s="222" t="s">
        <v>137</v>
      </c>
      <c r="B44" s="222"/>
      <c r="C44" s="222"/>
      <c r="D44" s="222"/>
      <c r="E44" s="222"/>
      <c r="F44" s="222"/>
      <c r="G44" s="11">
        <v>37</v>
      </c>
      <c r="H44" s="53">
        <v>0</v>
      </c>
      <c r="I44" s="53">
        <v>0</v>
      </c>
      <c r="J44" s="53">
        <v>938</v>
      </c>
      <c r="K44" s="53">
        <v>938</v>
      </c>
    </row>
    <row r="45" spans="1:11" ht="12.75" customHeight="1" x14ac:dyDescent="0.25">
      <c r="A45" s="222" t="s">
        <v>138</v>
      </c>
      <c r="B45" s="222"/>
      <c r="C45" s="222"/>
      <c r="D45" s="222"/>
      <c r="E45" s="222"/>
      <c r="F45" s="222"/>
      <c r="G45" s="11">
        <v>38</v>
      </c>
      <c r="H45" s="53">
        <v>51</v>
      </c>
      <c r="I45" s="53">
        <v>51</v>
      </c>
      <c r="J45" s="53">
        <v>0</v>
      </c>
      <c r="K45" s="53">
        <v>0</v>
      </c>
    </row>
    <row r="46" spans="1:11" ht="12.75" customHeight="1" x14ac:dyDescent="0.25">
      <c r="A46" s="222" t="s">
        <v>139</v>
      </c>
      <c r="B46" s="222"/>
      <c r="C46" s="222"/>
      <c r="D46" s="222"/>
      <c r="E46" s="222"/>
      <c r="F46" s="222"/>
      <c r="G46" s="11">
        <v>39</v>
      </c>
      <c r="H46" s="53">
        <v>0</v>
      </c>
      <c r="I46" s="53">
        <v>0</v>
      </c>
      <c r="J46" s="53">
        <v>0</v>
      </c>
      <c r="K46" s="53">
        <v>0</v>
      </c>
    </row>
    <row r="47" spans="1:11" ht="12.75" customHeight="1" x14ac:dyDescent="0.25">
      <c r="A47" s="222" t="s">
        <v>140</v>
      </c>
      <c r="B47" s="222"/>
      <c r="C47" s="222"/>
      <c r="D47" s="222"/>
      <c r="E47" s="222"/>
      <c r="F47" s="222"/>
      <c r="G47" s="11">
        <v>40</v>
      </c>
      <c r="H47" s="53">
        <v>0</v>
      </c>
      <c r="I47" s="53">
        <v>0</v>
      </c>
      <c r="J47" s="53">
        <v>276</v>
      </c>
      <c r="K47" s="53">
        <v>276</v>
      </c>
    </row>
    <row r="48" spans="1:11" ht="12.75" customHeight="1" x14ac:dyDescent="0.25">
      <c r="A48" s="253" t="s">
        <v>360</v>
      </c>
      <c r="B48" s="253"/>
      <c r="C48" s="253"/>
      <c r="D48" s="253"/>
      <c r="E48" s="253"/>
      <c r="F48" s="253"/>
      <c r="G48" s="12">
        <v>41</v>
      </c>
      <c r="H48" s="52">
        <f>SUM(H49:H55)</f>
        <v>3367</v>
      </c>
      <c r="I48" s="52">
        <f>SUM(I49:I55)</f>
        <v>3367</v>
      </c>
      <c r="J48" s="52">
        <f>SUM(J49:J55)</f>
        <v>102863</v>
      </c>
      <c r="K48" s="52">
        <f>SUM(K49:K55)</f>
        <v>102863</v>
      </c>
    </row>
    <row r="49" spans="1:11" ht="25.2" customHeight="1" x14ac:dyDescent="0.25">
      <c r="A49" s="222" t="s">
        <v>141</v>
      </c>
      <c r="B49" s="222"/>
      <c r="C49" s="222"/>
      <c r="D49" s="222"/>
      <c r="E49" s="222"/>
      <c r="F49" s="222"/>
      <c r="G49" s="11">
        <v>42</v>
      </c>
      <c r="H49" s="53">
        <v>0</v>
      </c>
      <c r="I49" s="53">
        <v>0</v>
      </c>
      <c r="J49" s="53">
        <v>0</v>
      </c>
      <c r="K49" s="53">
        <v>0</v>
      </c>
    </row>
    <row r="50" spans="1:11" ht="12.75" customHeight="1" x14ac:dyDescent="0.25">
      <c r="A50" s="246" t="s">
        <v>142</v>
      </c>
      <c r="B50" s="246"/>
      <c r="C50" s="246"/>
      <c r="D50" s="246"/>
      <c r="E50" s="246"/>
      <c r="F50" s="246"/>
      <c r="G50" s="11">
        <v>43</v>
      </c>
      <c r="H50" s="53">
        <v>0</v>
      </c>
      <c r="I50" s="53">
        <v>0</v>
      </c>
      <c r="J50" s="53">
        <v>0</v>
      </c>
      <c r="K50" s="53">
        <v>0</v>
      </c>
    </row>
    <row r="51" spans="1:11" ht="12.75" customHeight="1" x14ac:dyDescent="0.25">
      <c r="A51" s="246" t="s">
        <v>143</v>
      </c>
      <c r="B51" s="246"/>
      <c r="C51" s="246"/>
      <c r="D51" s="246"/>
      <c r="E51" s="246"/>
      <c r="F51" s="246"/>
      <c r="G51" s="11">
        <v>44</v>
      </c>
      <c r="H51" s="53">
        <v>3338</v>
      </c>
      <c r="I51" s="53">
        <v>3338</v>
      </c>
      <c r="J51" s="53">
        <v>98461</v>
      </c>
      <c r="K51" s="53">
        <v>98461</v>
      </c>
    </row>
    <row r="52" spans="1:11" ht="12.75" customHeight="1" x14ac:dyDescent="0.25">
      <c r="A52" s="246" t="s">
        <v>144</v>
      </c>
      <c r="B52" s="246"/>
      <c r="C52" s="246"/>
      <c r="D52" s="246"/>
      <c r="E52" s="246"/>
      <c r="F52" s="246"/>
      <c r="G52" s="11">
        <v>45</v>
      </c>
      <c r="H52" s="53">
        <v>29</v>
      </c>
      <c r="I52" s="53">
        <v>29</v>
      </c>
      <c r="J52" s="53">
        <v>0</v>
      </c>
      <c r="K52" s="53">
        <v>0</v>
      </c>
    </row>
    <row r="53" spans="1:11" ht="12.75" customHeight="1" x14ac:dyDescent="0.25">
      <c r="A53" s="246" t="s">
        <v>145</v>
      </c>
      <c r="B53" s="246"/>
      <c r="C53" s="246"/>
      <c r="D53" s="246"/>
      <c r="E53" s="246"/>
      <c r="F53" s="246"/>
      <c r="G53" s="11">
        <v>46</v>
      </c>
      <c r="H53" s="53">
        <v>0</v>
      </c>
      <c r="I53" s="53">
        <v>0</v>
      </c>
      <c r="J53" s="53">
        <v>0</v>
      </c>
      <c r="K53" s="53">
        <v>0</v>
      </c>
    </row>
    <row r="54" spans="1:11" ht="12.75" customHeight="1" x14ac:dyDescent="0.25">
      <c r="A54" s="246" t="s">
        <v>146</v>
      </c>
      <c r="B54" s="246"/>
      <c r="C54" s="246"/>
      <c r="D54" s="246"/>
      <c r="E54" s="246"/>
      <c r="F54" s="246"/>
      <c r="G54" s="11">
        <v>47</v>
      </c>
      <c r="H54" s="53">
        <v>0</v>
      </c>
      <c r="I54" s="53">
        <v>0</v>
      </c>
      <c r="J54" s="53">
        <v>0</v>
      </c>
      <c r="K54" s="53">
        <v>0</v>
      </c>
    </row>
    <row r="55" spans="1:11" ht="12.75" customHeight="1" x14ac:dyDescent="0.25">
      <c r="A55" s="246" t="s">
        <v>147</v>
      </c>
      <c r="B55" s="246"/>
      <c r="C55" s="246"/>
      <c r="D55" s="246"/>
      <c r="E55" s="246"/>
      <c r="F55" s="246"/>
      <c r="G55" s="11">
        <v>48</v>
      </c>
      <c r="H55" s="53">
        <v>0</v>
      </c>
      <c r="I55" s="53">
        <v>0</v>
      </c>
      <c r="J55" s="53">
        <v>4402</v>
      </c>
      <c r="K55" s="53">
        <v>4402</v>
      </c>
    </row>
    <row r="56" spans="1:11" ht="22.2" customHeight="1" x14ac:dyDescent="0.25">
      <c r="A56" s="255" t="s">
        <v>148</v>
      </c>
      <c r="B56" s="255"/>
      <c r="C56" s="255"/>
      <c r="D56" s="255"/>
      <c r="E56" s="255"/>
      <c r="F56" s="255"/>
      <c r="G56" s="11">
        <v>49</v>
      </c>
      <c r="H56" s="53">
        <v>0</v>
      </c>
      <c r="I56" s="53">
        <v>0</v>
      </c>
      <c r="J56" s="53">
        <v>0</v>
      </c>
      <c r="K56" s="53">
        <v>0</v>
      </c>
    </row>
    <row r="57" spans="1:11" ht="12.75" customHeight="1" x14ac:dyDescent="0.25">
      <c r="A57" s="255" t="s">
        <v>149</v>
      </c>
      <c r="B57" s="255"/>
      <c r="C57" s="255"/>
      <c r="D57" s="255"/>
      <c r="E57" s="255"/>
      <c r="F57" s="255"/>
      <c r="G57" s="11">
        <v>50</v>
      </c>
      <c r="H57" s="53">
        <v>0</v>
      </c>
      <c r="I57" s="53">
        <v>0</v>
      </c>
      <c r="J57" s="53">
        <v>0</v>
      </c>
      <c r="K57" s="53">
        <v>0</v>
      </c>
    </row>
    <row r="58" spans="1:11" ht="24.6" customHeight="1" x14ac:dyDescent="0.25">
      <c r="A58" s="255" t="s">
        <v>150</v>
      </c>
      <c r="B58" s="255"/>
      <c r="C58" s="255"/>
      <c r="D58" s="255"/>
      <c r="E58" s="255"/>
      <c r="F58" s="255"/>
      <c r="G58" s="11">
        <v>51</v>
      </c>
      <c r="H58" s="53">
        <v>0</v>
      </c>
      <c r="I58" s="53">
        <v>0</v>
      </c>
      <c r="J58" s="53">
        <v>0</v>
      </c>
      <c r="K58" s="53">
        <v>0</v>
      </c>
    </row>
    <row r="59" spans="1:11" ht="12.75" customHeight="1" x14ac:dyDescent="0.25">
      <c r="A59" s="255" t="s">
        <v>151</v>
      </c>
      <c r="B59" s="255"/>
      <c r="C59" s="255"/>
      <c r="D59" s="255"/>
      <c r="E59" s="255"/>
      <c r="F59" s="255"/>
      <c r="G59" s="11">
        <v>52</v>
      </c>
      <c r="H59" s="53">
        <v>0</v>
      </c>
      <c r="I59" s="53">
        <v>0</v>
      </c>
      <c r="J59" s="53">
        <v>0</v>
      </c>
      <c r="K59" s="53">
        <v>0</v>
      </c>
    </row>
    <row r="60" spans="1:11" ht="12.75" customHeight="1" x14ac:dyDescent="0.25">
      <c r="A60" s="253" t="s">
        <v>361</v>
      </c>
      <c r="B60" s="253"/>
      <c r="C60" s="253"/>
      <c r="D60" s="253"/>
      <c r="E60" s="253"/>
      <c r="F60" s="253"/>
      <c r="G60" s="12">
        <v>53</v>
      </c>
      <c r="H60" s="52">
        <f>H8+H37+H56+H57</f>
        <v>97682</v>
      </c>
      <c r="I60" s="52">
        <f t="shared" ref="I60:K60" si="0">I8+I37+I56+I57</f>
        <v>97682</v>
      </c>
      <c r="J60" s="52">
        <f t="shared" si="0"/>
        <v>159817</v>
      </c>
      <c r="K60" s="52">
        <f t="shared" si="0"/>
        <v>159817</v>
      </c>
    </row>
    <row r="61" spans="1:11" ht="12.75" customHeight="1" x14ac:dyDescent="0.25">
      <c r="A61" s="253" t="s">
        <v>362</v>
      </c>
      <c r="B61" s="253"/>
      <c r="C61" s="253"/>
      <c r="D61" s="253"/>
      <c r="E61" s="253"/>
      <c r="F61" s="253"/>
      <c r="G61" s="12">
        <v>54</v>
      </c>
      <c r="H61" s="52">
        <f>H14+H48+H58+H59</f>
        <v>1205837</v>
      </c>
      <c r="I61" s="52">
        <f t="shared" ref="I61:K61" si="1">I14+I48+I58+I59</f>
        <v>1205837</v>
      </c>
      <c r="J61" s="52">
        <f t="shared" si="1"/>
        <v>1790285</v>
      </c>
      <c r="K61" s="52">
        <f t="shared" si="1"/>
        <v>1790285</v>
      </c>
    </row>
    <row r="62" spans="1:11" ht="12.75" customHeight="1" x14ac:dyDescent="0.25">
      <c r="A62" s="253" t="s">
        <v>363</v>
      </c>
      <c r="B62" s="253"/>
      <c r="C62" s="253"/>
      <c r="D62" s="253"/>
      <c r="E62" s="253"/>
      <c r="F62" s="253"/>
      <c r="G62" s="12">
        <v>55</v>
      </c>
      <c r="H62" s="52">
        <f>H60-H61</f>
        <v>-1108155</v>
      </c>
      <c r="I62" s="52">
        <f t="shared" ref="I62:K62" si="2">I60-I61</f>
        <v>-1108155</v>
      </c>
      <c r="J62" s="52">
        <f t="shared" si="2"/>
        <v>-1630468</v>
      </c>
      <c r="K62" s="52">
        <f t="shared" si="2"/>
        <v>-1630468</v>
      </c>
    </row>
    <row r="63" spans="1:11" ht="12.75" customHeight="1" x14ac:dyDescent="0.25">
      <c r="A63" s="254" t="s">
        <v>364</v>
      </c>
      <c r="B63" s="254"/>
      <c r="C63" s="254"/>
      <c r="D63" s="254"/>
      <c r="E63" s="254"/>
      <c r="F63" s="254"/>
      <c r="G63" s="12">
        <v>56</v>
      </c>
      <c r="H63" s="52">
        <f>+IF((H60-H61)&gt;0,(H60-H61),0)</f>
        <v>0</v>
      </c>
      <c r="I63" s="52">
        <f t="shared" ref="I63:K63" si="3">+IF((I60-I61)&gt;0,(I60-I61),0)</f>
        <v>0</v>
      </c>
      <c r="J63" s="52">
        <f t="shared" si="3"/>
        <v>0</v>
      </c>
      <c r="K63" s="52">
        <f t="shared" si="3"/>
        <v>0</v>
      </c>
    </row>
    <row r="64" spans="1:11" ht="12.75" customHeight="1" x14ac:dyDescent="0.25">
      <c r="A64" s="254" t="s">
        <v>365</v>
      </c>
      <c r="B64" s="254"/>
      <c r="C64" s="254"/>
      <c r="D64" s="254"/>
      <c r="E64" s="254"/>
      <c r="F64" s="254"/>
      <c r="G64" s="12">
        <v>57</v>
      </c>
      <c r="H64" s="52">
        <f>+IF((H60-H61)&lt;0,(H60-H61),0)</f>
        <v>-1108155</v>
      </c>
      <c r="I64" s="52">
        <f t="shared" ref="I64:K64" si="4">+IF((I60-I61)&lt;0,(I60-I61),0)</f>
        <v>-1108155</v>
      </c>
      <c r="J64" s="52">
        <f t="shared" si="4"/>
        <v>-1630468</v>
      </c>
      <c r="K64" s="52">
        <f t="shared" si="4"/>
        <v>-1630468</v>
      </c>
    </row>
    <row r="65" spans="1:11" ht="12.75" customHeight="1" x14ac:dyDescent="0.25">
      <c r="A65" s="255" t="s">
        <v>111</v>
      </c>
      <c r="B65" s="255"/>
      <c r="C65" s="255"/>
      <c r="D65" s="255"/>
      <c r="E65" s="255"/>
      <c r="F65" s="255"/>
      <c r="G65" s="11">
        <v>58</v>
      </c>
      <c r="H65" s="53">
        <v>0</v>
      </c>
      <c r="I65" s="53">
        <v>0</v>
      </c>
      <c r="J65" s="53">
        <v>0</v>
      </c>
      <c r="K65" s="53">
        <v>0</v>
      </c>
    </row>
    <row r="66" spans="1:11" ht="12.75" customHeight="1" x14ac:dyDescent="0.25">
      <c r="A66" s="253" t="s">
        <v>366</v>
      </c>
      <c r="B66" s="253"/>
      <c r="C66" s="253"/>
      <c r="D66" s="253"/>
      <c r="E66" s="253"/>
      <c r="F66" s="253"/>
      <c r="G66" s="12">
        <v>59</v>
      </c>
      <c r="H66" s="52">
        <f>H62-H65</f>
        <v>-1108155</v>
      </c>
      <c r="I66" s="52">
        <f t="shared" ref="I66:K66" si="5">I62-I65</f>
        <v>-1108155</v>
      </c>
      <c r="J66" s="52">
        <f t="shared" si="5"/>
        <v>-1630468</v>
      </c>
      <c r="K66" s="52">
        <f t="shared" si="5"/>
        <v>-1630468</v>
      </c>
    </row>
    <row r="67" spans="1:11" ht="12.75" customHeight="1" x14ac:dyDescent="0.25">
      <c r="A67" s="254" t="s">
        <v>367</v>
      </c>
      <c r="B67" s="254"/>
      <c r="C67" s="254"/>
      <c r="D67" s="254"/>
      <c r="E67" s="254"/>
      <c r="F67" s="254"/>
      <c r="G67" s="12">
        <v>60</v>
      </c>
      <c r="H67" s="52">
        <f>+IF((H62-H65)&gt;0,(H62-H65),0)</f>
        <v>0</v>
      </c>
      <c r="I67" s="52">
        <f t="shared" ref="I67:K67" si="6">+IF((I62-I65)&gt;0,(I62-I65),0)</f>
        <v>0</v>
      </c>
      <c r="J67" s="52">
        <f t="shared" si="6"/>
        <v>0</v>
      </c>
      <c r="K67" s="52">
        <f t="shared" si="6"/>
        <v>0</v>
      </c>
    </row>
    <row r="68" spans="1:11" ht="12.75" customHeight="1" x14ac:dyDescent="0.25">
      <c r="A68" s="254" t="s">
        <v>368</v>
      </c>
      <c r="B68" s="254"/>
      <c r="C68" s="254"/>
      <c r="D68" s="254"/>
      <c r="E68" s="254"/>
      <c r="F68" s="254"/>
      <c r="G68" s="12">
        <v>61</v>
      </c>
      <c r="H68" s="52">
        <f>+IF((H62-H65)&lt;0,(H62-H65),0)</f>
        <v>-1108155</v>
      </c>
      <c r="I68" s="52">
        <f t="shared" ref="I68:K68" si="7">+IF((I62-I65)&lt;0,(I62-I65),0)</f>
        <v>-1108155</v>
      </c>
      <c r="J68" s="52">
        <f t="shared" si="7"/>
        <v>-1630468</v>
      </c>
      <c r="K68" s="52">
        <f t="shared" si="7"/>
        <v>-1630468</v>
      </c>
    </row>
    <row r="69" spans="1:11" x14ac:dyDescent="0.25">
      <c r="A69" s="247" t="s">
        <v>152</v>
      </c>
      <c r="B69" s="247"/>
      <c r="C69" s="247"/>
      <c r="D69" s="247"/>
      <c r="E69" s="247"/>
      <c r="F69" s="247"/>
      <c r="G69" s="248"/>
      <c r="H69" s="248"/>
      <c r="I69" s="248"/>
      <c r="J69" s="249"/>
      <c r="K69" s="249"/>
    </row>
    <row r="70" spans="1:11" ht="22.2" customHeight="1" x14ac:dyDescent="0.25">
      <c r="A70" s="253" t="s">
        <v>369</v>
      </c>
      <c r="B70" s="253"/>
      <c r="C70" s="253"/>
      <c r="D70" s="253"/>
      <c r="E70" s="253"/>
      <c r="F70" s="253"/>
      <c r="G70" s="12">
        <v>62</v>
      </c>
      <c r="H70" s="52">
        <f>H71-H72</f>
        <v>0</v>
      </c>
      <c r="I70" s="52">
        <f>I71-I72</f>
        <v>0</v>
      </c>
      <c r="J70" s="52">
        <f>J71-J72</f>
        <v>0</v>
      </c>
      <c r="K70" s="52">
        <f>K71-K72</f>
        <v>0</v>
      </c>
    </row>
    <row r="71" spans="1:11" ht="12.75" customHeight="1" x14ac:dyDescent="0.25">
      <c r="A71" s="246" t="s">
        <v>153</v>
      </c>
      <c r="B71" s="246"/>
      <c r="C71" s="246"/>
      <c r="D71" s="246"/>
      <c r="E71" s="246"/>
      <c r="F71" s="246"/>
      <c r="G71" s="11">
        <v>63</v>
      </c>
      <c r="H71" s="53">
        <v>0</v>
      </c>
      <c r="I71" s="53">
        <v>0</v>
      </c>
      <c r="J71" s="53">
        <v>0</v>
      </c>
      <c r="K71" s="53">
        <v>0</v>
      </c>
    </row>
    <row r="72" spans="1:11" ht="12.75" customHeight="1" x14ac:dyDescent="0.25">
      <c r="A72" s="246" t="s">
        <v>154</v>
      </c>
      <c r="B72" s="246"/>
      <c r="C72" s="246"/>
      <c r="D72" s="246"/>
      <c r="E72" s="246"/>
      <c r="F72" s="246"/>
      <c r="G72" s="11">
        <v>64</v>
      </c>
      <c r="H72" s="53">
        <v>0</v>
      </c>
      <c r="I72" s="53">
        <v>0</v>
      </c>
      <c r="J72" s="53">
        <v>0</v>
      </c>
      <c r="K72" s="53">
        <v>0</v>
      </c>
    </row>
    <row r="73" spans="1:11" ht="12.75" customHeight="1" x14ac:dyDescent="0.25">
      <c r="A73" s="255" t="s">
        <v>155</v>
      </c>
      <c r="B73" s="255"/>
      <c r="C73" s="255"/>
      <c r="D73" s="255"/>
      <c r="E73" s="255"/>
      <c r="F73" s="255"/>
      <c r="G73" s="11">
        <v>65</v>
      </c>
      <c r="H73" s="53">
        <v>0</v>
      </c>
      <c r="I73" s="53">
        <v>0</v>
      </c>
      <c r="J73" s="53">
        <v>0</v>
      </c>
      <c r="K73" s="53">
        <v>0</v>
      </c>
    </row>
    <row r="74" spans="1:11" ht="12.75" customHeight="1" x14ac:dyDescent="0.25">
      <c r="A74" s="254" t="s">
        <v>370</v>
      </c>
      <c r="B74" s="254"/>
      <c r="C74" s="254"/>
      <c r="D74" s="254"/>
      <c r="E74" s="254"/>
      <c r="F74" s="254"/>
      <c r="G74" s="12">
        <v>66</v>
      </c>
      <c r="H74" s="75">
        <v>0</v>
      </c>
      <c r="I74" s="75">
        <v>0</v>
      </c>
      <c r="J74" s="75">
        <v>0</v>
      </c>
      <c r="K74" s="75">
        <v>0</v>
      </c>
    </row>
    <row r="75" spans="1:11" ht="12.75" customHeight="1" x14ac:dyDescent="0.25">
      <c r="A75" s="254" t="s">
        <v>371</v>
      </c>
      <c r="B75" s="254"/>
      <c r="C75" s="254"/>
      <c r="D75" s="254"/>
      <c r="E75" s="254"/>
      <c r="F75" s="254"/>
      <c r="G75" s="12">
        <v>67</v>
      </c>
      <c r="H75" s="75">
        <v>0</v>
      </c>
      <c r="I75" s="75">
        <v>0</v>
      </c>
      <c r="J75" s="75">
        <v>0</v>
      </c>
      <c r="K75" s="75">
        <v>0</v>
      </c>
    </row>
    <row r="76" spans="1:11" x14ac:dyDescent="0.25">
      <c r="A76" s="247" t="s">
        <v>156</v>
      </c>
      <c r="B76" s="247"/>
      <c r="C76" s="247"/>
      <c r="D76" s="247"/>
      <c r="E76" s="247"/>
      <c r="F76" s="247"/>
      <c r="G76" s="248"/>
      <c r="H76" s="248"/>
      <c r="I76" s="248"/>
      <c r="J76" s="249"/>
      <c r="K76" s="249"/>
    </row>
    <row r="77" spans="1:11" ht="12.75" customHeight="1" x14ac:dyDescent="0.25">
      <c r="A77" s="253" t="s">
        <v>372</v>
      </c>
      <c r="B77" s="253"/>
      <c r="C77" s="253"/>
      <c r="D77" s="253"/>
      <c r="E77" s="253"/>
      <c r="F77" s="253"/>
      <c r="G77" s="12">
        <v>68</v>
      </c>
      <c r="H77" s="75">
        <v>0</v>
      </c>
      <c r="I77" s="75">
        <v>0</v>
      </c>
      <c r="J77" s="75">
        <v>0</v>
      </c>
      <c r="K77" s="75">
        <v>0</v>
      </c>
    </row>
    <row r="78" spans="1:11" ht="12.75" customHeight="1" x14ac:dyDescent="0.25">
      <c r="A78" s="252" t="s">
        <v>373</v>
      </c>
      <c r="B78" s="252"/>
      <c r="C78" s="252"/>
      <c r="D78" s="252"/>
      <c r="E78" s="252"/>
      <c r="F78" s="252"/>
      <c r="G78" s="46">
        <v>69</v>
      </c>
      <c r="H78" s="54">
        <v>0</v>
      </c>
      <c r="I78" s="54">
        <v>0</v>
      </c>
      <c r="J78" s="54">
        <v>0</v>
      </c>
      <c r="K78" s="54">
        <v>0</v>
      </c>
    </row>
    <row r="79" spans="1:11" ht="12.75" customHeight="1" x14ac:dyDescent="0.25">
      <c r="A79" s="252" t="s">
        <v>374</v>
      </c>
      <c r="B79" s="252"/>
      <c r="C79" s="252"/>
      <c r="D79" s="252"/>
      <c r="E79" s="252"/>
      <c r="F79" s="252"/>
      <c r="G79" s="46">
        <v>70</v>
      </c>
      <c r="H79" s="54">
        <v>0</v>
      </c>
      <c r="I79" s="54">
        <v>0</v>
      </c>
      <c r="J79" s="54">
        <v>0</v>
      </c>
      <c r="K79" s="54">
        <v>0</v>
      </c>
    </row>
    <row r="80" spans="1:11" ht="12.75" customHeight="1" x14ac:dyDescent="0.25">
      <c r="A80" s="253" t="s">
        <v>375</v>
      </c>
      <c r="B80" s="253"/>
      <c r="C80" s="253"/>
      <c r="D80" s="253"/>
      <c r="E80" s="253"/>
      <c r="F80" s="253"/>
      <c r="G80" s="12">
        <v>71</v>
      </c>
      <c r="H80" s="75">
        <v>0</v>
      </c>
      <c r="I80" s="75">
        <v>0</v>
      </c>
      <c r="J80" s="75">
        <v>0</v>
      </c>
      <c r="K80" s="75">
        <v>0</v>
      </c>
    </row>
    <row r="81" spans="1:11" ht="12.75" customHeight="1" x14ac:dyDescent="0.25">
      <c r="A81" s="253" t="s">
        <v>376</v>
      </c>
      <c r="B81" s="253"/>
      <c r="C81" s="253"/>
      <c r="D81" s="253"/>
      <c r="E81" s="253"/>
      <c r="F81" s="253"/>
      <c r="G81" s="12">
        <v>72</v>
      </c>
      <c r="H81" s="75">
        <v>0</v>
      </c>
      <c r="I81" s="75">
        <v>0</v>
      </c>
      <c r="J81" s="75">
        <v>0</v>
      </c>
      <c r="K81" s="75">
        <v>0</v>
      </c>
    </row>
    <row r="82" spans="1:11" ht="12.75" customHeight="1" x14ac:dyDescent="0.25">
      <c r="A82" s="254" t="s">
        <v>377</v>
      </c>
      <c r="B82" s="254"/>
      <c r="C82" s="254"/>
      <c r="D82" s="254"/>
      <c r="E82" s="254"/>
      <c r="F82" s="254"/>
      <c r="G82" s="12">
        <v>73</v>
      </c>
      <c r="H82" s="75">
        <v>0</v>
      </c>
      <c r="I82" s="75">
        <v>0</v>
      </c>
      <c r="J82" s="75">
        <v>0</v>
      </c>
      <c r="K82" s="75">
        <v>0</v>
      </c>
    </row>
    <row r="83" spans="1:11" ht="12.75" customHeight="1" x14ac:dyDescent="0.25">
      <c r="A83" s="254" t="s">
        <v>378</v>
      </c>
      <c r="B83" s="254"/>
      <c r="C83" s="254"/>
      <c r="D83" s="254"/>
      <c r="E83" s="254"/>
      <c r="F83" s="254"/>
      <c r="G83" s="12">
        <v>74</v>
      </c>
      <c r="H83" s="75">
        <v>0</v>
      </c>
      <c r="I83" s="75">
        <v>0</v>
      </c>
      <c r="J83" s="75">
        <v>0</v>
      </c>
      <c r="K83" s="75">
        <v>0</v>
      </c>
    </row>
    <row r="84" spans="1:11" x14ac:dyDescent="0.25">
      <c r="A84" s="247" t="s">
        <v>112</v>
      </c>
      <c r="B84" s="247"/>
      <c r="C84" s="247"/>
      <c r="D84" s="247"/>
      <c r="E84" s="247"/>
      <c r="F84" s="247"/>
      <c r="G84" s="248"/>
      <c r="H84" s="248"/>
      <c r="I84" s="248"/>
      <c r="J84" s="249"/>
      <c r="K84" s="249"/>
    </row>
    <row r="85" spans="1:11" ht="12.75" customHeight="1" x14ac:dyDescent="0.25">
      <c r="A85" s="242" t="s">
        <v>379</v>
      </c>
      <c r="B85" s="242"/>
      <c r="C85" s="242"/>
      <c r="D85" s="242"/>
      <c r="E85" s="242"/>
      <c r="F85" s="242"/>
      <c r="G85" s="12">
        <v>75</v>
      </c>
      <c r="H85" s="55">
        <f>H86+H87</f>
        <v>-1108155</v>
      </c>
      <c r="I85" s="55">
        <f>I86+I87</f>
        <v>-1108155</v>
      </c>
      <c r="J85" s="55">
        <f>J86+J87</f>
        <v>-1630468</v>
      </c>
      <c r="K85" s="55">
        <f>K86+K87</f>
        <v>-1630468</v>
      </c>
    </row>
    <row r="86" spans="1:11" ht="12.75" customHeight="1" x14ac:dyDescent="0.25">
      <c r="A86" s="243" t="s">
        <v>157</v>
      </c>
      <c r="B86" s="243"/>
      <c r="C86" s="243"/>
      <c r="D86" s="243"/>
      <c r="E86" s="243"/>
      <c r="F86" s="243"/>
      <c r="G86" s="11">
        <v>76</v>
      </c>
      <c r="H86" s="56">
        <f>+H66</f>
        <v>-1108155</v>
      </c>
      <c r="I86" s="56">
        <f t="shared" ref="I86:K86" si="8">+I66</f>
        <v>-1108155</v>
      </c>
      <c r="J86" s="56">
        <f t="shared" si="8"/>
        <v>-1630468</v>
      </c>
      <c r="K86" s="56">
        <f t="shared" si="8"/>
        <v>-1630468</v>
      </c>
    </row>
    <row r="87" spans="1:11" ht="12.75" customHeight="1" x14ac:dyDescent="0.25">
      <c r="A87" s="243" t="s">
        <v>158</v>
      </c>
      <c r="B87" s="243"/>
      <c r="C87" s="243"/>
      <c r="D87" s="243"/>
      <c r="E87" s="243"/>
      <c r="F87" s="243"/>
      <c r="G87" s="11">
        <v>77</v>
      </c>
      <c r="H87" s="56">
        <v>0</v>
      </c>
      <c r="I87" s="56">
        <v>0</v>
      </c>
      <c r="J87" s="56">
        <v>0</v>
      </c>
      <c r="K87" s="56">
        <v>0</v>
      </c>
    </row>
    <row r="88" spans="1:11" x14ac:dyDescent="0.25">
      <c r="A88" s="250" t="s">
        <v>114</v>
      </c>
      <c r="B88" s="250"/>
      <c r="C88" s="250"/>
      <c r="D88" s="250"/>
      <c r="E88" s="250"/>
      <c r="F88" s="250"/>
      <c r="G88" s="251"/>
      <c r="H88" s="251"/>
      <c r="I88" s="251"/>
      <c r="J88" s="249"/>
      <c r="K88" s="249"/>
    </row>
    <row r="89" spans="1:11" ht="12.75" customHeight="1" x14ac:dyDescent="0.25">
      <c r="A89" s="223" t="s">
        <v>159</v>
      </c>
      <c r="B89" s="223"/>
      <c r="C89" s="223"/>
      <c r="D89" s="223"/>
      <c r="E89" s="223"/>
      <c r="F89" s="223"/>
      <c r="G89" s="11">
        <v>78</v>
      </c>
      <c r="H89" s="56">
        <f>+H66</f>
        <v>-1108155</v>
      </c>
      <c r="I89" s="56">
        <f>+I66</f>
        <v>-1108155</v>
      </c>
      <c r="J89" s="56">
        <f>+J66</f>
        <v>-1630468</v>
      </c>
      <c r="K89" s="56">
        <f>+K66</f>
        <v>-1630468</v>
      </c>
    </row>
    <row r="90" spans="1:11" ht="24" customHeight="1" x14ac:dyDescent="0.25">
      <c r="A90" s="224" t="s">
        <v>435</v>
      </c>
      <c r="B90" s="224"/>
      <c r="C90" s="224"/>
      <c r="D90" s="224"/>
      <c r="E90" s="224"/>
      <c r="F90" s="224"/>
      <c r="G90" s="12">
        <v>79</v>
      </c>
      <c r="H90" s="73">
        <f>H91+H98</f>
        <v>0</v>
      </c>
      <c r="I90" s="73">
        <f>I91+I98</f>
        <v>0</v>
      </c>
      <c r="J90" s="73">
        <f t="shared" ref="J90:K90" si="9">J91+J98</f>
        <v>0</v>
      </c>
      <c r="K90" s="73">
        <f t="shared" si="9"/>
        <v>0</v>
      </c>
    </row>
    <row r="91" spans="1:11" ht="24" customHeight="1" x14ac:dyDescent="0.25">
      <c r="A91" s="244" t="s">
        <v>442</v>
      </c>
      <c r="B91" s="244"/>
      <c r="C91" s="244"/>
      <c r="D91" s="244"/>
      <c r="E91" s="244"/>
      <c r="F91" s="244"/>
      <c r="G91" s="12">
        <v>80</v>
      </c>
      <c r="H91" s="73">
        <f>SUM(H92:H96)</f>
        <v>0</v>
      </c>
      <c r="I91" s="73">
        <f>SUM(I92:I96)</f>
        <v>0</v>
      </c>
      <c r="J91" s="73">
        <f t="shared" ref="J91:K91" si="10">SUM(J92:J96)</f>
        <v>0</v>
      </c>
      <c r="K91" s="73">
        <f t="shared" si="10"/>
        <v>0</v>
      </c>
    </row>
    <row r="92" spans="1:11" ht="25.5" customHeight="1" x14ac:dyDescent="0.25">
      <c r="A92" s="246" t="s">
        <v>380</v>
      </c>
      <c r="B92" s="246"/>
      <c r="C92" s="246"/>
      <c r="D92" s="246"/>
      <c r="E92" s="246"/>
      <c r="F92" s="246"/>
      <c r="G92" s="12">
        <v>81</v>
      </c>
      <c r="H92" s="56">
        <v>0</v>
      </c>
      <c r="I92" s="56">
        <v>0</v>
      </c>
      <c r="J92" s="56">
        <v>0</v>
      </c>
      <c r="K92" s="56">
        <v>0</v>
      </c>
    </row>
    <row r="93" spans="1:11" ht="38.25" customHeight="1" x14ac:dyDescent="0.25">
      <c r="A93" s="246" t="s">
        <v>381</v>
      </c>
      <c r="B93" s="246"/>
      <c r="C93" s="246"/>
      <c r="D93" s="246"/>
      <c r="E93" s="246"/>
      <c r="F93" s="246"/>
      <c r="G93" s="12">
        <v>82</v>
      </c>
      <c r="H93" s="56">
        <v>0</v>
      </c>
      <c r="I93" s="56">
        <v>0</v>
      </c>
      <c r="J93" s="56">
        <v>0</v>
      </c>
      <c r="K93" s="56">
        <v>0</v>
      </c>
    </row>
    <row r="94" spans="1:11" ht="38.25" customHeight="1" x14ac:dyDescent="0.25">
      <c r="A94" s="246" t="s">
        <v>382</v>
      </c>
      <c r="B94" s="246"/>
      <c r="C94" s="246"/>
      <c r="D94" s="246"/>
      <c r="E94" s="246"/>
      <c r="F94" s="246"/>
      <c r="G94" s="12">
        <v>83</v>
      </c>
      <c r="H94" s="56">
        <v>0</v>
      </c>
      <c r="I94" s="56">
        <v>0</v>
      </c>
      <c r="J94" s="56">
        <v>0</v>
      </c>
      <c r="K94" s="56">
        <v>0</v>
      </c>
    </row>
    <row r="95" spans="1:11" x14ac:dyDescent="0.25">
      <c r="A95" s="246" t="s">
        <v>383</v>
      </c>
      <c r="B95" s="246"/>
      <c r="C95" s="246"/>
      <c r="D95" s="246"/>
      <c r="E95" s="246"/>
      <c r="F95" s="246"/>
      <c r="G95" s="12">
        <v>84</v>
      </c>
      <c r="H95" s="56">
        <v>0</v>
      </c>
      <c r="I95" s="56">
        <v>0</v>
      </c>
      <c r="J95" s="56">
        <v>0</v>
      </c>
      <c r="K95" s="56">
        <v>0</v>
      </c>
    </row>
    <row r="96" spans="1:11" x14ac:dyDescent="0.25">
      <c r="A96" s="246" t="s">
        <v>384</v>
      </c>
      <c r="B96" s="246"/>
      <c r="C96" s="246"/>
      <c r="D96" s="246"/>
      <c r="E96" s="246"/>
      <c r="F96" s="246"/>
      <c r="G96" s="12">
        <v>85</v>
      </c>
      <c r="H96" s="56">
        <v>0</v>
      </c>
      <c r="I96" s="56">
        <v>0</v>
      </c>
      <c r="J96" s="56">
        <v>0</v>
      </c>
      <c r="K96" s="56">
        <v>0</v>
      </c>
    </row>
    <row r="97" spans="1:11" ht="26.25" customHeight="1" x14ac:dyDescent="0.25">
      <c r="A97" s="246" t="s">
        <v>385</v>
      </c>
      <c r="B97" s="246"/>
      <c r="C97" s="246"/>
      <c r="D97" s="246"/>
      <c r="E97" s="246"/>
      <c r="F97" s="246"/>
      <c r="G97" s="12">
        <v>86</v>
      </c>
      <c r="H97" s="56">
        <v>0</v>
      </c>
      <c r="I97" s="56">
        <v>0</v>
      </c>
      <c r="J97" s="56">
        <v>0</v>
      </c>
      <c r="K97" s="56">
        <v>0</v>
      </c>
    </row>
    <row r="98" spans="1:11" ht="25.5" customHeight="1" x14ac:dyDescent="0.25">
      <c r="A98" s="244" t="s">
        <v>436</v>
      </c>
      <c r="B98" s="244"/>
      <c r="C98" s="244"/>
      <c r="D98" s="244"/>
      <c r="E98" s="244"/>
      <c r="F98" s="244"/>
      <c r="G98" s="12">
        <v>87</v>
      </c>
      <c r="H98" s="73">
        <f>SUM(H99:H106)</f>
        <v>0</v>
      </c>
      <c r="I98" s="73">
        <f>SUM(I99:I106)</f>
        <v>0</v>
      </c>
      <c r="J98" s="73">
        <f t="shared" ref="J98:K98" si="11">SUM(J99:J106)</f>
        <v>0</v>
      </c>
      <c r="K98" s="73">
        <f t="shared" si="11"/>
        <v>0</v>
      </c>
    </row>
    <row r="99" spans="1:11" x14ac:dyDescent="0.25">
      <c r="A99" s="245" t="s">
        <v>160</v>
      </c>
      <c r="B99" s="245"/>
      <c r="C99" s="245"/>
      <c r="D99" s="245"/>
      <c r="E99" s="245"/>
      <c r="F99" s="245"/>
      <c r="G99" s="11">
        <v>88</v>
      </c>
      <c r="H99" s="56">
        <v>0</v>
      </c>
      <c r="I99" s="56">
        <v>0</v>
      </c>
      <c r="J99" s="56">
        <v>0</v>
      </c>
      <c r="K99" s="56">
        <v>0</v>
      </c>
    </row>
    <row r="100" spans="1:11" ht="36" customHeight="1" x14ac:dyDescent="0.25">
      <c r="A100" s="246" t="s">
        <v>386</v>
      </c>
      <c r="B100" s="246"/>
      <c r="C100" s="246"/>
      <c r="D100" s="246"/>
      <c r="E100" s="246"/>
      <c r="F100" s="246"/>
      <c r="G100" s="11">
        <v>89</v>
      </c>
      <c r="H100" s="56">
        <v>0</v>
      </c>
      <c r="I100" s="56">
        <v>0</v>
      </c>
      <c r="J100" s="56">
        <v>0</v>
      </c>
      <c r="K100" s="56">
        <v>0</v>
      </c>
    </row>
    <row r="101" spans="1:11" ht="22.2" customHeight="1" x14ac:dyDescent="0.25">
      <c r="A101" s="245" t="s">
        <v>161</v>
      </c>
      <c r="B101" s="245"/>
      <c r="C101" s="245"/>
      <c r="D101" s="245"/>
      <c r="E101" s="245"/>
      <c r="F101" s="245"/>
      <c r="G101" s="11">
        <v>90</v>
      </c>
      <c r="H101" s="56">
        <v>0</v>
      </c>
      <c r="I101" s="56">
        <v>0</v>
      </c>
      <c r="J101" s="56">
        <v>0</v>
      </c>
      <c r="K101" s="56">
        <v>0</v>
      </c>
    </row>
    <row r="102" spans="1:11" ht="22.2" customHeight="1" x14ac:dyDescent="0.25">
      <c r="A102" s="245" t="s">
        <v>162</v>
      </c>
      <c r="B102" s="245"/>
      <c r="C102" s="245"/>
      <c r="D102" s="245"/>
      <c r="E102" s="245"/>
      <c r="F102" s="245"/>
      <c r="G102" s="11">
        <v>91</v>
      </c>
      <c r="H102" s="56">
        <v>0</v>
      </c>
      <c r="I102" s="56">
        <v>0</v>
      </c>
      <c r="J102" s="56">
        <v>0</v>
      </c>
      <c r="K102" s="56">
        <v>0</v>
      </c>
    </row>
    <row r="103" spans="1:11" ht="22.2" customHeight="1" x14ac:dyDescent="0.25">
      <c r="A103" s="245" t="s">
        <v>163</v>
      </c>
      <c r="B103" s="245"/>
      <c r="C103" s="245"/>
      <c r="D103" s="245"/>
      <c r="E103" s="245"/>
      <c r="F103" s="245"/>
      <c r="G103" s="11">
        <v>92</v>
      </c>
      <c r="H103" s="56">
        <v>0</v>
      </c>
      <c r="I103" s="56">
        <v>0</v>
      </c>
      <c r="J103" s="56">
        <v>0</v>
      </c>
      <c r="K103" s="56">
        <v>0</v>
      </c>
    </row>
    <row r="104" spans="1:11" ht="12.75" customHeight="1" x14ac:dyDescent="0.25">
      <c r="A104" s="246" t="s">
        <v>387</v>
      </c>
      <c r="B104" s="246"/>
      <c r="C104" s="246"/>
      <c r="D104" s="246"/>
      <c r="E104" s="246"/>
      <c r="F104" s="246"/>
      <c r="G104" s="11">
        <v>93</v>
      </c>
      <c r="H104" s="56">
        <v>0</v>
      </c>
      <c r="I104" s="56">
        <v>0</v>
      </c>
      <c r="J104" s="56">
        <v>0</v>
      </c>
      <c r="K104" s="56">
        <v>0</v>
      </c>
    </row>
    <row r="105" spans="1:11" ht="26.25" customHeight="1" x14ac:dyDescent="0.25">
      <c r="A105" s="246" t="s">
        <v>388</v>
      </c>
      <c r="B105" s="246"/>
      <c r="C105" s="246"/>
      <c r="D105" s="246"/>
      <c r="E105" s="246"/>
      <c r="F105" s="246"/>
      <c r="G105" s="11">
        <v>94</v>
      </c>
      <c r="H105" s="56">
        <v>0</v>
      </c>
      <c r="I105" s="56">
        <v>0</v>
      </c>
      <c r="J105" s="56">
        <v>0</v>
      </c>
      <c r="K105" s="56">
        <v>0</v>
      </c>
    </row>
    <row r="106" spans="1:11" x14ac:dyDescent="0.25">
      <c r="A106" s="246" t="s">
        <v>389</v>
      </c>
      <c r="B106" s="246"/>
      <c r="C106" s="246"/>
      <c r="D106" s="246"/>
      <c r="E106" s="246"/>
      <c r="F106" s="246"/>
      <c r="G106" s="11">
        <v>95</v>
      </c>
      <c r="H106" s="56">
        <v>0</v>
      </c>
      <c r="I106" s="56">
        <v>0</v>
      </c>
      <c r="J106" s="56">
        <v>0</v>
      </c>
      <c r="K106" s="56">
        <v>0</v>
      </c>
    </row>
    <row r="107" spans="1:11" ht="24.75" customHeight="1" x14ac:dyDescent="0.25">
      <c r="A107" s="246" t="s">
        <v>390</v>
      </c>
      <c r="B107" s="246"/>
      <c r="C107" s="246"/>
      <c r="D107" s="246"/>
      <c r="E107" s="246"/>
      <c r="F107" s="246"/>
      <c r="G107" s="11">
        <v>96</v>
      </c>
      <c r="H107" s="56">
        <v>0</v>
      </c>
      <c r="I107" s="56">
        <v>0</v>
      </c>
      <c r="J107" s="56">
        <v>0</v>
      </c>
      <c r="K107" s="56">
        <v>0</v>
      </c>
    </row>
    <row r="108" spans="1:11" ht="22.95" customHeight="1" x14ac:dyDescent="0.25">
      <c r="A108" s="224" t="s">
        <v>437</v>
      </c>
      <c r="B108" s="224"/>
      <c r="C108" s="224"/>
      <c r="D108" s="224"/>
      <c r="E108" s="224"/>
      <c r="F108" s="224"/>
      <c r="G108" s="12">
        <v>97</v>
      </c>
      <c r="H108" s="73">
        <f>H91+H98-H107-H97</f>
        <v>0</v>
      </c>
      <c r="I108" s="73">
        <f>I91+I98-I107-I97</f>
        <v>0</v>
      </c>
      <c r="J108" s="73">
        <f t="shared" ref="J108:K108" si="12">J91+J98-J107-J97</f>
        <v>0</v>
      </c>
      <c r="K108" s="73">
        <f t="shared" si="12"/>
        <v>0</v>
      </c>
    </row>
    <row r="109" spans="1:11" ht="12.75" customHeight="1" x14ac:dyDescent="0.25">
      <c r="A109" s="224" t="s">
        <v>391</v>
      </c>
      <c r="B109" s="224"/>
      <c r="C109" s="224"/>
      <c r="D109" s="224"/>
      <c r="E109" s="224"/>
      <c r="F109" s="224"/>
      <c r="G109" s="12">
        <v>98</v>
      </c>
      <c r="H109" s="55">
        <f>H89+H108</f>
        <v>-1108155</v>
      </c>
      <c r="I109" s="55">
        <f>I89+I108</f>
        <v>-1108155</v>
      </c>
      <c r="J109" s="55">
        <f t="shared" ref="J109:K109" si="13">J89+J108</f>
        <v>-1630468</v>
      </c>
      <c r="K109" s="55">
        <f t="shared" si="13"/>
        <v>-1630468</v>
      </c>
    </row>
    <row r="110" spans="1:11" x14ac:dyDescent="0.25">
      <c r="A110" s="247" t="s">
        <v>164</v>
      </c>
      <c r="B110" s="247"/>
      <c r="C110" s="247"/>
      <c r="D110" s="247"/>
      <c r="E110" s="247"/>
      <c r="F110" s="247"/>
      <c r="G110" s="248"/>
      <c r="H110" s="248"/>
      <c r="I110" s="248"/>
      <c r="J110" s="249"/>
      <c r="K110" s="249"/>
    </row>
    <row r="111" spans="1:11" ht="12.75" customHeight="1" x14ac:dyDescent="0.25">
      <c r="A111" s="242" t="s">
        <v>392</v>
      </c>
      <c r="B111" s="242"/>
      <c r="C111" s="242"/>
      <c r="D111" s="242"/>
      <c r="E111" s="242"/>
      <c r="F111" s="242"/>
      <c r="G111" s="12">
        <v>99</v>
      </c>
      <c r="H111" s="55">
        <f>H112+H113</f>
        <v>-1108155</v>
      </c>
      <c r="I111" s="55">
        <f>I112+I113</f>
        <v>-1108155</v>
      </c>
      <c r="J111" s="55">
        <f>J112+J113</f>
        <v>-1630468</v>
      </c>
      <c r="K111" s="55">
        <f>K112+K113</f>
        <v>-1630468</v>
      </c>
    </row>
    <row r="112" spans="1:11" ht="12.75" customHeight="1" x14ac:dyDescent="0.25">
      <c r="A112" s="243" t="s">
        <v>113</v>
      </c>
      <c r="B112" s="243"/>
      <c r="C112" s="243"/>
      <c r="D112" s="243"/>
      <c r="E112" s="243"/>
      <c r="F112" s="243"/>
      <c r="G112" s="11">
        <v>100</v>
      </c>
      <c r="H112" s="56">
        <f>+H109</f>
        <v>-1108155</v>
      </c>
      <c r="I112" s="56">
        <f>+I109</f>
        <v>-1108155</v>
      </c>
      <c r="J112" s="56">
        <f>+J109</f>
        <v>-1630468</v>
      </c>
      <c r="K112" s="56">
        <f>+K109</f>
        <v>-1630468</v>
      </c>
    </row>
    <row r="113" spans="1:11" ht="12.75" customHeight="1" x14ac:dyDescent="0.25">
      <c r="A113" s="243" t="s">
        <v>165</v>
      </c>
      <c r="B113" s="243"/>
      <c r="C113" s="243"/>
      <c r="D113" s="243"/>
      <c r="E113" s="243"/>
      <c r="F113" s="24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Normal="100" zoomScaleSheetLayoutView="100" workbookViewId="0">
      <selection activeCell="I50" sqref="I50"/>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78" t="s">
        <v>166</v>
      </c>
      <c r="B1" s="279"/>
      <c r="C1" s="279"/>
      <c r="D1" s="279"/>
      <c r="E1" s="279"/>
      <c r="F1" s="279"/>
      <c r="G1" s="279"/>
      <c r="H1" s="279"/>
      <c r="I1" s="279"/>
    </row>
    <row r="2" spans="1:9" x14ac:dyDescent="0.25">
      <c r="A2" s="280" t="s">
        <v>565</v>
      </c>
      <c r="B2" s="232"/>
      <c r="C2" s="232"/>
      <c r="D2" s="232"/>
      <c r="E2" s="232"/>
      <c r="F2" s="232"/>
      <c r="G2" s="232"/>
      <c r="H2" s="232"/>
      <c r="I2" s="232"/>
    </row>
    <row r="3" spans="1:9" x14ac:dyDescent="0.25">
      <c r="A3" s="282" t="s">
        <v>446</v>
      </c>
      <c r="B3" s="283"/>
      <c r="C3" s="283"/>
      <c r="D3" s="283"/>
      <c r="E3" s="283"/>
      <c r="F3" s="283"/>
      <c r="G3" s="283"/>
      <c r="H3" s="283"/>
      <c r="I3" s="283"/>
    </row>
    <row r="4" spans="1:9" x14ac:dyDescent="0.25">
      <c r="A4" s="281" t="s">
        <v>550</v>
      </c>
      <c r="B4" s="235"/>
      <c r="C4" s="235"/>
      <c r="D4" s="235"/>
      <c r="E4" s="235"/>
      <c r="F4" s="235"/>
      <c r="G4" s="235"/>
      <c r="H4" s="235"/>
      <c r="I4" s="236"/>
    </row>
    <row r="5" spans="1:9" ht="22.2" x14ac:dyDescent="0.25">
      <c r="A5" s="284" t="s">
        <v>2</v>
      </c>
      <c r="B5" s="240"/>
      <c r="C5" s="240"/>
      <c r="D5" s="240"/>
      <c r="E5" s="240"/>
      <c r="F5" s="240"/>
      <c r="G5" s="64" t="s">
        <v>103</v>
      </c>
      <c r="H5" s="65" t="s">
        <v>301</v>
      </c>
      <c r="I5" s="65" t="s">
        <v>279</v>
      </c>
    </row>
    <row r="6" spans="1:9" x14ac:dyDescent="0.25">
      <c r="A6" s="285">
        <v>1</v>
      </c>
      <c r="B6" s="240"/>
      <c r="C6" s="240"/>
      <c r="D6" s="240"/>
      <c r="E6" s="240"/>
      <c r="F6" s="240"/>
      <c r="G6" s="66">
        <v>2</v>
      </c>
      <c r="H6" s="65" t="s">
        <v>167</v>
      </c>
      <c r="I6" s="65" t="s">
        <v>168</v>
      </c>
    </row>
    <row r="7" spans="1:9" x14ac:dyDescent="0.25">
      <c r="A7" s="275" t="s">
        <v>169</v>
      </c>
      <c r="B7" s="275"/>
      <c r="C7" s="275"/>
      <c r="D7" s="275"/>
      <c r="E7" s="275"/>
      <c r="F7" s="275"/>
      <c r="G7" s="275"/>
      <c r="H7" s="275"/>
      <c r="I7" s="275"/>
    </row>
    <row r="8" spans="1:9" ht="12.75" customHeight="1" x14ac:dyDescent="0.25">
      <c r="A8" s="222" t="s">
        <v>170</v>
      </c>
      <c r="B8" s="222"/>
      <c r="C8" s="222"/>
      <c r="D8" s="222"/>
      <c r="E8" s="222"/>
      <c r="F8" s="222"/>
      <c r="G8" s="67">
        <v>1</v>
      </c>
      <c r="H8" s="68">
        <v>-1108155</v>
      </c>
      <c r="I8" s="68">
        <v>-1630469</v>
      </c>
    </row>
    <row r="9" spans="1:9" ht="12.75" customHeight="1" x14ac:dyDescent="0.25">
      <c r="A9" s="277" t="s">
        <v>171</v>
      </c>
      <c r="B9" s="277"/>
      <c r="C9" s="277"/>
      <c r="D9" s="277"/>
      <c r="E9" s="277"/>
      <c r="F9" s="277"/>
      <c r="G9" s="69">
        <v>2</v>
      </c>
      <c r="H9" s="70">
        <f>H10+H11+H12+H13+H14+H15+H16+H17</f>
        <v>486983</v>
      </c>
      <c r="I9" s="70">
        <f>I10+I11+I12+I13+I14+I15+I16+I17</f>
        <v>726922</v>
      </c>
    </row>
    <row r="10" spans="1:9" ht="12.75" customHeight="1" x14ac:dyDescent="0.25">
      <c r="A10" s="256" t="s">
        <v>172</v>
      </c>
      <c r="B10" s="256"/>
      <c r="C10" s="256"/>
      <c r="D10" s="256"/>
      <c r="E10" s="256"/>
      <c r="F10" s="256"/>
      <c r="G10" s="67">
        <v>3</v>
      </c>
      <c r="H10" s="68">
        <v>483667</v>
      </c>
      <c r="I10" s="68">
        <v>629399</v>
      </c>
    </row>
    <row r="11" spans="1:9" ht="22.2" customHeight="1" x14ac:dyDescent="0.25">
      <c r="A11" s="256" t="s">
        <v>173</v>
      </c>
      <c r="B11" s="256"/>
      <c r="C11" s="256"/>
      <c r="D11" s="256"/>
      <c r="E11" s="256"/>
      <c r="F11" s="256"/>
      <c r="G11" s="67">
        <v>4</v>
      </c>
      <c r="H11" s="68">
        <v>0</v>
      </c>
      <c r="I11" s="68">
        <v>0</v>
      </c>
    </row>
    <row r="12" spans="1:9" ht="23.4" customHeight="1" x14ac:dyDescent="0.25">
      <c r="A12" s="256" t="s">
        <v>174</v>
      </c>
      <c r="B12" s="256"/>
      <c r="C12" s="256"/>
      <c r="D12" s="256"/>
      <c r="E12" s="256"/>
      <c r="F12" s="256"/>
      <c r="G12" s="67">
        <v>5</v>
      </c>
      <c r="H12" s="68">
        <v>0</v>
      </c>
      <c r="I12" s="68">
        <v>0</v>
      </c>
    </row>
    <row r="13" spans="1:9" ht="12.75" customHeight="1" x14ac:dyDescent="0.25">
      <c r="A13" s="256" t="s">
        <v>175</v>
      </c>
      <c r="B13" s="256"/>
      <c r="C13" s="256"/>
      <c r="D13" s="256"/>
      <c r="E13" s="256"/>
      <c r="F13" s="256"/>
      <c r="G13" s="67">
        <v>6</v>
      </c>
      <c r="H13" s="68">
        <v>0</v>
      </c>
      <c r="I13" s="68">
        <v>-938</v>
      </c>
    </row>
    <row r="14" spans="1:9" ht="12.75" customHeight="1" x14ac:dyDescent="0.25">
      <c r="A14" s="256" t="s">
        <v>176</v>
      </c>
      <c r="B14" s="256"/>
      <c r="C14" s="256"/>
      <c r="D14" s="256"/>
      <c r="E14" s="256"/>
      <c r="F14" s="256"/>
      <c r="G14" s="67">
        <v>7</v>
      </c>
      <c r="H14" s="68">
        <v>3338</v>
      </c>
      <c r="I14" s="68">
        <v>98461</v>
      </c>
    </row>
    <row r="15" spans="1:9" ht="12.75" customHeight="1" x14ac:dyDescent="0.25">
      <c r="A15" s="256" t="s">
        <v>177</v>
      </c>
      <c r="B15" s="256"/>
      <c r="C15" s="256"/>
      <c r="D15" s="256"/>
      <c r="E15" s="256"/>
      <c r="F15" s="256"/>
      <c r="G15" s="67">
        <v>8</v>
      </c>
      <c r="H15" s="68">
        <v>0</v>
      </c>
      <c r="I15" s="68">
        <v>0</v>
      </c>
    </row>
    <row r="16" spans="1:9" ht="12.75" customHeight="1" x14ac:dyDescent="0.25">
      <c r="A16" s="256" t="s">
        <v>178</v>
      </c>
      <c r="B16" s="256"/>
      <c r="C16" s="256"/>
      <c r="D16" s="256"/>
      <c r="E16" s="256"/>
      <c r="F16" s="256"/>
      <c r="G16" s="67">
        <v>9</v>
      </c>
      <c r="H16" s="68">
        <v>-22</v>
      </c>
      <c r="I16" s="68">
        <v>0</v>
      </c>
    </row>
    <row r="17" spans="1:9" ht="25.2" customHeight="1" x14ac:dyDescent="0.25">
      <c r="A17" s="256" t="s">
        <v>179</v>
      </c>
      <c r="B17" s="256"/>
      <c r="C17" s="256"/>
      <c r="D17" s="256"/>
      <c r="E17" s="256"/>
      <c r="F17" s="256"/>
      <c r="G17" s="67">
        <v>10</v>
      </c>
      <c r="H17" s="68">
        <v>0</v>
      </c>
      <c r="I17" s="68">
        <v>0</v>
      </c>
    </row>
    <row r="18" spans="1:9" ht="28.2" customHeight="1" x14ac:dyDescent="0.25">
      <c r="A18" s="273" t="s">
        <v>306</v>
      </c>
      <c r="B18" s="273"/>
      <c r="C18" s="273"/>
      <c r="D18" s="273"/>
      <c r="E18" s="273"/>
      <c r="F18" s="273"/>
      <c r="G18" s="69">
        <v>11</v>
      </c>
      <c r="H18" s="70">
        <f>H8+H9</f>
        <v>-621172</v>
      </c>
      <c r="I18" s="70">
        <f>I8+I9</f>
        <v>-903547</v>
      </c>
    </row>
    <row r="19" spans="1:9" ht="12.75" customHeight="1" x14ac:dyDescent="0.25">
      <c r="A19" s="277" t="s">
        <v>180</v>
      </c>
      <c r="B19" s="277"/>
      <c r="C19" s="277"/>
      <c r="D19" s="277"/>
      <c r="E19" s="277"/>
      <c r="F19" s="277"/>
      <c r="G19" s="69">
        <v>12</v>
      </c>
      <c r="H19" s="70">
        <f>H20+H21+H22+H23</f>
        <v>669890</v>
      </c>
      <c r="I19" s="70">
        <f>I20+I21+I22+I23</f>
        <v>532308</v>
      </c>
    </row>
    <row r="20" spans="1:9" ht="12.75" customHeight="1" x14ac:dyDescent="0.25">
      <c r="A20" s="256" t="s">
        <v>181</v>
      </c>
      <c r="B20" s="256"/>
      <c r="C20" s="256"/>
      <c r="D20" s="256"/>
      <c r="E20" s="256"/>
      <c r="F20" s="256"/>
      <c r="G20" s="67">
        <v>13</v>
      </c>
      <c r="H20" s="68">
        <v>719447</v>
      </c>
      <c r="I20" s="68">
        <v>644582</v>
      </c>
    </row>
    <row r="21" spans="1:9" ht="12.75" customHeight="1" x14ac:dyDescent="0.25">
      <c r="A21" s="256" t="s">
        <v>182</v>
      </c>
      <c r="B21" s="256"/>
      <c r="C21" s="256"/>
      <c r="D21" s="256"/>
      <c r="E21" s="256"/>
      <c r="F21" s="256"/>
      <c r="G21" s="67">
        <v>14</v>
      </c>
      <c r="H21" s="68">
        <v>-47075</v>
      </c>
      <c r="I21" s="68">
        <v>-93732</v>
      </c>
    </row>
    <row r="22" spans="1:9" ht="12.75" customHeight="1" x14ac:dyDescent="0.25">
      <c r="A22" s="256" t="s">
        <v>183</v>
      </c>
      <c r="B22" s="256"/>
      <c r="C22" s="256"/>
      <c r="D22" s="256"/>
      <c r="E22" s="256"/>
      <c r="F22" s="256"/>
      <c r="G22" s="67">
        <v>15</v>
      </c>
      <c r="H22" s="68">
        <v>-2482</v>
      </c>
      <c r="I22" s="68">
        <v>-18542</v>
      </c>
    </row>
    <row r="23" spans="1:9" ht="12.75" customHeight="1" x14ac:dyDescent="0.25">
      <c r="A23" s="256" t="s">
        <v>184</v>
      </c>
      <c r="B23" s="256"/>
      <c r="C23" s="256"/>
      <c r="D23" s="256"/>
      <c r="E23" s="256"/>
      <c r="F23" s="256"/>
      <c r="G23" s="67">
        <v>16</v>
      </c>
      <c r="H23" s="68">
        <v>0</v>
      </c>
      <c r="I23" s="68">
        <v>0</v>
      </c>
    </row>
    <row r="24" spans="1:9" ht="12.75" customHeight="1" x14ac:dyDescent="0.25">
      <c r="A24" s="273" t="s">
        <v>185</v>
      </c>
      <c r="B24" s="273"/>
      <c r="C24" s="273"/>
      <c r="D24" s="273"/>
      <c r="E24" s="273"/>
      <c r="F24" s="273"/>
      <c r="G24" s="69">
        <v>17</v>
      </c>
      <c r="H24" s="70">
        <f>H18+H19</f>
        <v>48718</v>
      </c>
      <c r="I24" s="70">
        <f>I18+I19</f>
        <v>-371239</v>
      </c>
    </row>
    <row r="25" spans="1:9" ht="12.75" customHeight="1" x14ac:dyDescent="0.25">
      <c r="A25" s="222" t="s">
        <v>186</v>
      </c>
      <c r="B25" s="222"/>
      <c r="C25" s="222"/>
      <c r="D25" s="222"/>
      <c r="E25" s="222"/>
      <c r="F25" s="222"/>
      <c r="G25" s="67">
        <v>18</v>
      </c>
      <c r="H25" s="68">
        <v>-342</v>
      </c>
      <c r="I25" s="68">
        <v>-32719</v>
      </c>
    </row>
    <row r="26" spans="1:9" ht="12.75" customHeight="1" x14ac:dyDescent="0.25">
      <c r="A26" s="222" t="s">
        <v>187</v>
      </c>
      <c r="B26" s="222"/>
      <c r="C26" s="222"/>
      <c r="D26" s="222"/>
      <c r="E26" s="222"/>
      <c r="F26" s="222"/>
      <c r="G26" s="67">
        <v>19</v>
      </c>
      <c r="H26" s="68">
        <v>-220283</v>
      </c>
      <c r="I26" s="68">
        <v>0</v>
      </c>
    </row>
    <row r="27" spans="1:9" ht="25.95" customHeight="1" x14ac:dyDescent="0.25">
      <c r="A27" s="274" t="s">
        <v>188</v>
      </c>
      <c r="B27" s="274"/>
      <c r="C27" s="274"/>
      <c r="D27" s="274"/>
      <c r="E27" s="274"/>
      <c r="F27" s="274"/>
      <c r="G27" s="69">
        <v>20</v>
      </c>
      <c r="H27" s="70">
        <f>H24+H25+H26</f>
        <v>-171907</v>
      </c>
      <c r="I27" s="70">
        <f>I24+I25+I26</f>
        <v>-403958</v>
      </c>
    </row>
    <row r="28" spans="1:9" x14ac:dyDescent="0.25">
      <c r="A28" s="275" t="s">
        <v>189</v>
      </c>
      <c r="B28" s="275"/>
      <c r="C28" s="275"/>
      <c r="D28" s="275"/>
      <c r="E28" s="275"/>
      <c r="F28" s="275"/>
      <c r="G28" s="275"/>
      <c r="H28" s="275"/>
      <c r="I28" s="275"/>
    </row>
    <row r="29" spans="1:9" ht="30.6" customHeight="1" x14ac:dyDescent="0.25">
      <c r="A29" s="222" t="s">
        <v>190</v>
      </c>
      <c r="B29" s="222"/>
      <c r="C29" s="222"/>
      <c r="D29" s="222"/>
      <c r="E29" s="222"/>
      <c r="F29" s="222"/>
      <c r="G29" s="67">
        <v>21</v>
      </c>
      <c r="H29" s="71">
        <v>0</v>
      </c>
      <c r="I29" s="71">
        <v>0</v>
      </c>
    </row>
    <row r="30" spans="1:9" ht="12.75" customHeight="1" x14ac:dyDescent="0.25">
      <c r="A30" s="222" t="s">
        <v>191</v>
      </c>
      <c r="B30" s="222"/>
      <c r="C30" s="222"/>
      <c r="D30" s="222"/>
      <c r="E30" s="222"/>
      <c r="F30" s="222"/>
      <c r="G30" s="67">
        <v>22</v>
      </c>
      <c r="H30" s="71">
        <v>0</v>
      </c>
      <c r="I30" s="71">
        <v>0</v>
      </c>
    </row>
    <row r="31" spans="1:9" ht="12.75" customHeight="1" x14ac:dyDescent="0.25">
      <c r="A31" s="222" t="s">
        <v>192</v>
      </c>
      <c r="B31" s="222"/>
      <c r="C31" s="222"/>
      <c r="D31" s="222"/>
      <c r="E31" s="222"/>
      <c r="F31" s="222"/>
      <c r="G31" s="67">
        <v>23</v>
      </c>
      <c r="H31" s="71">
        <v>0</v>
      </c>
      <c r="I31" s="71">
        <v>0</v>
      </c>
    </row>
    <row r="32" spans="1:9" ht="12.75" customHeight="1" x14ac:dyDescent="0.25">
      <c r="A32" s="222" t="s">
        <v>193</v>
      </c>
      <c r="B32" s="222"/>
      <c r="C32" s="222"/>
      <c r="D32" s="222"/>
      <c r="E32" s="222"/>
      <c r="F32" s="222"/>
      <c r="G32" s="67">
        <v>24</v>
      </c>
      <c r="H32" s="71">
        <v>0</v>
      </c>
      <c r="I32" s="71">
        <v>0</v>
      </c>
    </row>
    <row r="33" spans="1:9" ht="12.75" customHeight="1" x14ac:dyDescent="0.25">
      <c r="A33" s="222" t="s">
        <v>194</v>
      </c>
      <c r="B33" s="222"/>
      <c r="C33" s="222"/>
      <c r="D33" s="222"/>
      <c r="E33" s="222"/>
      <c r="F33" s="222"/>
      <c r="G33" s="67">
        <v>25</v>
      </c>
      <c r="H33" s="71">
        <v>0</v>
      </c>
      <c r="I33" s="71">
        <v>0</v>
      </c>
    </row>
    <row r="34" spans="1:9" ht="12.75" customHeight="1" x14ac:dyDescent="0.25">
      <c r="A34" s="222" t="s">
        <v>195</v>
      </c>
      <c r="B34" s="222"/>
      <c r="C34" s="222"/>
      <c r="D34" s="222"/>
      <c r="E34" s="222"/>
      <c r="F34" s="222"/>
      <c r="G34" s="67">
        <v>26</v>
      </c>
      <c r="H34" s="71">
        <v>0</v>
      </c>
      <c r="I34" s="71">
        <v>0</v>
      </c>
    </row>
    <row r="35" spans="1:9" ht="26.4" customHeight="1" x14ac:dyDescent="0.25">
      <c r="A35" s="273" t="s">
        <v>196</v>
      </c>
      <c r="B35" s="273"/>
      <c r="C35" s="273"/>
      <c r="D35" s="273"/>
      <c r="E35" s="273"/>
      <c r="F35" s="273"/>
      <c r="G35" s="69">
        <v>27</v>
      </c>
      <c r="H35" s="72">
        <f>H29+H30+H31+H32+H33+H34</f>
        <v>0</v>
      </c>
      <c r="I35" s="72">
        <f>I29+I30+I31+I32+I33+I34</f>
        <v>0</v>
      </c>
    </row>
    <row r="36" spans="1:9" ht="22.95" customHeight="1" x14ac:dyDescent="0.25">
      <c r="A36" s="222" t="s">
        <v>197</v>
      </c>
      <c r="B36" s="222"/>
      <c r="C36" s="222"/>
      <c r="D36" s="222"/>
      <c r="E36" s="222"/>
      <c r="F36" s="222"/>
      <c r="G36" s="67">
        <v>28</v>
      </c>
      <c r="H36" s="71">
        <v>-2314811</v>
      </c>
      <c r="I36" s="71">
        <v>-4182915</v>
      </c>
    </row>
    <row r="37" spans="1:9" ht="12.75" customHeight="1" x14ac:dyDescent="0.25">
      <c r="A37" s="222" t="s">
        <v>198</v>
      </c>
      <c r="B37" s="222"/>
      <c r="C37" s="222"/>
      <c r="D37" s="222"/>
      <c r="E37" s="222"/>
      <c r="F37" s="222"/>
      <c r="G37" s="67">
        <v>29</v>
      </c>
      <c r="H37" s="71">
        <v>0</v>
      </c>
      <c r="I37" s="71">
        <v>0</v>
      </c>
    </row>
    <row r="38" spans="1:9" ht="12.75" customHeight="1" x14ac:dyDescent="0.25">
      <c r="A38" s="222" t="s">
        <v>199</v>
      </c>
      <c r="B38" s="222"/>
      <c r="C38" s="222"/>
      <c r="D38" s="222"/>
      <c r="E38" s="222"/>
      <c r="F38" s="222"/>
      <c r="G38" s="67">
        <v>30</v>
      </c>
      <c r="H38" s="71">
        <v>0</v>
      </c>
      <c r="I38" s="71">
        <v>0</v>
      </c>
    </row>
    <row r="39" spans="1:9" ht="12.75" customHeight="1" x14ac:dyDescent="0.25">
      <c r="A39" s="222" t="s">
        <v>200</v>
      </c>
      <c r="B39" s="222"/>
      <c r="C39" s="222"/>
      <c r="D39" s="222"/>
      <c r="E39" s="222"/>
      <c r="F39" s="222"/>
      <c r="G39" s="67">
        <v>31</v>
      </c>
      <c r="H39" s="71">
        <v>0</v>
      </c>
      <c r="I39" s="71">
        <v>0</v>
      </c>
    </row>
    <row r="40" spans="1:9" ht="12.75" customHeight="1" x14ac:dyDescent="0.25">
      <c r="A40" s="222" t="s">
        <v>201</v>
      </c>
      <c r="B40" s="222"/>
      <c r="C40" s="222"/>
      <c r="D40" s="222"/>
      <c r="E40" s="222"/>
      <c r="F40" s="222"/>
      <c r="G40" s="67">
        <v>32</v>
      </c>
      <c r="H40" s="71">
        <v>0</v>
      </c>
      <c r="I40" s="71">
        <v>0</v>
      </c>
    </row>
    <row r="41" spans="1:9" ht="24" customHeight="1" x14ac:dyDescent="0.25">
      <c r="A41" s="273" t="s">
        <v>202</v>
      </c>
      <c r="B41" s="273"/>
      <c r="C41" s="273"/>
      <c r="D41" s="273"/>
      <c r="E41" s="273"/>
      <c r="F41" s="273"/>
      <c r="G41" s="69">
        <v>33</v>
      </c>
      <c r="H41" s="72">
        <f>H36+H37+H38+H39+H40</f>
        <v>-2314811</v>
      </c>
      <c r="I41" s="72">
        <f>I36+I37+I38+I39+I40</f>
        <v>-4182915</v>
      </c>
    </row>
    <row r="42" spans="1:9" ht="29.4" customHeight="1" x14ac:dyDescent="0.25">
      <c r="A42" s="274" t="s">
        <v>203</v>
      </c>
      <c r="B42" s="274"/>
      <c r="C42" s="274"/>
      <c r="D42" s="274"/>
      <c r="E42" s="274"/>
      <c r="F42" s="274"/>
      <c r="G42" s="69">
        <v>34</v>
      </c>
      <c r="H42" s="72">
        <f>H35+H41</f>
        <v>-2314811</v>
      </c>
      <c r="I42" s="72">
        <f>I35+I41</f>
        <v>-4182915</v>
      </c>
    </row>
    <row r="43" spans="1:9" x14ac:dyDescent="0.25">
      <c r="A43" s="275" t="s">
        <v>204</v>
      </c>
      <c r="B43" s="275"/>
      <c r="C43" s="275"/>
      <c r="D43" s="275"/>
      <c r="E43" s="275"/>
      <c r="F43" s="275"/>
      <c r="G43" s="275"/>
      <c r="H43" s="275"/>
      <c r="I43" s="275"/>
    </row>
    <row r="44" spans="1:9" ht="12.75" customHeight="1" x14ac:dyDescent="0.25">
      <c r="A44" s="222" t="s">
        <v>205</v>
      </c>
      <c r="B44" s="222"/>
      <c r="C44" s="222"/>
      <c r="D44" s="222"/>
      <c r="E44" s="222"/>
      <c r="F44" s="222"/>
      <c r="G44" s="67">
        <v>35</v>
      </c>
      <c r="H44" s="71">
        <v>0</v>
      </c>
      <c r="I44" s="71">
        <v>0</v>
      </c>
    </row>
    <row r="45" spans="1:9" ht="25.2" customHeight="1" x14ac:dyDescent="0.25">
      <c r="A45" s="222" t="s">
        <v>206</v>
      </c>
      <c r="B45" s="222"/>
      <c r="C45" s="222"/>
      <c r="D45" s="222"/>
      <c r="E45" s="222"/>
      <c r="F45" s="222"/>
      <c r="G45" s="67">
        <v>36</v>
      </c>
      <c r="H45" s="71">
        <v>0</v>
      </c>
      <c r="I45" s="71">
        <v>0</v>
      </c>
    </row>
    <row r="46" spans="1:9" ht="12.75" customHeight="1" x14ac:dyDescent="0.25">
      <c r="A46" s="222" t="s">
        <v>207</v>
      </c>
      <c r="B46" s="222"/>
      <c r="C46" s="222"/>
      <c r="D46" s="222"/>
      <c r="E46" s="222"/>
      <c r="F46" s="222"/>
      <c r="G46" s="67">
        <v>37</v>
      </c>
      <c r="H46" s="71">
        <v>1637097</v>
      </c>
      <c r="I46" s="71">
        <v>2409110</v>
      </c>
    </row>
    <row r="47" spans="1:9" ht="12.75" customHeight="1" x14ac:dyDescent="0.25">
      <c r="A47" s="222" t="s">
        <v>208</v>
      </c>
      <c r="B47" s="222"/>
      <c r="C47" s="222"/>
      <c r="D47" s="222"/>
      <c r="E47" s="222"/>
      <c r="F47" s="222"/>
      <c r="G47" s="67">
        <v>38</v>
      </c>
      <c r="H47" s="71">
        <v>0</v>
      </c>
      <c r="I47" s="71">
        <v>0</v>
      </c>
    </row>
    <row r="48" spans="1:9" ht="22.2" customHeight="1" x14ac:dyDescent="0.25">
      <c r="A48" s="273" t="s">
        <v>209</v>
      </c>
      <c r="B48" s="273"/>
      <c r="C48" s="273"/>
      <c r="D48" s="273"/>
      <c r="E48" s="273"/>
      <c r="F48" s="273"/>
      <c r="G48" s="69">
        <v>39</v>
      </c>
      <c r="H48" s="72">
        <f>H44+H45+H46+H47</f>
        <v>1637097</v>
      </c>
      <c r="I48" s="72">
        <f>I44+I45+I46+I47</f>
        <v>2409110</v>
      </c>
    </row>
    <row r="49" spans="1:9" ht="24.6" customHeight="1" x14ac:dyDescent="0.25">
      <c r="A49" s="222" t="s">
        <v>305</v>
      </c>
      <c r="B49" s="222"/>
      <c r="C49" s="222"/>
      <c r="D49" s="222"/>
      <c r="E49" s="222"/>
      <c r="F49" s="222"/>
      <c r="G49" s="67">
        <v>40</v>
      </c>
      <c r="H49" s="71">
        <v>0</v>
      </c>
      <c r="I49" s="71">
        <v>0</v>
      </c>
    </row>
    <row r="50" spans="1:9" ht="12.75" customHeight="1" x14ac:dyDescent="0.25">
      <c r="A50" s="222" t="s">
        <v>210</v>
      </c>
      <c r="B50" s="222"/>
      <c r="C50" s="222"/>
      <c r="D50" s="222"/>
      <c r="E50" s="222"/>
      <c r="F50" s="222"/>
      <c r="G50" s="67">
        <v>41</v>
      </c>
      <c r="H50" s="71">
        <v>0</v>
      </c>
      <c r="I50" s="71">
        <v>0</v>
      </c>
    </row>
    <row r="51" spans="1:9" ht="12.75" customHeight="1" x14ac:dyDescent="0.25">
      <c r="A51" s="222" t="s">
        <v>211</v>
      </c>
      <c r="B51" s="222"/>
      <c r="C51" s="222"/>
      <c r="D51" s="222"/>
      <c r="E51" s="222"/>
      <c r="F51" s="222"/>
      <c r="G51" s="67">
        <v>42</v>
      </c>
      <c r="H51" s="71">
        <v>0</v>
      </c>
      <c r="I51" s="71">
        <v>0</v>
      </c>
    </row>
    <row r="52" spans="1:9" ht="22.95" customHeight="1" x14ac:dyDescent="0.25">
      <c r="A52" s="222" t="s">
        <v>212</v>
      </c>
      <c r="B52" s="222"/>
      <c r="C52" s="222"/>
      <c r="D52" s="222"/>
      <c r="E52" s="222"/>
      <c r="F52" s="222"/>
      <c r="G52" s="67">
        <v>43</v>
      </c>
      <c r="H52" s="71">
        <v>0</v>
      </c>
      <c r="I52" s="71">
        <v>0</v>
      </c>
    </row>
    <row r="53" spans="1:9" ht="12.75" customHeight="1" x14ac:dyDescent="0.25">
      <c r="A53" s="222" t="s">
        <v>213</v>
      </c>
      <c r="B53" s="222"/>
      <c r="C53" s="222"/>
      <c r="D53" s="222"/>
      <c r="E53" s="222"/>
      <c r="F53" s="222"/>
      <c r="G53" s="67">
        <v>44</v>
      </c>
      <c r="H53" s="71">
        <v>0</v>
      </c>
      <c r="I53" s="71">
        <v>0</v>
      </c>
    </row>
    <row r="54" spans="1:9" ht="30.6" customHeight="1" x14ac:dyDescent="0.25">
      <c r="A54" s="273" t="s">
        <v>214</v>
      </c>
      <c r="B54" s="273"/>
      <c r="C54" s="273"/>
      <c r="D54" s="273"/>
      <c r="E54" s="273"/>
      <c r="F54" s="273"/>
      <c r="G54" s="69">
        <v>45</v>
      </c>
      <c r="H54" s="72">
        <f>H49+H50+H51+H52+H53</f>
        <v>0</v>
      </c>
      <c r="I54" s="72">
        <f>I49+I50+I51+I52+I53</f>
        <v>0</v>
      </c>
    </row>
    <row r="55" spans="1:9" ht="29.4" customHeight="1" x14ac:dyDescent="0.25">
      <c r="A55" s="274" t="s">
        <v>215</v>
      </c>
      <c r="B55" s="274"/>
      <c r="C55" s="274"/>
      <c r="D55" s="274"/>
      <c r="E55" s="274"/>
      <c r="F55" s="274"/>
      <c r="G55" s="69">
        <v>46</v>
      </c>
      <c r="H55" s="72">
        <f>H48+H54</f>
        <v>1637097</v>
      </c>
      <c r="I55" s="72">
        <f>I48+I54</f>
        <v>2409110</v>
      </c>
    </row>
    <row r="56" spans="1:9" x14ac:dyDescent="0.25">
      <c r="A56" s="222" t="s">
        <v>216</v>
      </c>
      <c r="B56" s="222"/>
      <c r="C56" s="222"/>
      <c r="D56" s="222"/>
      <c r="E56" s="222"/>
      <c r="F56" s="222"/>
      <c r="G56" s="67">
        <v>47</v>
      </c>
      <c r="H56" s="71">
        <v>0</v>
      </c>
      <c r="I56" s="71">
        <v>0</v>
      </c>
    </row>
    <row r="57" spans="1:9" ht="26.4" customHeight="1" x14ac:dyDescent="0.25">
      <c r="A57" s="274" t="s">
        <v>217</v>
      </c>
      <c r="B57" s="274"/>
      <c r="C57" s="274"/>
      <c r="D57" s="274"/>
      <c r="E57" s="274"/>
      <c r="F57" s="274"/>
      <c r="G57" s="69">
        <v>48</v>
      </c>
      <c r="H57" s="72">
        <f>H27+H42+H55+H56</f>
        <v>-849621</v>
      </c>
      <c r="I57" s="72">
        <f>I27+I42+I55+I56</f>
        <v>-2177763</v>
      </c>
    </row>
    <row r="58" spans="1:9" x14ac:dyDescent="0.25">
      <c r="A58" s="276" t="s">
        <v>218</v>
      </c>
      <c r="B58" s="276"/>
      <c r="C58" s="276"/>
      <c r="D58" s="276"/>
      <c r="E58" s="276"/>
      <c r="F58" s="276"/>
      <c r="G58" s="67">
        <v>49</v>
      </c>
      <c r="H58" s="71">
        <v>1397765</v>
      </c>
      <c r="I58" s="71">
        <v>7377349</v>
      </c>
    </row>
    <row r="59" spans="1:9" ht="31.2" customHeight="1" x14ac:dyDescent="0.25">
      <c r="A59" s="274" t="s">
        <v>219</v>
      </c>
      <c r="B59" s="274"/>
      <c r="C59" s="274"/>
      <c r="D59" s="274"/>
      <c r="E59" s="274"/>
      <c r="F59" s="274"/>
      <c r="G59" s="69">
        <v>50</v>
      </c>
      <c r="H59" s="72">
        <f>H57+H58</f>
        <v>548144</v>
      </c>
      <c r="I59" s="72">
        <f>I57+I58</f>
        <v>5199586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78" t="s">
        <v>220</v>
      </c>
      <c r="B1" s="279"/>
      <c r="C1" s="279"/>
      <c r="D1" s="279"/>
      <c r="E1" s="279"/>
      <c r="F1" s="279"/>
      <c r="G1" s="279"/>
      <c r="H1" s="279"/>
      <c r="I1" s="279"/>
    </row>
    <row r="2" spans="1:9" ht="12.75" customHeight="1" x14ac:dyDescent="0.25">
      <c r="A2" s="280"/>
      <c r="B2" s="232"/>
      <c r="C2" s="232"/>
      <c r="D2" s="232"/>
      <c r="E2" s="232"/>
      <c r="F2" s="232"/>
      <c r="G2" s="232"/>
      <c r="H2" s="232"/>
      <c r="I2" s="232"/>
    </row>
    <row r="3" spans="1:9" x14ac:dyDescent="0.25">
      <c r="A3" s="288" t="s">
        <v>446</v>
      </c>
      <c r="B3" s="289"/>
      <c r="C3" s="289"/>
      <c r="D3" s="289"/>
      <c r="E3" s="289"/>
      <c r="F3" s="289"/>
      <c r="G3" s="289"/>
      <c r="H3" s="289"/>
      <c r="I3" s="289"/>
    </row>
    <row r="4" spans="1:9" x14ac:dyDescent="0.25">
      <c r="A4" s="281" t="s">
        <v>464</v>
      </c>
      <c r="B4" s="235"/>
      <c r="C4" s="235"/>
      <c r="D4" s="235"/>
      <c r="E4" s="235"/>
      <c r="F4" s="235"/>
      <c r="G4" s="235"/>
      <c r="H4" s="235"/>
      <c r="I4" s="236"/>
    </row>
    <row r="5" spans="1:9" ht="22.8" thickBot="1" x14ac:dyDescent="0.3">
      <c r="A5" s="303" t="s">
        <v>2</v>
      </c>
      <c r="B5" s="304"/>
      <c r="C5" s="304"/>
      <c r="D5" s="304"/>
      <c r="E5" s="304"/>
      <c r="F5" s="305"/>
      <c r="G5" s="14" t="s">
        <v>103</v>
      </c>
      <c r="H5" s="20" t="s">
        <v>301</v>
      </c>
      <c r="I5" s="20" t="s">
        <v>279</v>
      </c>
    </row>
    <row r="6" spans="1:9" x14ac:dyDescent="0.25">
      <c r="A6" s="294">
        <v>1</v>
      </c>
      <c r="B6" s="295"/>
      <c r="C6" s="295"/>
      <c r="D6" s="295"/>
      <c r="E6" s="295"/>
      <c r="F6" s="296"/>
      <c r="G6" s="15">
        <v>2</v>
      </c>
      <c r="H6" s="21" t="s">
        <v>167</v>
      </c>
      <c r="I6" s="21" t="s">
        <v>168</v>
      </c>
    </row>
    <row r="7" spans="1:9" x14ac:dyDescent="0.25">
      <c r="A7" s="299" t="s">
        <v>169</v>
      </c>
      <c r="B7" s="300"/>
      <c r="C7" s="300"/>
      <c r="D7" s="300"/>
      <c r="E7" s="300"/>
      <c r="F7" s="300"/>
      <c r="G7" s="300"/>
      <c r="H7" s="300"/>
      <c r="I7" s="301"/>
    </row>
    <row r="8" spans="1:9" x14ac:dyDescent="0.25">
      <c r="A8" s="302" t="s">
        <v>221</v>
      </c>
      <c r="B8" s="302"/>
      <c r="C8" s="302"/>
      <c r="D8" s="302"/>
      <c r="E8" s="302"/>
      <c r="F8" s="302"/>
      <c r="G8" s="16">
        <v>1</v>
      </c>
      <c r="H8" s="23">
        <v>0</v>
      </c>
      <c r="I8" s="23">
        <v>0</v>
      </c>
    </row>
    <row r="9" spans="1:9" x14ac:dyDescent="0.25">
      <c r="A9" s="286" t="s">
        <v>222</v>
      </c>
      <c r="B9" s="286"/>
      <c r="C9" s="286"/>
      <c r="D9" s="286"/>
      <c r="E9" s="286"/>
      <c r="F9" s="286"/>
      <c r="G9" s="17">
        <v>2</v>
      </c>
      <c r="H9" s="24">
        <v>0</v>
      </c>
      <c r="I9" s="24">
        <v>0</v>
      </c>
    </row>
    <row r="10" spans="1:9" x14ac:dyDescent="0.25">
      <c r="A10" s="286" t="s">
        <v>223</v>
      </c>
      <c r="B10" s="286"/>
      <c r="C10" s="286"/>
      <c r="D10" s="286"/>
      <c r="E10" s="286"/>
      <c r="F10" s="286"/>
      <c r="G10" s="17">
        <v>3</v>
      </c>
      <c r="H10" s="24">
        <v>0</v>
      </c>
      <c r="I10" s="24">
        <v>0</v>
      </c>
    </row>
    <row r="11" spans="1:9" x14ac:dyDescent="0.25">
      <c r="A11" s="286" t="s">
        <v>224</v>
      </c>
      <c r="B11" s="286"/>
      <c r="C11" s="286"/>
      <c r="D11" s="286"/>
      <c r="E11" s="286"/>
      <c r="F11" s="286"/>
      <c r="G11" s="17">
        <v>4</v>
      </c>
      <c r="H11" s="24">
        <v>0</v>
      </c>
      <c r="I11" s="24">
        <v>0</v>
      </c>
    </row>
    <row r="12" spans="1:9" x14ac:dyDescent="0.25">
      <c r="A12" s="286" t="s">
        <v>393</v>
      </c>
      <c r="B12" s="286"/>
      <c r="C12" s="286"/>
      <c r="D12" s="286"/>
      <c r="E12" s="286"/>
      <c r="F12" s="286"/>
      <c r="G12" s="17">
        <v>5</v>
      </c>
      <c r="H12" s="24">
        <v>0</v>
      </c>
      <c r="I12" s="24">
        <v>0</v>
      </c>
    </row>
    <row r="13" spans="1:9" x14ac:dyDescent="0.25">
      <c r="A13" s="287" t="s">
        <v>394</v>
      </c>
      <c r="B13" s="287"/>
      <c r="C13" s="287"/>
      <c r="D13" s="287"/>
      <c r="E13" s="287"/>
      <c r="F13" s="287"/>
      <c r="G13" s="57">
        <v>6</v>
      </c>
      <c r="H13" s="60">
        <f>SUM(H8:H12)</f>
        <v>0</v>
      </c>
      <c r="I13" s="60">
        <f>SUM(I8:I12)</f>
        <v>0</v>
      </c>
    </row>
    <row r="14" spans="1:9" ht="12.75" customHeight="1" x14ac:dyDescent="0.25">
      <c r="A14" s="286" t="s">
        <v>395</v>
      </c>
      <c r="B14" s="286"/>
      <c r="C14" s="286"/>
      <c r="D14" s="286"/>
      <c r="E14" s="286"/>
      <c r="F14" s="286"/>
      <c r="G14" s="17">
        <v>7</v>
      </c>
      <c r="H14" s="24">
        <v>0</v>
      </c>
      <c r="I14" s="24">
        <v>0</v>
      </c>
    </row>
    <row r="15" spans="1:9" ht="12.75" customHeight="1" x14ac:dyDescent="0.25">
      <c r="A15" s="286" t="s">
        <v>396</v>
      </c>
      <c r="B15" s="286"/>
      <c r="C15" s="286"/>
      <c r="D15" s="286"/>
      <c r="E15" s="286"/>
      <c r="F15" s="286"/>
      <c r="G15" s="17">
        <v>8</v>
      </c>
      <c r="H15" s="24">
        <v>0</v>
      </c>
      <c r="I15" s="24">
        <v>0</v>
      </c>
    </row>
    <row r="16" spans="1:9" ht="12.75" customHeight="1" x14ac:dyDescent="0.25">
      <c r="A16" s="286" t="s">
        <v>397</v>
      </c>
      <c r="B16" s="286"/>
      <c r="C16" s="286"/>
      <c r="D16" s="286"/>
      <c r="E16" s="286"/>
      <c r="F16" s="286"/>
      <c r="G16" s="17">
        <v>9</v>
      </c>
      <c r="H16" s="24">
        <v>0</v>
      </c>
      <c r="I16" s="24">
        <v>0</v>
      </c>
    </row>
    <row r="17" spans="1:9" ht="12.75" customHeight="1" x14ac:dyDescent="0.25">
      <c r="A17" s="286" t="s">
        <v>398</v>
      </c>
      <c r="B17" s="286"/>
      <c r="C17" s="286"/>
      <c r="D17" s="286"/>
      <c r="E17" s="286"/>
      <c r="F17" s="286"/>
      <c r="G17" s="17">
        <v>10</v>
      </c>
      <c r="H17" s="24">
        <v>0</v>
      </c>
      <c r="I17" s="24">
        <v>0</v>
      </c>
    </row>
    <row r="18" spans="1:9" ht="12.75" customHeight="1" x14ac:dyDescent="0.25">
      <c r="A18" s="286" t="s">
        <v>399</v>
      </c>
      <c r="B18" s="286"/>
      <c r="C18" s="286"/>
      <c r="D18" s="286"/>
      <c r="E18" s="286"/>
      <c r="F18" s="286"/>
      <c r="G18" s="17">
        <v>11</v>
      </c>
      <c r="H18" s="24">
        <v>0</v>
      </c>
      <c r="I18" s="24">
        <v>0</v>
      </c>
    </row>
    <row r="19" spans="1:9" ht="12.75" customHeight="1" x14ac:dyDescent="0.25">
      <c r="A19" s="286" t="s">
        <v>400</v>
      </c>
      <c r="B19" s="286"/>
      <c r="C19" s="286"/>
      <c r="D19" s="286"/>
      <c r="E19" s="286"/>
      <c r="F19" s="286"/>
      <c r="G19" s="17">
        <v>12</v>
      </c>
      <c r="H19" s="24">
        <v>0</v>
      </c>
      <c r="I19" s="24">
        <v>0</v>
      </c>
    </row>
    <row r="20" spans="1:9" ht="26.25" customHeight="1" x14ac:dyDescent="0.25">
      <c r="A20" s="287" t="s">
        <v>401</v>
      </c>
      <c r="B20" s="287"/>
      <c r="C20" s="287"/>
      <c r="D20" s="287"/>
      <c r="E20" s="287"/>
      <c r="F20" s="287"/>
      <c r="G20" s="57">
        <v>13</v>
      </c>
      <c r="H20" s="60">
        <f>SUM(H14:H19)</f>
        <v>0</v>
      </c>
      <c r="I20" s="60">
        <f>SUM(I14:I19)</f>
        <v>0</v>
      </c>
    </row>
    <row r="21" spans="1:9" ht="27.6" customHeight="1" x14ac:dyDescent="0.25">
      <c r="A21" s="298" t="s">
        <v>402</v>
      </c>
      <c r="B21" s="298"/>
      <c r="C21" s="298"/>
      <c r="D21" s="298"/>
      <c r="E21" s="298"/>
      <c r="F21" s="298"/>
      <c r="G21" s="58">
        <v>14</v>
      </c>
      <c r="H21" s="25">
        <f>H13+H20</f>
        <v>0</v>
      </c>
      <c r="I21" s="25">
        <f>I13+I20</f>
        <v>0</v>
      </c>
    </row>
    <row r="22" spans="1:9" x14ac:dyDescent="0.25">
      <c r="A22" s="299" t="s">
        <v>189</v>
      </c>
      <c r="B22" s="300"/>
      <c r="C22" s="300"/>
      <c r="D22" s="300"/>
      <c r="E22" s="300"/>
      <c r="F22" s="300"/>
      <c r="G22" s="300"/>
      <c r="H22" s="300"/>
      <c r="I22" s="301"/>
    </row>
    <row r="23" spans="1:9" ht="26.4" customHeight="1" x14ac:dyDescent="0.25">
      <c r="A23" s="302" t="s">
        <v>225</v>
      </c>
      <c r="B23" s="302"/>
      <c r="C23" s="302"/>
      <c r="D23" s="302"/>
      <c r="E23" s="302"/>
      <c r="F23" s="302"/>
      <c r="G23" s="16">
        <v>15</v>
      </c>
      <c r="H23" s="23">
        <v>0</v>
      </c>
      <c r="I23" s="23">
        <v>0</v>
      </c>
    </row>
    <row r="24" spans="1:9" ht="12.75" customHeight="1" x14ac:dyDescent="0.25">
      <c r="A24" s="286" t="s">
        <v>226</v>
      </c>
      <c r="B24" s="286"/>
      <c r="C24" s="286"/>
      <c r="D24" s="286"/>
      <c r="E24" s="286"/>
      <c r="F24" s="286"/>
      <c r="G24" s="16">
        <v>16</v>
      </c>
      <c r="H24" s="24">
        <v>0</v>
      </c>
      <c r="I24" s="24">
        <v>0</v>
      </c>
    </row>
    <row r="25" spans="1:9" ht="12.75" customHeight="1" x14ac:dyDescent="0.25">
      <c r="A25" s="286" t="s">
        <v>227</v>
      </c>
      <c r="B25" s="286"/>
      <c r="C25" s="286"/>
      <c r="D25" s="286"/>
      <c r="E25" s="286"/>
      <c r="F25" s="286"/>
      <c r="G25" s="16">
        <v>17</v>
      </c>
      <c r="H25" s="24">
        <v>0</v>
      </c>
      <c r="I25" s="24">
        <v>0</v>
      </c>
    </row>
    <row r="26" spans="1:9" ht="12.75" customHeight="1" x14ac:dyDescent="0.25">
      <c r="A26" s="286" t="s">
        <v>228</v>
      </c>
      <c r="B26" s="286"/>
      <c r="C26" s="286"/>
      <c r="D26" s="286"/>
      <c r="E26" s="286"/>
      <c r="F26" s="286"/>
      <c r="G26" s="16">
        <v>18</v>
      </c>
      <c r="H26" s="24">
        <v>0</v>
      </c>
      <c r="I26" s="24">
        <v>0</v>
      </c>
    </row>
    <row r="27" spans="1:9" ht="12.75" customHeight="1" x14ac:dyDescent="0.25">
      <c r="A27" s="286" t="s">
        <v>229</v>
      </c>
      <c r="B27" s="286"/>
      <c r="C27" s="286"/>
      <c r="D27" s="286"/>
      <c r="E27" s="286"/>
      <c r="F27" s="286"/>
      <c r="G27" s="16">
        <v>19</v>
      </c>
      <c r="H27" s="24">
        <v>0</v>
      </c>
      <c r="I27" s="24">
        <v>0</v>
      </c>
    </row>
    <row r="28" spans="1:9" ht="12.75" customHeight="1" x14ac:dyDescent="0.25">
      <c r="A28" s="286" t="s">
        <v>230</v>
      </c>
      <c r="B28" s="286"/>
      <c r="C28" s="286"/>
      <c r="D28" s="286"/>
      <c r="E28" s="286"/>
      <c r="F28" s="286"/>
      <c r="G28" s="16">
        <v>20</v>
      </c>
      <c r="H28" s="24">
        <v>0</v>
      </c>
      <c r="I28" s="24">
        <v>0</v>
      </c>
    </row>
    <row r="29" spans="1:9" ht="24" customHeight="1" x14ac:dyDescent="0.25">
      <c r="A29" s="292" t="s">
        <v>403</v>
      </c>
      <c r="B29" s="292"/>
      <c r="C29" s="292"/>
      <c r="D29" s="292"/>
      <c r="E29" s="292"/>
      <c r="F29" s="292"/>
      <c r="G29" s="57">
        <v>21</v>
      </c>
      <c r="H29" s="61">
        <f>SUM(H23:H28)</f>
        <v>0</v>
      </c>
      <c r="I29" s="61">
        <f>SUM(I23:I28)</f>
        <v>0</v>
      </c>
    </row>
    <row r="30" spans="1:9" ht="27" customHeight="1" x14ac:dyDescent="0.25">
      <c r="A30" s="286" t="s">
        <v>231</v>
      </c>
      <c r="B30" s="286"/>
      <c r="C30" s="286"/>
      <c r="D30" s="286"/>
      <c r="E30" s="286"/>
      <c r="F30" s="286"/>
      <c r="G30" s="17">
        <v>22</v>
      </c>
      <c r="H30" s="24">
        <v>0</v>
      </c>
      <c r="I30" s="24">
        <v>0</v>
      </c>
    </row>
    <row r="31" spans="1:9" ht="12.75" customHeight="1" x14ac:dyDescent="0.25">
      <c r="A31" s="286" t="s">
        <v>232</v>
      </c>
      <c r="B31" s="286"/>
      <c r="C31" s="286"/>
      <c r="D31" s="286"/>
      <c r="E31" s="286"/>
      <c r="F31" s="286"/>
      <c r="G31" s="17">
        <v>23</v>
      </c>
      <c r="H31" s="24">
        <v>0</v>
      </c>
      <c r="I31" s="24">
        <v>0</v>
      </c>
    </row>
    <row r="32" spans="1:9" ht="12.75" customHeight="1" x14ac:dyDescent="0.25">
      <c r="A32" s="286" t="s">
        <v>404</v>
      </c>
      <c r="B32" s="286"/>
      <c r="C32" s="286"/>
      <c r="D32" s="286"/>
      <c r="E32" s="286"/>
      <c r="F32" s="286"/>
      <c r="G32" s="17">
        <v>24</v>
      </c>
      <c r="H32" s="24">
        <v>0</v>
      </c>
      <c r="I32" s="24">
        <v>0</v>
      </c>
    </row>
    <row r="33" spans="1:9" ht="12.75" customHeight="1" x14ac:dyDescent="0.25">
      <c r="A33" s="286" t="s">
        <v>233</v>
      </c>
      <c r="B33" s="286"/>
      <c r="C33" s="286"/>
      <c r="D33" s="286"/>
      <c r="E33" s="286"/>
      <c r="F33" s="286"/>
      <c r="G33" s="17">
        <v>25</v>
      </c>
      <c r="H33" s="24">
        <v>0</v>
      </c>
      <c r="I33" s="24">
        <v>0</v>
      </c>
    </row>
    <row r="34" spans="1:9" ht="12.75" customHeight="1" x14ac:dyDescent="0.25">
      <c r="A34" s="286" t="s">
        <v>234</v>
      </c>
      <c r="B34" s="286"/>
      <c r="C34" s="286"/>
      <c r="D34" s="286"/>
      <c r="E34" s="286"/>
      <c r="F34" s="286"/>
      <c r="G34" s="17">
        <v>26</v>
      </c>
      <c r="H34" s="24">
        <v>0</v>
      </c>
      <c r="I34" s="24">
        <v>0</v>
      </c>
    </row>
    <row r="35" spans="1:9" ht="25.95" customHeight="1" x14ac:dyDescent="0.25">
      <c r="A35" s="292" t="s">
        <v>405</v>
      </c>
      <c r="B35" s="292"/>
      <c r="C35" s="292"/>
      <c r="D35" s="292"/>
      <c r="E35" s="292"/>
      <c r="F35" s="292"/>
      <c r="G35" s="57">
        <v>27</v>
      </c>
      <c r="H35" s="61">
        <f>SUM(H30:H34)</f>
        <v>0</v>
      </c>
      <c r="I35" s="61">
        <f>SUM(I30:I34)</f>
        <v>0</v>
      </c>
    </row>
    <row r="36" spans="1:9" ht="28.2" customHeight="1" x14ac:dyDescent="0.25">
      <c r="A36" s="298" t="s">
        <v>406</v>
      </c>
      <c r="B36" s="298"/>
      <c r="C36" s="298"/>
      <c r="D36" s="298"/>
      <c r="E36" s="298"/>
      <c r="F36" s="298"/>
      <c r="G36" s="58">
        <v>28</v>
      </c>
      <c r="H36" s="62">
        <f>H29+H35</f>
        <v>0</v>
      </c>
      <c r="I36" s="62">
        <f>I29+I35</f>
        <v>0</v>
      </c>
    </row>
    <row r="37" spans="1:9" x14ac:dyDescent="0.25">
      <c r="A37" s="299" t="s">
        <v>204</v>
      </c>
      <c r="B37" s="300"/>
      <c r="C37" s="300"/>
      <c r="D37" s="300"/>
      <c r="E37" s="300"/>
      <c r="F37" s="300"/>
      <c r="G37" s="300">
        <v>0</v>
      </c>
      <c r="H37" s="300"/>
      <c r="I37" s="301"/>
    </row>
    <row r="38" spans="1:9" ht="12.75" customHeight="1" x14ac:dyDescent="0.25">
      <c r="A38" s="306" t="s">
        <v>235</v>
      </c>
      <c r="B38" s="306"/>
      <c r="C38" s="306"/>
      <c r="D38" s="306"/>
      <c r="E38" s="306"/>
      <c r="F38" s="306"/>
      <c r="G38" s="16">
        <v>29</v>
      </c>
      <c r="H38" s="23">
        <v>0</v>
      </c>
      <c r="I38" s="23">
        <v>0</v>
      </c>
    </row>
    <row r="39" spans="1:9" ht="25.2" customHeight="1" x14ac:dyDescent="0.25">
      <c r="A39" s="291" t="s">
        <v>236</v>
      </c>
      <c r="B39" s="291"/>
      <c r="C39" s="291"/>
      <c r="D39" s="291"/>
      <c r="E39" s="291"/>
      <c r="F39" s="291"/>
      <c r="G39" s="17">
        <v>30</v>
      </c>
      <c r="H39" s="24">
        <v>0</v>
      </c>
      <c r="I39" s="24">
        <v>0</v>
      </c>
    </row>
    <row r="40" spans="1:9" ht="12.75" customHeight="1" x14ac:dyDescent="0.25">
      <c r="A40" s="291" t="s">
        <v>237</v>
      </c>
      <c r="B40" s="291"/>
      <c r="C40" s="291"/>
      <c r="D40" s="291"/>
      <c r="E40" s="291"/>
      <c r="F40" s="291"/>
      <c r="G40" s="17">
        <v>31</v>
      </c>
      <c r="H40" s="24">
        <v>0</v>
      </c>
      <c r="I40" s="24">
        <v>0</v>
      </c>
    </row>
    <row r="41" spans="1:9" ht="12.75" customHeight="1" x14ac:dyDescent="0.25">
      <c r="A41" s="291" t="s">
        <v>238</v>
      </c>
      <c r="B41" s="291"/>
      <c r="C41" s="291"/>
      <c r="D41" s="291"/>
      <c r="E41" s="291"/>
      <c r="F41" s="291"/>
      <c r="G41" s="17">
        <v>32</v>
      </c>
      <c r="H41" s="24">
        <v>0</v>
      </c>
      <c r="I41" s="24">
        <v>0</v>
      </c>
    </row>
    <row r="42" spans="1:9" ht="25.95" customHeight="1" x14ac:dyDescent="0.25">
      <c r="A42" s="292" t="s">
        <v>407</v>
      </c>
      <c r="B42" s="292"/>
      <c r="C42" s="292"/>
      <c r="D42" s="292"/>
      <c r="E42" s="292"/>
      <c r="F42" s="292"/>
      <c r="G42" s="57">
        <v>33</v>
      </c>
      <c r="H42" s="61">
        <f>H41+H40+H39+H38</f>
        <v>0</v>
      </c>
      <c r="I42" s="61">
        <f>I41+I40+I39+I38</f>
        <v>0</v>
      </c>
    </row>
    <row r="43" spans="1:9" ht="24.6" customHeight="1" x14ac:dyDescent="0.25">
      <c r="A43" s="291" t="s">
        <v>239</v>
      </c>
      <c r="B43" s="291"/>
      <c r="C43" s="291"/>
      <c r="D43" s="291"/>
      <c r="E43" s="291"/>
      <c r="F43" s="291"/>
      <c r="G43" s="17">
        <v>34</v>
      </c>
      <c r="H43" s="24">
        <v>0</v>
      </c>
      <c r="I43" s="24">
        <v>0</v>
      </c>
    </row>
    <row r="44" spans="1:9" ht="12.75" customHeight="1" x14ac:dyDescent="0.25">
      <c r="A44" s="291" t="s">
        <v>240</v>
      </c>
      <c r="B44" s="291"/>
      <c r="C44" s="291"/>
      <c r="D44" s="291"/>
      <c r="E44" s="291"/>
      <c r="F44" s="291"/>
      <c r="G44" s="17">
        <v>35</v>
      </c>
      <c r="H44" s="24">
        <v>0</v>
      </c>
      <c r="I44" s="24">
        <v>0</v>
      </c>
    </row>
    <row r="45" spans="1:9" ht="12.75" customHeight="1" x14ac:dyDescent="0.25">
      <c r="A45" s="291" t="s">
        <v>241</v>
      </c>
      <c r="B45" s="291"/>
      <c r="C45" s="291"/>
      <c r="D45" s="291"/>
      <c r="E45" s="291"/>
      <c r="F45" s="291"/>
      <c r="G45" s="17">
        <v>36</v>
      </c>
      <c r="H45" s="24">
        <v>0</v>
      </c>
      <c r="I45" s="24">
        <v>0</v>
      </c>
    </row>
    <row r="46" spans="1:9" ht="21" customHeight="1" x14ac:dyDescent="0.25">
      <c r="A46" s="291" t="s">
        <v>242</v>
      </c>
      <c r="B46" s="291"/>
      <c r="C46" s="291"/>
      <c r="D46" s="291"/>
      <c r="E46" s="291"/>
      <c r="F46" s="291"/>
      <c r="G46" s="17">
        <v>37</v>
      </c>
      <c r="H46" s="24">
        <v>0</v>
      </c>
      <c r="I46" s="24">
        <v>0</v>
      </c>
    </row>
    <row r="47" spans="1:9" ht="12.75" customHeight="1" x14ac:dyDescent="0.25">
      <c r="A47" s="291" t="s">
        <v>243</v>
      </c>
      <c r="B47" s="291"/>
      <c r="C47" s="291"/>
      <c r="D47" s="291"/>
      <c r="E47" s="291"/>
      <c r="F47" s="291"/>
      <c r="G47" s="17">
        <v>38</v>
      </c>
      <c r="H47" s="24">
        <v>0</v>
      </c>
      <c r="I47" s="24">
        <v>0</v>
      </c>
    </row>
    <row r="48" spans="1:9" ht="22.95" customHeight="1" x14ac:dyDescent="0.25">
      <c r="A48" s="292" t="s">
        <v>408</v>
      </c>
      <c r="B48" s="292"/>
      <c r="C48" s="292"/>
      <c r="D48" s="292"/>
      <c r="E48" s="292"/>
      <c r="F48" s="292"/>
      <c r="G48" s="57">
        <v>39</v>
      </c>
      <c r="H48" s="61">
        <f>H47+H46+H45+H44+H43</f>
        <v>0</v>
      </c>
      <c r="I48" s="61">
        <f>I47+I46+I45+I44+I43</f>
        <v>0</v>
      </c>
    </row>
    <row r="49" spans="1:9" ht="25.95" customHeight="1" x14ac:dyDescent="0.25">
      <c r="A49" s="293" t="s">
        <v>443</v>
      </c>
      <c r="B49" s="293"/>
      <c r="C49" s="293"/>
      <c r="D49" s="293"/>
      <c r="E49" s="293"/>
      <c r="F49" s="293"/>
      <c r="G49" s="57">
        <v>40</v>
      </c>
      <c r="H49" s="61">
        <f>H48+H42</f>
        <v>0</v>
      </c>
      <c r="I49" s="61">
        <f>I48+I42</f>
        <v>0</v>
      </c>
    </row>
    <row r="50" spans="1:9" ht="12.75" customHeight="1" x14ac:dyDescent="0.25">
      <c r="A50" s="286" t="s">
        <v>244</v>
      </c>
      <c r="B50" s="286"/>
      <c r="C50" s="286"/>
      <c r="D50" s="286"/>
      <c r="E50" s="286"/>
      <c r="F50" s="286"/>
      <c r="G50" s="17">
        <v>41</v>
      </c>
      <c r="H50" s="24">
        <v>0</v>
      </c>
      <c r="I50" s="24">
        <v>0</v>
      </c>
    </row>
    <row r="51" spans="1:9" ht="25.95" customHeight="1" x14ac:dyDescent="0.25">
      <c r="A51" s="293" t="s">
        <v>409</v>
      </c>
      <c r="B51" s="293"/>
      <c r="C51" s="293"/>
      <c r="D51" s="293"/>
      <c r="E51" s="293"/>
      <c r="F51" s="293"/>
      <c r="G51" s="57">
        <v>42</v>
      </c>
      <c r="H51" s="61">
        <f>H21+H36+H49+H50</f>
        <v>0</v>
      </c>
      <c r="I51" s="61">
        <f>I21+I36+I49+I50</f>
        <v>0</v>
      </c>
    </row>
    <row r="52" spans="1:9" ht="12.75" customHeight="1" x14ac:dyDescent="0.25">
      <c r="A52" s="297" t="s">
        <v>218</v>
      </c>
      <c r="B52" s="297"/>
      <c r="C52" s="297"/>
      <c r="D52" s="297"/>
      <c r="E52" s="297"/>
      <c r="F52" s="297"/>
      <c r="G52" s="17">
        <v>43</v>
      </c>
      <c r="H52" s="24">
        <v>0</v>
      </c>
      <c r="I52" s="24">
        <v>0</v>
      </c>
    </row>
    <row r="53" spans="1:9" ht="31.95" customHeight="1" x14ac:dyDescent="0.25">
      <c r="A53" s="290" t="s">
        <v>410</v>
      </c>
      <c r="B53" s="290"/>
      <c r="C53" s="290"/>
      <c r="D53" s="290"/>
      <c r="E53" s="290"/>
      <c r="F53" s="29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pane xSplit="7" ySplit="6" topLeftCell="R34" activePane="bottomRight" state="frozen"/>
      <selection pane="topRight" activeCell="H1" sqref="H1"/>
      <selection pane="bottomLeft" activeCell="A7" sqref="A7"/>
      <selection pane="bottomRight" activeCell="V39" sqref="V3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5" t="s">
        <v>245</v>
      </c>
      <c r="B1" s="326"/>
      <c r="C1" s="326"/>
      <c r="D1" s="326"/>
      <c r="E1" s="326"/>
      <c r="F1" s="326"/>
      <c r="G1" s="326"/>
      <c r="H1" s="326"/>
      <c r="I1" s="326"/>
      <c r="J1" s="326"/>
      <c r="K1" s="26"/>
    </row>
    <row r="2" spans="1:25" ht="15.6" x14ac:dyDescent="0.25">
      <c r="A2" s="2"/>
      <c r="B2" s="3"/>
      <c r="C2" s="327" t="s">
        <v>246</v>
      </c>
      <c r="D2" s="327"/>
      <c r="E2" s="9">
        <v>45292</v>
      </c>
      <c r="F2" s="4" t="s">
        <v>0</v>
      </c>
      <c r="G2" s="9">
        <v>45382</v>
      </c>
      <c r="H2" s="27"/>
      <c r="I2" s="27"/>
      <c r="J2" s="27"/>
      <c r="K2" s="26"/>
      <c r="X2" s="28" t="s">
        <v>446</v>
      </c>
    </row>
    <row r="3" spans="1:25" ht="13.5" customHeight="1" thickBot="1" x14ac:dyDescent="0.3">
      <c r="A3" s="328" t="s">
        <v>247</v>
      </c>
      <c r="B3" s="329"/>
      <c r="C3" s="329"/>
      <c r="D3" s="329"/>
      <c r="E3" s="329"/>
      <c r="F3" s="329"/>
      <c r="G3" s="332" t="s">
        <v>3</v>
      </c>
      <c r="H3" s="316" t="s">
        <v>248</v>
      </c>
      <c r="I3" s="316"/>
      <c r="J3" s="316"/>
      <c r="K3" s="316"/>
      <c r="L3" s="316"/>
      <c r="M3" s="316"/>
      <c r="N3" s="316"/>
      <c r="O3" s="316"/>
      <c r="P3" s="316"/>
      <c r="Q3" s="316"/>
      <c r="R3" s="316"/>
      <c r="S3" s="316"/>
      <c r="T3" s="316"/>
      <c r="U3" s="316"/>
      <c r="V3" s="316"/>
      <c r="W3" s="316"/>
      <c r="X3" s="316" t="s">
        <v>249</v>
      </c>
      <c r="Y3" s="318" t="s">
        <v>250</v>
      </c>
    </row>
    <row r="4" spans="1:25" ht="82.2" thickBot="1" x14ac:dyDescent="0.3">
      <c r="A4" s="330"/>
      <c r="B4" s="331"/>
      <c r="C4" s="331"/>
      <c r="D4" s="331"/>
      <c r="E4" s="331"/>
      <c r="F4" s="331"/>
      <c r="G4" s="33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17"/>
      <c r="Y4" s="319"/>
    </row>
    <row r="5" spans="1:25" ht="20.399999999999999" x14ac:dyDescent="0.25">
      <c r="A5" s="320">
        <v>1</v>
      </c>
      <c r="B5" s="321"/>
      <c r="C5" s="321"/>
      <c r="D5" s="321"/>
      <c r="E5" s="321"/>
      <c r="F5" s="32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2" t="s">
        <v>264</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5">
      <c r="A7" s="314" t="s">
        <v>298</v>
      </c>
      <c r="B7" s="314"/>
      <c r="C7" s="314"/>
      <c r="D7" s="314"/>
      <c r="E7" s="314"/>
      <c r="F7" s="314"/>
      <c r="G7" s="6">
        <v>1</v>
      </c>
      <c r="H7" s="33">
        <v>48570928</v>
      </c>
      <c r="I7" s="33">
        <v>149</v>
      </c>
      <c r="J7" s="33">
        <v>0</v>
      </c>
      <c r="K7" s="33">
        <v>0</v>
      </c>
      <c r="L7" s="33">
        <v>0</v>
      </c>
      <c r="M7" s="33">
        <v>0</v>
      </c>
      <c r="N7" s="33">
        <v>526</v>
      </c>
      <c r="O7" s="33">
        <v>0</v>
      </c>
      <c r="P7" s="33">
        <v>0</v>
      </c>
      <c r="Q7" s="33">
        <v>0</v>
      </c>
      <c r="R7" s="33">
        <v>0</v>
      </c>
      <c r="S7" s="33">
        <v>0</v>
      </c>
      <c r="T7" s="33">
        <v>0</v>
      </c>
      <c r="U7" s="33">
        <v>-1445653</v>
      </c>
      <c r="V7" s="33">
        <v>-1272925</v>
      </c>
      <c r="W7" s="34">
        <f>H7+I7+J7+K7-L7+M7+N7+O7+P7+Q7+R7+U7+V7+S7+T7</f>
        <v>45853025</v>
      </c>
      <c r="X7" s="33">
        <v>0</v>
      </c>
      <c r="Y7" s="34">
        <f>W7+X7</f>
        <v>45853025</v>
      </c>
    </row>
    <row r="8" spans="1:25" x14ac:dyDescent="0.25">
      <c r="A8" s="309" t="s">
        <v>265</v>
      </c>
      <c r="B8" s="309"/>
      <c r="C8" s="309"/>
      <c r="D8" s="309"/>
      <c r="E8" s="309"/>
      <c r="F8" s="30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09" t="s">
        <v>266</v>
      </c>
      <c r="B9" s="309"/>
      <c r="C9" s="309"/>
      <c r="D9" s="309"/>
      <c r="E9" s="309"/>
      <c r="F9" s="30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15" t="s">
        <v>299</v>
      </c>
      <c r="B10" s="315"/>
      <c r="C10" s="315"/>
      <c r="D10" s="315"/>
      <c r="E10" s="315"/>
      <c r="F10" s="315"/>
      <c r="G10" s="7">
        <v>4</v>
      </c>
      <c r="H10" s="34">
        <f>H7+H8+H9</f>
        <v>48570928</v>
      </c>
      <c r="I10" s="34">
        <f t="shared" ref="I10:Y10" si="2">I7+I8+I9</f>
        <v>149</v>
      </c>
      <c r="J10" s="34">
        <f t="shared" si="2"/>
        <v>0</v>
      </c>
      <c r="K10" s="34">
        <f>K7+K8+K9</f>
        <v>0</v>
      </c>
      <c r="L10" s="34">
        <f t="shared" si="2"/>
        <v>0</v>
      </c>
      <c r="M10" s="34">
        <f t="shared" si="2"/>
        <v>0</v>
      </c>
      <c r="N10" s="34">
        <f t="shared" si="2"/>
        <v>526</v>
      </c>
      <c r="O10" s="34">
        <f t="shared" si="2"/>
        <v>0</v>
      </c>
      <c r="P10" s="34">
        <f t="shared" si="2"/>
        <v>0</v>
      </c>
      <c r="Q10" s="34">
        <f t="shared" si="2"/>
        <v>0</v>
      </c>
      <c r="R10" s="34">
        <f t="shared" si="2"/>
        <v>0</v>
      </c>
      <c r="S10" s="34">
        <f t="shared" si="2"/>
        <v>0</v>
      </c>
      <c r="T10" s="34">
        <f t="shared" si="2"/>
        <v>0</v>
      </c>
      <c r="U10" s="34">
        <f t="shared" si="2"/>
        <v>-1445653</v>
      </c>
      <c r="V10" s="34">
        <f t="shared" si="2"/>
        <v>-1272925</v>
      </c>
      <c r="W10" s="34">
        <f t="shared" si="2"/>
        <v>45853025</v>
      </c>
      <c r="X10" s="34">
        <f t="shared" si="2"/>
        <v>0</v>
      </c>
      <c r="Y10" s="34">
        <f t="shared" si="2"/>
        <v>45853025</v>
      </c>
    </row>
    <row r="11" spans="1:25" x14ac:dyDescent="0.25">
      <c r="A11" s="309" t="s">
        <v>267</v>
      </c>
      <c r="B11" s="309"/>
      <c r="C11" s="309"/>
      <c r="D11" s="309"/>
      <c r="E11" s="309"/>
      <c r="F11" s="309"/>
      <c r="G11" s="6">
        <v>5</v>
      </c>
      <c r="H11" s="35">
        <v>0</v>
      </c>
      <c r="I11" s="35">
        <v>0</v>
      </c>
      <c r="J11" s="35">
        <v>0</v>
      </c>
      <c r="K11" s="35">
        <v>0</v>
      </c>
      <c r="L11" s="35">
        <v>0</v>
      </c>
      <c r="M11" s="35">
        <v>0</v>
      </c>
      <c r="N11" s="35">
        <v>0</v>
      </c>
      <c r="O11" s="35">
        <v>0</v>
      </c>
      <c r="P11" s="35">
        <v>0</v>
      </c>
      <c r="Q11" s="35">
        <v>0</v>
      </c>
      <c r="R11" s="35">
        <v>0</v>
      </c>
      <c r="S11" s="33">
        <v>0</v>
      </c>
      <c r="T11" s="33">
        <v>0</v>
      </c>
      <c r="U11" s="35">
        <v>0</v>
      </c>
      <c r="V11" s="33">
        <v>-1420680</v>
      </c>
      <c r="W11" s="34">
        <f t="shared" ref="W11:W29" si="3">H11+I11+J11+K11-L11+M11+N11+O11+P11+Q11+R11+U11+V11+S11+T11</f>
        <v>-1420680</v>
      </c>
      <c r="X11" s="33">
        <v>0</v>
      </c>
      <c r="Y11" s="34">
        <f t="shared" ref="Y11:Y29" si="4">W11+X11</f>
        <v>-1420680</v>
      </c>
    </row>
    <row r="12" spans="1:25" x14ac:dyDescent="0.25">
      <c r="A12" s="309" t="s">
        <v>268</v>
      </c>
      <c r="B12" s="309"/>
      <c r="C12" s="309"/>
      <c r="D12" s="309"/>
      <c r="E12" s="309"/>
      <c r="F12" s="30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09" t="s">
        <v>269</v>
      </c>
      <c r="B13" s="309"/>
      <c r="C13" s="309"/>
      <c r="D13" s="309"/>
      <c r="E13" s="309"/>
      <c r="F13" s="30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09" t="s">
        <v>417</v>
      </c>
      <c r="B14" s="309"/>
      <c r="C14" s="309"/>
      <c r="D14" s="309"/>
      <c r="E14" s="309"/>
      <c r="F14" s="30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09" t="s">
        <v>270</v>
      </c>
      <c r="B15" s="309"/>
      <c r="C15" s="309"/>
      <c r="D15" s="309"/>
      <c r="E15" s="309"/>
      <c r="F15" s="30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09" t="s">
        <v>271</v>
      </c>
      <c r="B16" s="309"/>
      <c r="C16" s="309"/>
      <c r="D16" s="309"/>
      <c r="E16" s="309"/>
      <c r="F16" s="30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09" t="s">
        <v>272</v>
      </c>
      <c r="B17" s="309"/>
      <c r="C17" s="309"/>
      <c r="D17" s="309"/>
      <c r="E17" s="309"/>
      <c r="F17" s="30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09" t="s">
        <v>273</v>
      </c>
      <c r="B18" s="309"/>
      <c r="C18" s="309"/>
      <c r="D18" s="309"/>
      <c r="E18" s="309"/>
      <c r="F18" s="30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09" t="s">
        <v>274</v>
      </c>
      <c r="B19" s="309"/>
      <c r="C19" s="309"/>
      <c r="D19" s="309"/>
      <c r="E19" s="309"/>
      <c r="F19" s="30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09" t="s">
        <v>275</v>
      </c>
      <c r="B20" s="309"/>
      <c r="C20" s="309"/>
      <c r="D20" s="309"/>
      <c r="E20" s="309"/>
      <c r="F20" s="30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09" t="s">
        <v>418</v>
      </c>
      <c r="B21" s="309"/>
      <c r="C21" s="309"/>
      <c r="D21" s="309"/>
      <c r="E21" s="309"/>
      <c r="F21" s="30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09" t="s">
        <v>419</v>
      </c>
      <c r="B22" s="309"/>
      <c r="C22" s="309"/>
      <c r="D22" s="309"/>
      <c r="E22" s="309"/>
      <c r="F22" s="30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09" t="s">
        <v>420</v>
      </c>
      <c r="B23" s="309"/>
      <c r="C23" s="309"/>
      <c r="D23" s="309"/>
      <c r="E23" s="309"/>
      <c r="F23" s="30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09" t="s">
        <v>276</v>
      </c>
      <c r="B24" s="309"/>
      <c r="C24" s="309"/>
      <c r="D24" s="309"/>
      <c r="E24" s="309"/>
      <c r="F24" s="30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09" t="s">
        <v>421</v>
      </c>
      <c r="B25" s="309"/>
      <c r="C25" s="309"/>
      <c r="D25" s="309"/>
      <c r="E25" s="309"/>
      <c r="F25" s="309"/>
      <c r="G25" s="6">
        <v>19</v>
      </c>
      <c r="H25" s="33">
        <v>8044129</v>
      </c>
      <c r="I25" s="33">
        <v>0</v>
      </c>
      <c r="J25" s="33">
        <v>0</v>
      </c>
      <c r="K25" s="33">
        <v>0</v>
      </c>
      <c r="L25" s="33">
        <v>0</v>
      </c>
      <c r="M25" s="33">
        <v>0</v>
      </c>
      <c r="N25" s="33">
        <v>0</v>
      </c>
      <c r="O25" s="33">
        <v>0</v>
      </c>
      <c r="P25" s="33">
        <v>0</v>
      </c>
      <c r="Q25" s="33">
        <v>0</v>
      </c>
      <c r="R25" s="33">
        <v>0</v>
      </c>
      <c r="S25" s="33">
        <v>0</v>
      </c>
      <c r="T25" s="33">
        <v>0</v>
      </c>
      <c r="U25" s="33">
        <v>0</v>
      </c>
      <c r="V25" s="33">
        <v>0</v>
      </c>
      <c r="W25" s="34">
        <f t="shared" si="3"/>
        <v>8044129</v>
      </c>
      <c r="X25" s="33">
        <v>0</v>
      </c>
      <c r="Y25" s="34">
        <f t="shared" si="4"/>
        <v>8044129</v>
      </c>
    </row>
    <row r="26" spans="1:25" ht="12.75" customHeight="1" x14ac:dyDescent="0.25">
      <c r="A26" s="309" t="s">
        <v>429</v>
      </c>
      <c r="B26" s="309"/>
      <c r="C26" s="309"/>
      <c r="D26" s="309"/>
      <c r="E26" s="309"/>
      <c r="F26" s="30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09" t="s">
        <v>422</v>
      </c>
      <c r="B27" s="309"/>
      <c r="C27" s="309"/>
      <c r="D27" s="309"/>
      <c r="E27" s="309"/>
      <c r="F27" s="30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09" t="s">
        <v>423</v>
      </c>
      <c r="B28" s="309"/>
      <c r="C28" s="309"/>
      <c r="D28" s="309"/>
      <c r="E28" s="309"/>
      <c r="F28" s="309"/>
      <c r="G28" s="6">
        <v>22</v>
      </c>
      <c r="H28" s="33">
        <v>0</v>
      </c>
      <c r="I28" s="33">
        <v>0</v>
      </c>
      <c r="J28" s="33">
        <v>0</v>
      </c>
      <c r="K28" s="33">
        <v>0</v>
      </c>
      <c r="L28" s="33">
        <v>0</v>
      </c>
      <c r="M28" s="33">
        <v>0</v>
      </c>
      <c r="N28" s="33">
        <v>-526</v>
      </c>
      <c r="O28" s="33">
        <v>0</v>
      </c>
      <c r="P28" s="33">
        <v>0</v>
      </c>
      <c r="Q28" s="33">
        <v>0</v>
      </c>
      <c r="R28" s="33">
        <v>0</v>
      </c>
      <c r="S28" s="33">
        <v>0</v>
      </c>
      <c r="T28" s="33">
        <v>0</v>
      </c>
      <c r="U28" s="33">
        <v>-1272399</v>
      </c>
      <c r="V28" s="33">
        <v>1272925</v>
      </c>
      <c r="W28" s="34">
        <f t="shared" si="3"/>
        <v>0</v>
      </c>
      <c r="X28" s="33">
        <v>0</v>
      </c>
      <c r="Y28" s="34">
        <f t="shared" si="4"/>
        <v>0</v>
      </c>
    </row>
    <row r="29" spans="1:25" ht="12.75" customHeight="1" x14ac:dyDescent="0.25">
      <c r="A29" s="309" t="s">
        <v>424</v>
      </c>
      <c r="B29" s="309"/>
      <c r="C29" s="309"/>
      <c r="D29" s="309"/>
      <c r="E29" s="309"/>
      <c r="F29" s="30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10" t="s">
        <v>425</v>
      </c>
      <c r="B30" s="310"/>
      <c r="C30" s="310"/>
      <c r="D30" s="310"/>
      <c r="E30" s="310"/>
      <c r="F30" s="310"/>
      <c r="G30" s="8">
        <v>24</v>
      </c>
      <c r="H30" s="36">
        <f>SUM(H10:H29)</f>
        <v>56615057</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-2718052</v>
      </c>
      <c r="V30" s="36">
        <f t="shared" si="5"/>
        <v>-1420680</v>
      </c>
      <c r="W30" s="36">
        <f t="shared" si="5"/>
        <v>52476474</v>
      </c>
      <c r="X30" s="36">
        <f t="shared" si="5"/>
        <v>0</v>
      </c>
      <c r="Y30" s="36">
        <f t="shared" si="5"/>
        <v>52476474</v>
      </c>
    </row>
    <row r="31" spans="1:25" x14ac:dyDescent="0.25">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07" t="s">
        <v>278</v>
      </c>
      <c r="B32" s="307"/>
      <c r="C32" s="307"/>
      <c r="D32" s="307"/>
      <c r="E32" s="307"/>
      <c r="F32" s="30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07" t="s">
        <v>426</v>
      </c>
      <c r="B33" s="307"/>
      <c r="C33" s="307"/>
      <c r="D33" s="307"/>
      <c r="E33" s="307"/>
      <c r="F33" s="30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-1420680</v>
      </c>
      <c r="W33" s="34">
        <f t="shared" si="8"/>
        <v>-1420680</v>
      </c>
      <c r="X33" s="34">
        <f t="shared" si="8"/>
        <v>0</v>
      </c>
      <c r="Y33" s="34">
        <f t="shared" si="8"/>
        <v>-1420680</v>
      </c>
    </row>
    <row r="34" spans="1:25" ht="30.75" customHeight="1" x14ac:dyDescent="0.25">
      <c r="A34" s="308" t="s">
        <v>427</v>
      </c>
      <c r="B34" s="308"/>
      <c r="C34" s="308"/>
      <c r="D34" s="308"/>
      <c r="E34" s="308"/>
      <c r="F34" s="308"/>
      <c r="G34" s="8">
        <v>27</v>
      </c>
      <c r="H34" s="36">
        <f>SUM(H21:H29)</f>
        <v>8044129</v>
      </c>
      <c r="I34" s="36">
        <f t="shared" ref="I34:Y34" si="10">SUM(I21:I29)</f>
        <v>0</v>
      </c>
      <c r="J34" s="36">
        <f t="shared" si="10"/>
        <v>0</v>
      </c>
      <c r="K34" s="36">
        <f t="shared" si="10"/>
        <v>0</v>
      </c>
      <c r="L34" s="36">
        <f t="shared" si="10"/>
        <v>0</v>
      </c>
      <c r="M34" s="36">
        <f t="shared" si="10"/>
        <v>0</v>
      </c>
      <c r="N34" s="36">
        <f t="shared" si="10"/>
        <v>-526</v>
      </c>
      <c r="O34" s="36">
        <f t="shared" si="10"/>
        <v>0</v>
      </c>
      <c r="P34" s="36">
        <f t="shared" si="10"/>
        <v>0</v>
      </c>
      <c r="Q34" s="36">
        <f t="shared" si="10"/>
        <v>0</v>
      </c>
      <c r="R34" s="36">
        <f t="shared" si="10"/>
        <v>0</v>
      </c>
      <c r="S34" s="36">
        <f t="shared" ref="S34:T34" si="11">SUM(S21:S29)</f>
        <v>0</v>
      </c>
      <c r="T34" s="36">
        <f t="shared" si="11"/>
        <v>0</v>
      </c>
      <c r="U34" s="36">
        <f t="shared" si="10"/>
        <v>-1272399</v>
      </c>
      <c r="V34" s="36">
        <f t="shared" si="10"/>
        <v>1272925</v>
      </c>
      <c r="W34" s="36">
        <f t="shared" si="10"/>
        <v>8044129</v>
      </c>
      <c r="X34" s="36">
        <f t="shared" si="10"/>
        <v>0</v>
      </c>
      <c r="Y34" s="36">
        <f t="shared" si="10"/>
        <v>8044129</v>
      </c>
    </row>
    <row r="35" spans="1:25" x14ac:dyDescent="0.25">
      <c r="A35" s="311"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14" t="s">
        <v>300</v>
      </c>
      <c r="B36" s="314"/>
      <c r="C36" s="314"/>
      <c r="D36" s="314"/>
      <c r="E36" s="314"/>
      <c r="F36" s="314"/>
      <c r="G36" s="6">
        <v>28</v>
      </c>
      <c r="H36" s="33">
        <f>+H30</f>
        <v>56615057</v>
      </c>
      <c r="I36" s="33">
        <f t="shared" ref="I36:V36" si="12">+I30</f>
        <v>149</v>
      </c>
      <c r="J36" s="33">
        <f t="shared" si="12"/>
        <v>0</v>
      </c>
      <c r="K36" s="33">
        <f t="shared" si="12"/>
        <v>0</v>
      </c>
      <c r="L36" s="33">
        <f t="shared" si="12"/>
        <v>0</v>
      </c>
      <c r="M36" s="33">
        <f t="shared" si="12"/>
        <v>0</v>
      </c>
      <c r="N36" s="33">
        <f t="shared" si="12"/>
        <v>0</v>
      </c>
      <c r="O36" s="33">
        <f t="shared" si="12"/>
        <v>0</v>
      </c>
      <c r="P36" s="33">
        <f t="shared" si="12"/>
        <v>0</v>
      </c>
      <c r="Q36" s="33">
        <f t="shared" si="12"/>
        <v>0</v>
      </c>
      <c r="R36" s="33">
        <f t="shared" si="12"/>
        <v>0</v>
      </c>
      <c r="S36" s="33">
        <f t="shared" si="12"/>
        <v>0</v>
      </c>
      <c r="T36" s="33">
        <f t="shared" si="12"/>
        <v>0</v>
      </c>
      <c r="U36" s="33">
        <f t="shared" si="12"/>
        <v>-2718052</v>
      </c>
      <c r="V36" s="33">
        <f t="shared" si="12"/>
        <v>-1420680</v>
      </c>
      <c r="W36" s="37">
        <f>H36+I36+J36+K36-L36+M36+N36+O36+P36+Q36+R36+U36+V36+S36+T36</f>
        <v>52476474</v>
      </c>
      <c r="X36" s="33">
        <v>0</v>
      </c>
      <c r="Y36" s="37">
        <f t="shared" ref="Y36:Y38" si="13">W36+X36</f>
        <v>52476474</v>
      </c>
    </row>
    <row r="37" spans="1:25" ht="12.75" customHeight="1" x14ac:dyDescent="0.25">
      <c r="A37" s="309" t="s">
        <v>265</v>
      </c>
      <c r="B37" s="309"/>
      <c r="C37" s="309"/>
      <c r="D37" s="309"/>
      <c r="E37" s="309"/>
      <c r="F37" s="30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309" t="s">
        <v>266</v>
      </c>
      <c r="B38" s="309"/>
      <c r="C38" s="309"/>
      <c r="D38" s="309"/>
      <c r="E38" s="309"/>
      <c r="F38" s="30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5">
      <c r="A39" s="315" t="s">
        <v>428</v>
      </c>
      <c r="B39" s="315"/>
      <c r="C39" s="315"/>
      <c r="D39" s="315"/>
      <c r="E39" s="315"/>
      <c r="F39" s="315"/>
      <c r="G39" s="7">
        <v>31</v>
      </c>
      <c r="H39" s="34">
        <f>H36+H37+H38</f>
        <v>56615057</v>
      </c>
      <c r="I39" s="34">
        <f t="shared" ref="I39:Y39" si="15">I36+I37+I38</f>
        <v>149</v>
      </c>
      <c r="J39" s="34">
        <f t="shared" si="15"/>
        <v>0</v>
      </c>
      <c r="K39" s="34">
        <f t="shared" si="15"/>
        <v>0</v>
      </c>
      <c r="L39" s="34">
        <f t="shared" si="15"/>
        <v>0</v>
      </c>
      <c r="M39" s="34">
        <f t="shared" si="15"/>
        <v>0</v>
      </c>
      <c r="N39" s="34">
        <f t="shared" si="15"/>
        <v>0</v>
      </c>
      <c r="O39" s="34">
        <f t="shared" si="15"/>
        <v>0</v>
      </c>
      <c r="P39" s="34">
        <f t="shared" si="15"/>
        <v>0</v>
      </c>
      <c r="Q39" s="34">
        <f t="shared" si="15"/>
        <v>0</v>
      </c>
      <c r="R39" s="34">
        <f t="shared" si="15"/>
        <v>0</v>
      </c>
      <c r="S39" s="34">
        <f t="shared" si="15"/>
        <v>0</v>
      </c>
      <c r="T39" s="34">
        <f t="shared" si="15"/>
        <v>0</v>
      </c>
      <c r="U39" s="34">
        <f t="shared" si="15"/>
        <v>-2718052</v>
      </c>
      <c r="V39" s="34">
        <f t="shared" si="15"/>
        <v>-1420680</v>
      </c>
      <c r="W39" s="34">
        <f t="shared" si="15"/>
        <v>52476474</v>
      </c>
      <c r="X39" s="34">
        <f t="shared" si="15"/>
        <v>0</v>
      </c>
      <c r="Y39" s="34">
        <f t="shared" si="15"/>
        <v>52476474</v>
      </c>
    </row>
    <row r="40" spans="1:25" ht="12.75" customHeight="1" x14ac:dyDescent="0.25">
      <c r="A40" s="309" t="s">
        <v>267</v>
      </c>
      <c r="B40" s="309"/>
      <c r="C40" s="309"/>
      <c r="D40" s="309"/>
      <c r="E40" s="309"/>
      <c r="F40" s="309"/>
      <c r="G40" s="6">
        <v>32</v>
      </c>
      <c r="H40" s="35">
        <v>0</v>
      </c>
      <c r="I40" s="35">
        <v>0</v>
      </c>
      <c r="J40" s="35">
        <v>0</v>
      </c>
      <c r="K40" s="35">
        <v>0</v>
      </c>
      <c r="L40" s="35">
        <v>0</v>
      </c>
      <c r="M40" s="35">
        <v>0</v>
      </c>
      <c r="N40" s="35">
        <v>0</v>
      </c>
      <c r="O40" s="35">
        <v>0</v>
      </c>
      <c r="P40" s="35">
        <v>0</v>
      </c>
      <c r="Q40" s="35">
        <v>0</v>
      </c>
      <c r="R40" s="35">
        <v>0</v>
      </c>
      <c r="S40" s="33">
        <v>0</v>
      </c>
      <c r="T40" s="33">
        <v>0</v>
      </c>
      <c r="U40" s="35">
        <v>0</v>
      </c>
      <c r="V40" s="33">
        <f>+RDG!J66</f>
        <v>-1630468</v>
      </c>
      <c r="W40" s="37">
        <f t="shared" ref="W40:W58" si="16">H40+I40+J40+K40-L40+M40+N40+O40+P40+Q40+R40+U40+V40+S40+T40</f>
        <v>-1630468</v>
      </c>
      <c r="X40" s="33">
        <v>0</v>
      </c>
      <c r="Y40" s="37">
        <f t="shared" ref="Y40:Y58" si="17">W40+X40</f>
        <v>-1630468</v>
      </c>
    </row>
    <row r="41" spans="1:25" ht="12.75" customHeight="1" x14ac:dyDescent="0.25">
      <c r="A41" s="309" t="s">
        <v>268</v>
      </c>
      <c r="B41" s="309"/>
      <c r="C41" s="309"/>
      <c r="D41" s="309"/>
      <c r="E41" s="309"/>
      <c r="F41" s="30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309" t="s">
        <v>280</v>
      </c>
      <c r="B42" s="309"/>
      <c r="C42" s="309"/>
      <c r="D42" s="309"/>
      <c r="E42" s="309"/>
      <c r="F42" s="30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5">
      <c r="A43" s="309" t="s">
        <v>417</v>
      </c>
      <c r="B43" s="309"/>
      <c r="C43" s="309"/>
      <c r="D43" s="309"/>
      <c r="E43" s="309"/>
      <c r="F43" s="30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309" t="s">
        <v>270</v>
      </c>
      <c r="B44" s="309"/>
      <c r="C44" s="309"/>
      <c r="D44" s="309"/>
      <c r="E44" s="309"/>
      <c r="F44" s="30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309" t="s">
        <v>271</v>
      </c>
      <c r="B45" s="309"/>
      <c r="C45" s="309"/>
      <c r="D45" s="309"/>
      <c r="E45" s="309"/>
      <c r="F45" s="30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309" t="s">
        <v>281</v>
      </c>
      <c r="B46" s="309"/>
      <c r="C46" s="309"/>
      <c r="D46" s="309"/>
      <c r="E46" s="309"/>
      <c r="F46" s="30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309" t="s">
        <v>273</v>
      </c>
      <c r="B47" s="309"/>
      <c r="C47" s="309"/>
      <c r="D47" s="309"/>
      <c r="E47" s="309"/>
      <c r="F47" s="30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309" t="s">
        <v>274</v>
      </c>
      <c r="B48" s="309"/>
      <c r="C48" s="309"/>
      <c r="D48" s="309"/>
      <c r="E48" s="309"/>
      <c r="F48" s="30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309" t="s">
        <v>275</v>
      </c>
      <c r="B49" s="309"/>
      <c r="C49" s="309"/>
      <c r="D49" s="309"/>
      <c r="E49" s="309"/>
      <c r="F49" s="30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309" t="s">
        <v>418</v>
      </c>
      <c r="B50" s="309"/>
      <c r="C50" s="309"/>
      <c r="D50" s="309"/>
      <c r="E50" s="309"/>
      <c r="F50" s="30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309" t="s">
        <v>419</v>
      </c>
      <c r="B51" s="309"/>
      <c r="C51" s="309"/>
      <c r="D51" s="309"/>
      <c r="E51" s="309"/>
      <c r="F51" s="30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309" t="s">
        <v>420</v>
      </c>
      <c r="B52" s="309"/>
      <c r="C52" s="309"/>
      <c r="D52" s="309"/>
      <c r="E52" s="309"/>
      <c r="F52" s="30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309" t="s">
        <v>276</v>
      </c>
      <c r="B53" s="309"/>
      <c r="C53" s="309"/>
      <c r="D53" s="309"/>
      <c r="E53" s="309"/>
      <c r="F53" s="30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309" t="s">
        <v>421</v>
      </c>
      <c r="B54" s="309"/>
      <c r="C54" s="309"/>
      <c r="D54" s="309"/>
      <c r="E54" s="309"/>
      <c r="F54" s="30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309" t="s">
        <v>429</v>
      </c>
      <c r="B55" s="309"/>
      <c r="C55" s="309"/>
      <c r="D55" s="309"/>
      <c r="E55" s="309"/>
      <c r="F55" s="30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309" t="s">
        <v>422</v>
      </c>
      <c r="B56" s="309"/>
      <c r="C56" s="309"/>
      <c r="D56" s="309"/>
      <c r="E56" s="309"/>
      <c r="F56" s="30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309" t="s">
        <v>430</v>
      </c>
      <c r="B57" s="309"/>
      <c r="C57" s="309"/>
      <c r="D57" s="309"/>
      <c r="E57" s="309"/>
      <c r="F57" s="309"/>
      <c r="G57" s="6">
        <v>49</v>
      </c>
      <c r="H57" s="33">
        <v>0</v>
      </c>
      <c r="I57" s="33">
        <v>0</v>
      </c>
      <c r="J57" s="33">
        <v>0</v>
      </c>
      <c r="K57" s="33">
        <v>0</v>
      </c>
      <c r="L57" s="33">
        <v>0</v>
      </c>
      <c r="M57" s="33">
        <v>0</v>
      </c>
      <c r="N57" s="33">
        <v>0</v>
      </c>
      <c r="O57" s="33">
        <v>0</v>
      </c>
      <c r="P57" s="33">
        <v>0</v>
      </c>
      <c r="Q57" s="33">
        <v>0</v>
      </c>
      <c r="R57" s="33">
        <v>0</v>
      </c>
      <c r="S57" s="33">
        <v>0</v>
      </c>
      <c r="T57" s="33">
        <v>0</v>
      </c>
      <c r="U57" s="33">
        <f>-V57</f>
        <v>-1420680</v>
      </c>
      <c r="V57" s="33">
        <f>-V39</f>
        <v>1420680</v>
      </c>
      <c r="W57" s="37">
        <f t="shared" si="16"/>
        <v>0</v>
      </c>
      <c r="X57" s="33">
        <v>0</v>
      </c>
      <c r="Y57" s="37">
        <f t="shared" si="17"/>
        <v>0</v>
      </c>
    </row>
    <row r="58" spans="1:25" ht="12.75" customHeight="1" x14ac:dyDescent="0.25">
      <c r="A58" s="309" t="s">
        <v>424</v>
      </c>
      <c r="B58" s="309"/>
      <c r="C58" s="309"/>
      <c r="D58" s="309"/>
      <c r="E58" s="309"/>
      <c r="F58" s="30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310" t="s">
        <v>431</v>
      </c>
      <c r="B59" s="310"/>
      <c r="C59" s="310"/>
      <c r="D59" s="310"/>
      <c r="E59" s="310"/>
      <c r="F59" s="310"/>
      <c r="G59" s="8">
        <v>51</v>
      </c>
      <c r="H59" s="36">
        <f>SUM(H39:H58)</f>
        <v>56615057</v>
      </c>
      <c r="I59" s="36">
        <f t="shared" ref="I59:Y59" si="18">SUM(I39:I58)</f>
        <v>149</v>
      </c>
      <c r="J59" s="36">
        <f t="shared" si="18"/>
        <v>0</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-4138732</v>
      </c>
      <c r="V59" s="36">
        <f t="shared" si="18"/>
        <v>-1630468</v>
      </c>
      <c r="W59" s="36">
        <f t="shared" si="18"/>
        <v>50846006</v>
      </c>
      <c r="X59" s="36">
        <f t="shared" si="18"/>
        <v>0</v>
      </c>
      <c r="Y59" s="36">
        <f t="shared" si="18"/>
        <v>50846006</v>
      </c>
    </row>
    <row r="60" spans="1:25" x14ac:dyDescent="0.25">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07" t="s">
        <v>432</v>
      </c>
      <c r="B61" s="307"/>
      <c r="C61" s="307"/>
      <c r="D61" s="307"/>
      <c r="E61" s="307"/>
      <c r="F61" s="30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5">
      <c r="A62" s="307" t="s">
        <v>433</v>
      </c>
      <c r="B62" s="307"/>
      <c r="C62" s="307"/>
      <c r="D62" s="307"/>
      <c r="E62" s="307"/>
      <c r="F62" s="30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-1630468</v>
      </c>
      <c r="W62" s="37">
        <f t="shared" si="21"/>
        <v>-1630468</v>
      </c>
      <c r="X62" s="37">
        <f t="shared" si="21"/>
        <v>0</v>
      </c>
      <c r="Y62" s="37">
        <f t="shared" si="21"/>
        <v>-1630468</v>
      </c>
    </row>
    <row r="63" spans="1:25" ht="29.25" customHeight="1" x14ac:dyDescent="0.25">
      <c r="A63" s="308" t="s">
        <v>434</v>
      </c>
      <c r="B63" s="308"/>
      <c r="C63" s="308"/>
      <c r="D63" s="308"/>
      <c r="E63" s="308"/>
      <c r="F63" s="308"/>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-1420680</v>
      </c>
      <c r="V63" s="38">
        <f t="shared" si="23"/>
        <v>1420680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64"/>
  <sheetViews>
    <sheetView showGridLines="0" view="pageBreakPreview" zoomScale="90" zoomScaleNormal="90" zoomScaleSheetLayoutView="90" workbookViewId="0">
      <selection activeCell="B109" sqref="B109"/>
    </sheetView>
  </sheetViews>
  <sheetFormatPr defaultRowHeight="11.4" x14ac:dyDescent="0.2"/>
  <cols>
    <col min="1" max="1" width="67.77734375" style="156" customWidth="1"/>
    <col min="2" max="2" width="13.6640625" style="156" customWidth="1"/>
    <col min="3" max="3" width="13.109375" style="156" customWidth="1"/>
    <col min="4" max="4" width="15.33203125" style="156" customWidth="1"/>
    <col min="5" max="16384" width="8.88671875" style="156"/>
  </cols>
  <sheetData>
    <row r="1" spans="1:4" ht="12" x14ac:dyDescent="0.25">
      <c r="A1" s="155" t="s">
        <v>465</v>
      </c>
    </row>
    <row r="2" spans="1:4" x14ac:dyDescent="0.2">
      <c r="A2" s="156" t="s">
        <v>466</v>
      </c>
    </row>
    <row r="3" spans="1:4" x14ac:dyDescent="0.2">
      <c r="A3" s="156" t="s">
        <v>467</v>
      </c>
    </row>
    <row r="4" spans="1:4" x14ac:dyDescent="0.2">
      <c r="A4" s="156" t="s">
        <v>468</v>
      </c>
    </row>
    <row r="8" spans="1:4" ht="12" x14ac:dyDescent="0.2">
      <c r="A8" s="125" t="s">
        <v>562</v>
      </c>
      <c r="B8" s="157"/>
      <c r="C8" s="157"/>
      <c r="D8" s="157"/>
    </row>
    <row r="9" spans="1:4" x14ac:dyDescent="0.2">
      <c r="A9" s="126"/>
      <c r="B9" s="157"/>
      <c r="C9" s="157"/>
      <c r="D9" s="157"/>
    </row>
    <row r="10" spans="1:4" x14ac:dyDescent="0.2">
      <c r="A10" s="127"/>
      <c r="B10" s="157"/>
      <c r="C10" s="157"/>
      <c r="D10" s="157"/>
    </row>
    <row r="11" spans="1:4" ht="45.6" x14ac:dyDescent="0.2">
      <c r="A11" s="127" t="s">
        <v>551</v>
      </c>
      <c r="B11" s="157"/>
      <c r="C11" s="157"/>
      <c r="D11" s="157"/>
    </row>
    <row r="12" spans="1:4" x14ac:dyDescent="0.2">
      <c r="A12" s="127"/>
      <c r="B12" s="157"/>
      <c r="C12" s="157"/>
      <c r="D12" s="157"/>
    </row>
    <row r="13" spans="1:4" ht="57" x14ac:dyDescent="0.2">
      <c r="A13" s="127" t="s">
        <v>566</v>
      </c>
      <c r="B13" s="157"/>
      <c r="C13" s="157"/>
      <c r="D13" s="157"/>
    </row>
    <row r="14" spans="1:4" x14ac:dyDescent="0.2">
      <c r="A14" s="127"/>
      <c r="B14" s="157"/>
      <c r="C14" s="157"/>
      <c r="D14" s="157"/>
    </row>
    <row r="15" spans="1:4" ht="12" x14ac:dyDescent="0.2">
      <c r="A15" s="128" t="s">
        <v>473</v>
      </c>
      <c r="B15" s="157"/>
      <c r="C15" s="157"/>
      <c r="D15" s="157"/>
    </row>
    <row r="16" spans="1:4" x14ac:dyDescent="0.2">
      <c r="A16" s="127"/>
      <c r="B16" s="157"/>
      <c r="C16" s="157"/>
      <c r="D16" s="157"/>
    </row>
    <row r="17" spans="1:4" x14ac:dyDescent="0.2">
      <c r="A17" s="127" t="s">
        <v>474</v>
      </c>
      <c r="B17" s="157"/>
      <c r="C17" s="157"/>
      <c r="D17" s="157"/>
    </row>
    <row r="18" spans="1:4" x14ac:dyDescent="0.2">
      <c r="A18" s="127" t="s">
        <v>475</v>
      </c>
      <c r="B18" s="157"/>
      <c r="C18" s="157"/>
      <c r="D18" s="157"/>
    </row>
    <row r="19" spans="1:4" x14ac:dyDescent="0.2">
      <c r="A19" s="127"/>
      <c r="B19" s="157"/>
      <c r="C19" s="157"/>
      <c r="D19" s="157"/>
    </row>
    <row r="20" spans="1:4" x14ac:dyDescent="0.2">
      <c r="A20" s="127" t="s">
        <v>476</v>
      </c>
      <c r="B20" s="157"/>
      <c r="C20" s="157"/>
      <c r="D20" s="157"/>
    </row>
    <row r="21" spans="1:4" x14ac:dyDescent="0.2">
      <c r="A21" s="127" t="s">
        <v>477</v>
      </c>
      <c r="B21" s="157"/>
      <c r="C21" s="157"/>
      <c r="D21" s="157"/>
    </row>
    <row r="22" spans="1:4" x14ac:dyDescent="0.2">
      <c r="A22" s="127" t="s">
        <v>478</v>
      </c>
      <c r="B22" s="157"/>
      <c r="C22" s="157"/>
      <c r="D22" s="157"/>
    </row>
    <row r="23" spans="1:4" x14ac:dyDescent="0.2">
      <c r="A23" s="127" t="s">
        <v>479</v>
      </c>
      <c r="B23" s="157"/>
      <c r="C23" s="157"/>
      <c r="D23" s="157"/>
    </row>
    <row r="24" spans="1:4" x14ac:dyDescent="0.2">
      <c r="A24" s="127" t="s">
        <v>567</v>
      </c>
      <c r="B24" s="157"/>
      <c r="C24" s="157"/>
      <c r="D24" s="157"/>
    </row>
    <row r="25" spans="1:4" x14ac:dyDescent="0.2">
      <c r="A25" s="127"/>
      <c r="B25" s="157"/>
      <c r="C25" s="157"/>
      <c r="D25" s="157"/>
    </row>
    <row r="26" spans="1:4" x14ac:dyDescent="0.2">
      <c r="A26" s="127"/>
      <c r="B26" s="157"/>
      <c r="C26" s="157"/>
      <c r="D26" s="157"/>
    </row>
    <row r="27" spans="1:4" ht="12" x14ac:dyDescent="0.2">
      <c r="A27" s="128" t="s">
        <v>480</v>
      </c>
      <c r="B27" s="157"/>
      <c r="C27" s="157"/>
      <c r="D27" s="157"/>
    </row>
    <row r="28" spans="1:4" x14ac:dyDescent="0.2">
      <c r="A28" s="127"/>
      <c r="B28" s="157"/>
      <c r="C28" s="157"/>
      <c r="D28" s="157"/>
    </row>
    <row r="29" spans="1:4" x14ac:dyDescent="0.2">
      <c r="A29" s="127" t="s">
        <v>481</v>
      </c>
      <c r="B29" s="157"/>
      <c r="C29" s="157"/>
      <c r="D29" s="157"/>
    </row>
    <row r="30" spans="1:4" ht="12" thickBot="1" x14ac:dyDescent="0.25">
      <c r="A30" s="127"/>
      <c r="B30" s="157"/>
      <c r="C30" s="157"/>
      <c r="D30" s="157"/>
    </row>
    <row r="31" spans="1:4" ht="12.6" thickBot="1" x14ac:dyDescent="0.25">
      <c r="A31" s="129"/>
      <c r="B31" s="130">
        <v>45291</v>
      </c>
      <c r="C31" s="130">
        <v>45382</v>
      </c>
      <c r="D31" s="157"/>
    </row>
    <row r="32" spans="1:4" ht="12" thickBot="1" x14ac:dyDescent="0.25">
      <c r="A32" s="131" t="s">
        <v>482</v>
      </c>
      <c r="B32" s="132">
        <v>0.77780000000000005</v>
      </c>
      <c r="C32" s="132">
        <v>0.77780000000000005</v>
      </c>
      <c r="D32" s="157"/>
    </row>
    <row r="33" spans="1:8" ht="12" thickBot="1" x14ac:dyDescent="0.25">
      <c r="A33" s="133" t="s">
        <v>483</v>
      </c>
      <c r="B33" s="132">
        <v>0.2</v>
      </c>
      <c r="C33" s="132">
        <v>0.2</v>
      </c>
      <c r="D33" s="157"/>
    </row>
    <row r="34" spans="1:8" ht="12" thickBot="1" x14ac:dyDescent="0.25">
      <c r="A34" s="133" t="s">
        <v>484</v>
      </c>
      <c r="B34" s="132">
        <v>2.2200000000000001E-2</v>
      </c>
      <c r="C34" s="132">
        <v>2.2200000000000001E-2</v>
      </c>
      <c r="D34" s="157"/>
    </row>
    <row r="35" spans="1:8" ht="12.6" thickBot="1" x14ac:dyDescent="0.25">
      <c r="A35" s="134" t="s">
        <v>485</v>
      </c>
      <c r="B35" s="135">
        <v>1</v>
      </c>
      <c r="C35" s="135">
        <v>1</v>
      </c>
      <c r="D35" s="157"/>
    </row>
    <row r="36" spans="1:8" x14ac:dyDescent="0.2">
      <c r="A36" s="127"/>
      <c r="B36" s="157"/>
      <c r="C36" s="157"/>
      <c r="D36" s="157"/>
    </row>
    <row r="37" spans="1:8" ht="45.6" x14ac:dyDescent="0.2">
      <c r="A37" s="127" t="s">
        <v>568</v>
      </c>
      <c r="B37" s="157"/>
      <c r="C37" s="157"/>
      <c r="D37" s="157"/>
    </row>
    <row r="38" spans="1:8" x14ac:dyDescent="0.2">
      <c r="A38" s="127"/>
      <c r="B38" s="157"/>
      <c r="C38" s="157"/>
      <c r="D38" s="157"/>
    </row>
    <row r="39" spans="1:8" x14ac:dyDescent="0.2">
      <c r="A39" s="127"/>
      <c r="B39" s="157"/>
      <c r="C39" s="157"/>
      <c r="D39" s="157"/>
    </row>
    <row r="40" spans="1:8" ht="12" x14ac:dyDescent="0.2">
      <c r="A40" s="128" t="s">
        <v>554</v>
      </c>
      <c r="B40" s="157"/>
      <c r="C40" s="157"/>
      <c r="D40" s="157"/>
    </row>
    <row r="41" spans="1:8" x14ac:dyDescent="0.2">
      <c r="A41" s="127"/>
      <c r="B41" s="157"/>
      <c r="C41" s="157"/>
      <c r="D41" s="157"/>
    </row>
    <row r="42" spans="1:8" ht="22.8" x14ac:dyDescent="0.2">
      <c r="A42" s="127" t="s">
        <v>486</v>
      </c>
      <c r="B42" s="157"/>
      <c r="C42" s="157"/>
      <c r="D42" s="157"/>
    </row>
    <row r="43" spans="1:8" ht="75.599999999999994" customHeight="1" x14ac:dyDescent="0.2">
      <c r="A43" s="127" t="s">
        <v>569</v>
      </c>
      <c r="B43" s="157"/>
      <c r="C43" s="157"/>
      <c r="D43" s="157"/>
    </row>
    <row r="44" spans="1:8" ht="45.6" x14ac:dyDescent="0.2">
      <c r="A44" s="127" t="s">
        <v>487</v>
      </c>
      <c r="B44" s="157"/>
      <c r="C44" s="157"/>
      <c r="D44" s="157"/>
    </row>
    <row r="45" spans="1:8" x14ac:dyDescent="0.2">
      <c r="A45" s="157"/>
      <c r="B45" s="157"/>
      <c r="C45" s="157"/>
      <c r="D45" s="157"/>
    </row>
    <row r="46" spans="1:8" x14ac:dyDescent="0.2">
      <c r="A46" s="136"/>
      <c r="B46" s="157"/>
      <c r="C46" s="157"/>
      <c r="D46" s="157"/>
    </row>
    <row r="47" spans="1:8" ht="12" x14ac:dyDescent="0.2">
      <c r="A47" s="125" t="s">
        <v>555</v>
      </c>
      <c r="B47" s="157"/>
      <c r="C47" s="157"/>
      <c r="D47" s="157"/>
      <c r="E47" s="157"/>
      <c r="F47" s="157"/>
      <c r="G47" s="157"/>
      <c r="H47" s="157"/>
    </row>
    <row r="48" spans="1:8" ht="12" x14ac:dyDescent="0.2">
      <c r="A48" s="125"/>
      <c r="B48" s="157"/>
      <c r="C48" s="157"/>
      <c r="D48" s="157"/>
      <c r="E48" s="157"/>
      <c r="F48" s="157"/>
      <c r="G48" s="157"/>
      <c r="H48" s="157"/>
    </row>
    <row r="49" spans="1:8" x14ac:dyDescent="0.2">
      <c r="A49" s="127"/>
      <c r="B49" s="157"/>
      <c r="C49" s="157"/>
      <c r="D49" s="157"/>
      <c r="E49" s="157"/>
      <c r="F49" s="157"/>
      <c r="G49" s="157"/>
      <c r="H49" s="157"/>
    </row>
    <row r="50" spans="1:8" ht="13.2" x14ac:dyDescent="0.25">
      <c r="A50" s="128" t="s">
        <v>489</v>
      </c>
      <c r="B50"/>
      <c r="C50"/>
      <c r="D50"/>
      <c r="E50"/>
      <c r="F50"/>
      <c r="G50"/>
      <c r="H50"/>
    </row>
    <row r="51" spans="1:8" ht="13.8" thickBot="1" x14ac:dyDescent="0.3">
      <c r="A51" s="127"/>
      <c r="B51"/>
      <c r="C51"/>
      <c r="D51"/>
      <c r="E51"/>
      <c r="F51"/>
      <c r="G51"/>
      <c r="H51"/>
    </row>
    <row r="52" spans="1:8" ht="12" customHeight="1" x14ac:dyDescent="0.2">
      <c r="A52" s="336"/>
      <c r="B52" s="338">
        <v>45291</v>
      </c>
      <c r="C52" s="334" t="s">
        <v>490</v>
      </c>
      <c r="D52" s="338">
        <v>45382</v>
      </c>
      <c r="E52" s="334" t="s">
        <v>490</v>
      </c>
      <c r="F52" s="334" t="s">
        <v>491</v>
      </c>
      <c r="G52" s="158"/>
      <c r="H52" s="158"/>
    </row>
    <row r="53" spans="1:8" ht="15" thickBot="1" x14ac:dyDescent="0.35">
      <c r="A53" s="337"/>
      <c r="B53" s="339"/>
      <c r="C53" s="335"/>
      <c r="D53" s="339"/>
      <c r="E53" s="335"/>
      <c r="F53" s="335"/>
      <c r="G53" s="159"/>
      <c r="H53" s="158"/>
    </row>
    <row r="54" spans="1:8" ht="15" thickBot="1" x14ac:dyDescent="0.25">
      <c r="A54" s="134" t="s">
        <v>492</v>
      </c>
      <c r="B54" s="138"/>
      <c r="C54" s="138"/>
      <c r="D54" s="138"/>
      <c r="E54" s="138"/>
      <c r="F54" s="138"/>
      <c r="G54" s="158"/>
      <c r="H54" s="158"/>
    </row>
    <row r="55" spans="1:8" ht="15" thickBot="1" x14ac:dyDescent="0.25">
      <c r="A55" s="133" t="s">
        <v>493</v>
      </c>
      <c r="B55" s="139">
        <v>79150</v>
      </c>
      <c r="C55" s="142">
        <f>+B55/$B$58</f>
        <v>1.5310885647009012E-3</v>
      </c>
      <c r="D55" s="139">
        <v>62130</v>
      </c>
      <c r="E55" s="142">
        <f>+D55/$D$58</f>
        <v>1.1350167143222667E-3</v>
      </c>
      <c r="F55" s="142">
        <f>+(D55-B55)/B55</f>
        <v>-0.21503474415666457</v>
      </c>
      <c r="G55" s="158"/>
      <c r="H55" s="158"/>
    </row>
    <row r="56" spans="1:8" ht="15" thickBot="1" x14ac:dyDescent="0.25">
      <c r="A56" s="131" t="s">
        <v>556</v>
      </c>
      <c r="B56" s="139">
        <v>51612299</v>
      </c>
      <c r="C56" s="142">
        <f>+B56/$B$58</f>
        <v>0.99839546174129823</v>
      </c>
      <c r="D56" s="139">
        <v>54673355</v>
      </c>
      <c r="E56" s="142">
        <f>+D56/$D$58</f>
        <v>0.99879561810839979</v>
      </c>
      <c r="F56" s="142">
        <f>+(D56-B56)/B56</f>
        <v>5.9308654319002528E-2</v>
      </c>
      <c r="G56" s="158"/>
      <c r="H56" s="158"/>
    </row>
    <row r="57" spans="1:8" ht="15" thickBot="1" x14ac:dyDescent="0.25">
      <c r="A57" s="133" t="s">
        <v>570</v>
      </c>
      <c r="B57" s="139">
        <v>3797</v>
      </c>
      <c r="C57" s="142">
        <f>+B57/$B$58</f>
        <v>7.3449694000875831E-5</v>
      </c>
      <c r="D57" s="139">
        <v>3797</v>
      </c>
      <c r="E57" s="142">
        <f>+D57/$D$58</f>
        <v>6.9365177277992061E-5</v>
      </c>
      <c r="F57" s="142">
        <f>+(D57-B57)/B57</f>
        <v>0</v>
      </c>
      <c r="G57" s="158"/>
      <c r="H57" s="158"/>
    </row>
    <row r="58" spans="1:8" ht="15" thickBot="1" x14ac:dyDescent="0.25">
      <c r="A58" s="134" t="s">
        <v>494</v>
      </c>
      <c r="B58" s="140">
        <f>+SUM(B55:B57)</f>
        <v>51695246</v>
      </c>
      <c r="C58" s="144">
        <f>+B58/B66</f>
        <v>0.86303273987892959</v>
      </c>
      <c r="D58" s="140">
        <f>+SUM(D55:D57)</f>
        <v>54739282</v>
      </c>
      <c r="E58" s="144">
        <f>+D58/D66</f>
        <v>0.89914877713833818</v>
      </c>
      <c r="F58" s="144">
        <f>+(D58-B58)/B58</f>
        <v>5.8884254076283921E-2</v>
      </c>
      <c r="G58" s="158"/>
      <c r="H58" s="158"/>
    </row>
    <row r="59" spans="1:8" ht="15" thickBot="1" x14ac:dyDescent="0.25">
      <c r="A59" s="134" t="s">
        <v>495</v>
      </c>
      <c r="B59" s="153"/>
      <c r="C59" s="153"/>
      <c r="D59" s="153"/>
      <c r="E59" s="153"/>
      <c r="F59" s="153"/>
      <c r="G59" s="158"/>
      <c r="H59" s="158"/>
    </row>
    <row r="60" spans="1:8" ht="15" thickBot="1" x14ac:dyDescent="0.25">
      <c r="A60" s="133" t="s">
        <v>496</v>
      </c>
      <c r="B60" s="139">
        <v>194906</v>
      </c>
      <c r="C60" s="142">
        <f>+B60/$B$65</f>
        <v>2.3756644860550107E-2</v>
      </c>
      <c r="D60" s="139">
        <v>213448</v>
      </c>
      <c r="E60" s="142">
        <f>+D60/$D$65</f>
        <v>3.4765091969962157E-2</v>
      </c>
      <c r="F60" s="142">
        <f>+(D60-B60)/B60</f>
        <v>9.5133038490349195E-2</v>
      </c>
      <c r="G60" s="158"/>
      <c r="H60" s="158"/>
    </row>
    <row r="61" spans="1:8" ht="15" thickBot="1" x14ac:dyDescent="0.25">
      <c r="A61" s="133" t="s">
        <v>571</v>
      </c>
      <c r="B61" s="139">
        <f>+Bilanca!H68</f>
        <v>6108</v>
      </c>
      <c r="C61" s="142">
        <f t="shared" ref="C61:C64" si="0">+B61/$B$65</f>
        <v>7.4449009680687122E-4</v>
      </c>
      <c r="D61" s="139">
        <f>+Bilanca!I68</f>
        <v>14148</v>
      </c>
      <c r="E61" s="142">
        <f t="shared" ref="E61:E64" si="1">+D61/$D$65</f>
        <v>2.3043388609451697E-3</v>
      </c>
      <c r="F61" s="142">
        <f>+(D61-B61)/B61</f>
        <v>1.3163064833005893</v>
      </c>
      <c r="G61" s="160"/>
      <c r="H61" s="158"/>
    </row>
    <row r="62" spans="1:8" ht="15" thickBot="1" x14ac:dyDescent="0.25">
      <c r="A62" s="131" t="s">
        <v>572</v>
      </c>
      <c r="B62" s="139">
        <f>+Bilanca!H53</f>
        <v>579970</v>
      </c>
      <c r="C62" s="142">
        <f t="shared" si="0"/>
        <v>7.0691211762455977E-2</v>
      </c>
      <c r="D62" s="139">
        <f>+Bilanca!I53</f>
        <v>688299</v>
      </c>
      <c r="E62" s="142">
        <f t="shared" si="1"/>
        <v>0.1121058901363938</v>
      </c>
      <c r="F62" s="142">
        <f>+(D62-B62)/B62</f>
        <v>0.18678379916202562</v>
      </c>
      <c r="G62" s="158"/>
      <c r="H62" s="158"/>
    </row>
    <row r="63" spans="1:8" ht="15" thickBot="1" x14ac:dyDescent="0.25">
      <c r="A63" s="133" t="s">
        <v>497</v>
      </c>
      <c r="B63" s="139">
        <f>+Bilanca!H70</f>
        <v>7377349</v>
      </c>
      <c r="C63" s="142">
        <f t="shared" si="0"/>
        <v>0.89920813215259898</v>
      </c>
      <c r="D63" s="139">
        <f>+Bilanca!I70</f>
        <v>5199586</v>
      </c>
      <c r="E63" s="142">
        <f t="shared" si="1"/>
        <v>0.84687645466683992</v>
      </c>
      <c r="F63" s="142">
        <f>+(D63-B63)/B63</f>
        <v>-0.29519587591694524</v>
      </c>
      <c r="G63" s="158"/>
      <c r="H63" s="158"/>
    </row>
    <row r="64" spans="1:8" ht="15" thickBot="1" x14ac:dyDescent="0.25">
      <c r="A64" s="133" t="s">
        <v>498</v>
      </c>
      <c r="B64" s="139">
        <f>+Bilanca!H71</f>
        <v>45940</v>
      </c>
      <c r="C64" s="142">
        <f t="shared" si="0"/>
        <v>5.5995211275880266E-3</v>
      </c>
      <c r="D64" s="139">
        <f>+Bilanca!I71</f>
        <v>24241</v>
      </c>
      <c r="E64" s="142">
        <f t="shared" si="1"/>
        <v>3.9482243658589102E-3</v>
      </c>
      <c r="F64" s="142">
        <f>+(D64-B64)/B64</f>
        <v>-0.47233347845015239</v>
      </c>
      <c r="G64" s="158"/>
      <c r="H64" s="158"/>
    </row>
    <row r="65" spans="1:8" ht="15" thickBot="1" x14ac:dyDescent="0.25">
      <c r="A65" s="134" t="s">
        <v>499</v>
      </c>
      <c r="B65" s="140">
        <f>+SUM(B60:B64)</f>
        <v>8204273</v>
      </c>
      <c r="C65" s="144">
        <f>+B65/B66</f>
        <v>0.13696726012107041</v>
      </c>
      <c r="D65" s="140">
        <f>+SUM(D60:D64)</f>
        <v>6139722</v>
      </c>
      <c r="E65" s="144">
        <f>+D65/D66</f>
        <v>0.1008512228616618</v>
      </c>
      <c r="F65" s="144">
        <f>+(D65-B65)/B65</f>
        <v>-0.25164338144281645</v>
      </c>
      <c r="G65" s="158"/>
      <c r="H65" s="158"/>
    </row>
    <row r="66" spans="1:8" ht="15" thickBot="1" x14ac:dyDescent="0.25">
      <c r="A66" s="134" t="s">
        <v>500</v>
      </c>
      <c r="B66" s="140">
        <f>+B58+B65</f>
        <v>59899519</v>
      </c>
      <c r="C66" s="153"/>
      <c r="D66" s="140">
        <f>+D58+D65</f>
        <v>60879004</v>
      </c>
      <c r="E66" s="153"/>
      <c r="F66" s="144">
        <f>+(D66-B66)/B66</f>
        <v>1.6352134647358355E-2</v>
      </c>
      <c r="G66" s="158"/>
      <c r="H66" s="158"/>
    </row>
    <row r="67" spans="1:8" ht="13.2" x14ac:dyDescent="0.25">
      <c r="A67" s="127"/>
      <c r="B67"/>
      <c r="C67"/>
      <c r="D67"/>
      <c r="E67"/>
      <c r="F67"/>
      <c r="G67"/>
      <c r="H67"/>
    </row>
    <row r="68" spans="1:8" ht="13.2" x14ac:dyDescent="0.25">
      <c r="A68" s="127" t="s">
        <v>501</v>
      </c>
      <c r="B68"/>
      <c r="C68"/>
      <c r="D68"/>
      <c r="E68"/>
      <c r="F68"/>
      <c r="G68"/>
      <c r="H68"/>
    </row>
    <row r="69" spans="1:8" ht="13.2" x14ac:dyDescent="0.25">
      <c r="A69" s="127"/>
      <c r="B69"/>
      <c r="C69"/>
      <c r="D69"/>
      <c r="E69"/>
      <c r="F69"/>
      <c r="G69"/>
      <c r="H69"/>
    </row>
    <row r="70" spans="1:8" ht="33.6" customHeight="1" x14ac:dyDescent="0.25">
      <c r="A70" s="127" t="s">
        <v>573</v>
      </c>
      <c r="B70"/>
      <c r="C70"/>
      <c r="D70"/>
      <c r="E70"/>
      <c r="F70"/>
      <c r="G70"/>
      <c r="H70"/>
    </row>
    <row r="71" spans="1:8" ht="85.8" customHeight="1" x14ac:dyDescent="0.25">
      <c r="A71" s="127" t="s">
        <v>574</v>
      </c>
      <c r="B71"/>
      <c r="C71"/>
      <c r="D71"/>
      <c r="E71"/>
      <c r="F71"/>
      <c r="G71"/>
      <c r="H71"/>
    </row>
    <row r="72" spans="1:8" ht="57.6" customHeight="1" x14ac:dyDescent="0.25">
      <c r="A72" s="127" t="s">
        <v>575</v>
      </c>
      <c r="B72"/>
      <c r="C72"/>
      <c r="D72"/>
      <c r="E72"/>
      <c r="F72"/>
      <c r="G72"/>
      <c r="H72"/>
    </row>
    <row r="73" spans="1:8" ht="45.6" x14ac:dyDescent="0.25">
      <c r="A73" s="127" t="s">
        <v>576</v>
      </c>
      <c r="B73"/>
      <c r="C73"/>
      <c r="D73"/>
      <c r="E73"/>
      <c r="F73"/>
      <c r="G73"/>
      <c r="H73"/>
    </row>
    <row r="74" spans="1:8" ht="13.2" x14ac:dyDescent="0.25">
      <c r="A74" s="127" t="s">
        <v>577</v>
      </c>
      <c r="B74"/>
      <c r="C74"/>
      <c r="D74"/>
      <c r="E74"/>
      <c r="F74"/>
      <c r="G74"/>
      <c r="H74"/>
    </row>
    <row r="75" spans="1:8" ht="13.2" x14ac:dyDescent="0.25">
      <c r="A75"/>
      <c r="B75"/>
      <c r="C75"/>
      <c r="D75"/>
      <c r="E75"/>
      <c r="F75"/>
      <c r="G75"/>
      <c r="H75"/>
    </row>
    <row r="76" spans="1:8" ht="13.2" x14ac:dyDescent="0.25">
      <c r="A76" s="136"/>
      <c r="B76"/>
      <c r="C76"/>
      <c r="D76"/>
      <c r="E76"/>
      <c r="F76"/>
      <c r="G76"/>
      <c r="H76"/>
    </row>
    <row r="77" spans="1:8" ht="13.2" x14ac:dyDescent="0.25">
      <c r="A77" s="128" t="s">
        <v>502</v>
      </c>
      <c r="B77"/>
      <c r="C77"/>
      <c r="D77"/>
      <c r="E77"/>
      <c r="F77"/>
      <c r="G77"/>
      <c r="H77"/>
    </row>
    <row r="78" spans="1:8" ht="13.8" thickBot="1" x14ac:dyDescent="0.3">
      <c r="A78" s="127"/>
      <c r="B78"/>
      <c r="C78"/>
      <c r="D78"/>
      <c r="E78"/>
      <c r="F78"/>
      <c r="G78"/>
      <c r="H78"/>
    </row>
    <row r="79" spans="1:8" ht="13.8" thickBot="1" x14ac:dyDescent="0.3">
      <c r="A79" s="129"/>
      <c r="B79" s="141" t="s">
        <v>578</v>
      </c>
      <c r="C79" s="141" t="s">
        <v>579</v>
      </c>
      <c r="D79" s="141" t="s">
        <v>491</v>
      </c>
      <c r="E79"/>
      <c r="F79"/>
      <c r="G79"/>
      <c r="H79"/>
    </row>
    <row r="80" spans="1:8" ht="13.8" thickBot="1" x14ac:dyDescent="0.3">
      <c r="A80" s="133" t="s">
        <v>503</v>
      </c>
      <c r="B80" s="139">
        <f>+Bilanca!H76</f>
        <v>56615057</v>
      </c>
      <c r="C80" s="139">
        <f>+Bilanca!I76</f>
        <v>56615057</v>
      </c>
      <c r="D80" s="142">
        <f>+(C80-B80)/B80</f>
        <v>0</v>
      </c>
      <c r="E80"/>
      <c r="F80"/>
      <c r="G80"/>
      <c r="H80"/>
    </row>
    <row r="81" spans="1:8" ht="13.8" thickBot="1" x14ac:dyDescent="0.3">
      <c r="A81" s="131" t="s">
        <v>580</v>
      </c>
      <c r="B81" s="143">
        <v>149</v>
      </c>
      <c r="C81" s="143">
        <v>149</v>
      </c>
      <c r="D81" s="142">
        <f>+(C81-B81)/B81</f>
        <v>0</v>
      </c>
      <c r="E81"/>
      <c r="F81"/>
      <c r="G81"/>
      <c r="H81"/>
    </row>
    <row r="82" spans="1:8" ht="13.8" thickBot="1" x14ac:dyDescent="0.3">
      <c r="A82" s="133" t="s">
        <v>504</v>
      </c>
      <c r="B82" s="139">
        <f>+Bilanca!H91+Bilanca!H94</f>
        <v>-4138732</v>
      </c>
      <c r="C82" s="139">
        <f>+Bilanca!I91+Bilanca!I94</f>
        <v>-5769201</v>
      </c>
      <c r="D82" s="142">
        <f>+(C82-B82)/B82</f>
        <v>0.39395375201873423</v>
      </c>
      <c r="E82"/>
      <c r="F82"/>
      <c r="G82"/>
      <c r="H82"/>
    </row>
    <row r="83" spans="1:8" ht="13.8" thickBot="1" x14ac:dyDescent="0.3">
      <c r="A83" s="134" t="s">
        <v>505</v>
      </c>
      <c r="B83" s="140">
        <f>+SUM(B80:B82)</f>
        <v>52476474</v>
      </c>
      <c r="C83" s="140">
        <f>+SUM(C80:C82)</f>
        <v>50846005</v>
      </c>
      <c r="D83" s="144">
        <f>+(C83-B83)/B83</f>
        <v>-3.1070475504890057E-2</v>
      </c>
      <c r="E83"/>
      <c r="F83"/>
      <c r="G83"/>
      <c r="H83"/>
    </row>
    <row r="84" spans="1:8" ht="13.2" x14ac:dyDescent="0.25">
      <c r="A84" s="127"/>
      <c r="B84"/>
      <c r="C84"/>
      <c r="D84"/>
      <c r="E84"/>
      <c r="F84"/>
      <c r="G84"/>
      <c r="H84"/>
    </row>
    <row r="85" spans="1:8" ht="52.2" customHeight="1" x14ac:dyDescent="0.25">
      <c r="A85" s="127" t="s">
        <v>506</v>
      </c>
      <c r="B85"/>
      <c r="C85"/>
      <c r="D85"/>
      <c r="E85"/>
      <c r="F85"/>
      <c r="G85"/>
      <c r="H85"/>
    </row>
    <row r="86" spans="1:8" ht="13.2" x14ac:dyDescent="0.25">
      <c r="A86" s="127"/>
      <c r="B86"/>
      <c r="C86"/>
      <c r="D86"/>
      <c r="E86"/>
      <c r="F86"/>
      <c r="G86"/>
      <c r="H86"/>
    </row>
    <row r="87" spans="1:8" ht="13.2" x14ac:dyDescent="0.25">
      <c r="A87" s="128" t="s">
        <v>507</v>
      </c>
      <c r="B87"/>
      <c r="C87"/>
      <c r="D87"/>
      <c r="E87"/>
      <c r="F87"/>
      <c r="G87"/>
      <c r="H87"/>
    </row>
    <row r="88" spans="1:8" ht="13.8" thickBot="1" x14ac:dyDescent="0.3">
      <c r="A88" s="127"/>
      <c r="B88"/>
      <c r="C88"/>
      <c r="D88"/>
      <c r="E88"/>
      <c r="F88"/>
      <c r="G88"/>
      <c r="H88"/>
    </row>
    <row r="89" spans="1:8" ht="14.4" x14ac:dyDescent="0.2">
      <c r="A89" s="340"/>
      <c r="B89" s="338">
        <v>45016</v>
      </c>
      <c r="C89" s="334" t="s">
        <v>490</v>
      </c>
      <c r="D89" s="338">
        <v>45382</v>
      </c>
      <c r="E89" s="334" t="s">
        <v>490</v>
      </c>
      <c r="F89" s="334" t="s">
        <v>491</v>
      </c>
      <c r="G89" s="158"/>
      <c r="H89" s="158"/>
    </row>
    <row r="90" spans="1:8" ht="15" thickBot="1" x14ac:dyDescent="0.35">
      <c r="A90" s="341"/>
      <c r="B90" s="339"/>
      <c r="C90" s="335"/>
      <c r="D90" s="339"/>
      <c r="E90" s="335"/>
      <c r="F90" s="335"/>
      <c r="G90" s="159"/>
      <c r="H90" s="158"/>
    </row>
    <row r="91" spans="1:8" ht="15" thickBot="1" x14ac:dyDescent="0.25">
      <c r="A91" s="133" t="s">
        <v>508</v>
      </c>
      <c r="B91" s="139">
        <v>173588</v>
      </c>
      <c r="C91" s="142">
        <f>+B91/$B$94</f>
        <v>3.5742936163974233E-2</v>
      </c>
      <c r="D91" s="139">
        <v>173588</v>
      </c>
      <c r="E91" s="142">
        <f>+D91/$D$94</f>
        <v>2.3891507440874753E-2</v>
      </c>
      <c r="F91" s="142">
        <f>+(D91-B91)/B91</f>
        <v>0</v>
      </c>
      <c r="G91" s="158"/>
      <c r="H91" s="158"/>
    </row>
    <row r="92" spans="1:8" ht="15" thickBot="1" x14ac:dyDescent="0.25">
      <c r="A92" s="133" t="s">
        <v>557</v>
      </c>
      <c r="B92" s="139">
        <v>4679728</v>
      </c>
      <c r="C92" s="142">
        <f>+B92/$B$94</f>
        <v>0.96358745517410649</v>
      </c>
      <c r="D92" s="139">
        <v>7088838</v>
      </c>
      <c r="E92" s="142">
        <f>+D92/$D$94</f>
        <v>0.97566090872730671</v>
      </c>
      <c r="F92" s="142">
        <f t="shared" ref="F92:F101" si="2">+(D92-B92)/B92</f>
        <v>0.5147970138435396</v>
      </c>
      <c r="G92" s="160"/>
      <c r="H92" s="158"/>
    </row>
    <row r="93" spans="1:8" ht="12" customHeight="1" thickBot="1" x14ac:dyDescent="0.25">
      <c r="A93" s="133" t="s">
        <v>509</v>
      </c>
      <c r="B93" s="139">
        <v>3252</v>
      </c>
      <c r="C93" s="142">
        <f>+B93/$B$94</f>
        <v>6.6960866191928124E-4</v>
      </c>
      <c r="D93" s="139">
        <v>3252</v>
      </c>
      <c r="E93" s="142">
        <f>+D93/$D$94</f>
        <v>4.4758383181858595E-4</v>
      </c>
      <c r="F93" s="142">
        <f t="shared" si="2"/>
        <v>0</v>
      </c>
      <c r="G93" s="158"/>
      <c r="H93" s="158"/>
    </row>
    <row r="94" spans="1:8" ht="15" thickBot="1" x14ac:dyDescent="0.25">
      <c r="A94" s="134" t="s">
        <v>510</v>
      </c>
      <c r="B94" s="140">
        <f>+SUM(B91:B93)</f>
        <v>4856568</v>
      </c>
      <c r="C94" s="144">
        <f>+B94/B101</f>
        <v>0.65425549757545587</v>
      </c>
      <c r="D94" s="140">
        <f>+SUM(D91:D93)</f>
        <v>7265678</v>
      </c>
      <c r="E94" s="144">
        <f>+D94/D101</f>
        <v>0.72417808473817247</v>
      </c>
      <c r="F94" s="144">
        <f t="shared" si="2"/>
        <v>0.49605194450072559</v>
      </c>
      <c r="G94" s="158"/>
      <c r="H94" s="158"/>
    </row>
    <row r="95" spans="1:8" ht="15" thickBot="1" x14ac:dyDescent="0.25">
      <c r="A95" s="131" t="s">
        <v>511</v>
      </c>
      <c r="B95" s="139">
        <f>+Bilanca!H123</f>
        <v>28484</v>
      </c>
      <c r="C95" s="142">
        <f>+B95/$B$100</f>
        <v>1.1098482472276199E-2</v>
      </c>
      <c r="D95" s="139">
        <f>+Bilanca!I123</f>
        <v>94226</v>
      </c>
      <c r="E95" s="142">
        <f>+D95/$D$100</f>
        <v>3.4049537440723358E-2</v>
      </c>
      <c r="F95" s="142">
        <f t="shared" si="2"/>
        <v>2.3080325796938634</v>
      </c>
      <c r="G95" s="158"/>
      <c r="H95" s="158"/>
    </row>
    <row r="96" spans="1:8" ht="15" thickBot="1" x14ac:dyDescent="0.25">
      <c r="A96" s="131" t="s">
        <v>552</v>
      </c>
      <c r="B96" s="139">
        <f>+Bilanca!H124+Bilanca!H125</f>
        <v>2172331</v>
      </c>
      <c r="C96" s="142">
        <f>+B96/$B$100</f>
        <v>0.84642527480277441</v>
      </c>
      <c r="D96" s="139">
        <f>+Bilanca!I124+Bilanca!I125</f>
        <v>2288889</v>
      </c>
      <c r="E96" s="142">
        <f>+D96/$D$100</f>
        <v>0.82711365974529161</v>
      </c>
      <c r="F96" s="142">
        <f t="shared" si="2"/>
        <v>5.3655727419071958E-2</v>
      </c>
      <c r="G96" s="158"/>
      <c r="H96" s="158"/>
    </row>
    <row r="97" spans="1:8" ht="15" thickBot="1" x14ac:dyDescent="0.25">
      <c r="A97" s="131" t="s">
        <v>512</v>
      </c>
      <c r="B97" s="139">
        <f>+Bilanca!H127</f>
        <v>348564</v>
      </c>
      <c r="C97" s="142">
        <f>+B97/$B$100</f>
        <v>0.13581419198379724</v>
      </c>
      <c r="D97" s="139">
        <f>+Bilanca!I127</f>
        <v>372294</v>
      </c>
      <c r="E97" s="142">
        <f>+D97/$D$100</f>
        <v>0.1345322786911963</v>
      </c>
      <c r="F97" s="142">
        <f t="shared" si="2"/>
        <v>6.8079319723207216E-2</v>
      </c>
      <c r="G97" s="158"/>
      <c r="H97" s="158"/>
    </row>
    <row r="98" spans="1:8" ht="15" thickBot="1" x14ac:dyDescent="0.25">
      <c r="A98" s="131" t="s">
        <v>513</v>
      </c>
      <c r="B98" s="139">
        <f>+Bilanca!H128</f>
        <v>13965</v>
      </c>
      <c r="C98" s="142">
        <f>+B98/$B$100</f>
        <v>5.441311182605572E-3</v>
      </c>
      <c r="D98" s="139">
        <f>+Bilanca!I128</f>
        <v>9564</v>
      </c>
      <c r="E98" s="142">
        <f>+D98/$D$100</f>
        <v>3.4560500932128944E-3</v>
      </c>
      <c r="F98" s="142">
        <f t="shared" si="2"/>
        <v>-0.31514500537056928</v>
      </c>
      <c r="G98" s="158"/>
      <c r="H98" s="158"/>
    </row>
    <row r="99" spans="1:8" ht="15" thickBot="1" x14ac:dyDescent="0.25">
      <c r="A99" s="131" t="s">
        <v>514</v>
      </c>
      <c r="B99" s="139">
        <f>+Bilanca!H131</f>
        <v>3133</v>
      </c>
      <c r="C99" s="142">
        <f>+B99/$B$100</f>
        <v>1.2207395585465991E-3</v>
      </c>
      <c r="D99" s="139">
        <f>+Bilanca!I131</f>
        <v>2348</v>
      </c>
      <c r="E99" s="142">
        <f>+D99/$D$100</f>
        <v>8.4847402957589674E-4</v>
      </c>
      <c r="F99" s="142">
        <f t="shared" si="2"/>
        <v>-0.25055857006064475</v>
      </c>
      <c r="G99" s="158"/>
      <c r="H99" s="158"/>
    </row>
    <row r="100" spans="1:8" ht="15" thickBot="1" x14ac:dyDescent="0.25">
      <c r="A100" s="134" t="s">
        <v>515</v>
      </c>
      <c r="B100" s="140">
        <f>+SUM(B95:B99)</f>
        <v>2566477</v>
      </c>
      <c r="C100" s="144">
        <f>+B100/B101</f>
        <v>0.34574450242454413</v>
      </c>
      <c r="D100" s="140">
        <f>+SUM(D95:D99)</f>
        <v>2767321</v>
      </c>
      <c r="E100" s="144">
        <f>+D100/D101</f>
        <v>0.27582191526182748</v>
      </c>
      <c r="F100" s="144">
        <f t="shared" si="2"/>
        <v>7.8256691955548408E-2</v>
      </c>
      <c r="G100" s="158"/>
      <c r="H100" s="158"/>
    </row>
    <row r="101" spans="1:8" ht="15" thickBot="1" x14ac:dyDescent="0.25">
      <c r="A101" s="134" t="s">
        <v>516</v>
      </c>
      <c r="B101" s="140">
        <f>+B100+B94</f>
        <v>7423045</v>
      </c>
      <c r="C101" s="138"/>
      <c r="D101" s="140">
        <f>+D100+D94</f>
        <v>10032999</v>
      </c>
      <c r="E101" s="138"/>
      <c r="F101" s="144">
        <f t="shared" si="2"/>
        <v>0.35160153279415657</v>
      </c>
      <c r="G101" s="158"/>
      <c r="H101" s="158"/>
    </row>
    <row r="102" spans="1:8" ht="13.2" x14ac:dyDescent="0.25">
      <c r="A102" s="127"/>
      <c r="B102"/>
      <c r="C102"/>
      <c r="D102"/>
      <c r="E102"/>
      <c r="F102"/>
      <c r="G102"/>
      <c r="H102"/>
    </row>
    <row r="103" spans="1:8" ht="13.2" x14ac:dyDescent="0.25">
      <c r="A103" s="127"/>
      <c r="B103"/>
      <c r="C103"/>
      <c r="D103"/>
      <c r="E103"/>
      <c r="F103"/>
      <c r="G103"/>
      <c r="H103"/>
    </row>
    <row r="104" spans="1:8" ht="13.2" x14ac:dyDescent="0.25">
      <c r="A104" s="127" t="s">
        <v>501</v>
      </c>
      <c r="B104"/>
      <c r="C104"/>
      <c r="D104"/>
      <c r="E104"/>
      <c r="F104"/>
      <c r="G104"/>
      <c r="H104"/>
    </row>
    <row r="105" spans="1:8" ht="13.2" x14ac:dyDescent="0.25">
      <c r="A105" s="127"/>
      <c r="B105"/>
      <c r="C105"/>
      <c r="D105"/>
      <c r="E105"/>
      <c r="F105"/>
      <c r="G105"/>
      <c r="H105"/>
    </row>
    <row r="106" spans="1:8" ht="13.2" x14ac:dyDescent="0.25">
      <c r="A106" s="127" t="s">
        <v>581</v>
      </c>
      <c r="B106"/>
      <c r="C106"/>
      <c r="D106"/>
      <c r="E106"/>
      <c r="F106"/>
      <c r="G106"/>
      <c r="H106"/>
    </row>
    <row r="107" spans="1:8" ht="45.6" x14ac:dyDescent="0.25">
      <c r="A107" s="127" t="s">
        <v>622</v>
      </c>
      <c r="B107"/>
      <c r="C107"/>
      <c r="D107"/>
      <c r="E107"/>
      <c r="F107"/>
      <c r="G107"/>
      <c r="H107"/>
    </row>
    <row r="108" spans="1:8" ht="22.8" x14ac:dyDescent="0.25">
      <c r="A108" s="127" t="s">
        <v>582</v>
      </c>
      <c r="B108"/>
      <c r="C108"/>
      <c r="D108"/>
      <c r="E108"/>
      <c r="F108"/>
      <c r="G108"/>
      <c r="H108"/>
    </row>
    <row r="109" spans="1:8" ht="22.8" x14ac:dyDescent="0.25">
      <c r="A109" s="127" t="s">
        <v>583</v>
      </c>
      <c r="B109"/>
      <c r="C109"/>
      <c r="D109"/>
      <c r="E109"/>
      <c r="F109"/>
      <c r="G109"/>
      <c r="H109"/>
    </row>
    <row r="110" spans="1:8" ht="45.6" x14ac:dyDescent="0.25">
      <c r="A110" s="127" t="s">
        <v>584</v>
      </c>
      <c r="B110"/>
      <c r="C110"/>
      <c r="D110"/>
      <c r="E110"/>
      <c r="F110"/>
      <c r="G110"/>
      <c r="H110"/>
    </row>
    <row r="111" spans="1:8" ht="13.2" x14ac:dyDescent="0.25">
      <c r="A111" s="127"/>
      <c r="B111"/>
      <c r="C111"/>
      <c r="D111"/>
      <c r="E111"/>
      <c r="F111"/>
      <c r="G111"/>
      <c r="H111"/>
    </row>
    <row r="112" spans="1:8" ht="13.2" x14ac:dyDescent="0.25">
      <c r="A112"/>
      <c r="B112"/>
      <c r="C112"/>
      <c r="D112"/>
      <c r="E112"/>
      <c r="F112"/>
      <c r="G112"/>
      <c r="H112"/>
    </row>
    <row r="113" spans="1:8" ht="13.2" x14ac:dyDescent="0.25">
      <c r="A113" s="136"/>
      <c r="B113"/>
      <c r="C113"/>
      <c r="D113"/>
      <c r="E113"/>
      <c r="F113"/>
      <c r="G113"/>
      <c r="H113"/>
    </row>
    <row r="114" spans="1:8" ht="13.2" x14ac:dyDescent="0.25">
      <c r="A114" s="127"/>
      <c r="B114"/>
      <c r="C114"/>
      <c r="D114"/>
      <c r="E114"/>
      <c r="F114"/>
      <c r="G114"/>
      <c r="H114"/>
    </row>
    <row r="115" spans="1:8" ht="13.2" x14ac:dyDescent="0.25">
      <c r="A115" s="128" t="s">
        <v>517</v>
      </c>
      <c r="B115"/>
      <c r="C115"/>
      <c r="D115"/>
      <c r="E115"/>
      <c r="F115"/>
      <c r="G115"/>
      <c r="H115"/>
    </row>
    <row r="116" spans="1:8" ht="13.8" thickBot="1" x14ac:dyDescent="0.3">
      <c r="A116" s="127"/>
      <c r="B116"/>
      <c r="C116"/>
      <c r="D116"/>
      <c r="E116"/>
      <c r="F116"/>
      <c r="G116"/>
      <c r="H116"/>
    </row>
    <row r="117" spans="1:8" ht="13.2" x14ac:dyDescent="0.25">
      <c r="A117" s="336" t="s">
        <v>488</v>
      </c>
      <c r="B117" s="342" t="s">
        <v>585</v>
      </c>
      <c r="C117" s="342" t="s">
        <v>586</v>
      </c>
      <c r="D117" s="145" t="s">
        <v>491</v>
      </c>
      <c r="E117"/>
      <c r="F117"/>
      <c r="G117"/>
      <c r="H117"/>
    </row>
    <row r="118" spans="1:8" ht="15" thickBot="1" x14ac:dyDescent="0.3">
      <c r="A118" s="337"/>
      <c r="B118" s="343"/>
      <c r="C118" s="343"/>
      <c r="D118" s="161"/>
      <c r="E118"/>
      <c r="F118"/>
      <c r="G118"/>
      <c r="H118"/>
    </row>
    <row r="119" spans="1:8" ht="13.8" thickBot="1" x14ac:dyDescent="0.3">
      <c r="A119" s="133" t="s">
        <v>518</v>
      </c>
      <c r="B119" s="139">
        <v>81523</v>
      </c>
      <c r="C119" s="139">
        <v>104449</v>
      </c>
      <c r="D119" s="142">
        <v>0.28000000000000003</v>
      </c>
      <c r="E119"/>
      <c r="F119"/>
      <c r="G119"/>
      <c r="H119"/>
    </row>
    <row r="120" spans="1:8" ht="13.8" thickBot="1" x14ac:dyDescent="0.3">
      <c r="A120" s="133" t="s">
        <v>519</v>
      </c>
      <c r="B120" s="139">
        <v>2594</v>
      </c>
      <c r="C120" s="139">
        <v>2594</v>
      </c>
      <c r="D120" s="142">
        <v>0</v>
      </c>
      <c r="E120"/>
      <c r="F120"/>
      <c r="G120"/>
      <c r="H120"/>
    </row>
    <row r="121" spans="1:8" ht="13.8" thickBot="1" x14ac:dyDescent="0.3">
      <c r="A121" s="133" t="s">
        <v>520</v>
      </c>
      <c r="B121" s="139">
        <v>13514</v>
      </c>
      <c r="C121" s="139">
        <v>51560</v>
      </c>
      <c r="D121" s="142">
        <v>2.82</v>
      </c>
      <c r="E121"/>
      <c r="F121"/>
      <c r="G121"/>
      <c r="H121"/>
    </row>
    <row r="122" spans="1:8" ht="14.4" customHeight="1" thickBot="1" x14ac:dyDescent="0.3">
      <c r="A122" s="134" t="s">
        <v>521</v>
      </c>
      <c r="B122" s="140">
        <v>97631</v>
      </c>
      <c r="C122" s="140">
        <v>158603</v>
      </c>
      <c r="D122" s="144">
        <v>0.62</v>
      </c>
      <c r="E122"/>
      <c r="F122"/>
      <c r="G122"/>
      <c r="H122"/>
    </row>
    <row r="123" spans="1:8" ht="13.2" x14ac:dyDescent="0.25">
      <c r="A123" s="127"/>
      <c r="B123"/>
      <c r="C123"/>
      <c r="D123"/>
      <c r="E123"/>
      <c r="F123"/>
      <c r="G123"/>
      <c r="H123"/>
    </row>
    <row r="124" spans="1:8" ht="13.2" x14ac:dyDescent="0.25">
      <c r="A124" s="127" t="s">
        <v>501</v>
      </c>
      <c r="B124"/>
      <c r="C124"/>
      <c r="D124"/>
      <c r="E124"/>
      <c r="F124"/>
      <c r="G124"/>
      <c r="H124"/>
    </row>
    <row r="125" spans="1:8" ht="13.2" x14ac:dyDescent="0.25">
      <c r="A125" s="127"/>
      <c r="B125"/>
      <c r="C125"/>
      <c r="D125"/>
      <c r="E125"/>
      <c r="F125"/>
      <c r="G125"/>
      <c r="H125"/>
    </row>
    <row r="126" spans="1:8" ht="49.8" customHeight="1" x14ac:dyDescent="0.25">
      <c r="A126" s="127" t="s">
        <v>587</v>
      </c>
      <c r="B126"/>
      <c r="C126"/>
      <c r="D126"/>
      <c r="E126"/>
      <c r="F126"/>
      <c r="G126"/>
      <c r="H126"/>
    </row>
    <row r="127" spans="1:8" ht="22.8" x14ac:dyDescent="0.25">
      <c r="A127" s="127" t="s">
        <v>588</v>
      </c>
      <c r="B127"/>
      <c r="C127"/>
      <c r="D127"/>
      <c r="E127"/>
      <c r="F127"/>
      <c r="G127"/>
      <c r="H127"/>
    </row>
    <row r="128" spans="1:8" ht="13.2" x14ac:dyDescent="0.25">
      <c r="A128" s="127"/>
      <c r="B128"/>
      <c r="C128"/>
      <c r="D128"/>
      <c r="E128"/>
      <c r="F128"/>
      <c r="G128"/>
      <c r="H128"/>
    </row>
    <row r="129" spans="1:8" ht="13.2" x14ac:dyDescent="0.25">
      <c r="A129" s="128" t="s">
        <v>522</v>
      </c>
      <c r="B129"/>
      <c r="C129"/>
      <c r="D129"/>
      <c r="E129"/>
      <c r="F129"/>
      <c r="G129"/>
      <c r="H129"/>
    </row>
    <row r="130" spans="1:8" ht="13.8" thickBot="1" x14ac:dyDescent="0.3">
      <c r="A130" s="127"/>
      <c r="B130"/>
      <c r="C130"/>
      <c r="D130"/>
      <c r="E130"/>
      <c r="F130"/>
      <c r="G130"/>
      <c r="H130"/>
    </row>
    <row r="131" spans="1:8" ht="14.4" x14ac:dyDescent="0.2">
      <c r="A131" s="342" t="s">
        <v>523</v>
      </c>
      <c r="B131" s="342" t="s">
        <v>585</v>
      </c>
      <c r="C131" s="342" t="s">
        <v>490</v>
      </c>
      <c r="D131" s="342" t="s">
        <v>586</v>
      </c>
      <c r="E131" s="342" t="s">
        <v>490</v>
      </c>
      <c r="F131" s="334" t="s">
        <v>491</v>
      </c>
      <c r="G131" s="158"/>
      <c r="H131" s="158"/>
    </row>
    <row r="132" spans="1:8" ht="15" thickBot="1" x14ac:dyDescent="0.35">
      <c r="A132" s="343"/>
      <c r="B132" s="343"/>
      <c r="C132" s="343"/>
      <c r="D132" s="343"/>
      <c r="E132" s="343"/>
      <c r="F132" s="335"/>
      <c r="G132" s="159"/>
      <c r="H132" s="158"/>
    </row>
    <row r="133" spans="1:8" ht="15" thickBot="1" x14ac:dyDescent="0.25">
      <c r="A133" s="133" t="s">
        <v>524</v>
      </c>
      <c r="B133" s="139">
        <v>277396</v>
      </c>
      <c r="C133" s="142">
        <v>0.23072207736038161</v>
      </c>
      <c r="D133" s="139">
        <v>434178</v>
      </c>
      <c r="E133" s="142">
        <v>0.2573025597627624</v>
      </c>
      <c r="F133" s="142">
        <v>0.56519199988464142</v>
      </c>
      <c r="G133" s="158"/>
      <c r="H133" s="158"/>
    </row>
    <row r="134" spans="1:8" ht="15" thickBot="1" x14ac:dyDescent="0.25">
      <c r="A134" s="133" t="s">
        <v>525</v>
      </c>
      <c r="B134" s="139">
        <v>332566</v>
      </c>
      <c r="C134" s="142">
        <v>0.27660931801263416</v>
      </c>
      <c r="D134" s="139">
        <v>447750</v>
      </c>
      <c r="E134" s="142">
        <v>0.26534559819653886</v>
      </c>
      <c r="F134" s="142">
        <v>0.34634929607957521</v>
      </c>
      <c r="G134" s="158"/>
      <c r="H134" s="158"/>
    </row>
    <row r="135" spans="1:8" ht="12" customHeight="1" thickBot="1" x14ac:dyDescent="0.25">
      <c r="A135" s="133" t="s">
        <v>526</v>
      </c>
      <c r="B135" s="139">
        <v>483667</v>
      </c>
      <c r="C135" s="142">
        <v>0.4022864604776698</v>
      </c>
      <c r="D135" s="139">
        <v>629399</v>
      </c>
      <c r="E135" s="142">
        <v>0.37299442581642295</v>
      </c>
      <c r="F135" s="142">
        <v>0.30130647739043598</v>
      </c>
      <c r="G135" s="158"/>
      <c r="H135" s="158"/>
    </row>
    <row r="136" spans="1:8" ht="15" thickBot="1" x14ac:dyDescent="0.25">
      <c r="A136" s="133" t="s">
        <v>527</v>
      </c>
      <c r="B136" s="139">
        <v>108621</v>
      </c>
      <c r="C136" s="142">
        <v>9.0344715731164149E-2</v>
      </c>
      <c r="D136" s="139">
        <v>176095</v>
      </c>
      <c r="E136" s="142">
        <v>0.10435741622427584</v>
      </c>
      <c r="F136" s="142">
        <v>0.6211874315279734</v>
      </c>
      <c r="G136" s="158"/>
      <c r="H136" s="158"/>
    </row>
    <row r="137" spans="1:8" ht="15" thickBot="1" x14ac:dyDescent="0.25">
      <c r="A137" s="133" t="s">
        <v>528</v>
      </c>
      <c r="B137" s="143">
        <v>45</v>
      </c>
      <c r="C137" s="142">
        <v>3.7428418150287577E-5</v>
      </c>
      <c r="D137" s="143">
        <v>0</v>
      </c>
      <c r="E137" s="142">
        <v>0</v>
      </c>
      <c r="F137" s="142">
        <v>-1</v>
      </c>
      <c r="G137" s="158"/>
      <c r="H137" s="158"/>
    </row>
    <row r="138" spans="1:8" ht="15" thickBot="1" x14ac:dyDescent="0.25">
      <c r="A138" s="134" t="s">
        <v>529</v>
      </c>
      <c r="B138" s="140">
        <v>1202295</v>
      </c>
      <c r="C138" s="153"/>
      <c r="D138" s="140">
        <v>1687422</v>
      </c>
      <c r="E138" s="153"/>
      <c r="F138" s="144">
        <v>0.40350080471099026</v>
      </c>
      <c r="G138" s="158"/>
      <c r="H138" s="158"/>
    </row>
    <row r="139" spans="1:8" ht="13.2" x14ac:dyDescent="0.25">
      <c r="A139" s="127"/>
      <c r="B139"/>
      <c r="C139"/>
      <c r="D139"/>
      <c r="E139"/>
      <c r="F139"/>
      <c r="G139"/>
      <c r="H139"/>
    </row>
    <row r="140" spans="1:8" ht="13.2" x14ac:dyDescent="0.25">
      <c r="A140" s="127" t="s">
        <v>501</v>
      </c>
      <c r="B140"/>
      <c r="C140"/>
      <c r="D140"/>
      <c r="E140"/>
      <c r="F140"/>
      <c r="G140"/>
      <c r="H140"/>
    </row>
    <row r="141" spans="1:8" ht="13.2" x14ac:dyDescent="0.25">
      <c r="A141" s="127"/>
      <c r="B141"/>
      <c r="C141"/>
      <c r="D141"/>
      <c r="E141"/>
      <c r="F141"/>
      <c r="G141"/>
      <c r="H141"/>
    </row>
    <row r="142" spans="1:8" ht="79.8" x14ac:dyDescent="0.25">
      <c r="A142" s="127" t="s">
        <v>621</v>
      </c>
      <c r="B142"/>
      <c r="C142"/>
      <c r="D142"/>
      <c r="E142"/>
      <c r="F142"/>
      <c r="G142"/>
      <c r="H142"/>
    </row>
    <row r="143" spans="1:8" ht="34.200000000000003" x14ac:dyDescent="0.25">
      <c r="A143" s="127" t="s">
        <v>589</v>
      </c>
      <c r="B143"/>
      <c r="C143"/>
      <c r="D143"/>
      <c r="E143"/>
      <c r="F143"/>
      <c r="G143"/>
      <c r="H143"/>
    </row>
    <row r="144" spans="1:8" ht="34.200000000000003" x14ac:dyDescent="0.25">
      <c r="A144" s="127" t="s">
        <v>590</v>
      </c>
      <c r="B144"/>
      <c r="C144"/>
      <c r="D144"/>
      <c r="E144"/>
      <c r="F144"/>
      <c r="G144"/>
      <c r="H144"/>
    </row>
    <row r="145" spans="1:8" ht="34.200000000000003" x14ac:dyDescent="0.25">
      <c r="A145" s="127" t="s">
        <v>591</v>
      </c>
      <c r="B145"/>
      <c r="C145"/>
      <c r="D145"/>
      <c r="E145"/>
      <c r="F145"/>
      <c r="G145"/>
      <c r="H145"/>
    </row>
    <row r="146" spans="1:8" x14ac:dyDescent="0.2">
      <c r="A146" s="127"/>
      <c r="B146" s="157"/>
      <c r="C146" s="157"/>
      <c r="D146" s="157"/>
      <c r="E146" s="157"/>
      <c r="F146" s="157"/>
      <c r="G146" s="157"/>
      <c r="H146" s="157"/>
    </row>
    <row r="147" spans="1:8" ht="13.2" x14ac:dyDescent="0.25">
      <c r="A147" s="162" t="s">
        <v>592</v>
      </c>
      <c r="B147"/>
      <c r="C147"/>
      <c r="D147" s="157"/>
      <c r="E147" s="157"/>
      <c r="F147" s="157"/>
      <c r="G147" s="157"/>
      <c r="H147" s="157"/>
    </row>
    <row r="148" spans="1:8" ht="13.2" x14ac:dyDescent="0.25">
      <c r="A148" s="125"/>
      <c r="B148"/>
      <c r="C148"/>
      <c r="D148" s="157"/>
      <c r="E148" s="157"/>
      <c r="F148" s="157"/>
      <c r="G148" s="157"/>
      <c r="H148" s="157"/>
    </row>
    <row r="149" spans="1:8" ht="34.200000000000003" x14ac:dyDescent="0.25">
      <c r="A149" s="127" t="s">
        <v>593</v>
      </c>
      <c r="B149"/>
      <c r="C149"/>
      <c r="D149" s="157"/>
      <c r="E149" s="157"/>
      <c r="F149" s="157"/>
      <c r="G149" s="157"/>
      <c r="H149" s="157"/>
    </row>
    <row r="150" spans="1:8" ht="13.2" x14ac:dyDescent="0.25">
      <c r="A150" s="127"/>
      <c r="B150"/>
      <c r="C150"/>
      <c r="D150" s="157"/>
      <c r="E150" s="157"/>
      <c r="F150" s="157"/>
      <c r="G150" s="157"/>
      <c r="H150" s="157"/>
    </row>
    <row r="151" spans="1:8" ht="13.2" x14ac:dyDescent="0.25">
      <c r="A151" s="163" t="s">
        <v>530</v>
      </c>
      <c r="B151"/>
      <c r="C151"/>
      <c r="D151" s="157"/>
      <c r="E151" s="157"/>
      <c r="F151" s="157"/>
      <c r="G151" s="157"/>
      <c r="H151" s="157"/>
    </row>
    <row r="152" spans="1:8" ht="13.2" x14ac:dyDescent="0.25">
      <c r="A152" s="127"/>
      <c r="B152"/>
      <c r="C152"/>
      <c r="D152" s="157"/>
      <c r="E152" s="157"/>
      <c r="F152" s="157"/>
      <c r="G152" s="157"/>
      <c r="H152" s="157"/>
    </row>
    <row r="153" spans="1:8" ht="45.6" x14ac:dyDescent="0.25">
      <c r="A153" s="127" t="s">
        <v>594</v>
      </c>
      <c r="B153"/>
      <c r="C153"/>
      <c r="D153" s="157"/>
      <c r="E153" s="157"/>
      <c r="F153" s="157"/>
      <c r="G153" s="157"/>
      <c r="H153" s="157"/>
    </row>
    <row r="154" spans="1:8" ht="13.2" x14ac:dyDescent="0.25">
      <c r="A154" s="127"/>
      <c r="B154"/>
      <c r="C154"/>
      <c r="D154" s="157"/>
      <c r="E154" s="157"/>
      <c r="F154" s="157"/>
      <c r="G154" s="157"/>
      <c r="H154" s="157"/>
    </row>
    <row r="155" spans="1:8" ht="22.8" x14ac:dyDescent="0.25">
      <c r="A155" s="137" t="s">
        <v>595</v>
      </c>
      <c r="B155"/>
      <c r="C155"/>
      <c r="D155" s="157"/>
      <c r="E155" s="157"/>
      <c r="F155" s="157"/>
      <c r="G155" s="157"/>
      <c r="H155" s="157"/>
    </row>
    <row r="156" spans="1:8" ht="13.2" x14ac:dyDescent="0.25">
      <c r="A156" s="127"/>
      <c r="B156"/>
      <c r="C156"/>
      <c r="D156" s="157"/>
      <c r="E156" s="157"/>
      <c r="F156" s="157"/>
      <c r="G156" s="157"/>
      <c r="H156" s="157"/>
    </row>
    <row r="157" spans="1:8" ht="22.8" x14ac:dyDescent="0.25">
      <c r="A157" s="127" t="s">
        <v>596</v>
      </c>
      <c r="B157"/>
      <c r="C157"/>
      <c r="D157" s="157"/>
      <c r="E157" s="157"/>
      <c r="F157" s="157"/>
      <c r="G157" s="157"/>
      <c r="H157" s="157"/>
    </row>
    <row r="158" spans="1:8" ht="13.2" x14ac:dyDescent="0.25">
      <c r="A158" s="127"/>
      <c r="B158"/>
      <c r="C158"/>
      <c r="D158" s="157"/>
      <c r="E158" s="157"/>
      <c r="F158" s="157"/>
      <c r="G158" s="157"/>
      <c r="H158" s="157"/>
    </row>
    <row r="159" spans="1:8" ht="22.8" x14ac:dyDescent="0.25">
      <c r="A159" s="137" t="s">
        <v>531</v>
      </c>
      <c r="B159"/>
      <c r="C159"/>
      <c r="D159" s="157"/>
      <c r="E159" s="157"/>
      <c r="F159" s="157"/>
      <c r="G159" s="157"/>
      <c r="H159" s="157"/>
    </row>
    <row r="160" spans="1:8" ht="14.4" customHeight="1" x14ac:dyDescent="0.25">
      <c r="A160" s="127"/>
      <c r="B160"/>
      <c r="C160"/>
      <c r="D160" s="157"/>
      <c r="E160" s="157"/>
      <c r="F160" s="157"/>
      <c r="G160" s="157"/>
      <c r="H160" s="157"/>
    </row>
    <row r="161" spans="1:8" ht="22.8" x14ac:dyDescent="0.25">
      <c r="A161" s="127" t="s">
        <v>532</v>
      </c>
      <c r="B161"/>
      <c r="C161"/>
      <c r="D161" s="157"/>
      <c r="E161" s="157"/>
      <c r="F161" s="157"/>
      <c r="G161" s="157"/>
      <c r="H161" s="157"/>
    </row>
    <row r="162" spans="1:8" ht="13.2" x14ac:dyDescent="0.25">
      <c r="A162" s="127"/>
      <c r="B162"/>
      <c r="C162"/>
      <c r="D162" s="157"/>
      <c r="E162" s="157"/>
      <c r="F162" s="157"/>
      <c r="G162" s="157"/>
      <c r="H162" s="157"/>
    </row>
    <row r="163" spans="1:8" ht="14.4" customHeight="1" x14ac:dyDescent="0.25">
      <c r="A163" s="127" t="s">
        <v>533</v>
      </c>
      <c r="B163"/>
      <c r="C163"/>
      <c r="D163" s="157"/>
      <c r="E163" s="157"/>
      <c r="F163" s="157"/>
      <c r="G163" s="157"/>
      <c r="H163" s="157"/>
    </row>
    <row r="164" spans="1:8" ht="13.2" x14ac:dyDescent="0.25">
      <c r="A164" s="127"/>
      <c r="B164"/>
      <c r="C164"/>
      <c r="D164" s="157"/>
      <c r="E164" s="157"/>
      <c r="F164" s="157"/>
      <c r="G164" s="157"/>
      <c r="H164" s="157"/>
    </row>
    <row r="165" spans="1:8" ht="34.200000000000003" x14ac:dyDescent="0.25">
      <c r="A165" s="127" t="s">
        <v>597</v>
      </c>
      <c r="B165"/>
      <c r="C165"/>
      <c r="D165" s="157"/>
      <c r="E165" s="157"/>
      <c r="F165" s="157"/>
      <c r="G165" s="157"/>
      <c r="H165" s="157"/>
    </row>
    <row r="166" spans="1:8" ht="13.2" x14ac:dyDescent="0.25">
      <c r="A166" s="127"/>
      <c r="B166"/>
      <c r="C166"/>
      <c r="D166" s="157"/>
      <c r="E166" s="157"/>
      <c r="F166" s="157"/>
      <c r="G166" s="157"/>
      <c r="H166" s="157"/>
    </row>
    <row r="167" spans="1:8" ht="22.8" x14ac:dyDescent="0.25">
      <c r="A167" s="137" t="s">
        <v>469</v>
      </c>
      <c r="B167" s="137" t="s">
        <v>452</v>
      </c>
      <c r="C167"/>
      <c r="D167" s="157"/>
      <c r="E167" s="157"/>
      <c r="F167" s="157"/>
      <c r="G167" s="157"/>
      <c r="H167" s="157"/>
    </row>
    <row r="168" spans="1:8" ht="34.200000000000003" x14ac:dyDescent="0.25">
      <c r="A168" s="137" t="s">
        <v>470</v>
      </c>
      <c r="B168"/>
      <c r="C168" s="137" t="s">
        <v>471</v>
      </c>
      <c r="D168" s="157"/>
      <c r="E168" s="157"/>
      <c r="F168" s="157"/>
      <c r="G168" s="157"/>
      <c r="H168" s="157"/>
    </row>
    <row r="169" spans="1:8" ht="13.2" x14ac:dyDescent="0.25">
      <c r="A169" s="137" t="s">
        <v>472</v>
      </c>
      <c r="B169"/>
      <c r="C169" s="137">
        <v>48594515409</v>
      </c>
      <c r="D169" s="157"/>
      <c r="E169" s="157"/>
      <c r="F169" s="157"/>
      <c r="G169" s="157"/>
      <c r="H169" s="157"/>
    </row>
    <row r="170" spans="1:8" ht="13.2" x14ac:dyDescent="0.25">
      <c r="A170" s="137"/>
      <c r="B170"/>
      <c r="C170"/>
      <c r="D170" s="157"/>
      <c r="E170" s="157"/>
      <c r="F170" s="157"/>
      <c r="G170" s="157"/>
      <c r="H170" s="157"/>
    </row>
    <row r="171" spans="1:8" ht="13.2" x14ac:dyDescent="0.25">
      <c r="A171" s="137" t="s">
        <v>534</v>
      </c>
      <c r="B171"/>
      <c r="C171"/>
      <c r="D171" s="157"/>
      <c r="E171" s="157"/>
      <c r="F171" s="157"/>
      <c r="G171" s="157"/>
      <c r="H171" s="157"/>
    </row>
    <row r="172" spans="1:8" ht="13.2" x14ac:dyDescent="0.25">
      <c r="A172" s="127"/>
      <c r="B172"/>
      <c r="C172"/>
      <c r="D172" s="157"/>
      <c r="E172" s="157"/>
      <c r="F172" s="157"/>
      <c r="G172" s="157"/>
      <c r="H172" s="157"/>
    </row>
    <row r="173" spans="1:8" ht="22.8" x14ac:dyDescent="0.25">
      <c r="A173" s="127" t="s">
        <v>598</v>
      </c>
      <c r="B173"/>
      <c r="C173"/>
      <c r="D173" s="157"/>
      <c r="E173" s="157"/>
      <c r="F173" s="157"/>
      <c r="G173" s="157"/>
      <c r="H173" s="157"/>
    </row>
    <row r="174" spans="1:8" ht="13.2" x14ac:dyDescent="0.25">
      <c r="A174" s="127"/>
      <c r="B174"/>
      <c r="C174"/>
      <c r="D174" s="157"/>
      <c r="E174" s="157"/>
      <c r="F174" s="157"/>
      <c r="G174" s="157"/>
      <c r="H174" s="157"/>
    </row>
    <row r="175" spans="1:8" ht="13.2" x14ac:dyDescent="0.25">
      <c r="A175" s="137" t="s">
        <v>599</v>
      </c>
      <c r="B175"/>
      <c r="C175"/>
      <c r="D175" s="157"/>
      <c r="E175" s="157"/>
      <c r="F175" s="157"/>
      <c r="G175" s="157"/>
      <c r="H175" s="157"/>
    </row>
    <row r="176" spans="1:8" ht="13.2" x14ac:dyDescent="0.25">
      <c r="A176" s="127"/>
      <c r="B176"/>
      <c r="C176"/>
      <c r="D176" s="157"/>
      <c r="E176" s="157"/>
      <c r="F176" s="157"/>
      <c r="G176" s="157"/>
      <c r="H176" s="157"/>
    </row>
    <row r="177" spans="1:8" ht="45.6" x14ac:dyDescent="0.25">
      <c r="A177" s="127" t="s">
        <v>600</v>
      </c>
      <c r="B177"/>
      <c r="C177"/>
      <c r="D177" s="157"/>
      <c r="E177" s="157"/>
      <c r="F177" s="157"/>
      <c r="G177" s="157"/>
      <c r="H177" s="157"/>
    </row>
    <row r="178" spans="1:8" ht="13.2" x14ac:dyDescent="0.25">
      <c r="A178" s="127"/>
      <c r="B178"/>
      <c r="C178"/>
      <c r="D178" s="157"/>
      <c r="E178" s="157"/>
      <c r="F178" s="157"/>
      <c r="G178" s="157"/>
      <c r="H178" s="157"/>
    </row>
    <row r="179" spans="1:8" ht="13.2" x14ac:dyDescent="0.25">
      <c r="A179" s="137" t="s">
        <v>558</v>
      </c>
      <c r="B179"/>
      <c r="C179"/>
    </row>
    <row r="180" spans="1:8" ht="13.2" x14ac:dyDescent="0.25">
      <c r="A180" s="127"/>
      <c r="B180"/>
      <c r="C180"/>
    </row>
    <row r="181" spans="1:8" ht="13.2" x14ac:dyDescent="0.25">
      <c r="A181" s="127" t="s">
        <v>601</v>
      </c>
      <c r="B181"/>
      <c r="C181"/>
    </row>
    <row r="182" spans="1:8" ht="57" customHeight="1" x14ac:dyDescent="0.25">
      <c r="A182" s="127"/>
      <c r="B182"/>
      <c r="C182"/>
    </row>
    <row r="183" spans="1:8" ht="22.8" x14ac:dyDescent="0.25">
      <c r="A183" s="137" t="s">
        <v>535</v>
      </c>
      <c r="B183"/>
      <c r="C183"/>
    </row>
    <row r="184" spans="1:8" ht="13.2" x14ac:dyDescent="0.25">
      <c r="A184" s="137"/>
      <c r="B184"/>
      <c r="C184"/>
    </row>
    <row r="185" spans="1:8" ht="13.2" x14ac:dyDescent="0.25">
      <c r="A185" s="127"/>
      <c r="B185"/>
      <c r="C185"/>
    </row>
    <row r="186" spans="1:8" ht="34.200000000000003" x14ac:dyDescent="0.25">
      <c r="A186" s="127" t="s">
        <v>602</v>
      </c>
      <c r="B186"/>
      <c r="C186"/>
    </row>
    <row r="187" spans="1:8" ht="13.2" x14ac:dyDescent="0.25">
      <c r="A187" s="127"/>
      <c r="B187"/>
      <c r="C187"/>
    </row>
    <row r="188" spans="1:8" ht="22.8" x14ac:dyDescent="0.25">
      <c r="A188" s="137" t="s">
        <v>603</v>
      </c>
      <c r="B188"/>
      <c r="C188"/>
    </row>
    <row r="189" spans="1:8" ht="13.2" x14ac:dyDescent="0.25">
      <c r="A189" s="137" t="s">
        <v>604</v>
      </c>
      <c r="B189"/>
      <c r="C189"/>
    </row>
    <row r="190" spans="1:8" ht="13.2" x14ac:dyDescent="0.25">
      <c r="A190"/>
      <c r="B190"/>
      <c r="C190"/>
    </row>
    <row r="191" spans="1:8" ht="13.2" x14ac:dyDescent="0.25">
      <c r="A191" s="146"/>
      <c r="B191"/>
      <c r="C191"/>
    </row>
    <row r="192" spans="1:8" ht="13.2" x14ac:dyDescent="0.25">
      <c r="A192" s="127"/>
      <c r="B192"/>
      <c r="C192"/>
    </row>
    <row r="193" spans="1:3" ht="13.2" x14ac:dyDescent="0.25">
      <c r="A193" s="127" t="s">
        <v>605</v>
      </c>
      <c r="B193"/>
      <c r="C193"/>
    </row>
    <row r="194" spans="1:3" ht="13.2" x14ac:dyDescent="0.25">
      <c r="A194" s="127"/>
      <c r="B194"/>
      <c r="C194"/>
    </row>
    <row r="195" spans="1:3" ht="13.2" x14ac:dyDescent="0.25">
      <c r="A195" s="137" t="s">
        <v>606</v>
      </c>
      <c r="B195"/>
      <c r="C195"/>
    </row>
    <row r="196" spans="1:3" ht="13.2" x14ac:dyDescent="0.25">
      <c r="A196" s="137" t="s">
        <v>607</v>
      </c>
      <c r="B196"/>
      <c r="C196"/>
    </row>
    <row r="197" spans="1:3" ht="13.2" x14ac:dyDescent="0.25">
      <c r="A197" s="127"/>
      <c r="B197"/>
      <c r="C197"/>
    </row>
    <row r="198" spans="1:3" ht="57" x14ac:dyDescent="0.25">
      <c r="A198" s="127" t="s">
        <v>608</v>
      </c>
      <c r="B198"/>
      <c r="C198"/>
    </row>
    <row r="199" spans="1:3" ht="13.2" x14ac:dyDescent="0.25">
      <c r="A199" s="127"/>
      <c r="B199"/>
      <c r="C199"/>
    </row>
    <row r="200" spans="1:3" ht="13.2" x14ac:dyDescent="0.25">
      <c r="A200" s="137" t="s">
        <v>609</v>
      </c>
      <c r="B200"/>
      <c r="C200"/>
    </row>
    <row r="201" spans="1:3" ht="13.2" x14ac:dyDescent="0.25">
      <c r="A201" s="127"/>
      <c r="B201"/>
      <c r="C201"/>
    </row>
    <row r="202" spans="1:3" ht="13.2" x14ac:dyDescent="0.25">
      <c r="A202" s="127"/>
      <c r="B202"/>
      <c r="C202"/>
    </row>
    <row r="203" spans="1:3" ht="22.8" x14ac:dyDescent="0.25">
      <c r="A203" s="127" t="s">
        <v>610</v>
      </c>
      <c r="B203"/>
      <c r="C203"/>
    </row>
    <row r="204" spans="1:3" ht="13.2" x14ac:dyDescent="0.25">
      <c r="A204" s="127"/>
      <c r="B204"/>
      <c r="C204"/>
    </row>
    <row r="205" spans="1:3" ht="22.8" x14ac:dyDescent="0.25">
      <c r="A205" s="137" t="s">
        <v>559</v>
      </c>
      <c r="B205"/>
      <c r="C205"/>
    </row>
    <row r="206" spans="1:3" ht="13.2" x14ac:dyDescent="0.25">
      <c r="A206" s="146"/>
      <c r="B206"/>
      <c r="C206"/>
    </row>
    <row r="207" spans="1:3" ht="79.8" x14ac:dyDescent="0.25">
      <c r="A207" s="127" t="s">
        <v>611</v>
      </c>
      <c r="B207"/>
      <c r="C207"/>
    </row>
    <row r="208" spans="1:3" ht="13.2" x14ac:dyDescent="0.25">
      <c r="A208" s="127"/>
      <c r="B208"/>
      <c r="C208"/>
    </row>
    <row r="209" spans="1:3" ht="45.6" x14ac:dyDescent="0.25">
      <c r="A209" s="137" t="s">
        <v>553</v>
      </c>
      <c r="B209"/>
      <c r="C209"/>
    </row>
    <row r="210" spans="1:3" ht="13.8" thickBot="1" x14ac:dyDescent="0.3">
      <c r="A210" s="137"/>
      <c r="B210"/>
      <c r="C210"/>
    </row>
    <row r="211" spans="1:3" ht="13.8" thickBot="1" x14ac:dyDescent="0.3">
      <c r="A211" s="147" t="s">
        <v>536</v>
      </c>
      <c r="B211" s="148">
        <v>307931</v>
      </c>
      <c r="C211"/>
    </row>
    <row r="212" spans="1:3" ht="13.8" thickBot="1" x14ac:dyDescent="0.3">
      <c r="A212" s="149" t="s">
        <v>537</v>
      </c>
      <c r="B212" s="150">
        <v>3041</v>
      </c>
      <c r="C212"/>
    </row>
    <row r="213" spans="1:3" ht="13.8" thickBot="1" x14ac:dyDescent="0.3">
      <c r="A213" s="151" t="s">
        <v>538</v>
      </c>
      <c r="B213" s="152">
        <v>310972</v>
      </c>
      <c r="C213"/>
    </row>
    <row r="214" spans="1:3" ht="13.8" thickBot="1" x14ac:dyDescent="0.3">
      <c r="A214" s="149" t="s">
        <v>503</v>
      </c>
      <c r="B214" s="150">
        <v>13272</v>
      </c>
      <c r="C214"/>
    </row>
    <row r="215" spans="1:3" ht="13.8" thickBot="1" x14ac:dyDescent="0.3">
      <c r="A215" s="149" t="s">
        <v>539</v>
      </c>
      <c r="B215" s="150">
        <v>261802</v>
      </c>
      <c r="C215"/>
    </row>
    <row r="216" spans="1:3" ht="13.8" thickBot="1" x14ac:dyDescent="0.3">
      <c r="A216" s="149" t="s">
        <v>540</v>
      </c>
      <c r="B216" s="164">
        <v>-273</v>
      </c>
      <c r="C216"/>
    </row>
    <row r="217" spans="1:3" ht="13.8" thickBot="1" x14ac:dyDescent="0.3">
      <c r="A217" s="149" t="s">
        <v>541</v>
      </c>
      <c r="B217" s="150">
        <v>33181</v>
      </c>
      <c r="C217"/>
    </row>
    <row r="218" spans="1:3" ht="13.8" thickBot="1" x14ac:dyDescent="0.3">
      <c r="A218" s="149" t="s">
        <v>514</v>
      </c>
      <c r="B218" s="150">
        <v>2990</v>
      </c>
      <c r="C218"/>
    </row>
    <row r="219" spans="1:3" ht="13.8" thickBot="1" x14ac:dyDescent="0.3">
      <c r="A219" s="151" t="s">
        <v>542</v>
      </c>
      <c r="B219" s="152">
        <v>310972</v>
      </c>
      <c r="C219"/>
    </row>
    <row r="220" spans="1:3" ht="13.2" x14ac:dyDescent="0.25">
      <c r="A220" s="127"/>
      <c r="B220"/>
      <c r="C220"/>
    </row>
    <row r="221" spans="1:3" ht="22.8" x14ac:dyDescent="0.25">
      <c r="A221" s="127" t="s">
        <v>560</v>
      </c>
      <c r="B221"/>
      <c r="C221"/>
    </row>
    <row r="222" spans="1:3" ht="13.2" x14ac:dyDescent="0.25">
      <c r="A222" s="127"/>
      <c r="B222"/>
      <c r="C222"/>
    </row>
    <row r="223" spans="1:3" ht="13.2" x14ac:dyDescent="0.25">
      <c r="A223"/>
      <c r="B223"/>
      <c r="C223"/>
    </row>
    <row r="224" spans="1:3" ht="13.2" x14ac:dyDescent="0.25">
      <c r="A224" s="136"/>
      <c r="B224"/>
      <c r="C224"/>
    </row>
    <row r="225" spans="1:3" ht="22.8" x14ac:dyDescent="0.25">
      <c r="A225" s="127" t="s">
        <v>612</v>
      </c>
      <c r="B225"/>
      <c r="C225"/>
    </row>
    <row r="226" spans="1:3" ht="13.2" x14ac:dyDescent="0.25">
      <c r="A226" s="127"/>
      <c r="B226"/>
      <c r="C226"/>
    </row>
    <row r="227" spans="1:3" ht="13.2" x14ac:dyDescent="0.25">
      <c r="A227" s="146" t="s">
        <v>561</v>
      </c>
      <c r="B227"/>
      <c r="C227"/>
    </row>
    <row r="228" spans="1:3" ht="13.2" x14ac:dyDescent="0.25">
      <c r="A228" s="146" t="s">
        <v>613</v>
      </c>
      <c r="B228"/>
      <c r="C228"/>
    </row>
    <row r="229" spans="1:3" ht="13.2" x14ac:dyDescent="0.25">
      <c r="A229" s="137"/>
      <c r="B229"/>
      <c r="C229"/>
    </row>
    <row r="230" spans="1:3" ht="22.8" x14ac:dyDescent="0.25">
      <c r="A230" s="127" t="s">
        <v>614</v>
      </c>
      <c r="B230"/>
      <c r="C230"/>
    </row>
    <row r="231" spans="1:3" ht="13.2" x14ac:dyDescent="0.25">
      <c r="A231" s="127"/>
      <c r="B231"/>
      <c r="C231"/>
    </row>
    <row r="232" spans="1:3" ht="13.2" x14ac:dyDescent="0.25">
      <c r="A232" s="137" t="s">
        <v>543</v>
      </c>
      <c r="B232"/>
      <c r="C232"/>
    </row>
    <row r="233" spans="1:3" ht="13.2" x14ac:dyDescent="0.25">
      <c r="A233" s="127"/>
      <c r="B233"/>
      <c r="C233"/>
    </row>
    <row r="234" spans="1:3" ht="45.6" customHeight="1" x14ac:dyDescent="0.25">
      <c r="A234" s="127" t="s">
        <v>615</v>
      </c>
      <c r="B234"/>
      <c r="C234"/>
    </row>
    <row r="235" spans="1:3" ht="13.2" x14ac:dyDescent="0.25">
      <c r="A235" s="127"/>
      <c r="B235"/>
      <c r="C235"/>
    </row>
    <row r="236" spans="1:3" ht="13.2" x14ac:dyDescent="0.25">
      <c r="A236" s="137" t="s">
        <v>544</v>
      </c>
      <c r="B236"/>
      <c r="C236"/>
    </row>
    <row r="237" spans="1:3" ht="13.2" x14ac:dyDescent="0.25">
      <c r="A237" s="127"/>
      <c r="B237"/>
      <c r="C237"/>
    </row>
    <row r="238" spans="1:3" ht="22.8" x14ac:dyDescent="0.25">
      <c r="A238" s="127" t="s">
        <v>616</v>
      </c>
      <c r="B238"/>
      <c r="C238"/>
    </row>
    <row r="239" spans="1:3" ht="13.2" x14ac:dyDescent="0.25">
      <c r="A239" s="127"/>
      <c r="B239"/>
      <c r="C239"/>
    </row>
    <row r="240" spans="1:3" ht="13.2" x14ac:dyDescent="0.25">
      <c r="A240" s="137" t="s">
        <v>545</v>
      </c>
      <c r="B240"/>
      <c r="C240"/>
    </row>
    <row r="241" spans="1:3" ht="13.2" x14ac:dyDescent="0.25">
      <c r="A241" s="127"/>
      <c r="B241"/>
      <c r="C241"/>
    </row>
    <row r="242" spans="1:3" ht="34.200000000000003" x14ac:dyDescent="0.25">
      <c r="A242" s="127" t="s">
        <v>617</v>
      </c>
      <c r="B242"/>
      <c r="C242"/>
    </row>
    <row r="243" spans="1:3" ht="13.2" x14ac:dyDescent="0.25">
      <c r="A243" s="127"/>
      <c r="B243"/>
      <c r="C243"/>
    </row>
    <row r="244" spans="1:3" ht="13.2" x14ac:dyDescent="0.25">
      <c r="A244" s="137" t="s">
        <v>544</v>
      </c>
      <c r="B244"/>
      <c r="C244"/>
    </row>
    <row r="245" spans="1:3" ht="13.2" x14ac:dyDescent="0.25">
      <c r="A245" s="127"/>
      <c r="B245"/>
      <c r="C245"/>
    </row>
    <row r="246" spans="1:3" ht="22.8" x14ac:dyDescent="0.25">
      <c r="A246" s="127" t="s">
        <v>618</v>
      </c>
      <c r="B246"/>
      <c r="C246"/>
    </row>
    <row r="247" spans="1:3" ht="13.2" x14ac:dyDescent="0.25">
      <c r="A247" s="127"/>
      <c r="B247"/>
      <c r="C247"/>
    </row>
    <row r="248" spans="1:3" ht="13.2" x14ac:dyDescent="0.25">
      <c r="A248" s="137" t="s">
        <v>546</v>
      </c>
      <c r="B248"/>
      <c r="C248"/>
    </row>
    <row r="249" spans="1:3" ht="13.2" x14ac:dyDescent="0.25">
      <c r="A249" s="127"/>
      <c r="B249"/>
      <c r="C249"/>
    </row>
    <row r="250" spans="1:3" ht="45.6" x14ac:dyDescent="0.25">
      <c r="A250" s="127" t="s">
        <v>619</v>
      </c>
      <c r="B250"/>
      <c r="C250"/>
    </row>
    <row r="251" spans="1:3" ht="13.2" x14ac:dyDescent="0.25">
      <c r="A251" s="127"/>
      <c r="B251"/>
      <c r="C251"/>
    </row>
    <row r="252" spans="1:3" ht="13.2" x14ac:dyDescent="0.25">
      <c r="A252" s="137" t="s">
        <v>544</v>
      </c>
      <c r="B252"/>
      <c r="C252"/>
    </row>
    <row r="253" spans="1:3" ht="13.2" x14ac:dyDescent="0.25">
      <c r="A253" s="127"/>
      <c r="B253"/>
      <c r="C253"/>
    </row>
    <row r="254" spans="1:3" ht="22.8" x14ac:dyDescent="0.25">
      <c r="A254" s="127" t="s">
        <v>620</v>
      </c>
      <c r="B254"/>
      <c r="C254"/>
    </row>
    <row r="255" spans="1:3" ht="13.2" x14ac:dyDescent="0.25">
      <c r="A255" s="127"/>
      <c r="B255"/>
      <c r="C255"/>
    </row>
    <row r="256" spans="1:3" ht="13.2" x14ac:dyDescent="0.25">
      <c r="A256" s="137" t="s">
        <v>547</v>
      </c>
      <c r="B256"/>
      <c r="C256"/>
    </row>
    <row r="257" spans="1:3" ht="13.2" x14ac:dyDescent="0.25">
      <c r="A257" s="128"/>
      <c r="B257"/>
      <c r="C257"/>
    </row>
    <row r="258" spans="1:3" ht="13.2" x14ac:dyDescent="0.25">
      <c r="A258" s="128"/>
      <c r="B258"/>
      <c r="C258"/>
    </row>
    <row r="259" spans="1:3" ht="13.2" x14ac:dyDescent="0.25">
      <c r="A259" s="127"/>
      <c r="B259"/>
      <c r="C259"/>
    </row>
    <row r="260" spans="1:3" ht="13.2" x14ac:dyDescent="0.25">
      <c r="A260" s="127"/>
      <c r="B260"/>
      <c r="C260"/>
    </row>
    <row r="261" spans="1:3" ht="13.2" x14ac:dyDescent="0.25">
      <c r="A261" s="127"/>
      <c r="B261"/>
      <c r="C261"/>
    </row>
    <row r="262" spans="1:3" ht="13.2" x14ac:dyDescent="0.25">
      <c r="A262" s="154"/>
      <c r="B262"/>
      <c r="C262"/>
    </row>
    <row r="263" spans="1:3" ht="13.2" x14ac:dyDescent="0.25">
      <c r="A263" s="154"/>
      <c r="B263"/>
      <c r="C263"/>
    </row>
    <row r="264" spans="1:3" ht="13.2" x14ac:dyDescent="0.25">
      <c r="A264" s="127"/>
      <c r="B264"/>
      <c r="C264"/>
    </row>
  </sheetData>
  <mergeCells count="21">
    <mergeCell ref="E89:E90"/>
    <mergeCell ref="F89:F90"/>
    <mergeCell ref="A117:A118"/>
    <mergeCell ref="B117:B118"/>
    <mergeCell ref="C117:C118"/>
    <mergeCell ref="F131:F132"/>
    <mergeCell ref="F52:F53"/>
    <mergeCell ref="A52:A53"/>
    <mergeCell ref="B52:B53"/>
    <mergeCell ref="C52:C53"/>
    <mergeCell ref="D52:D53"/>
    <mergeCell ref="E52:E53"/>
    <mergeCell ref="A89:A90"/>
    <mergeCell ref="B89:B90"/>
    <mergeCell ref="C89:C90"/>
    <mergeCell ref="D89:D90"/>
    <mergeCell ref="A131:A132"/>
    <mergeCell ref="B131:B132"/>
    <mergeCell ref="C131:C132"/>
    <mergeCell ref="D131:D132"/>
    <mergeCell ref="E131:E132"/>
  </mergeCells>
  <hyperlinks>
    <hyperlink ref="A151" r:id="rId1" display="http://www.heliosfaros.hr/" xr:uid="{5E0B18BC-EC4D-4036-920D-8EA54F57BFDF}"/>
  </hyperlinks>
  <pageMargins left="0.7" right="0.7" top="0.75" bottom="0.75" header="0.3" footer="0.3"/>
  <pageSetup paperSize="9" scale="92" orientation="portrait" r:id="rId2"/>
  <rowBreaks count="1" manualBreakCount="1">
    <brk id="18" max="8" man="1"/>
  </rowBreaks>
  <ignoredErrors>
    <ignoredError sqref="C58:F60 C66 E66:F66 C62:F62 C61 E61:F61 C64:F65 C63 E63:F6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Bilješke!_Hlk70512513</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2024-04-18T05:17:51Z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