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4\Godišnje izvješće\Burza\"/>
    </mc:Choice>
  </mc:AlternateContent>
  <xr:revisionPtr revIDLastSave="0" documentId="13_ncr:1_{72C1E9B5-EB61-44EA-9C6F-FB3E20263823}" xr6:coauthVersionLast="47" xr6:coauthVersionMax="47" xr10:uidLastSave="{00000000-0000-0000-0000-000000000000}"/>
  <bookViews>
    <workbookView xWindow="5835" yWindow="-163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3" i="24" l="1"/>
  <c r="B317" i="24"/>
  <c r="D132" i="24"/>
  <c r="F132" i="24" s="1"/>
  <c r="B132" i="24"/>
  <c r="F131" i="24"/>
  <c r="E131" i="24"/>
  <c r="C131" i="24"/>
  <c r="F130" i="24"/>
  <c r="E130" i="24"/>
  <c r="C130" i="24"/>
  <c r="F129" i="24"/>
  <c r="E129" i="24"/>
  <c r="C129" i="24"/>
  <c r="F128" i="24"/>
  <c r="E128" i="24"/>
  <c r="C128" i="24"/>
  <c r="F127" i="24"/>
  <c r="E127" i="24"/>
  <c r="C127" i="24"/>
  <c r="D98" i="24"/>
  <c r="E91" i="24" s="1"/>
  <c r="D97" i="24"/>
  <c r="F97" i="24" s="1"/>
  <c r="B97" i="24"/>
  <c r="B98" i="24" s="1"/>
  <c r="C91" i="24" s="1"/>
  <c r="F96" i="24"/>
  <c r="E96" i="24"/>
  <c r="C96" i="24"/>
  <c r="F95" i="24"/>
  <c r="E95" i="24"/>
  <c r="C95" i="24"/>
  <c r="F94" i="24"/>
  <c r="E94" i="24"/>
  <c r="C94" i="24"/>
  <c r="F93" i="24"/>
  <c r="E93" i="24"/>
  <c r="C93" i="24"/>
  <c r="F92" i="24"/>
  <c r="E92" i="24"/>
  <c r="C92" i="24"/>
  <c r="F91" i="24"/>
  <c r="F90" i="24"/>
  <c r="E90" i="24"/>
  <c r="C90" i="24"/>
  <c r="F89" i="24"/>
  <c r="E89" i="24"/>
  <c r="C89" i="24"/>
  <c r="F88" i="24"/>
  <c r="E88" i="24"/>
  <c r="C88" i="24"/>
  <c r="C81" i="24"/>
  <c r="D81" i="24" s="1"/>
  <c r="B81" i="24"/>
  <c r="D80" i="24"/>
  <c r="D79" i="24"/>
  <c r="D78" i="24"/>
  <c r="B64" i="24"/>
  <c r="F63" i="24"/>
  <c r="D63" i="24"/>
  <c r="B63" i="24"/>
  <c r="C63" i="24" s="1"/>
  <c r="F62" i="24"/>
  <c r="E62" i="24"/>
  <c r="C62" i="24"/>
  <c r="F61" i="24"/>
  <c r="E61" i="24"/>
  <c r="C61" i="24"/>
  <c r="F60" i="24"/>
  <c r="E60" i="24"/>
  <c r="C60" i="24"/>
  <c r="F59" i="24"/>
  <c r="E59" i="24"/>
  <c r="C59" i="24"/>
  <c r="F58" i="24"/>
  <c r="E58" i="24"/>
  <c r="C58" i="24"/>
  <c r="D56" i="24"/>
  <c r="E55" i="24" s="1"/>
  <c r="C56" i="24"/>
  <c r="B56" i="24"/>
  <c r="F55" i="24"/>
  <c r="C55" i="24"/>
  <c r="F54" i="24"/>
  <c r="C54" i="24"/>
  <c r="F53" i="24"/>
  <c r="C53" i="24"/>
  <c r="V57" i="22"/>
  <c r="U57" i="22"/>
  <c r="V40" i="22"/>
  <c r="F98" i="24" l="1"/>
  <c r="F56" i="24"/>
  <c r="D64" i="24"/>
  <c r="E53" i="24"/>
  <c r="E54" i="24"/>
  <c r="C97" i="24"/>
  <c r="E97" i="24"/>
  <c r="I76" i="19"/>
  <c r="I74" i="19" s="1"/>
  <c r="I73" i="19" s="1"/>
  <c r="H76" i="19"/>
  <c r="H74" i="19" s="1"/>
  <c r="H73" i="19" s="1"/>
  <c r="F64" i="24" l="1"/>
  <c r="E63" i="24"/>
  <c r="E56" i="24"/>
  <c r="I90" i="19"/>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X63" i="22"/>
  <c r="H63" i="22"/>
  <c r="H61" i="22"/>
  <c r="H62" i="22" s="1"/>
  <c r="X39" i="22"/>
  <c r="X59" i="22" s="1"/>
  <c r="Y34" i="22" l="1"/>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U59" i="22" s="1"/>
  <c r="V10" i="22"/>
  <c r="V30" i="22" s="1"/>
  <c r="V36" i="22" s="1"/>
  <c r="V39" i="22" s="1"/>
  <c r="X10" i="22"/>
  <c r="X30" i="22" s="1"/>
  <c r="Y10" i="22"/>
  <c r="Y30" i="22" s="1"/>
  <c r="H10" i="22"/>
  <c r="H30" i="22" s="1"/>
  <c r="H36" i="22" s="1"/>
  <c r="I48" i="21"/>
  <c r="H48" i="21"/>
  <c r="I42" i="21"/>
  <c r="H42" i="21"/>
  <c r="H39" i="22" l="1"/>
  <c r="H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W36" i="22" l="1"/>
  <c r="W57" i="22"/>
  <c r="V63" i="22"/>
  <c r="V59" i="22"/>
  <c r="I24" i="20"/>
  <c r="I27" i="20" s="1"/>
  <c r="I55" i="20"/>
  <c r="H24" i="20"/>
  <c r="H27" i="20" s="1"/>
  <c r="H55" i="20"/>
  <c r="I42" i="20"/>
  <c r="I36" i="21"/>
  <c r="I51" i="21" s="1"/>
  <c r="I53" i="21" s="1"/>
  <c r="H42" i="20"/>
  <c r="H36" i="21"/>
  <c r="H51" i="21" s="1"/>
  <c r="H53" i="21" s="1"/>
  <c r="I84" i="19"/>
  <c r="I82" i="19" s="1"/>
  <c r="I81" i="19" s="1"/>
  <c r="I80" i="19" s="1"/>
  <c r="I79" i="19" s="1"/>
  <c r="H84" i="19"/>
  <c r="H82" i="19" s="1"/>
  <c r="H81" i="19" s="1"/>
  <c r="H80" i="19" s="1"/>
  <c r="H79" i="19" s="1"/>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Y57" i="22" l="1"/>
  <c r="Y63" i="22" s="1"/>
  <c r="W63" i="22"/>
  <c r="W39" i="22"/>
  <c r="W59" i="22" s="1"/>
  <c r="Y36" i="22"/>
  <c r="Y39" i="22" s="1"/>
  <c r="I57" i="20"/>
  <c r="I59" i="20" s="1"/>
  <c r="H57" i="20"/>
  <c r="H59" i="20" s="1"/>
  <c r="H59" i="19"/>
  <c r="I59" i="19"/>
  <c r="H75" i="18"/>
  <c r="H133" i="18" s="1"/>
  <c r="H13" i="19"/>
  <c r="H60" i="19" s="1"/>
  <c r="H44" i="18"/>
  <c r="I75" i="18"/>
  <c r="I133" i="18" s="1"/>
  <c r="I13" i="19"/>
  <c r="I60" i="19" s="1"/>
  <c r="I44" i="18"/>
  <c r="I38" i="18"/>
  <c r="H38" i="18"/>
  <c r="I27" i="18"/>
  <c r="H27" i="18"/>
  <c r="I17" i="18"/>
  <c r="H10" i="18"/>
  <c r="I10" i="18"/>
  <c r="Y59" i="22" l="1"/>
  <c r="H63" i="19"/>
  <c r="H9" i="18"/>
  <c r="H72" i="18" s="1"/>
  <c r="I62" i="19"/>
  <c r="I63" i="19"/>
  <c r="H62" i="19"/>
  <c r="H61" i="19"/>
  <c r="I61" i="19"/>
  <c r="I9" i="18"/>
  <c r="I72" i="18" s="1"/>
  <c r="H66" i="19" l="1"/>
  <c r="H67" i="19"/>
  <c r="I66" i="19"/>
  <c r="I67" i="19"/>
  <c r="I65" i="19"/>
  <c r="I88" i="19" s="1"/>
  <c r="I108" i="19" s="1"/>
  <c r="I111" i="19" s="1"/>
  <c r="I110" i="19" s="1"/>
  <c r="H65" i="19"/>
  <c r="H88" i="19" s="1"/>
  <c r="H108" i="19" s="1"/>
  <c r="H111" i="19" s="1"/>
  <c r="H110" i="19" s="1"/>
</calcChain>
</file>

<file path=xl/sharedStrings.xml><?xml version="1.0" encoding="utf-8"?>
<sst xmlns="http://schemas.openxmlformats.org/spreadsheetml/2006/main" count="792" uniqueCount="704">
  <si>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</si>
  <si>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</si>
  <si>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</si>
  <si>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</si>
  <si>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</si>
  <si>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</si>
  <si>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</si>
  <si>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</si>
  <si>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</si>
  <si>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</si>
  <si>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</si>
  <si>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</si>
  <si>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</si>
  <si>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</si>
  <si>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</si>
  <si>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</si>
  <si>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</si>
  <si>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</si>
  <si>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</si>
  <si>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</si>
  <si>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</si>
  <si>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</si>
  <si>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</si>
  <si>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</si>
  <si>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</si>
  <si>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</si>
  <si>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</si>
  <si>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</si>
  <si>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</si>
  <si>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</si>
  <si>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</si>
  <si>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</si>
  <si>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</si>
  <si>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</si>
  <si>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</si>
  <si>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</si>
  <si>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</si>
  <si>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</si>
  <si>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</si>
  <si>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</si>
  <si>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</si>
  <si>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</si>
  <si>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</si>
  <si>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</si>
  <si>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</si>
  <si>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</si>
  <si>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</si>
  <si>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</si>
  <si>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</si>
  <si>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</si>
  <si>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</si>
  <si>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</si>
  <si>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</si>
  <si>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</si>
  <si>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</si>
  <si>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</si>
  <si>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</si>
  <si>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</si>
  <si>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</si>
  <si>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</si>
  <si>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</si>
  <si>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</si>
  <si>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</si>
  <si>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</si>
  <si>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</si>
  <si>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</si>
  <si>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</si>
  <si>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</si>
  <si>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</si>
  <si>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</si>
  <si>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</si>
  <si>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</si>
  <si>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</si>
  <si>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</si>
  <si>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</si>
  <si>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</si>
  <si>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</si>
  <si>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</si>
  <si>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</si>
  <si>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</si>
  <si>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</si>
  <si>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</si>
  <si>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</si>
  <si>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</si>
  <si>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</si>
  <si>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</si>
  <si>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</si>
  <si>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</si>
  <si>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</si>
  <si>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</si>
  <si>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</si>
  <si>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</si>
  <si>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</si>
  <si>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</si>
  <si>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</si>
  <si>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</si>
  <si>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</si>
  <si>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</si>
  <si>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</si>
  <si>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</si>
  <si>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</si>
  <si>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</si>
  <si>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</si>
  <si>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</si>
  <si>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</si>
  <si>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</si>
  <si>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</si>
  <si>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</si>
  <si>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</si>
  <si>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</si>
  <si>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</si>
  <si>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</si>
  <si>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</si>
  <si>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</si>
  <si>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</si>
  <si>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</si>
  <si>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</si>
  <si>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</si>
  <si>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</si>
  <si>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</si>
  <si>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</si>
  <si>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</si>
  <si>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</si>
  <si>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</si>
  <si>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</si>
  <si>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</si>
  <si>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</si>
  <si>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</si>
  <si>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</si>
  <si>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</si>
  <si>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</si>
  <si>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</si>
  <si>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</si>
  <si>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</si>
  <si>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</si>
  <si>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</si>
  <si>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</si>
  <si>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</si>
  <si>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</si>
  <si>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</si>
  <si>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</si>
  <si>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</si>
  <si>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</si>
  <si>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</si>
  <si>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</si>
  <si>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</si>
  <si>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</si>
  <si>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</si>
  <si>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</si>
  <si>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</si>
  <si>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</si>
  <si>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</si>
  <si>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</si>
  <si>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</si>
  <si>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</si>
  <si>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</si>
  <si>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</si>
  <si>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</si>
  <si>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</si>
  <si>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</si>
  <si>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</si>
  <si>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</si>
  <si>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</si>
  <si>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</si>
  <si>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</si>
  <si>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</si>
  <si>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</si>
  <si>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</si>
  <si>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</si>
  <si>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</si>
  <si>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</si>
  <si>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</si>
  <si>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</si>
  <si>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</si>
  <si>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</si>
  <si>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</si>
  <si>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</si>
  <si>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</si>
  <si>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</si>
  <si>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</si>
  <si>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</si>
  <si>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</si>
  <si>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</si>
  <si>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</si>
  <si>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</si>
  <si>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</si>
  <si>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</si>
  <si>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</si>
  <si>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</si>
  <si>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</si>
  <si>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</si>
  <si>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</si>
  <si>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</si>
  <si>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</si>
  <si>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</si>
  <si>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</si>
  <si>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</si>
  <si>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</si>
  <si>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</si>
  <si>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</si>
  <si>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</si>
  <si>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</si>
  <si>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</si>
  <si>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</si>
  <si>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</si>
  <si>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</si>
  <si>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</si>
  <si>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</si>
  <si>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</si>
  <si>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</si>
  <si>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</si>
  <si>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</si>
  <si>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</si>
  <si>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</si>
  <si>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</si>
  <si>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</si>
  <si>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</si>
  <si>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</si>
  <si>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</si>
  <si>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</si>
  <si>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</si>
  <si>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</si>
  <si>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</si>
  <si>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</si>
  <si>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</si>
  <si>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</si>
  <si>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</si>
  <si>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</si>
  <si>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</si>
  <si>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</si>
  <si>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</si>
  <si>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</si>
  <si>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</si>
  <si>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</si>
  <si>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</si>
  <si>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</si>
  <si>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</si>
  <si>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</si>
  <si>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</si>
  <si>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</si>
  <si>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</si>
  <si>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</si>
  <si>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</si>
  <si>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</si>
  <si>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</si>
  <si>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</si>
  <si>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</si>
  <si>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</si>
  <si>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</si>
  <si>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</si>
  <si>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</si>
  <si>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</si>
  <si>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</si>
  <si>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</si>
  <si>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</si>
  <si>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</si>
  <si>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</si>
  <si>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</si>
  <si>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</si>
  <si>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</si>
  <si>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</si>
  <si>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</si>
  <si>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</si>
  <si>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</si>
  <si>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</si>
  <si>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</si>
  <si>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</si>
  <si>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</si>
  <si>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</si>
  <si>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</si>
  <si>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</si>
  <si>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</si>
  <si>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</si>
  <si>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</si>
  <si>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</si>
  <si>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</si>
  <si>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</si>
  <si>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</si>
  <si>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</si>
  <si>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</si>
  <si>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</si>
  <si>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</si>
  <si>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</si>
  <si>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</si>
  <si>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</si>
  <si>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</si>
  <si>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</si>
  <si>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</si>
  <si>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</si>
  <si>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</si>
  <si>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</si>
  <si>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</si>
  <si>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</si>
  <si>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</si>
  <si>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</si>
  <si>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</si>
  <si>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</si>
  <si>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</si>
  <si>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</si>
  <si>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</si>
  <si>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</si>
  <si>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</si>
  <si>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</si>
  <si>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</si>
  <si>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</si>
  <si>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</si>
  <si>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</si>
  <si>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</si>
  <si>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</si>
  <si>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</si>
  <si>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</si>
  <si>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</si>
  <si>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</si>
  <si>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</si>
  <si>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</si>
  <si>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</si>
  <si>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</si>
  <si>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</si>
  <si>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</si>
  <si>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</si>
  <si>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</si>
  <si>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</si>
  <si>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</si>
  <si>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</si>
  <si>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</si>
  <si>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</si>
  <si>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</si>
  <si>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</si>
  <si>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</si>
  <si>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</si>
  <si>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</si>
  <si>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</si>
  <si>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</si>
  <si>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</si>
  <si>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</si>
  <si>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</si>
  <si>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</si>
  <si>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</si>
  <si>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</si>
  <si>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</si>
  <si>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</si>
  <si>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</si>
  <si>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</si>
  <si>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</si>
  <si>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</si>
  <si>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</si>
  <si>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</si>
  <si>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</si>
  <si>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</si>
  <si>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</si>
  <si>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</si>
  <si>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</si>
  <si>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</si>
  <si>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</si>
  <si>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</si>
  <si>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</si>
  <si>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</si>
  <si>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</si>
  <si>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</si>
  <si>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</si>
  <si>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</si>
  <si>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</si>
  <si>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</si>
  <si>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</si>
  <si>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</si>
  <si>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</si>
  <si>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</si>
  <si>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</si>
  <si>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</si>
  <si>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</si>
  <si>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</si>
  <si>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</si>
  <si>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</si>
  <si>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</si>
  <si>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</si>
  <si>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</si>
  <si>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</si>
  <si>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</si>
  <si>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</si>
  <si>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</si>
  <si>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</si>
  <si>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</si>
  <si>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</si>
  <si>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</si>
  <si>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</si>
  <si>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</si>
  <si>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</si>
  <si>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</si>
  <si>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</si>
  <si>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</si>
  <si>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</si>
  <si>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</si>
  <si>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</si>
  <si>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</si>
  <si>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</si>
  <si>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</si>
  <si>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</si>
  <si>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</si>
  <si>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</si>
  <si>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</si>
  <si>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</si>
  <si>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</si>
  <si>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</si>
  <si>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</si>
  <si>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</si>
  <si>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</si>
  <si>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</si>
  <si>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</si>
  <si>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</si>
  <si>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</si>
  <si>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</si>
  <si>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</si>
  <si>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</si>
  <si>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</si>
  <si>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</si>
  <si>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</si>
  <si>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</si>
  <si>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</si>
  <si>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</si>
  <si>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</si>
  <si>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</si>
  <si>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</si>
  <si>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</si>
  <si>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</si>
  <si>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</si>
  <si>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</si>
  <si>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</si>
  <si>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</si>
  <si>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</si>
  <si>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</si>
  <si>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</si>
  <si>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</si>
  <si>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</si>
  <si>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</si>
  <si>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</si>
  <si>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</si>
  <si>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</si>
  <si>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</si>
  <si>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</si>
  <si>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</si>
  <si>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</si>
  <si>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</si>
  <si>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</si>
  <si>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</si>
  <si>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</si>
  <si>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</si>
  <si>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HR</t>
  </si>
  <si>
    <t>Valamar Riviera d.d.</t>
  </si>
  <si>
    <t>02015838</t>
  </si>
  <si>
    <t>060213634</t>
  </si>
  <si>
    <t>48594515409</t>
  </si>
  <si>
    <t>747800D0K38EVHMJ4H31</t>
  </si>
  <si>
    <t>3983</t>
  </si>
  <si>
    <t>HELIOS FAROS d.d.</t>
  </si>
  <si>
    <t>STARI GRAD</t>
  </si>
  <si>
    <t>NASELJE HELIOS 5</t>
  </si>
  <si>
    <t>helios@heliosfaros.hr</t>
  </si>
  <si>
    <t>www.heliosfaros.hr</t>
  </si>
  <si>
    <t>Mario Jurić</t>
  </si>
  <si>
    <t>ProCorp savjetovanje d.o.o.</t>
  </si>
  <si>
    <t>+385981642479</t>
  </si>
  <si>
    <t>mariojuric@procorp-savjetovanje.hr</t>
  </si>
  <si>
    <t>PricewaterhouseCoopers d.o.o.</t>
  </si>
  <si>
    <t>Siniša Dušić</t>
  </si>
  <si>
    <t xml:space="preserve">Bilješke uz financijske izvještaje </t>
  </si>
  <si>
    <t>Helios Faros d.d.</t>
  </si>
  <si>
    <t>Naselje Helios 5, 21460 Stari grad</t>
  </si>
  <si>
    <t>OIB: 48594515409</t>
  </si>
  <si>
    <t>Uprava i Nadzorni odbor</t>
  </si>
  <si>
    <t>Uprava:</t>
  </si>
  <si>
    <t>Nadzorni odbor:</t>
  </si>
  <si>
    <t>Mirko Herceg, predsjednik nadzornog odbora</t>
  </si>
  <si>
    <t>Marko Čižmek, zamjenik predsjednika nadzornog odbora</t>
  </si>
  <si>
    <t>Mladen Markoč, član nadzornog odbora</t>
  </si>
  <si>
    <t>Vlasnička struktura</t>
  </si>
  <si>
    <t xml:space="preserve">Vlasnička struktura društva na dan: </t>
  </si>
  <si>
    <t>PBZ CO OMF - kategorija B</t>
  </si>
  <si>
    <t>Mali dioničari</t>
  </si>
  <si>
    <t>Ukupno</t>
  </si>
  <si>
    <r>
      <t>II.</t>
    </r>
    <r>
      <rPr>
        <b/>
        <sz val="9"/>
        <rFont val="Times New Roman"/>
        <family val="1"/>
        <charset val="238"/>
      </rPr>
      <t xml:space="preserve">                </t>
    </r>
    <r>
      <rPr>
        <b/>
        <sz val="9"/>
        <rFont val="Arial"/>
        <family val="2"/>
        <charset val="238"/>
      </rPr>
      <t xml:space="preserve">OSNOVE SASTAVLJANJA FINANCIJSKIH IZVJEŠTAJA </t>
    </r>
  </si>
  <si>
    <t xml:space="preserve">Financijski izvještaji Društva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</si>
  <si>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</si>
  <si>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t>Imovina – u EUR</t>
  </si>
  <si>
    <t>Udio</t>
  </si>
  <si>
    <t>% promjena</t>
  </si>
  <si>
    <t>Dugotrajna imovina</t>
  </si>
  <si>
    <t>Nematerijalna imovina</t>
  </si>
  <si>
    <t>Nekretnine, oprema i ulaganja u nekretnine</t>
  </si>
  <si>
    <t>Ulaganja u povezana društva i depoziti</t>
  </si>
  <si>
    <t xml:space="preserve">Ukupna dugotrajna imovina </t>
  </si>
  <si>
    <t>Kratkotrajna imovina</t>
  </si>
  <si>
    <t>Zalihe</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</si>
  <si>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</si>
  <si>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</si>
  <si>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</si>
  <si>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</si>
  <si>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</si>
  <si>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</si>
  <si>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</si>
  <si>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</si>
  <si>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</si>
  <si>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</si>
  <si>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</si>
  <si>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Obveze prema bankama</t>
  </si>
  <si>
    <t>Ostale dugoročne obveze</t>
  </si>
  <si>
    <t>Dugoročne obveze</t>
  </si>
  <si>
    <t>Kratkoročne obveze prema bankama</t>
  </si>
  <si>
    <t>Obveze prema dobavljačima i obveze za predujmove</t>
  </si>
  <si>
    <t>Obveze prema zaposlenima</t>
  </si>
  <si>
    <t xml:space="preserve">Obveze za poreze, doprinose i slična davanja </t>
  </si>
  <si>
    <t>Ostale kratkoročne obveze</t>
  </si>
  <si>
    <t>Kratkoročne obveze</t>
  </si>
  <si>
    <t>Ukupno obveze</t>
  </si>
  <si>
    <t>Poslovni prihodi – u EUR</t>
  </si>
  <si>
    <t>Poslovni prihodi</t>
  </si>
  <si>
    <t>Do 31.12.2023</t>
  </si>
  <si>
    <t>Prihodi od prodaje</t>
  </si>
  <si>
    <t>Prihodi od upotrebe vl. proizvoda</t>
  </si>
  <si>
    <t>Ostali poslovni prihodi</t>
  </si>
  <si>
    <t xml:space="preserve">Ukupno </t>
  </si>
  <si>
    <t>Poslovni rashodi – u EUR</t>
  </si>
  <si>
    <t xml:space="preserve">Poslovni rashodi </t>
  </si>
  <si>
    <t>Materijalni troškovi</t>
  </si>
  <si>
    <t>Troškovi zaposlenih</t>
  </si>
  <si>
    <t>Amortizacija</t>
  </si>
  <si>
    <t>Ostali troškovi</t>
  </si>
  <si>
    <t>Ostali poslovni rashodi</t>
  </si>
  <si>
    <t>Poslovni rashodi</t>
  </si>
  <si>
    <t>Pristup svim informacijama i financijskim izvještajima je na www.heliosfaros.hr</t>
  </si>
  <si>
    <t xml:space="preserve">Društvo obavlja sezonsku djelatnost i očekuje značajnije prihode u vremenu od 01.05. – 01.10. poslovne godine. </t>
  </si>
  <si>
    <t>e) ostale objave koje propisuje MRS 34- Financijsko izvještavanje za razdoblja tijekom godine te</t>
  </si>
  <si>
    <t>f) u bilješkama uz financijske izvještaje za tromjesečna razdoblja, osim gore navedenih informacija, objavljuju se i sljedeće informacije:</t>
  </si>
  <si>
    <t>Društvo redovito posluje</t>
  </si>
  <si>
    <t xml:space="preserve">Sve financijske obveze uključene su u bilancu. </t>
  </si>
  <si>
    <t xml:space="preserve">Nema stavki prihoda ili rashoda izuzetne veličine ili pojave i objašnjenja stavki prihoda i rashoda su prikazani u bilješkama </t>
  </si>
  <si>
    <t xml:space="preserve">Zemljište </t>
  </si>
  <si>
    <t>Novac i ostala potraživanja</t>
  </si>
  <si>
    <t>aktiva</t>
  </si>
  <si>
    <t xml:space="preserve">Zadržana dobit </t>
  </si>
  <si>
    <t>Tekući rezultat</t>
  </si>
  <si>
    <t>Obveze za zajmove</t>
  </si>
  <si>
    <t>pasiva</t>
  </si>
  <si>
    <t xml:space="preserve">Obveze za zajmove odnose se na pozajmicu sa pripadajućim kamatama koje je Ecopulito d.o.o. primilo od Helios Faros d.d. </t>
  </si>
  <si>
    <t xml:space="preserve">Ne postoji </t>
  </si>
  <si>
    <t>Nije primjenjivo</t>
  </si>
  <si>
    <t xml:space="preserve">Nije primjenjivo </t>
  </si>
  <si>
    <t>Na adresi društva navedenoj u bilješkama</t>
  </si>
  <si>
    <t>Nije bilo.</t>
  </si>
  <si>
    <t>ECOPULITO D.O.O.</t>
  </si>
  <si>
    <t>ZAGREB</t>
  </si>
  <si>
    <t>Obveznik: HELIOS FAROS d.d. i ovisna društva</t>
  </si>
  <si>
    <t xml:space="preserve">stanje na dan 31.12.2024. </t>
  </si>
  <si>
    <t>u razdoblju 1.1.2024 do 31.12.2024</t>
  </si>
  <si>
    <t>u razdoblju 01.01.2024. do 31.12.2024.</t>
  </si>
  <si>
    <r>
      <t>I.</t>
    </r>
    <r>
      <rPr>
        <b/>
        <sz val="9"/>
        <rFont val="Times New Roman"/>
        <family val="1"/>
        <charset val="238"/>
      </rPr>
      <t xml:space="preserve">                  </t>
    </r>
    <r>
      <rPr>
        <b/>
        <sz val="9"/>
        <rFont val="Arial"/>
        <family val="2"/>
        <charset val="238"/>
      </rPr>
      <t>INFORMACIJE O DRUŠTVU / GRUPI</t>
    </r>
  </si>
  <si>
    <t>Helios Faros d.d. je društvo registrirano u Starom Gradu na otoku Hvaru u Republici Hrvatskoj. Osnovne djelatnosti Društva su smještajne i ugostiteljske usluge. Društvo ima 624 smještajnih jedinica u upotrebi (s više od 1.492 kreveta) u 4 različita objekta (profitna centra).</t>
  </si>
  <si>
    <t>Odlukom Trgovačkog suda u Splitu 11. veljače 2016. godine nad Društvom bio je otvoren stečajni postupak. 22. srpnja 2019. godine, a nakon promjene vlasničke strukture i plaćanjem obveza, dana 22. srpnja 2019. zaključen je stečajni postupak nad Društvom rješenjem Trgovačkog suda u Splitu St-9/2015-467 i od tada se Društvo nalazi u značajnom investicijskom ciklusu.</t>
  </si>
  <si>
    <t>Mario Jurić, član Uprave od 04. srpnja 2024.</t>
  </si>
  <si>
    <t>Vladimir Bunić, predsjednik Uprave do 31. listopada 2024.</t>
  </si>
  <si>
    <t>Ante Jelčić, član nadzornog odbora</t>
  </si>
  <si>
    <t>Temeljem presude Visokog trgovačkog suda Republike Hrvatske, temeljni kapital je u 2024. godini povećan sa iznosa od 56.615.057,01 eura za iznos od 1.334.639,33 eura na iznos od 57.949.696,34 eura, izdavanjem 1.005.584 novih redovnih dionica Društva koje glase na ime, bez nominalnog iznosa, ulaganjem prava, tražbine koju je Republika Hrvatska, Ministarstvo financija, Zagreb, prijavilo u okončanom stečajnom postupku.
Nakon provedenog upisa u sudskom registru Trgovačkog suda, u 2025. godini će se provesti upis novih dionica u informacijski sustav SKDD-a pri čemu će temeljni kapital od 57.949.696,34 eura biti podijeljen na 42.643.983 redovnih dionica oznake HEFA-R-A i 1.005.584 redovnih dionica oznake HEFA-R-D bez nominalnog iznosa, izdanih u nematerijaliziranom obliku.</t>
  </si>
  <si>
    <t>Financijski izvještaji izrađeni su primjenom metode povijesnog troška. Financijski izvještaji pripremljeni su pod pretpostavkom da će Društvo nastaviti poslovati u skladu s načelom neograničenosti vremena poslovanja u svim prikazanim razdobljima. Niže prezentirane bilješke se odnose na nekonsolidirane financijske izvještaje od kojih se konsolidirani izvještaji bitno ne razlikuju jer ovisno društvo Ecopulito d.o.o. nema poslovnih aktivnosti.</t>
  </si>
  <si>
    <t>Financijska imovina</t>
  </si>
  <si>
    <t>Potraživanja od kupaca, države i ostala potraživanja</t>
  </si>
  <si>
    <r>
      <t>1.</t>
    </r>
    <r>
      <rPr>
        <sz val="7"/>
        <rFont val="Times New Roman"/>
        <family val="1"/>
        <charset val="238"/>
      </rPr>
      <t xml:space="preserve">      </t>
    </r>
    <r>
      <rPr>
        <sz val="9"/>
        <rFont val="Arial"/>
        <family val="2"/>
        <charset val="238"/>
      </rPr>
      <t xml:space="preserve">Nematerijalna imovina značajno se povećala u odnosu na prethodno usporedivo razdoblje s obzirom na priznavanje prava korištenja koja se u glavnini odnose na dobivenu koncesiju na pomorskom dobru u svrhu gospodarskog korištenja luke posebne namjene – privezišta kod hotela Arkada. Neto knjigovodstvena vrijednost priznatih prava korištenja zajedno sa ulaganjem u tuđu imovinu iznosi 200 tisuća eura. </t>
    </r>
  </si>
  <si>
    <r>
      <t>2.</t>
    </r>
    <r>
      <rPr>
        <sz val="7"/>
        <rFont val="Times New Roman"/>
        <family val="1"/>
        <charset val="238"/>
      </rPr>
      <t xml:space="preserve">      </t>
    </r>
    <r>
      <rPr>
        <sz val="9"/>
        <rFont val="Arial"/>
        <family val="2"/>
        <charset val="238"/>
      </rPr>
      <t>Dugotrajna materijalna imovina je porasla za 9% uslijed nastavka značajnog investicijskog ciklusa pri čemu se najveći dio investicije u 2024. godini odnosio na Valamar Amicor Green Resort i zonu Places. Završena još jedna faza izgradnje vila pri čemu je Društvo izgradilo dodatnih 49 smještajnih jedinica koje su gostima bile na raspolaganju već u svibnju 2024. godine. Ulaganja u nekretnine se u najznačajnijem dijelu odnose na restoran u centru grada koji je dan u dugoročni najam pravnoj osobi.</t>
    </r>
  </si>
  <si>
    <r>
      <t>3.</t>
    </r>
    <r>
      <rPr>
        <sz val="7"/>
        <rFont val="Times New Roman"/>
        <family val="1"/>
        <charset val="238"/>
      </rPr>
      <t xml:space="preserve">      </t>
    </r>
    <r>
      <rPr>
        <sz val="9"/>
        <rFont val="Arial"/>
        <family val="2"/>
        <charset val="238"/>
      </rPr>
      <t>Vrijednost zaliha se smanjila u odnosu na prethodnu godinu s obzirom na korištenje sitnog inventara. Neotpisana vrijednost sitnog inventara iznosi 59 tisuća eura (31.12.2023.: 80 tisuća eura).</t>
    </r>
  </si>
  <si>
    <r>
      <t>4.</t>
    </r>
    <r>
      <rPr>
        <sz val="7"/>
        <rFont val="Times New Roman"/>
        <family val="1"/>
        <charset val="238"/>
      </rPr>
      <t xml:space="preserve">      </t>
    </r>
    <r>
      <rPr>
        <sz val="9"/>
        <rFont val="Arial"/>
        <family val="2"/>
        <charset val="238"/>
      </rPr>
      <t>Dani depoziti na dan 31. prosinca 2024. godine u iznosu od 2 milijuna eura se odnose na depozit položen kod banke na razdoblje od 6 mjeseci uz fiksnu kamatnu stopu od 3%.</t>
    </r>
  </si>
  <si>
    <r>
      <t>5.</t>
    </r>
    <r>
      <rPr>
        <sz val="7"/>
        <rFont val="Times New Roman"/>
        <family val="1"/>
        <charset val="238"/>
      </rPr>
      <t xml:space="preserve">      </t>
    </r>
    <r>
      <rPr>
        <sz val="9"/>
        <rFont val="Arial"/>
        <family val="2"/>
        <charset val="238"/>
      </rPr>
      <t>Potraživanja od kupaca su porasla za 45 tisuća eura u odnosu na kraj prethodne godine te nisu identificirana potraživanja čija bi naplata mogla biti upitna. Društvo je u 2024. godini vodilo spor za potraživanje od 257 tisuća eura za koje je u prethodnoj godini provedeno umanjenje vrijednosti. Spor je uspješno okončan u srpnju i Društvo je u realiziralo naplatu u iznosu od 207 tisuća eura.  Prihod od 207 tisuća eura je iskazan na liniji ostali financijski priohodi (AOP 040)</t>
    </r>
  </si>
  <si>
    <r>
      <t>6.</t>
    </r>
    <r>
      <rPr>
        <sz val="7"/>
        <rFont val="Times New Roman"/>
        <family val="1"/>
        <charset val="238"/>
      </rPr>
      <t xml:space="preserve">      </t>
    </r>
    <r>
      <rPr>
        <sz val="9"/>
        <rFont val="Arial"/>
        <family val="2"/>
        <charset val="238"/>
      </rPr>
      <t>Novac i novčani ekvivalenti su porasli za 8% temeljem rasta zarada iz poslovanja.</t>
    </r>
  </si>
  <si>
    <t>31.12.2023.</t>
  </si>
  <si>
    <t>Rezerve</t>
  </si>
  <si>
    <t>Promjena akumuliranih gubitaka odnosi se na rezultat razdoblja, dok se rast temeljnog kapitala u cijelosti odnosi na povećanje temeljnog kapitala s osnove upisa ranije spomenutih dionica Ministarstva financija.</t>
  </si>
  <si>
    <r>
      <t>1.</t>
    </r>
    <r>
      <rPr>
        <sz val="7"/>
        <rFont val="Times New Roman"/>
        <family val="1"/>
        <charset val="238"/>
      </rPr>
      <t xml:space="preserve">      </t>
    </r>
    <r>
      <rPr>
        <sz val="9"/>
        <rFont val="Arial"/>
        <family val="2"/>
        <charset val="238"/>
      </rPr>
      <t>Društvo je uspješno okončalo još jedan spor i uknjižilo se na zemljište za koje je prethodno bilo provedeno umanjenje vrijednosti i ostvarilo prihod od 83 tisuće eura te je s te osnove iskorištena odgođena porezna imovina priznata u ranijim razdobljima. Prihod od 83 tisuće eura je iskazan na liniji ostali financijski priohodi (AOP 040)</t>
    </r>
  </si>
  <si>
    <r>
      <t>2.</t>
    </r>
    <r>
      <rPr>
        <sz val="7"/>
        <rFont val="Times New Roman"/>
        <family val="1"/>
        <charset val="238"/>
      </rPr>
      <t xml:space="preserve">      </t>
    </r>
    <r>
      <rPr>
        <sz val="9"/>
        <rFont val="Arial"/>
        <family val="2"/>
        <charset val="238"/>
      </rPr>
      <t>Društvo je u 2023. godini ugovorilo investicijski kredit do 20 milijuna eura uz varijabilnu kamatnu stopu pri čemu je do 31.12.2024 iskorišteno skoro 14 milijuna eura, a ostatak se može koristiti u periodu od 20 mjeseci od datuma potpisivanja ugovora. U 2024. godini ugovorena je fiksna kamatna stopa.</t>
    </r>
  </si>
  <si>
    <r>
      <t>3.</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</si>
  <si>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r>
      <t>4.</t>
    </r>
    <r>
      <rPr>
        <sz val="7"/>
        <rFont val="Times New Roman"/>
        <family val="1"/>
        <charset val="238"/>
      </rPr>
      <t xml:space="preserve">      </t>
    </r>
    <r>
      <rPr>
        <sz val="9"/>
        <rFont val="Arial"/>
        <family val="2"/>
        <charset val="238"/>
      </rPr>
      <t>Obveze prema dobavljačima se uglavnom odnose na obrtna sredstva koje još nisu u dospijeću i iznose 164 tisuće eura, dok se ostatak od 140 tisuća eura u glavnini odnosi na ugovorne zadržaje s osnove investicija. Obveze za predujmove iznose 289 tisuća eura.</t>
    </r>
  </si>
  <si>
    <r>
      <t>5.</t>
    </r>
    <r>
      <rPr>
        <sz val="7"/>
        <rFont val="Times New Roman"/>
        <family val="1"/>
        <charset val="238"/>
      </rPr>
      <t xml:space="preserve">      </t>
    </r>
    <r>
      <rPr>
        <sz val="9"/>
        <rFont val="Arial"/>
        <family val="2"/>
        <charset val="238"/>
      </rPr>
      <t>Obveze prema zaposlenicima se odnose na sve vrste naknada zaposlenima u prosincu koje su isplaćene u siječnju 2025. godine.</t>
    </r>
  </si>
  <si>
    <r>
      <t>6.</t>
    </r>
    <r>
      <rPr>
        <sz val="7"/>
        <rFont val="Times New Roman"/>
        <family val="1"/>
        <charset val="238"/>
      </rPr>
      <t xml:space="preserve">      </t>
    </r>
    <r>
      <rPr>
        <sz val="9"/>
        <rFont val="Arial"/>
        <family val="2"/>
        <charset val="238"/>
      </rPr>
      <t>Ostale kratkoročne obveze uglavnom se odnose za obračunate troškove te imovinu u pripremi za koje do 31.12.2024. nisu pristigli računi.</t>
    </r>
  </si>
  <si>
    <t>Do 31.12.2024</t>
  </si>
  <si>
    <r>
      <t>1.</t>
    </r>
    <r>
      <rPr>
        <sz val="7"/>
        <rFont val="Times New Roman"/>
        <family val="1"/>
        <charset val="238"/>
      </rPr>
      <t xml:space="preserve">      </t>
    </r>
    <r>
      <rPr>
        <sz val="9"/>
        <rFont val="Arial"/>
        <family val="2"/>
        <charset val="238"/>
      </rPr>
      <t>S obzirom na izgradnju dodatnih kapaciteta u 2024. godini i porast broja noćenja, Društvo je ostvarilo rast prihoda od prodaje za 22%.</t>
    </r>
  </si>
  <si>
    <r>
      <t>2.</t>
    </r>
    <r>
      <rPr>
        <sz val="7"/>
        <rFont val="Times New Roman"/>
        <family val="1"/>
        <charset val="238"/>
      </rPr>
      <t xml:space="preserve">      </t>
    </r>
    <r>
      <rPr>
        <sz val="9"/>
        <rFont val="Arial"/>
        <family val="2"/>
        <charset val="238"/>
      </rPr>
      <t>Ostali poslovni prihodi uglavnom se odnose na naplate od osiguravajućih kuća (41 tisuću eura) i odobrenja od izvođača radova (92 tisuće eura).</t>
    </r>
  </si>
  <si>
    <r>
      <t>1.    Materijalni troškovi – udio u ukupnim rashodima iznosio je 34% (40% u 2023.), a porast u odnosu na 2023. godinu kao posljedica većeg broja noćenja i cijena, najvećim se dijelom odnosi na rast troškova hrane i pića za 216 tisuća eura (19%) te rasta troškova vode za 97 tisuća eura (77%). Trošak električne energije smanjen je za 29 tisuća eura (9%) pri čemu je ostvareno 45 tisuća eura potpora Vlade RH temeljem ograničenja cijene (2023: 126 tis. eura). Trošak marketinga, prodaje i naknade za upravljanje su porasli za 18% u odnosu na 2023. te su u 2024. godini iznosili 1.283 tis. eura (2024.: 1.092 tis. eura) s ciljem planiranog pozicioniranja novih objekata na tržištu. Troškovi telefona i komunalnih usluga porasli su za 36% odnosno 46 tisuća eura. S druge strane, profesionalne i ostale vanjske usluge smanjene su za 94 tisuće eura, odnosno 14%</t>
    </r>
    <r>
      <rPr>
        <sz val="7"/>
        <rFont val="Times New Roman"/>
        <family val="1"/>
        <charset val="238"/>
      </rPr>
      <t>.</t>
    </r>
  </si>
  <si>
    <r>
      <t>2.</t>
    </r>
    <r>
      <rPr>
        <sz val="7"/>
        <rFont val="Times New Roman"/>
        <family val="1"/>
        <charset val="238"/>
      </rPr>
      <t xml:space="preserve">      </t>
    </r>
    <r>
      <rPr>
        <sz val="9"/>
        <rFont val="Arial"/>
        <family val="2"/>
        <charset val="238"/>
      </rPr>
      <t>Troškovi zaposlenih su porasli za 37% u odnosu na prethodnu godinu uslijed povećanja obujma poslovanja i rasta prosječnog broja zaposlenika za 15%. Ključnu ulogu u rastu troškova odigrao je porast naknada zaposlenika temeljem recentnih kretanja na tržištu rada koje Društvo aktivno prati.</t>
    </r>
  </si>
  <si>
    <r>
      <t>3.</t>
    </r>
    <r>
      <rPr>
        <sz val="7"/>
        <rFont val="Times New Roman"/>
        <family val="1"/>
        <charset val="238"/>
      </rPr>
      <t xml:space="preserve">      </t>
    </r>
    <r>
      <rPr>
        <sz val="9"/>
        <rFont val="Arial"/>
        <family val="2"/>
        <charset val="238"/>
      </rPr>
      <t>Troškovi amortizacije rasli su za 25% što je direktna posljedica značajnih nabavki dugotrajne materijalne imovine u 2024. godini (8.142 tis. eur) pri čemu je glavnina imovine u pripremi aktivirana u lipnju nakon otvorenja novoizgrađenih kapaciteta obiteljskog ljetovališta Valamar Amicor Resort.</t>
    </r>
  </si>
  <si>
    <t>4.      Ostali poslovni rashodi i ostali troškovi - s obzirom na rušenje objekata te druge otpise neposredno vezane za nove investicije, u 2024. godini izvršeno je rashodovanje dugotrajne imovine u iznosu od 54 tisuće eura (2023: 54 tis. eura). Od ostalih troškova najznačajniji su sljedeći: bankarske naknade platnog prometa i provizije kreditnih kartica (89 tis. eura), troškovi nadzornog odbora (91 tis. eura) i premije osiguranja (90 tis. eura). Temeljem presude u 2024. godini je realiziran rashod od 1.335 tisuća eura za tražbinu koju je Ministarstvo financija, prijavilo u okončanom stečajnom postupku prema kojemu se Ministarstvu financija trebaju izdati dionice u vrijednosti predmetne tražbine. Ovaj rashod je iskazan na liniji Ostalih poslovnih rashoda.</t>
  </si>
  <si>
    <t>5. U odnosu na izvješće poslovodstva te bilješke revidiranih godišnjih financijskih izvještaja, ostali troškovi zaposlenika u iznosu od 953 tisuće eura za potrebe tromjesečnih izvještaja u GFI formi se iskazuju unutar ostalih troškova dok se u revidiranim izvještajima u XBRL formatu klasificiraju kao troškovi zaposlenih. Ukupni troškovi zaposlenih su prema tome porasli sa 3.814 tisuća eura na 4.739 tisuća eura odnosno 24%</t>
  </si>
  <si>
    <r>
      <t>II.</t>
    </r>
    <r>
      <rPr>
        <b/>
        <sz val="7"/>
        <rFont val="Times New Roman"/>
        <family val="1"/>
        <charset val="238"/>
      </rPr>
      <t xml:space="preserve">                </t>
    </r>
    <r>
      <rPr>
        <b/>
        <sz val="9"/>
        <rFont val="Arial"/>
        <family val="2"/>
        <charset val="238"/>
      </rPr>
      <t>SAŽETAK ZNAČAJNIH RAČUNOVODSTVENIH POLITIKA</t>
    </r>
  </si>
  <si>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</si>
  <si>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Vremenska neograničenost poslovanja</t>
  </si>
  <si>
    <t>Društvo je završilo stečajni postupak i restrukturiralo svoje financijske obveze. Kao dio financijskog restrukturiranja temeljni kapital je od 2019. godine do 31.12.2024. povećan uplatama u novcu za 55,90 milijuna eura u od čega je 20,43 milijuna eura uplaćeno u novcu do 31. prosinca 2020. godine. U 2021. godini je uplaćeno dodatnih 10,20 milijuna eura temeljem odluke Glavne skupštine te  je u 2022. godini uplaćeno dodatnih 17,2 milijuna eura kako bi Društvo izvršilo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t>
  </si>
  <si>
    <t>Dana 24. veljače 2022. godine, Rusija je započela invaziju velikih razmjera na Ukrajinu, što je označilo eskalaciju trenutnog rusko-ukrajinskog rata koji je započeo 2014. godine. U Ukrajini je još uvijek aktivno ratno stanje, ali Društvo trenutno nije značajno izloženo tržištima Ukrajine i Rusije dok se uspješno nosi sa globalnim porastom cijena.</t>
  </si>
  <si>
    <t>Na osnovu navedenog te na provedenoj dokapitalizaciji u novcu u iznosu od 8 milijuna eura u 2023. godini te ugovaranja investicijskog kredita do 20 milijuna eura,  rukovodstvo je zaključilo da će Društvo imati dostatan iznos novčanih sredstava za izvršenje obveza koje dospijevaju u doglednoj budućnosti. Rukovodstvo ne predviđa izravan neposredni i značajni štetni utjecaj prethodno navedenih slučajeva na sposobnost Društva da nastavi poslovati po principu vremenske neograničenosti poslovanja. Uprava vjeruje da je vremenska neograničenost poslovanja odgovarajuća osnova za pripremu financijskih izvještaja Društva.</t>
  </si>
  <si>
    <t xml:space="preserve"> </t>
  </si>
  <si>
    <t>Nekretnine, postrojenja i oprema</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</si>
  <si>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Društvo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</si>
  <si>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Zemljišta i investicije u tijeku se ne amortiziraju. Preostali životni vijek imovine je kako slijedi:</t>
  </si>
  <si>
    <t>Građevinski objekti i pripadajuća infrastruktura    10-40 godina</t>
  </si>
  <si>
    <t>Oprema i prijevozna sredstva                                2-10 godina</t>
  </si>
  <si>
    <t xml:space="preserve">Amortizacija se obračunava za svako sredstvo sve do potpune amortizacije sredstva. Korisni vijek imovine se pregledava na svaki datum izvještavanja i po potrebi usklađuje. U slučaju da je knjigovodstveni iznos imovine veći od procijenjenog nadoknadivog iznosa, razlika se otpisuje do nadoknadivog iznosa. </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</si>
  <si>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</si>
  <si>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r>
      <rPr>
        <b/>
        <i/>
        <sz val="7"/>
        <rFont val="Times New Roman"/>
        <family val="1"/>
        <charset val="238"/>
      </rPr>
      <t xml:space="preserve"> </t>
    </r>
    <r>
      <rPr>
        <b/>
        <i/>
        <sz val="9"/>
        <rFont val="Arial"/>
        <family val="2"/>
        <charset val="238"/>
      </rPr>
      <t>Ulaganja u nekretnine</t>
    </r>
  </si>
  <si>
    <t>Ulaganja u građevinske objekte u svrhu zarade prihoda od najma ili zbog porasta vrijednosti imovine klasificirana su kao ulaganja u nekretnine.</t>
  </si>
  <si>
    <t xml:space="preserve">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
Korisni vijek imovine i ostatak vrijednosti pregledavaju se, i prilagođavaju, na svaki datum izvještavanja. Prijenosi se vrše s i na ulaganja u nekretnine, kada dođe do promjene u upotrebi, što se očituje prekidom ili početkom korištenja vlasnika. Ulaganja u nekretnine prestaju se priznavati kada je imovina bilo uklonjena ili trajno povučena iz upotrebe ili se ne očekuju buduće ekonomske koristi od korištenja. Dobici i gubici od povlačenja ili otuđenja priznaju se u dobit ili gubitak u godini otuđenja. </t>
  </si>
  <si>
    <t>Umanjenje vrijednosti ulaganja u nekretnine, nekretnine, postrojenja i opreme</t>
  </si>
  <si>
    <t>Knjigovodstvena vrijednost dugotrajne materijalne i nematerijalne imovine Društva pregledava se na svaki datum bilance kako bi se utvrdilo postoje li indikacije za umanjenje vrijednosti. Ukoliko postoje takve indikacije, procjenjuje se nadoknadivi iznos imovine.</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</si>
  <si>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</si>
  <si>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Potraživanja od kupaca početno se priznaju u trenutku nastanka. Sva ostala financijska imovina početno se priznaje kada Društvo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</si>
  <si>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</si>
  <si>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</si>
  <si>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</si>
  <si>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</si>
  <si>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</si>
  <si>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 xml:space="preserve">Financijska se imovina ne reklasificira nakon početnog priznavanja, osim ako Društvo ne promijeni svoj poslovni model za upravljanje financijskom imovinom u kojem slučaju se financijska imovina reklasificira od prvog dana prvog izvještajnog razdoblja koje slijedi nakon promjene poslovnog modela. </t>
  </si>
  <si>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</si>
  <si>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</si>
  <si>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</si>
  <si>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Sva financijska imovina koja nije klasificirana kao financijska imovina mjerena po amortiziranom trošku ili po FVOSD kako je gore opisano, mjeri se po FVRDG. Potraživanja koja čine glavninu financijske imovine Društva drže se u sklopu poslovnog modela za držanje do naplate. </t>
  </si>
  <si>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</si>
  <si>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</si>
  <si>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Struktura financijske imovine Društva jednostavna je te se prvenstveno odnosi na potraživanja od kupaca te kratkoročne depozite u bankama. Navedeno olakšava i minimizira kompleksnost procjene zadovoljava li navedena financijska imovina kriterij ‘plaćanja isključivo glavnice i kamata'. Nadalje, Društvo nema uspostavljene zasebne poslovne modele za upravljanje financijskom imovinom na način koji to definira MSFI 9 budući da se njome zbog jednostavnosti upravlja u sklopu redovnog poslovanja.</t>
  </si>
  <si>
    <t>Društvo prestaje priznavati financijsku imovinu pri isteku ugovornih prava vezanih uz novčane tokove iz te financijske imovine ili pri prijenosu prava na ugovorne novčane tokove u transakciji u kojoj se prenose svi rizici i koristi od vlasništva financijske imovine ili u kojoj Društvo niti prenosi niti zadržava rizike i koriste od vlasništva, ali ne zadržava kontrolu nad financijskom imovinom. Kada Društvo obavlja transakcije u kojima prenosi financijsku imovinu priznatu u svom izvještaju o financijskom položaju, ali zadržava sve ili gotovo sve rizike i koristi koji proizlaze iz prenesene imovine, takva prenesena imovina ne prestaje se priznavati.</t>
  </si>
  <si>
    <t>Priznavanje gubitaka od umanjenja vrijednosti</t>
  </si>
  <si>
    <t>Društvo priznaje rezerviranja za gubitke po financijskoj imovini jednake očekivanim kreditnim gubicima („OKG“) kroz čitavo trajanje ekonomskog vijeka imovine. 
Rezerviranja za OKG-ove vezano uz potraživanja od kupaca uvijek se mjere u iznosu ukupnih OKG-ova kroz čitavo trajanje ekonomskog vijeka te imovine. 
Društvo u pravilu smatra da je kreditni rizik financijske imovine znatno porastao ako je proteklo više od 90 dana od njenog dana dospijeća te u pravilu smatra da financijska imovina nije nadoknadiva ako nije vjerojatno da će dužnik otplatiti svoje obveze prema Društvu bez da pokretanje radnji poput iskorištenja sredstava osiguranja (ako postoje) postane nužnim ili ako financijska imovina ostane nepodmirena duže od 365 dana od dana dospijeća. 
Ukupni OKG-ovi koji se očekuju kroz čitavo trajanje ekonomskog vijeka imovine („životni OKG-ovi“) su OKG-ovi koji proizlaze iz svih mogućih nepredviđenih događaja tijekom očekivanog vijeka trajanja financijskog instrumenta. 
Dvanaestomjesečni OKG-ovi su dio OKG-ova koji proizlaze iz slučajeva neplaćanja koji su mogući unutar 12 mjeseci nakon datuma izvještavanja (ili unutar kraćeg razdoblja ako je očekivani vijek trajanja instrumenta kraći od 12 mjeseci). 
Maksimalno razdoblje koje se uzima u obzir prilikom procjene OKG-ova je maksimalno ugovoreno razdoblje tijekom kojega je Društvo izloženo kreditnom riziku.</t>
  </si>
  <si>
    <t xml:space="preserve">Mjerenje očekivanih kreditnih gubitaka </t>
  </si>
  <si>
    <t>OKG-ovi predstavljaju procjenu kreditnih gubitaka koja je ponderirana vjerojatnostima. Kreditni gubici mjere se kao sadašnja vrijednost svih novčanih manjkova (tj. razlike između novčanih tijekova na koje Društvo ima pravo u skladu s ugovorom i novčanih tokova koje Društvo očekuje da će stvarno primiti).
OKG-ovi se diskontiraju po efektivnoj kamatnoj stopi predmetne financijske imovine.</t>
  </si>
  <si>
    <t>Financijske obveze</t>
  </si>
  <si>
    <t xml:space="preserve">Financijske obveze početno se priznaju kada Društvo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  </t>
  </si>
  <si>
    <t xml:space="preserve">Društvo prestaje priznavati financijsku obvezu kada se ugovorne obveze isplate, otkažu ili isteknu. Društvo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</si>
  <si>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Prilikom prestanka priznavanja financijske obveze, razlike između knjigovodstvene vrijednosti i plaćene naknade (uključujući i svu prenesenu nenovčanu imovinu ili prihvaćene obveze) priznaje se u računu dobiti i gubitka.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</si>
  <si>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</si>
  <si>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</si>
  <si>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 xml:space="preserve">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</si>
  <si>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</si>
  <si>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</si>
  <si>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Najmoprimci</t>
  </si>
  <si>
    <t>Imovina nabavljena prema uvjetima financijskog najma evidentira se prema sadašnjim vrijednostima minimalnih plaćanja obračunanih diskontnom stopom sadržanom u najmu ili kamatnom stopom koju bi najmoprimac morao platiti za sličan najam ili pri posudbi novca za nabavu te imovine.
Imovina nabavljena prema uvjetima poslovnog najma priznati će se u poslovnim knjigama kao imovina s pravom korištenja za sve najmove, osim onih koji se smatraju kratkoročnim i najmovima male vrijednosti i obveza po osnovi najma, a prestati će ih priznavati prilikom isteka ili prekida ugovora o najmu.
Sva plaćanja povezana s kratkoročnim najmovima (do 12 mjeseci) i najmovima čiji je predmet imovina male vrijednosti (primjerice najam laptopa, printera, manjeg uredskog namještaja, telefonskih uređaja i sl.), osim ako najmoprimac imovinu male vrijednosti daje naknadno u podnajam, priznaju se kao rashod tijekom trajanja najma na proporcionalnoj osnovi</t>
  </si>
  <si>
    <t>Najmodavci</t>
  </si>
  <si>
    <t xml:space="preserve">Grupa i Društvo su dali u najam vlastite nekretnine i imovinu za koju ima pravo na upotrebu. Društvo je klasificiralo takve najmove kao poslovne najmove. Najmovi u kojima Grupa i Društvo ne prenose suštinski sve rizike i koristi povezane s vlasništvom nad imovinom klasificiraju se kao operativni najmovi. Prihodi od najma obračunavaju se linearno sukladno uvjetima najma i uključuju se u prihod u sklopu izvještaja o sveobuhvatnoj dobiti zbog njegove operativne prirode.  </t>
  </si>
  <si>
    <t>Priznavanje prihoda</t>
  </si>
  <si>
    <t xml:space="preserve">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 </t>
  </si>
  <si>
    <r>
      <t>(</t>
    </r>
    <r>
      <rPr>
        <i/>
        <sz val="11"/>
        <rFont val="Times New Roman"/>
        <family val="1"/>
        <charset val="238"/>
      </rPr>
      <t>a) Prihodi od usluga</t>
    </r>
  </si>
  <si>
    <t>Društvo ostvaruje prihod prvenstveno od usluga smještaja. Navedene usluge pružaju se temeljem sklopljenih ugovora s fiksnom cijenom. Prihodi od izvršenih hotelsko-turističkih usluga priznaju se u razdoblju u kojem su usluge obavljene („tijekom vremena“).</t>
  </si>
  <si>
    <t>(b) Hrana i piće</t>
  </si>
  <si>
    <t>Društvo nudi hranu i piće u hotelskim restoranima, gostima hotela i ostalim gostima. Prihodi se priznaju u trenutku kada su usluge pružene.</t>
  </si>
  <si>
    <t>Ugovorene obveze  i politike priznavanja prihoda</t>
  </si>
  <si>
    <t>Prihod se mjeri na temelju naknade koja je definirana u ugovoru s kupcem. Društvo priznaje prihod kada se prenese kontrolu nad dobrima ili uslugom na kupca.</t>
  </si>
  <si>
    <r>
      <t>I.</t>
    </r>
    <r>
      <rPr>
        <b/>
        <sz val="7"/>
        <rFont val="Times New Roman"/>
        <family val="1"/>
        <charset val="238"/>
      </rPr>
      <t xml:space="preserve">                </t>
    </r>
    <r>
      <rPr>
        <b/>
        <sz val="9"/>
        <rFont val="Arial"/>
        <family val="2"/>
        <charset val="238"/>
      </rPr>
      <t xml:space="preserve">IZLOŽENOST DRUŠTVA RIZICIMA </t>
    </r>
  </si>
  <si>
    <t xml:space="preserve">Društvo Helios Faros d.d. izloženo je različitim rizicima koji su uobičajeni za turističku djelatnost, a rezultat su utjecaja kretanja na tržištu turističkih usluga. Proces upravljanja rizicima u Društvu podrazumijeva identifikaciju potencijalnih događaja, učinaka i posljedica s kojima se Društvo može suočiti u budućnosti te pravovremeno poduzimanje mjera kako bi se ti rizici minimalizirali, a time i mogući nepovoljni učinci izbjegli, odnosno smanjili. </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</si>
  <si>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</si>
  <si>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</si>
  <si>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 xml:space="preserve">Turistička kretanja su podložna globalnim rizicima koji se odnose na politička previranja, rastući terorizam, rat u Ukrajini i emigrantsku krizu na koje Društvo nema utjecaja.
Makroekonomska kretanja u Republici Hrvatskoj i u emitivnim stranim tržištima te općenito kretanje cijena roba i usluga te energenata mogu imati značajan utjecaj na konkurentnost turizma i turističku potražnju te dolaske stranih gostiju. </t>
  </si>
  <si>
    <t>Rizik turističke djelatnosti</t>
  </si>
  <si>
    <t>Najznačajniji rizik kojem je Društvo bilo izloženo u posljednjem desetljeću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Društva. Na ovaj rizik iznimno je teško, a ponekad i nemoguće utjecati iz Društva. Pored toga, ključni izazov za hrvatsku hotelsku industriju je radna snaga, zbog čijeg se nedostatka svake godine izdaje sve više radnih dozvola za strane radnike te postoji mogućnost ne pronalaska adekvatne radne snage i gubitka kvalitete usluge zbog čega Društvo za značajnom pažnjom pristupa ovom problemu.</t>
  </si>
  <si>
    <t>Rizik konkurentnosti</t>
  </si>
  <si>
    <t>Ovaj rizik izuzetno je značajan u grani gospodarstva u kojoj Društvo djeluje. Društvo mu je značajno izloženo zbog aktualnog stanja turističkih objekata i višegodišnjih faza investicije.  Kako bi se minimizirao ovaj rizik Društvo ulaže značajne napore na podizanje kvalitete destinacije i uvođenje novih atrakcija kroz brandove te pojedinih ciljanih pogodnosti za goste..</t>
  </si>
  <si>
    <t>Regulatorni rizici - rizik promjene poreznih i koncesijskih propisa</t>
  </si>
  <si>
    <t>Ovaj rizik predstavlja vjerojatnost promjene poreznih propisa, poreznih stopa ili promjene predmeta oporezivanja. Ovaj rizik je vrlo značajan obzirom na velika ulaganja u materijalnu imovinu i rastuće troškove zaposlenih jer može imati negativan utjecaj na profitabilnost poslovanja.</t>
  </si>
  <si>
    <t>Operativni rizici</t>
  </si>
  <si>
    <t xml:space="preserve">Ovo su rizici direktnog ili indirektnog gubitka uslijed neadekvatnih ili nedostajućih internih procesa Društva koji bi osigurali točne i pravovremene informacije potrebne za sastavljanje financijskih izvještaja te podnošenja izvješća obveznih za izdavatelje prema odredbama ZTK, pravilima  Zagrebačke burze i HANFA-e. Ovim rizikom Društvo upravlja uvođenjem jasnih i strogih procedura rada i rokova koji se imaju poštivati kako Društvo ne bi snosilo posljedice nepridržavanja spomenutih obveza za izdavatelje. </t>
  </si>
  <si>
    <t xml:space="preserve">Valutni rizik </t>
  </si>
  <si>
    <t>Valutni rizik je do 01.01.2023 bio izražen u poslovanju s obzirom na očekivano velik udio prodaje denominiran u stranoj valuti. Društvo je bilo izloženo promjenama vrijednosti eura, jer je značajni dio potraživanja i inozemnih prihoda bio iskazan u toj valuti te je njegovo kretanje moglo imati značajan utjecaj na poslovne rezultate i novčane tokove. Od 01. siječnja 2023. kao službena valuta u Hrvatskoj uveo se euro stoga su valutni rizici biti bitno umanjeni. Društvo nije značajno izloženo drugim valutama.</t>
  </si>
  <si>
    <t>Cjenovni rizik</t>
  </si>
  <si>
    <t>Na dan 31. prosinca 2024. godine Grupa i Društvo  ne posjeduju vlasničke vrijednosnice i nisu izloženi cjenovnom riziku. Obzirom na značajno povećanu inflaciju tijekom 2022. godine i 2023. godine koja se uz usporeni rast nastavila u 2024. godini, Društvo je izloženo cjenovnom riziku roba i usluga. Uprava Društva je poduzela sve mjere kontrole troškova kako bi se inflatorni utjecaj čim više reducirao. Društvo također korigira cijene svojih usluga kada je to iznimno potrebno zbog značajnog rasta cijene resursa.</t>
  </si>
  <si>
    <t>Kreditni rizik</t>
  </si>
  <si>
    <t xml:space="preserve">Kreditni rizik proizlazi iz novca, oročenih depozita i potraživanja od kupaca. U skladu s prodajnim politikama Društva, suradnja se ugovara s kupcima koji imaju odgovarajuću kreditnu povijest, odnosno ugovara se uz plaćanje unaprijed, uplatama sigurnosnih depozita te putem značajnijih kreditnih kartica (za individualne kupce). U cilju smanjenja kreditnog rizika Društvo kontinuirano prati svoju izloženost prema stranama s kojima posluje i njihovu kreditnu sposobnost, po potrebi pribavlja instrumente osiguranja potraživanja (mjenice, zadužnice) umanjujući na taj način rizike nenaplativosti svojih potraživanja za pružene usluge. </t>
  </si>
  <si>
    <t>Kamatni rizik</t>
  </si>
  <si>
    <t>Društvo je u 2023. godini ugovorilo dugoročni kredit s varijabilnom kamatnom stopom kojim će financirati portfelj investicija u razdoblju 2023-2025. godine te je zbog rasta EURIBOR-a ugovorilo fiksnu kamatnu stopu u 2024. godini. Društvo redovito prati kretanja kamata na tržištu te će u slučaju očekivanog rasta kamatnih stopa, ugovarati financijske instrumente za upravljanje rizicima promjene kamatnih stopa ili će ugovarati  zaduženja  po fiksnim stopama kako bi se reducirao kamatni rizik i osigurao stabilan novčani tijek.</t>
  </si>
  <si>
    <t>Rizik likvidnosti</t>
  </si>
  <si>
    <t>Razboritim upravljanjem investicijama, pomnim planiranjem novčanih tokova i minimiziranjem troškova kao i prijavama na mjere potpora gospodarstvu i turističkom sektoru ovim rizikom se razborito upravlja.</t>
  </si>
  <si>
    <r>
      <t>II.</t>
    </r>
    <r>
      <rPr>
        <b/>
        <sz val="7"/>
        <rFont val="Times New Roman"/>
        <family val="1"/>
        <charset val="238"/>
      </rPr>
      <t xml:space="preserve">               </t>
    </r>
    <r>
      <rPr>
        <b/>
        <sz val="9"/>
        <rFont val="Arial"/>
        <family val="2"/>
        <charset val="238"/>
      </rPr>
      <t>OSTALE INFORMACIJE</t>
    </r>
  </si>
  <si>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</si>
  <si>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</si>
  <si>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t xml:space="preserve">Računovodstvene politike nisu se mijenjale u odnosu na posljednje tromjesečno i revidirano godišnje izvješće. </t>
  </si>
  <si>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</si>
  <si>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</si>
  <si>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t>Naziv društva: HELIOS FAROS d.d.</t>
  </si>
  <si>
    <t>Adresa: Naselje Helios 5, 21460 Stari Grad</t>
  </si>
  <si>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</si>
  <si>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t>Nije bilo promjena u računovodstvenim politikama.</t>
  </si>
  <si>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</si>
  <si>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</si>
  <si>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</si>
  <si>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t>Obvezu prema banci po investicijskom kreditu, Društvo treba podmiriti najkasnije do 2035. godine.</t>
  </si>
  <si>
    <t>Nema ostalih dugovanja koji dospijevaju nakon više od 5 godina.</t>
  </si>
  <si>
    <r>
      <t>6.</t>
    </r>
    <r>
      <rPr>
        <sz val="7"/>
        <rFont val="Times New Roman"/>
        <family val="1"/>
        <charset val="238"/>
      </rPr>
      <t xml:space="preserve">      </t>
    </r>
    <r>
      <rPr>
        <sz val="9"/>
        <rFont val="Arial"/>
        <family val="2"/>
        <charset val="238"/>
      </rPr>
      <t>prosječan broj zaposlenih tijekom tekućeg razdoblja</t>
    </r>
  </si>
  <si>
    <t>Prosječan broj zaposlenih je bio: 185</t>
  </si>
  <si>
    <t>Broj zaposlenih na dan 31.12.2024: 90</t>
  </si>
  <si>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</si>
  <si>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t>Društvo je kapitaliziralo 38.469,31 eura troškova plaća na investicije u tijeku.</t>
  </si>
  <si>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</si>
  <si>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t>Odgođena porezna obveza se odnosi na privremene porezne razlike s osnove vrednovanja zemljišta i promjena od 15 tisuća eura se odnosi na dobiveni sudski spor i storniranje ranije priznatog umanjenja vrijednosti u iznosu od 83 tisuće eura.</t>
  </si>
  <si>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</si>
  <si>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t>Društvo je vlasnik 100% udjela u društvu Ecopulito d.o.o., Zagreb, Budmanijeva 5, OIB: 06286701582. Poslovanje ovisnog društva nije značajno te ne utječe bitno na konsolidirane financijske izvještaje. Stanje bilance društva Ecopulito d.o.o. na dan izvještaja u eurima je iskazano niže te su isti uključeni u voaj konsolidirani izvještaj.</t>
  </si>
  <si>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</si>
  <si>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</si>
  <si>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</si>
  <si>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</si>
  <si>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</si>
  <si>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</si>
  <si>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</si>
  <si>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</si>
  <si>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Stari Grad, 26. veljače 2025.</t>
  </si>
  <si>
    <t>Član Uprave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</si>
</sst>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charset val="238"/>
    </font>
    <font>
      <b/>
      <sz val="9"/>
      <color rgb="FFFF0000"/>
      <name val="Arial"/>
      <family val="2"/>
      <charset val="238"/>
    </font>
    <font>
      <b/>
      <sz val="9"/>
      <name val="Times New Roman"/>
      <family val="1"/>
      <charset val="238"/>
    </font>
    <font>
      <sz val="9"/>
      <color rgb="FF000000"/>
      <name val="Arial"/>
      <family val="2"/>
      <charset val="238"/>
    </font>
    <font>
      <b/>
      <sz val="9"/>
      <color rgb="FF000000"/>
      <name val="Arial"/>
      <family val="2"/>
      <charset val="238"/>
    </font>
    <font>
      <i/>
      <sz val="9"/>
      <color rgb="FF000000"/>
      <name val="Arial"/>
      <family val="2"/>
      <charset val="238"/>
    </font>
    <font>
      <b/>
      <i/>
      <sz val="9"/>
      <color rgb="FF000000"/>
      <name val="Arial"/>
      <family val="2"/>
      <charset val="238"/>
    </font>
    <font>
      <sz val="10"/>
      <name val="Arial"/>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9"/>
      <name val="Arial"/>
      <family val="1"/>
      <charset val="238"/>
    </font>
    <font>
      <b/>
      <i/>
      <sz val="7"/>
      <name val="Times New Roman"/>
      <family val="1"/>
      <charset val="238"/>
    </font>
    <font>
      <sz val="9"/>
      <name val="Wingdings"/>
      <charset val="2"/>
    </font>
    <font>
      <b/>
      <sz val="11"/>
      <name val="Times New Roman"/>
      <family val="1"/>
      <charset val="238"/>
    </font>
    <font>
      <i/>
      <sz val="11"/>
      <name val="Times New Roman"/>
      <family val="1"/>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3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xf numFmtId="0" fontId="39" fillId="0" borderId="0" applyNumberFormat="0" applyFill="0" applyBorder="0" applyAlignment="0" applyProtection="0"/>
    <xf numFmtId="9" fontId="46" fillId="0" borderId="0" applyFont="0" applyFill="0" applyBorder="0" applyAlignment="0" applyProtection="0"/>
  </cellStyleXfs>
  <cellXfs count="31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164" fontId="4" fillId="10" borderId="30" xfId="0" applyNumberFormat="1" applyFont="1" applyFill="1" applyBorder="1" applyAlignment="1">
      <alignment horizontal="center" vertical="center"/>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3" fontId="17" fillId="9" borderId="30" xfId="0" applyNumberFormat="1" applyFont="1" applyFill="1" applyBorder="1" applyAlignment="1" applyProtection="1">
      <alignment vertical="center"/>
      <protection locked="0"/>
    </xf>
    <xf numFmtId="0" fontId="4" fillId="11" borderId="4" xfId="5" applyFont="1" applyFill="1" applyBorder="1" applyAlignment="1" applyProtection="1">
      <alignment horizontal="center" vertical="center"/>
      <protection locked="0"/>
    </xf>
    <xf numFmtId="0" fontId="4" fillId="11" borderId="29" xfId="5" applyFont="1" applyFill="1" applyBorder="1" applyAlignment="1" applyProtection="1">
      <alignment horizontal="center" vertical="center"/>
      <protection locked="0"/>
    </xf>
    <xf numFmtId="0" fontId="40" fillId="0" borderId="0" xfId="0" applyFont="1" applyAlignment="1">
      <alignment horizontal="center" wrapText="1"/>
    </xf>
    <xf numFmtId="0" fontId="5" fillId="0" borderId="0" xfId="0" applyFont="1" applyAlignment="1">
      <alignment wrapText="1"/>
    </xf>
    <xf numFmtId="0" fontId="4" fillId="0" borderId="0" xfId="0" applyFont="1" applyAlignment="1">
      <alignment horizontal="left" vertical="center" indent="6"/>
    </xf>
    <xf numFmtId="0" fontId="5" fillId="0" borderId="0" xfId="0" applyFont="1"/>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42" fillId="0" borderId="31" xfId="0" applyFont="1" applyBorder="1" applyAlignment="1">
      <alignment vertical="center"/>
    </xf>
    <xf numFmtId="14" fontId="43" fillId="0" borderId="32" xfId="0" applyNumberFormat="1" applyFont="1" applyBorder="1" applyAlignment="1">
      <alignment horizontal="right" vertical="center" wrapText="1"/>
    </xf>
    <xf numFmtId="0" fontId="42" fillId="0" borderId="33" xfId="0" applyFont="1" applyBorder="1" applyAlignment="1">
      <alignment vertical="center" wrapText="1"/>
    </xf>
    <xf numFmtId="10" fontId="42" fillId="0" borderId="34" xfId="0" applyNumberFormat="1" applyFont="1" applyBorder="1" applyAlignment="1">
      <alignment horizontal="right" vertical="center"/>
    </xf>
    <xf numFmtId="0" fontId="42" fillId="0" borderId="33" xfId="0" applyFont="1" applyBorder="1" applyAlignment="1">
      <alignment vertical="center"/>
    </xf>
    <xf numFmtId="0" fontId="43" fillId="0" borderId="33" xfId="0" applyFont="1" applyBorder="1" applyAlignment="1">
      <alignment vertical="center"/>
    </xf>
    <xf numFmtId="10" fontId="43" fillId="0" borderId="34" xfId="0" applyNumberFormat="1" applyFont="1" applyBorder="1" applyAlignment="1">
      <alignment horizontal="right" vertical="center" wrapText="1"/>
    </xf>
    <xf numFmtId="0" fontId="5" fillId="0" borderId="0" xfId="0" applyFont="1" applyAlignment="1">
      <alignment vertical="center"/>
    </xf>
    <xf numFmtId="0" fontId="43" fillId="0" borderId="34" xfId="0" applyFont="1" applyBorder="1" applyAlignment="1">
      <alignment vertical="center"/>
    </xf>
    <xf numFmtId="3" fontId="42" fillId="0" borderId="34" xfId="0" applyNumberFormat="1" applyFont="1" applyBorder="1" applyAlignment="1">
      <alignment horizontal="right" vertical="center"/>
    </xf>
    <xf numFmtId="9" fontId="42" fillId="0" borderId="34" xfId="0" applyNumberFormat="1" applyFont="1" applyBorder="1" applyAlignment="1">
      <alignment horizontal="right" vertical="center"/>
    </xf>
    <xf numFmtId="3" fontId="43" fillId="0" borderId="34" xfId="0" applyNumberFormat="1" applyFont="1" applyBorder="1" applyAlignment="1">
      <alignment horizontal="right" vertical="center"/>
    </xf>
    <xf numFmtId="9" fontId="43" fillId="0" borderId="34" xfId="0" applyNumberFormat="1" applyFont="1" applyBorder="1" applyAlignment="1">
      <alignment horizontal="right" vertical="center"/>
    </xf>
    <xf numFmtId="0" fontId="43" fillId="0" borderId="34" xfId="0" applyFont="1" applyBorder="1" applyAlignment="1">
      <alignment horizontal="right" vertical="center"/>
    </xf>
    <xf numFmtId="14" fontId="43" fillId="0" borderId="32" xfId="0" applyNumberFormat="1" applyFont="1" applyBorder="1" applyAlignment="1">
      <alignment horizontal="center" vertical="center" wrapText="1"/>
    </xf>
    <xf numFmtId="0" fontId="43" fillId="0" borderId="32" xfId="0" applyFont="1" applyBorder="1" applyAlignment="1">
      <alignment horizontal="center" vertical="center" wrapText="1"/>
    </xf>
    <xf numFmtId="0" fontId="42" fillId="0" borderId="34" xfId="0" applyFont="1" applyBorder="1" applyAlignment="1">
      <alignment horizontal="right" vertical="center"/>
    </xf>
    <xf numFmtId="0" fontId="43" fillId="0" borderId="37" xfId="0" applyFont="1" applyBorder="1" applyAlignment="1">
      <alignment horizontal="center" vertical="center" wrapText="1"/>
    </xf>
    <xf numFmtId="0" fontId="21" fillId="0" borderId="0" xfId="0" applyFont="1" applyAlignment="1">
      <alignment horizontal="justify" vertical="center"/>
    </xf>
    <xf numFmtId="0" fontId="21" fillId="0" borderId="0" xfId="0" applyFont="1" applyAlignment="1">
      <alignment vertical="center"/>
    </xf>
    <xf numFmtId="0" fontId="44" fillId="0" borderId="31" xfId="0" applyFont="1" applyBorder="1" applyAlignment="1">
      <alignment vertical="center"/>
    </xf>
    <xf numFmtId="3" fontId="44" fillId="0" borderId="32" xfId="0" applyNumberFormat="1" applyFont="1" applyBorder="1" applyAlignment="1">
      <alignment horizontal="right" vertical="center"/>
    </xf>
    <xf numFmtId="0" fontId="44" fillId="0" borderId="33" xfId="0" applyFont="1" applyBorder="1" applyAlignment="1">
      <alignment vertical="center"/>
    </xf>
    <xf numFmtId="3" fontId="44" fillId="0" borderId="34" xfId="0" applyNumberFormat="1" applyFont="1" applyBorder="1" applyAlignment="1">
      <alignment horizontal="right" vertical="center"/>
    </xf>
    <xf numFmtId="0" fontId="45" fillId="15" borderId="33" xfId="0" applyFont="1" applyFill="1" applyBorder="1" applyAlignment="1">
      <alignment vertical="center"/>
    </xf>
    <xf numFmtId="3" fontId="45" fillId="15" borderId="34" xfId="0" applyNumberFormat="1" applyFont="1" applyFill="1" applyBorder="1" applyAlignment="1">
      <alignment horizontal="right" vertical="center"/>
    </xf>
    <xf numFmtId="0" fontId="5" fillId="0" borderId="0" xfId="0" applyFont="1" applyAlignment="1">
      <alignment horizontal="justify" vertical="center" wrapText="1"/>
    </xf>
    <xf numFmtId="0" fontId="47" fillId="0" borderId="0" xfId="0" applyFont="1" applyAlignment="1">
      <alignment vertical="center" wrapText="1"/>
    </xf>
    <xf numFmtId="0" fontId="47" fillId="0" borderId="0" xfId="0" applyFont="1"/>
    <xf numFmtId="0" fontId="29" fillId="0" borderId="0" xfId="0" applyFont="1" applyAlignment="1">
      <alignment vertical="center" wrapText="1"/>
    </xf>
    <xf numFmtId="3" fontId="47" fillId="0" borderId="0" xfId="0" applyNumberFormat="1" applyFont="1" applyAlignment="1">
      <alignment vertical="center" wrapText="1"/>
    </xf>
    <xf numFmtId="0" fontId="49" fillId="0" borderId="34" xfId="0" applyFont="1" applyBorder="1" applyAlignment="1">
      <alignment horizontal="center" vertical="center" wrapText="1"/>
    </xf>
    <xf numFmtId="9" fontId="43" fillId="0" borderId="34" xfId="7" applyFont="1" applyBorder="1" applyAlignment="1">
      <alignment horizontal="right" vertical="center"/>
    </xf>
    <xf numFmtId="0" fontId="4" fillId="0" borderId="0" xfId="0" applyFont="1" applyAlignment="1">
      <alignment horizontal="left" vertical="center" indent="5"/>
    </xf>
    <xf numFmtId="0" fontId="51" fillId="0" borderId="0" xfId="0" applyFont="1" applyAlignment="1">
      <alignment horizontal="justify" vertical="center"/>
    </xf>
    <xf numFmtId="0" fontId="42"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horizontal="right" vertical="center" wrapText="1"/>
    </xf>
    <xf numFmtId="0" fontId="52" fillId="0" borderId="0" xfId="0" applyFont="1" applyAlignment="1">
      <alignment horizontal="justify" vertical="center"/>
    </xf>
    <xf numFmtId="0" fontId="42" fillId="0" borderId="0" xfId="0" applyFont="1" applyAlignment="1">
      <alignment horizontal="justify" vertical="center" wrapText="1"/>
    </xf>
    <xf numFmtId="0" fontId="54" fillId="0" borderId="0" xfId="0" applyFont="1" applyAlignment="1">
      <alignment horizontal="justify" vertical="center"/>
    </xf>
    <xf numFmtId="0" fontId="55" fillId="0" borderId="0" xfId="0" applyFont="1" applyAlignment="1">
      <alignment vertical="center"/>
    </xf>
    <xf numFmtId="0" fontId="55" fillId="0" borderId="0" xfId="0" applyFont="1" applyAlignment="1">
      <alignment horizontal="justify" vertical="center"/>
    </xf>
    <xf numFmtId="0" fontId="43" fillId="0" borderId="0" xfId="0" applyFont="1" applyAlignment="1">
      <alignment horizontal="justify" vertical="center"/>
    </xf>
    <xf numFmtId="16" fontId="55" fillId="0" borderId="0" xfId="0" applyNumberFormat="1" applyFont="1" applyAlignment="1">
      <alignment vertical="center"/>
    </xf>
    <xf numFmtId="0" fontId="39" fillId="0" borderId="0" xfId="6" applyAlignment="1">
      <alignment horizontal="justify" vertical="center"/>
    </xf>
    <xf numFmtId="0" fontId="44" fillId="0" borderId="34" xfId="0" applyFont="1" applyBorder="1" applyAlignment="1">
      <alignment horizontal="right" vertical="center"/>
    </xf>
    <xf numFmtId="0" fontId="21" fillId="0" borderId="0" xfId="0" applyFont="1" applyAlignment="1">
      <alignment vertical="center" wrapText="1"/>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5" applyFont="1" applyFill="1" applyBorder="1" applyAlignment="1" applyProtection="1">
      <alignment vertical="center"/>
      <protection locked="0"/>
    </xf>
    <xf numFmtId="0" fontId="4" fillId="11" borderId="2" xfId="5" applyFont="1" applyFill="1" applyBorder="1" applyAlignment="1" applyProtection="1">
      <alignment vertical="center"/>
      <protection locked="0"/>
    </xf>
    <xf numFmtId="0" fontId="4" fillId="11" borderId="4" xfId="5"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5" applyFont="1" applyFill="1" applyBorder="1" applyAlignment="1" applyProtection="1">
      <alignment horizontal="center" vertical="center"/>
      <protection locked="0"/>
    </xf>
    <xf numFmtId="0" fontId="4" fillId="11" borderId="4" xfId="5"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4" fillId="11" borderId="3" xfId="5" applyFont="1" applyFill="1" applyBorder="1" applyAlignment="1" applyProtection="1">
      <alignment horizontal="right" vertical="center"/>
      <protection locked="0"/>
    </xf>
    <xf numFmtId="0" fontId="4" fillId="11" borderId="2" xfId="5"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5" applyFont="1" applyFill="1" applyBorder="1" applyAlignment="1" applyProtection="1">
      <alignment horizontal="right" vertical="center"/>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5" applyFont="1" applyFill="1" applyBorder="1" applyProtection="1">
      <protection locked="0"/>
    </xf>
    <xf numFmtId="0" fontId="28" fillId="11" borderId="2" xfId="5" applyFont="1" applyFill="1" applyBorder="1" applyProtection="1">
      <protection locked="0"/>
    </xf>
    <xf numFmtId="0" fontId="28" fillId="11" borderId="4" xfId="5"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5" applyNumberFormat="1" applyFont="1" applyFill="1" applyBorder="1" applyAlignment="1" applyProtection="1">
      <alignment horizontal="center" vertical="center"/>
      <protection locked="0"/>
    </xf>
    <xf numFmtId="49" fontId="4" fillId="11" borderId="4" xfId="5"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8" fillId="11" borderId="3" xfId="5" applyFont="1" applyFill="1" applyBorder="1" applyAlignment="1" applyProtection="1">
      <alignment vertical="center"/>
      <protection locked="0"/>
    </xf>
    <xf numFmtId="0" fontId="28" fillId="11" borderId="2" xfId="5" applyFont="1" applyFill="1" applyBorder="1" applyAlignment="1" applyProtection="1">
      <alignment vertical="center"/>
      <protection locked="0"/>
    </xf>
    <xf numFmtId="0" fontId="28" fillId="11" borderId="4" xfId="5"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5" applyNumberFormat="1" applyFont="1" applyFill="1" applyBorder="1" applyAlignment="1" applyProtection="1">
      <alignment vertical="center"/>
      <protection locked="0"/>
    </xf>
    <xf numFmtId="49" fontId="4" fillId="11" borderId="2" xfId="5" applyNumberFormat="1" applyFont="1" applyFill="1" applyBorder="1" applyAlignment="1" applyProtection="1">
      <alignment vertical="center"/>
      <protection locked="0"/>
    </xf>
    <xf numFmtId="49" fontId="4" fillId="11" borderId="4" xfId="5"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6" fillId="0" borderId="0" xfId="4" applyFont="1" applyAlignment="1" applyProtection="1">
      <alignment horizontal="center" vertical="top" wrapText="1"/>
      <protection locked="0"/>
    </xf>
    <xf numFmtId="0" fontId="18" fillId="2" borderId="5" xfId="4"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35" xfId="0" applyFont="1" applyBorder="1" applyAlignment="1">
      <alignment horizontal="center" vertical="center" wrapText="1"/>
    </xf>
    <xf numFmtId="0" fontId="43" fillId="0" borderId="36" xfId="0" applyFont="1" applyBorder="1" applyAlignment="1">
      <alignment horizontal="center" vertical="center" wrapText="1"/>
    </xf>
    <xf numFmtId="0" fontId="42" fillId="0" borderId="35" xfId="0" applyFont="1" applyBorder="1" applyAlignment="1">
      <alignment vertical="center"/>
    </xf>
    <xf numFmtId="0" fontId="42" fillId="0" borderId="36" xfId="0" applyFont="1" applyBorder="1" applyAlignment="1">
      <alignment vertical="center"/>
    </xf>
    <xf numFmtId="14" fontId="43" fillId="0" borderId="35" xfId="0" applyNumberFormat="1" applyFont="1" applyBorder="1" applyAlignment="1">
      <alignment horizontal="center" vertical="center"/>
    </xf>
    <xf numFmtId="14" fontId="43" fillId="0" borderId="36" xfId="0" applyNumberFormat="1" applyFont="1" applyBorder="1" applyAlignment="1">
      <alignment horizontal="center" vertical="center"/>
    </xf>
    <xf numFmtId="0" fontId="43" fillId="0" borderId="35" xfId="0" applyFont="1" applyBorder="1" applyAlignment="1">
      <alignment vertical="center"/>
    </xf>
    <xf numFmtId="0" fontId="43" fillId="0" borderId="36" xfId="0" applyFont="1" applyBorder="1" applyAlignment="1">
      <alignment vertical="center"/>
    </xf>
  </cellXfs>
  <cellStyles count="8">
    <cellStyle name="Hiperveza" xfId="6" builtinId="8"/>
    <cellStyle name="Hyperlink 2" xfId="2" xr:uid="{00000000-0005-0000-0000-000001000000}"/>
    <cellStyle name="Normal 2" xfId="3" xr:uid="{00000000-0005-0000-0000-000003000000}"/>
    <cellStyle name="Normal 2 2" xfId="4" xr:uid="{00000000-0005-0000-0000-000004000000}"/>
    <cellStyle name="Normal 3" xfId="5" xr:uid="{C6AB2361-0B84-4F9C-8E15-6C413CDC6A4B}"/>
    <cellStyle name="Normalno" xfId="0" builtinId="0"/>
    <cellStyle name="Postotak" xfId="7" builtinId="5"/>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o.juric\OneDrive%20-%20Helios%20Faros%20d.d\Dokumenti\HELIOS%20FAROS\Financijski%20izvje&#353;taji\2024\Godi&#353;nje%20izvje&#353;&#263;e\Burza\Q4\HEFA_kons_2024_Q4.xlsx" TargetMode="External"/><Relationship Id="rId1" Type="http://schemas.openxmlformats.org/officeDocument/2006/relationships/externalLinkPath" Target="Q4/HEFA_kons_2024_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E7" sqref="E7"/>
    </sheetView>
  </sheetViews>
  <sheetFormatPr defaultRowHeight="12.5" x14ac:dyDescent="0.25"/>
  <cols>
    <col min="9" max="9" width="13.453125" customWidth="1"/>
  </cols>
  <sheetData>
    <row r="1" spans="1:10" ht="15.5" x14ac:dyDescent="0.3">
      <c r="A1" s="195"/>
      <c r="B1" s="196"/>
      <c r="C1" s="196"/>
      <c r="D1" s="15"/>
      <c r="E1" s="15"/>
      <c r="F1" s="15"/>
      <c r="G1" s="15"/>
      <c r="H1" s="15"/>
      <c r="I1" s="15"/>
      <c r="J1" s="16"/>
    </row>
    <row r="2" spans="1:10" ht="14.4" customHeight="1" x14ac:dyDescent="0.25">
      <c r="A2" s="197" t="s">
        <v>316</v>
      </c>
      <c r="B2" s="198"/>
      <c r="C2" s="198"/>
      <c r="D2" s="198"/>
      <c r="E2" s="198"/>
      <c r="F2" s="198"/>
      <c r="G2" s="198"/>
      <c r="H2" s="198"/>
      <c r="I2" s="198"/>
      <c r="J2" s="199"/>
    </row>
    <row r="3" spans="1:10" ht="14" x14ac:dyDescent="0.25">
      <c r="A3" s="50"/>
      <c r="B3" s="51"/>
      <c r="C3" s="51"/>
      <c r="D3" s="51"/>
      <c r="E3" s="51"/>
      <c r="F3" s="51"/>
      <c r="G3" s="51"/>
      <c r="H3" s="51"/>
      <c r="I3" s="51"/>
      <c r="J3" s="52"/>
    </row>
    <row r="4" spans="1:10" ht="33.65" customHeight="1" x14ac:dyDescent="0.25">
      <c r="A4" s="200" t="s">
        <v>301</v>
      </c>
      <c r="B4" s="201"/>
      <c r="C4" s="201"/>
      <c r="D4" s="201"/>
      <c r="E4" s="202">
        <v>45292</v>
      </c>
      <c r="F4" s="203"/>
      <c r="G4" s="58" t="s">
        <v>0</v>
      </c>
      <c r="H4" s="202">
        <v>45657</v>
      </c>
      <c r="I4" s="203"/>
      <c r="J4" s="17"/>
    </row>
    <row r="5" spans="1:10" s="63" customFormat="1" ht="10.25" customHeight="1" x14ac:dyDescent="0.35">
      <c r="A5" s="204"/>
      <c r="B5" s="205"/>
      <c r="C5" s="205"/>
      <c r="D5" s="205"/>
      <c r="E5" s="205"/>
      <c r="F5" s="205"/>
      <c r="G5" s="205"/>
      <c r="H5" s="205"/>
      <c r="I5" s="205"/>
      <c r="J5" s="206"/>
    </row>
    <row r="6" spans="1:10" ht="20.399999999999999" customHeight="1" x14ac:dyDescent="0.25">
      <c r="A6" s="53"/>
      <c r="B6" s="64" t="s">
        <v>323</v>
      </c>
      <c r="C6" s="54"/>
      <c r="D6" s="54"/>
      <c r="E6" s="76">
        <v>2024</v>
      </c>
      <c r="F6" s="65"/>
      <c r="G6" s="58"/>
      <c r="H6" s="65"/>
      <c r="I6" s="65"/>
      <c r="J6" s="26"/>
    </row>
    <row r="7" spans="1:10" s="67" customFormat="1" ht="11" customHeight="1" x14ac:dyDescent="0.25">
      <c r="A7" s="53"/>
      <c r="B7" s="54"/>
      <c r="C7" s="54"/>
      <c r="D7" s="54"/>
      <c r="E7" s="66"/>
      <c r="F7" s="66"/>
      <c r="G7" s="58"/>
      <c r="H7" s="66"/>
      <c r="I7" s="66"/>
      <c r="J7" s="26"/>
    </row>
    <row r="8" spans="1:10" ht="38" customHeight="1" x14ac:dyDescent="0.25">
      <c r="A8" s="208" t="s">
        <v>324</v>
      </c>
      <c r="B8" s="209"/>
      <c r="C8" s="209"/>
      <c r="D8" s="209"/>
      <c r="E8" s="209"/>
      <c r="F8" s="209"/>
      <c r="G8" s="209"/>
      <c r="H8" s="209"/>
      <c r="I8" s="209"/>
      <c r="J8" s="18"/>
    </row>
    <row r="9" spans="1:10" ht="14" x14ac:dyDescent="0.3">
      <c r="A9" s="19"/>
      <c r="B9" s="47"/>
      <c r="C9" s="47"/>
      <c r="D9" s="47"/>
      <c r="E9" s="207"/>
      <c r="F9" s="207"/>
      <c r="G9" s="154"/>
      <c r="H9" s="154"/>
      <c r="I9" s="56"/>
      <c r="J9" s="57"/>
    </row>
    <row r="10" spans="1:10" ht="26" customHeight="1" x14ac:dyDescent="0.3">
      <c r="A10" s="175" t="s">
        <v>302</v>
      </c>
      <c r="B10" s="176"/>
      <c r="C10" s="187" t="s">
        <v>448</v>
      </c>
      <c r="D10" s="188"/>
      <c r="E10" s="48"/>
      <c r="F10" s="210" t="s">
        <v>325</v>
      </c>
      <c r="G10" s="211"/>
      <c r="H10" s="212" t="s">
        <v>446</v>
      </c>
      <c r="I10" s="213"/>
      <c r="J10" s="20"/>
    </row>
    <row r="11" spans="1:10" ht="15.65" customHeight="1" x14ac:dyDescent="0.3">
      <c r="A11" s="19"/>
      <c r="B11" s="47"/>
      <c r="C11" s="47"/>
      <c r="D11" s="47"/>
      <c r="E11" s="194"/>
      <c r="F11" s="194"/>
      <c r="G11" s="194"/>
      <c r="H11" s="194"/>
      <c r="I11" s="49"/>
      <c r="J11" s="20"/>
    </row>
    <row r="12" spans="1:10" ht="21" customHeight="1" x14ac:dyDescent="0.3">
      <c r="A12" s="156" t="s">
        <v>317</v>
      </c>
      <c r="B12" s="176"/>
      <c r="C12" s="187" t="s">
        <v>449</v>
      </c>
      <c r="D12" s="188"/>
      <c r="E12" s="193"/>
      <c r="F12" s="194"/>
      <c r="G12" s="194"/>
      <c r="H12" s="194"/>
      <c r="I12" s="49"/>
      <c r="J12" s="20"/>
    </row>
    <row r="13" spans="1:10" ht="11" customHeight="1" x14ac:dyDescent="0.3">
      <c r="A13" s="48"/>
      <c r="B13" s="49"/>
      <c r="C13" s="47"/>
      <c r="D13" s="47"/>
      <c r="E13" s="154"/>
      <c r="F13" s="154"/>
      <c r="G13" s="154"/>
      <c r="H13" s="154"/>
      <c r="I13" s="47"/>
      <c r="J13" s="21"/>
    </row>
    <row r="14" spans="1:10" ht="23" customHeight="1" x14ac:dyDescent="0.25">
      <c r="A14" s="156" t="s">
        <v>303</v>
      </c>
      <c r="B14" s="186"/>
      <c r="C14" s="187" t="s">
        <v>450</v>
      </c>
      <c r="D14" s="188"/>
      <c r="E14" s="192"/>
      <c r="F14" s="177"/>
      <c r="G14" s="62" t="s">
        <v>326</v>
      </c>
      <c r="H14" s="166" t="s">
        <v>451</v>
      </c>
      <c r="I14" s="167"/>
      <c r="J14" s="59"/>
    </row>
    <row r="15" spans="1:10" ht="14.4" customHeight="1" x14ac:dyDescent="0.3">
      <c r="A15" s="48"/>
      <c r="B15" s="49"/>
      <c r="C15" s="47"/>
      <c r="D15" s="47"/>
      <c r="E15" s="154"/>
      <c r="F15" s="154"/>
      <c r="G15" s="154"/>
      <c r="H15" s="154"/>
      <c r="I15" s="47"/>
      <c r="J15" s="21"/>
    </row>
    <row r="16" spans="1:10" ht="13.25" customHeight="1" x14ac:dyDescent="0.25">
      <c r="A16" s="156" t="s">
        <v>327</v>
      </c>
      <c r="B16" s="186"/>
      <c r="C16" s="187" t="s">
        <v>452</v>
      </c>
      <c r="D16" s="188"/>
      <c r="E16" s="55"/>
      <c r="F16" s="55"/>
      <c r="G16" s="55"/>
      <c r="H16" s="55"/>
      <c r="I16" s="55"/>
      <c r="J16" s="59"/>
    </row>
    <row r="17" spans="1:10" ht="14.4" customHeight="1" x14ac:dyDescent="0.25">
      <c r="A17" s="189"/>
      <c r="B17" s="190"/>
      <c r="C17" s="190"/>
      <c r="D17" s="190"/>
      <c r="E17" s="190"/>
      <c r="F17" s="190"/>
      <c r="G17" s="190"/>
      <c r="H17" s="190"/>
      <c r="I17" s="190"/>
      <c r="J17" s="191"/>
    </row>
    <row r="18" spans="1:10" x14ac:dyDescent="0.25">
      <c r="A18" s="175" t="s">
        <v>304</v>
      </c>
      <c r="B18" s="176"/>
      <c r="C18" s="158" t="s">
        <v>453</v>
      </c>
      <c r="D18" s="159"/>
      <c r="E18" s="159"/>
      <c r="F18" s="159"/>
      <c r="G18" s="159"/>
      <c r="H18" s="159"/>
      <c r="I18" s="159"/>
      <c r="J18" s="160"/>
    </row>
    <row r="19" spans="1:10" ht="14" x14ac:dyDescent="0.3">
      <c r="A19" s="19"/>
      <c r="B19" s="47"/>
      <c r="C19" s="61"/>
      <c r="D19" s="47"/>
      <c r="E19" s="154"/>
      <c r="F19" s="154"/>
      <c r="G19" s="154"/>
      <c r="H19" s="154"/>
      <c r="I19" s="47"/>
      <c r="J19" s="21"/>
    </row>
    <row r="20" spans="1:10" ht="14" x14ac:dyDescent="0.3">
      <c r="A20" s="175" t="s">
        <v>305</v>
      </c>
      <c r="B20" s="176"/>
      <c r="C20" s="166">
        <v>21460</v>
      </c>
      <c r="D20" s="167"/>
      <c r="E20" s="154"/>
      <c r="F20" s="154"/>
      <c r="G20" s="158" t="s">
        <v>454</v>
      </c>
      <c r="H20" s="159"/>
      <c r="I20" s="159"/>
      <c r="J20" s="160"/>
    </row>
    <row r="21" spans="1:10" ht="14" x14ac:dyDescent="0.3">
      <c r="A21" s="19"/>
      <c r="B21" s="47"/>
      <c r="C21" s="47"/>
      <c r="D21" s="47"/>
      <c r="E21" s="154"/>
      <c r="F21" s="154"/>
      <c r="G21" s="154"/>
      <c r="H21" s="154"/>
      <c r="I21" s="47"/>
      <c r="J21" s="21"/>
    </row>
    <row r="22" spans="1:10" x14ac:dyDescent="0.25">
      <c r="A22" s="175" t="s">
        <v>306</v>
      </c>
      <c r="B22" s="176"/>
      <c r="C22" s="158" t="s">
        <v>455</v>
      </c>
      <c r="D22" s="159"/>
      <c r="E22" s="159"/>
      <c r="F22" s="159"/>
      <c r="G22" s="159"/>
      <c r="H22" s="159"/>
      <c r="I22" s="159"/>
      <c r="J22" s="160"/>
    </row>
    <row r="23" spans="1:10" ht="14" x14ac:dyDescent="0.3">
      <c r="A23" s="19"/>
      <c r="B23" s="47"/>
      <c r="C23" s="47"/>
      <c r="D23" s="47"/>
      <c r="E23" s="154"/>
      <c r="F23" s="154"/>
      <c r="G23" s="154"/>
      <c r="H23" s="154"/>
      <c r="I23" s="47"/>
      <c r="J23" s="21"/>
    </row>
    <row r="24" spans="1:10" ht="14" x14ac:dyDescent="0.3">
      <c r="A24" s="175" t="s">
        <v>307</v>
      </c>
      <c r="B24" s="176"/>
      <c r="C24" s="181" t="s">
        <v>456</v>
      </c>
      <c r="D24" s="182"/>
      <c r="E24" s="182"/>
      <c r="F24" s="182"/>
      <c r="G24" s="182"/>
      <c r="H24" s="182"/>
      <c r="I24" s="182"/>
      <c r="J24" s="183"/>
    </row>
    <row r="25" spans="1:10" ht="14" x14ac:dyDescent="0.3">
      <c r="A25" s="19"/>
      <c r="B25" s="47"/>
      <c r="C25" s="61"/>
      <c r="D25" s="47"/>
      <c r="E25" s="154"/>
      <c r="F25" s="154"/>
      <c r="G25" s="154"/>
      <c r="H25" s="154"/>
      <c r="I25" s="47"/>
      <c r="J25" s="21"/>
    </row>
    <row r="26" spans="1:10" ht="14" x14ac:dyDescent="0.3">
      <c r="A26" s="175" t="s">
        <v>308</v>
      </c>
      <c r="B26" s="176"/>
      <c r="C26" s="181" t="s">
        <v>457</v>
      </c>
      <c r="D26" s="182"/>
      <c r="E26" s="182"/>
      <c r="F26" s="182"/>
      <c r="G26" s="182"/>
      <c r="H26" s="182"/>
      <c r="I26" s="182"/>
      <c r="J26" s="183"/>
    </row>
    <row r="27" spans="1:10" ht="14" customHeight="1" x14ac:dyDescent="0.3">
      <c r="A27" s="19"/>
      <c r="B27" s="47"/>
      <c r="C27" s="61"/>
      <c r="D27" s="47"/>
      <c r="E27" s="154"/>
      <c r="F27" s="154"/>
      <c r="G27" s="154"/>
      <c r="H27" s="154"/>
      <c r="I27" s="47"/>
      <c r="J27" s="21"/>
    </row>
    <row r="28" spans="1:10" ht="23" customHeight="1" x14ac:dyDescent="0.25">
      <c r="A28" s="156" t="s">
        <v>318</v>
      </c>
      <c r="B28" s="176"/>
      <c r="C28" s="97">
        <v>90</v>
      </c>
      <c r="D28" s="22"/>
      <c r="E28" s="180"/>
      <c r="F28" s="180"/>
      <c r="G28" s="180"/>
      <c r="H28" s="180"/>
      <c r="I28" s="184"/>
      <c r="J28" s="185"/>
    </row>
    <row r="29" spans="1:10" ht="14" x14ac:dyDescent="0.3">
      <c r="A29" s="19"/>
      <c r="B29" s="47"/>
      <c r="C29" s="47"/>
      <c r="D29" s="47"/>
      <c r="E29" s="154"/>
      <c r="F29" s="154"/>
      <c r="G29" s="154"/>
      <c r="H29" s="154"/>
      <c r="I29" s="47"/>
      <c r="J29" s="21"/>
    </row>
    <row r="30" spans="1:10" ht="14.5" x14ac:dyDescent="0.3">
      <c r="A30" s="175" t="s">
        <v>309</v>
      </c>
      <c r="B30" s="176"/>
      <c r="C30" s="75" t="s">
        <v>330</v>
      </c>
      <c r="D30" s="168" t="s">
        <v>328</v>
      </c>
      <c r="E30" s="169"/>
      <c r="F30" s="169"/>
      <c r="G30" s="169"/>
      <c r="H30" s="68" t="s">
        <v>329</v>
      </c>
      <c r="I30" s="69" t="s">
        <v>330</v>
      </c>
      <c r="J30" s="70"/>
    </row>
    <row r="31" spans="1:10" ht="13" x14ac:dyDescent="0.25">
      <c r="A31" s="175"/>
      <c r="B31" s="176"/>
      <c r="C31" s="23"/>
      <c r="D31" s="58"/>
      <c r="E31" s="177"/>
      <c r="F31" s="177"/>
      <c r="G31" s="177"/>
      <c r="H31" s="177"/>
      <c r="I31" s="178"/>
      <c r="J31" s="179"/>
    </row>
    <row r="32" spans="1:10" ht="13" x14ac:dyDescent="0.25">
      <c r="A32" s="175" t="s">
        <v>319</v>
      </c>
      <c r="B32" s="176"/>
      <c r="C32" s="34" t="s">
        <v>333</v>
      </c>
      <c r="D32" s="168" t="s">
        <v>331</v>
      </c>
      <c r="E32" s="169"/>
      <c r="F32" s="169"/>
      <c r="G32" s="169"/>
      <c r="H32" s="71" t="s">
        <v>332</v>
      </c>
      <c r="I32" s="72" t="s">
        <v>333</v>
      </c>
      <c r="J32" s="73"/>
    </row>
    <row r="33" spans="1:10" ht="14" x14ac:dyDescent="0.3">
      <c r="A33" s="19"/>
      <c r="B33" s="47"/>
      <c r="C33" s="47"/>
      <c r="D33" s="47"/>
      <c r="E33" s="154"/>
      <c r="F33" s="154"/>
      <c r="G33" s="154"/>
      <c r="H33" s="154"/>
      <c r="I33" s="47"/>
      <c r="J33" s="21"/>
    </row>
    <row r="34" spans="1:10" x14ac:dyDescent="0.25">
      <c r="A34" s="168" t="s">
        <v>320</v>
      </c>
      <c r="B34" s="169"/>
      <c r="C34" s="169"/>
      <c r="D34" s="169"/>
      <c r="E34" s="169" t="s">
        <v>310</v>
      </c>
      <c r="F34" s="169"/>
      <c r="G34" s="169"/>
      <c r="H34" s="169"/>
      <c r="I34" s="169"/>
      <c r="J34" s="24" t="s">
        <v>311</v>
      </c>
    </row>
    <row r="35" spans="1:10" ht="14" x14ac:dyDescent="0.3">
      <c r="A35" s="19"/>
      <c r="B35" s="47"/>
      <c r="C35" s="47"/>
      <c r="D35" s="47"/>
      <c r="E35" s="154"/>
      <c r="F35" s="154"/>
      <c r="G35" s="154"/>
      <c r="H35" s="154"/>
      <c r="I35" s="47"/>
      <c r="J35" s="57"/>
    </row>
    <row r="36" spans="1:10" x14ac:dyDescent="0.25">
      <c r="A36" s="170" t="s">
        <v>548</v>
      </c>
      <c r="B36" s="171"/>
      <c r="C36" s="171"/>
      <c r="D36" s="171"/>
      <c r="E36" s="170" t="s">
        <v>549</v>
      </c>
      <c r="F36" s="171"/>
      <c r="G36" s="171"/>
      <c r="H36" s="171"/>
      <c r="I36" s="173"/>
      <c r="J36" s="96">
        <v>2710455</v>
      </c>
    </row>
    <row r="37" spans="1:10" ht="14" x14ac:dyDescent="0.3">
      <c r="A37" s="19"/>
      <c r="B37" s="47"/>
      <c r="C37" s="61"/>
      <c r="D37" s="174"/>
      <c r="E37" s="174"/>
      <c r="F37" s="174"/>
      <c r="G37" s="174"/>
      <c r="H37" s="174"/>
      <c r="I37" s="174"/>
      <c r="J37" s="21"/>
    </row>
    <row r="38" spans="1:10" x14ac:dyDescent="0.25">
      <c r="A38" s="161"/>
      <c r="B38" s="162"/>
      <c r="C38" s="162"/>
      <c r="D38" s="163"/>
      <c r="E38" s="161"/>
      <c r="F38" s="162"/>
      <c r="G38" s="162"/>
      <c r="H38" s="162"/>
      <c r="I38" s="163"/>
      <c r="J38" s="34"/>
    </row>
    <row r="39" spans="1:10" ht="14" x14ac:dyDescent="0.3">
      <c r="A39" s="19"/>
      <c r="B39" s="47"/>
      <c r="C39" s="61"/>
      <c r="D39" s="60"/>
      <c r="E39" s="174"/>
      <c r="F39" s="174"/>
      <c r="G39" s="174"/>
      <c r="H39" s="174"/>
      <c r="I39" s="49"/>
      <c r="J39" s="21"/>
    </row>
    <row r="40" spans="1:10" x14ac:dyDescent="0.25">
      <c r="A40" s="161"/>
      <c r="B40" s="162"/>
      <c r="C40" s="162"/>
      <c r="D40" s="163"/>
      <c r="E40" s="161"/>
      <c r="F40" s="162"/>
      <c r="G40" s="162"/>
      <c r="H40" s="162"/>
      <c r="I40" s="163"/>
      <c r="J40" s="34"/>
    </row>
    <row r="41" spans="1:10" ht="14" x14ac:dyDescent="0.3">
      <c r="A41" s="19"/>
      <c r="B41" s="47"/>
      <c r="C41" s="61"/>
      <c r="D41" s="60"/>
      <c r="E41" s="60"/>
      <c r="F41" s="60"/>
      <c r="G41" s="60"/>
      <c r="H41" s="60"/>
      <c r="I41" s="49"/>
      <c r="J41" s="21"/>
    </row>
    <row r="42" spans="1:10" x14ac:dyDescent="0.25">
      <c r="A42" s="161"/>
      <c r="B42" s="162"/>
      <c r="C42" s="162"/>
      <c r="D42" s="163"/>
      <c r="E42" s="161"/>
      <c r="F42" s="162"/>
      <c r="G42" s="162"/>
      <c r="H42" s="162"/>
      <c r="I42" s="163"/>
      <c r="J42" s="34"/>
    </row>
    <row r="43" spans="1:10" ht="14" x14ac:dyDescent="0.3">
      <c r="A43" s="25"/>
      <c r="B43" s="61"/>
      <c r="C43" s="153"/>
      <c r="D43" s="153"/>
      <c r="E43" s="154"/>
      <c r="F43" s="154"/>
      <c r="G43" s="153"/>
      <c r="H43" s="153"/>
      <c r="I43" s="153"/>
      <c r="J43" s="21"/>
    </row>
    <row r="44" spans="1:10" x14ac:dyDescent="0.25">
      <c r="A44" s="161"/>
      <c r="B44" s="162"/>
      <c r="C44" s="162"/>
      <c r="D44" s="163"/>
      <c r="E44" s="161"/>
      <c r="F44" s="162"/>
      <c r="G44" s="162"/>
      <c r="H44" s="162"/>
      <c r="I44" s="163"/>
      <c r="J44" s="34"/>
    </row>
    <row r="45" spans="1:10" ht="14" x14ac:dyDescent="0.3">
      <c r="A45" s="25"/>
      <c r="B45" s="61"/>
      <c r="C45" s="61"/>
      <c r="D45" s="47"/>
      <c r="E45" s="172"/>
      <c r="F45" s="172"/>
      <c r="G45" s="153"/>
      <c r="H45" s="153"/>
      <c r="I45" s="47"/>
      <c r="J45" s="21"/>
    </row>
    <row r="46" spans="1:10" x14ac:dyDescent="0.25">
      <c r="A46" s="161"/>
      <c r="B46" s="162"/>
      <c r="C46" s="162"/>
      <c r="D46" s="163"/>
      <c r="E46" s="161"/>
      <c r="F46" s="162"/>
      <c r="G46" s="162"/>
      <c r="H46" s="162"/>
      <c r="I46" s="163"/>
      <c r="J46" s="34"/>
    </row>
    <row r="47" spans="1:10" ht="14" x14ac:dyDescent="0.3">
      <c r="A47" s="25"/>
      <c r="B47" s="61"/>
      <c r="C47" s="61"/>
      <c r="D47" s="47"/>
      <c r="E47" s="154"/>
      <c r="F47" s="154"/>
      <c r="G47" s="153"/>
      <c r="H47" s="153"/>
      <c r="I47" s="47"/>
      <c r="J47" s="74" t="s">
        <v>334</v>
      </c>
    </row>
    <row r="48" spans="1:10" ht="14" x14ac:dyDescent="0.3">
      <c r="A48" s="25"/>
      <c r="B48" s="61"/>
      <c r="C48" s="61"/>
      <c r="D48" s="47"/>
      <c r="E48" s="154"/>
      <c r="F48" s="154"/>
      <c r="G48" s="153"/>
      <c r="H48" s="153"/>
      <c r="I48" s="47"/>
      <c r="J48" s="74" t="s">
        <v>335</v>
      </c>
    </row>
    <row r="49" spans="1:10" ht="14.4" customHeight="1" x14ac:dyDescent="0.25">
      <c r="A49" s="156" t="s">
        <v>312</v>
      </c>
      <c r="B49" s="157"/>
      <c r="C49" s="166" t="s">
        <v>334</v>
      </c>
      <c r="D49" s="167"/>
      <c r="E49" s="164" t="s">
        <v>336</v>
      </c>
      <c r="F49" s="165"/>
      <c r="G49" s="158" t="s">
        <v>459</v>
      </c>
      <c r="H49" s="159"/>
      <c r="I49" s="159"/>
      <c r="J49" s="160"/>
    </row>
    <row r="50" spans="1:10" ht="14" x14ac:dyDescent="0.3">
      <c r="A50" s="25"/>
      <c r="B50" s="61"/>
      <c r="C50" s="153"/>
      <c r="D50" s="153"/>
      <c r="E50" s="154"/>
      <c r="F50" s="154"/>
      <c r="G50" s="155" t="s">
        <v>337</v>
      </c>
      <c r="H50" s="155"/>
      <c r="I50" s="155"/>
      <c r="J50" s="26"/>
    </row>
    <row r="51" spans="1:10" ht="14" customHeight="1" x14ac:dyDescent="0.25">
      <c r="A51" s="156" t="s">
        <v>313</v>
      </c>
      <c r="B51" s="157"/>
      <c r="C51" s="158" t="s">
        <v>458</v>
      </c>
      <c r="D51" s="159"/>
      <c r="E51" s="159"/>
      <c r="F51" s="159"/>
      <c r="G51" s="159"/>
      <c r="H51" s="159"/>
      <c r="I51" s="159"/>
      <c r="J51" s="160"/>
    </row>
    <row r="52" spans="1:10" ht="14" x14ac:dyDescent="0.3">
      <c r="A52" s="19"/>
      <c r="B52" s="47"/>
      <c r="C52" s="180" t="s">
        <v>314</v>
      </c>
      <c r="D52" s="180"/>
      <c r="E52" s="180"/>
      <c r="F52" s="180"/>
      <c r="G52" s="180"/>
      <c r="H52" s="180"/>
      <c r="I52" s="180"/>
      <c r="J52" s="21"/>
    </row>
    <row r="53" spans="1:10" ht="14" x14ac:dyDescent="0.3">
      <c r="A53" s="156" t="s">
        <v>315</v>
      </c>
      <c r="B53" s="157"/>
      <c r="C53" s="218" t="s">
        <v>460</v>
      </c>
      <c r="D53" s="219"/>
      <c r="E53" s="220"/>
      <c r="F53" s="154"/>
      <c r="G53" s="154"/>
      <c r="H53" s="169"/>
      <c r="I53" s="169"/>
      <c r="J53" s="221"/>
    </row>
    <row r="54" spans="1:10" ht="14" x14ac:dyDescent="0.3">
      <c r="A54" s="19"/>
      <c r="B54" s="47"/>
      <c r="C54" s="61"/>
      <c r="D54" s="47"/>
      <c r="E54" s="154"/>
      <c r="F54" s="154"/>
      <c r="G54" s="154"/>
      <c r="H54" s="154"/>
      <c r="I54" s="47"/>
      <c r="J54" s="21"/>
    </row>
    <row r="55" spans="1:10" ht="14.4" customHeight="1" x14ac:dyDescent="0.25">
      <c r="A55" s="156" t="s">
        <v>307</v>
      </c>
      <c r="B55" s="157"/>
      <c r="C55" s="214" t="s">
        <v>461</v>
      </c>
      <c r="D55" s="215"/>
      <c r="E55" s="215"/>
      <c r="F55" s="215"/>
      <c r="G55" s="215"/>
      <c r="H55" s="215"/>
      <c r="I55" s="215"/>
      <c r="J55" s="216"/>
    </row>
    <row r="56" spans="1:10" ht="14" x14ac:dyDescent="0.3">
      <c r="A56" s="19"/>
      <c r="B56" s="47"/>
      <c r="C56" s="47"/>
      <c r="D56" s="47"/>
      <c r="E56" s="154"/>
      <c r="F56" s="154"/>
      <c r="G56" s="154"/>
      <c r="H56" s="154"/>
      <c r="I56" s="47"/>
      <c r="J56" s="21"/>
    </row>
    <row r="57" spans="1:10" ht="14" x14ac:dyDescent="0.25">
      <c r="A57" s="156" t="s">
        <v>338</v>
      </c>
      <c r="B57" s="157"/>
      <c r="C57" s="214" t="s">
        <v>462</v>
      </c>
      <c r="D57" s="215"/>
      <c r="E57" s="215"/>
      <c r="F57" s="215"/>
      <c r="G57" s="215"/>
      <c r="H57" s="215"/>
      <c r="I57" s="215"/>
      <c r="J57" s="216"/>
    </row>
    <row r="58" spans="1:10" ht="14.4" customHeight="1" x14ac:dyDescent="0.3">
      <c r="A58" s="19"/>
      <c r="B58" s="47"/>
      <c r="C58" s="155" t="s">
        <v>339</v>
      </c>
      <c r="D58" s="155"/>
      <c r="E58" s="155"/>
      <c r="F58" s="155"/>
      <c r="G58" s="47"/>
      <c r="H58" s="47"/>
      <c r="I58" s="47"/>
      <c r="J58" s="21"/>
    </row>
    <row r="59" spans="1:10" ht="14" x14ac:dyDescent="0.25">
      <c r="A59" s="156" t="s">
        <v>340</v>
      </c>
      <c r="B59" s="157"/>
      <c r="C59" s="214" t="s">
        <v>463</v>
      </c>
      <c r="D59" s="215"/>
      <c r="E59" s="215"/>
      <c r="F59" s="215"/>
      <c r="G59" s="215"/>
      <c r="H59" s="215"/>
      <c r="I59" s="215"/>
      <c r="J59" s="216"/>
    </row>
    <row r="60" spans="1:10" ht="14.4" customHeight="1" x14ac:dyDescent="0.25">
      <c r="A60" s="27"/>
      <c r="B60" s="28"/>
      <c r="C60" s="217" t="s">
        <v>341</v>
      </c>
      <c r="D60" s="217"/>
      <c r="E60" s="217"/>
      <c r="F60" s="217"/>
      <c r="G60" s="217"/>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 zoomScale="120" zoomScaleNormal="100" zoomScaleSheetLayoutView="120" workbookViewId="0">
      <selection activeCell="H118" sqref="H118:I132"/>
    </sheetView>
  </sheetViews>
  <sheetFormatPr defaultColWidth="8.90625" defaultRowHeight="12.5" x14ac:dyDescent="0.25"/>
  <cols>
    <col min="8" max="9" width="15.6328125" style="33" customWidth="1"/>
    <col min="10" max="10" width="10.36328125" bestFit="1" customWidth="1"/>
  </cols>
  <sheetData>
    <row r="1" spans="1:9" x14ac:dyDescent="0.25">
      <c r="A1" s="226" t="s">
        <v>1</v>
      </c>
      <c r="B1" s="227"/>
      <c r="C1" s="227"/>
      <c r="D1" s="227"/>
      <c r="E1" s="227"/>
      <c r="F1" s="227"/>
      <c r="G1" s="227"/>
      <c r="H1" s="227"/>
      <c r="I1" s="227"/>
    </row>
    <row r="2" spans="1:9" ht="12.75" customHeight="1" x14ac:dyDescent="0.25">
      <c r="A2" s="228" t="s">
        <v>551</v>
      </c>
      <c r="B2" s="229"/>
      <c r="C2" s="229"/>
      <c r="D2" s="229"/>
      <c r="E2" s="229"/>
      <c r="F2" s="229"/>
      <c r="G2" s="229"/>
      <c r="H2" s="229"/>
      <c r="I2" s="229"/>
    </row>
    <row r="3" spans="1:9" x14ac:dyDescent="0.25">
      <c r="A3" s="230" t="s">
        <v>445</v>
      </c>
      <c r="B3" s="230"/>
      <c r="C3" s="230"/>
      <c r="D3" s="230"/>
      <c r="E3" s="230"/>
      <c r="F3" s="230"/>
      <c r="G3" s="230"/>
      <c r="H3" s="230"/>
      <c r="I3" s="230"/>
    </row>
    <row r="4" spans="1:9" ht="12.75" customHeight="1" x14ac:dyDescent="0.25">
      <c r="A4" s="231" t="s">
        <v>550</v>
      </c>
      <c r="B4" s="232"/>
      <c r="C4" s="232"/>
      <c r="D4" s="232"/>
      <c r="E4" s="232"/>
      <c r="F4" s="232"/>
      <c r="G4" s="232"/>
      <c r="H4" s="232"/>
      <c r="I4" s="233"/>
    </row>
    <row r="5" spans="1:9" ht="21.5" thickBot="1" x14ac:dyDescent="0.3">
      <c r="A5" s="237" t="s">
        <v>2</v>
      </c>
      <c r="B5" s="238"/>
      <c r="C5" s="238"/>
      <c r="D5" s="238"/>
      <c r="E5" s="238"/>
      <c r="F5" s="239"/>
      <c r="G5" s="12" t="s">
        <v>104</v>
      </c>
      <c r="H5" s="31" t="s">
        <v>291</v>
      </c>
      <c r="I5" s="32" t="s">
        <v>296</v>
      </c>
    </row>
    <row r="6" spans="1:9" x14ac:dyDescent="0.25">
      <c r="A6" s="234">
        <v>1</v>
      </c>
      <c r="B6" s="235"/>
      <c r="C6" s="235"/>
      <c r="D6" s="235"/>
      <c r="E6" s="235"/>
      <c r="F6" s="236"/>
      <c r="G6" s="13">
        <v>2</v>
      </c>
      <c r="H6" s="14">
        <v>3</v>
      </c>
      <c r="I6" s="14">
        <v>4</v>
      </c>
    </row>
    <row r="7" spans="1:9" x14ac:dyDescent="0.25">
      <c r="A7" s="240"/>
      <c r="B7" s="240"/>
      <c r="C7" s="240"/>
      <c r="D7" s="240"/>
      <c r="E7" s="240"/>
      <c r="F7" s="240"/>
      <c r="G7" s="240"/>
      <c r="H7" s="240"/>
      <c r="I7" s="241"/>
    </row>
    <row r="8" spans="1:9" ht="12.75" customHeight="1" x14ac:dyDescent="0.25">
      <c r="A8" s="242" t="s">
        <v>4</v>
      </c>
      <c r="B8" s="242"/>
      <c r="C8" s="242"/>
      <c r="D8" s="242"/>
      <c r="E8" s="242"/>
      <c r="F8" s="242"/>
      <c r="G8" s="77">
        <v>1</v>
      </c>
      <c r="H8" s="78">
        <v>0</v>
      </c>
      <c r="I8" s="78">
        <v>0</v>
      </c>
    </row>
    <row r="9" spans="1:9" ht="12.75" customHeight="1" x14ac:dyDescent="0.25">
      <c r="A9" s="224" t="s">
        <v>5</v>
      </c>
      <c r="B9" s="224"/>
      <c r="C9" s="224"/>
      <c r="D9" s="224"/>
      <c r="E9" s="224"/>
      <c r="F9" s="224"/>
      <c r="G9" s="79">
        <v>2</v>
      </c>
      <c r="H9" s="80">
        <f>H10+H17+H27+H38+H43</f>
        <v>51695246</v>
      </c>
      <c r="I9" s="80">
        <f>I10+I17+I27+I38+I43</f>
        <v>56410440</v>
      </c>
    </row>
    <row r="10" spans="1:9" ht="12.75" customHeight="1" x14ac:dyDescent="0.25">
      <c r="A10" s="223" t="s">
        <v>6</v>
      </c>
      <c r="B10" s="223"/>
      <c r="C10" s="223"/>
      <c r="D10" s="223"/>
      <c r="E10" s="223"/>
      <c r="F10" s="223"/>
      <c r="G10" s="79">
        <v>3</v>
      </c>
      <c r="H10" s="80">
        <f>H11+H12+H13+H14+H15+H16</f>
        <v>79150</v>
      </c>
      <c r="I10" s="80">
        <f>I11+I12+I13+I14+I15+I16</f>
        <v>251561</v>
      </c>
    </row>
    <row r="11" spans="1:9" ht="12.75" customHeight="1" x14ac:dyDescent="0.25">
      <c r="A11" s="222" t="s">
        <v>7</v>
      </c>
      <c r="B11" s="222"/>
      <c r="C11" s="222"/>
      <c r="D11" s="222"/>
      <c r="E11" s="222"/>
      <c r="F11" s="222"/>
      <c r="G11" s="77">
        <v>4</v>
      </c>
      <c r="H11" s="78">
        <v>0</v>
      </c>
      <c r="I11" s="78">
        <v>0</v>
      </c>
    </row>
    <row r="12" spans="1:9" ht="23.4" customHeight="1" x14ac:dyDescent="0.25">
      <c r="A12" s="222" t="s">
        <v>8</v>
      </c>
      <c r="B12" s="222"/>
      <c r="C12" s="222"/>
      <c r="D12" s="222"/>
      <c r="E12" s="222"/>
      <c r="F12" s="222"/>
      <c r="G12" s="77">
        <v>5</v>
      </c>
      <c r="H12" s="78">
        <v>79150</v>
      </c>
      <c r="I12" s="78">
        <v>51406</v>
      </c>
    </row>
    <row r="13" spans="1:9" ht="12.75" customHeight="1" x14ac:dyDescent="0.25">
      <c r="A13" s="222" t="s">
        <v>9</v>
      </c>
      <c r="B13" s="222"/>
      <c r="C13" s="222"/>
      <c r="D13" s="222"/>
      <c r="E13" s="222"/>
      <c r="F13" s="222"/>
      <c r="G13" s="77">
        <v>6</v>
      </c>
      <c r="H13" s="78">
        <v>0</v>
      </c>
      <c r="I13" s="78">
        <v>0</v>
      </c>
    </row>
    <row r="14" spans="1:9" ht="12.75" customHeight="1" x14ac:dyDescent="0.25">
      <c r="A14" s="222" t="s">
        <v>10</v>
      </c>
      <c r="B14" s="222"/>
      <c r="C14" s="222"/>
      <c r="D14" s="222"/>
      <c r="E14" s="222"/>
      <c r="F14" s="222"/>
      <c r="G14" s="77">
        <v>7</v>
      </c>
      <c r="H14" s="78">
        <v>0</v>
      </c>
      <c r="I14" s="78">
        <v>0</v>
      </c>
    </row>
    <row r="15" spans="1:9" ht="12.75" customHeight="1" x14ac:dyDescent="0.25">
      <c r="A15" s="222" t="s">
        <v>11</v>
      </c>
      <c r="B15" s="222"/>
      <c r="C15" s="222"/>
      <c r="D15" s="222"/>
      <c r="E15" s="222"/>
      <c r="F15" s="222"/>
      <c r="G15" s="77">
        <v>8</v>
      </c>
      <c r="H15" s="78">
        <v>0</v>
      </c>
      <c r="I15" s="78">
        <v>0</v>
      </c>
    </row>
    <row r="16" spans="1:9" ht="12.75" customHeight="1" x14ac:dyDescent="0.25">
      <c r="A16" s="222" t="s">
        <v>12</v>
      </c>
      <c r="B16" s="222"/>
      <c r="C16" s="222"/>
      <c r="D16" s="222"/>
      <c r="E16" s="222"/>
      <c r="F16" s="222"/>
      <c r="G16" s="77">
        <v>9</v>
      </c>
      <c r="H16" s="78">
        <v>0</v>
      </c>
      <c r="I16" s="78">
        <v>200155</v>
      </c>
    </row>
    <row r="17" spans="1:9" ht="12.75" customHeight="1" x14ac:dyDescent="0.25">
      <c r="A17" s="223" t="s">
        <v>13</v>
      </c>
      <c r="B17" s="223"/>
      <c r="C17" s="223"/>
      <c r="D17" s="223"/>
      <c r="E17" s="223"/>
      <c r="F17" s="223"/>
      <c r="G17" s="79">
        <v>10</v>
      </c>
      <c r="H17" s="80">
        <f>H18+H19+H20+H21+H22+H23+H24+H25+H26</f>
        <v>51612299</v>
      </c>
      <c r="I17" s="80">
        <f>I18+I19+I20+I21+I22+I23+I24+I25+I26</f>
        <v>56158879</v>
      </c>
    </row>
    <row r="18" spans="1:9" ht="12.75" customHeight="1" x14ac:dyDescent="0.25">
      <c r="A18" s="222" t="s">
        <v>14</v>
      </c>
      <c r="B18" s="222"/>
      <c r="C18" s="222"/>
      <c r="D18" s="222"/>
      <c r="E18" s="222"/>
      <c r="F18" s="222"/>
      <c r="G18" s="77">
        <v>11</v>
      </c>
      <c r="H18" s="78">
        <v>11593879</v>
      </c>
      <c r="I18" s="78">
        <v>11676292</v>
      </c>
    </row>
    <row r="19" spans="1:9" ht="12.75" customHeight="1" x14ac:dyDescent="0.25">
      <c r="A19" s="222" t="s">
        <v>15</v>
      </c>
      <c r="B19" s="222"/>
      <c r="C19" s="222"/>
      <c r="D19" s="222"/>
      <c r="E19" s="222"/>
      <c r="F19" s="222"/>
      <c r="G19" s="77">
        <v>12</v>
      </c>
      <c r="H19" s="78">
        <v>30468833</v>
      </c>
      <c r="I19" s="78">
        <v>37191572</v>
      </c>
    </row>
    <row r="20" spans="1:9" ht="12.75" customHeight="1" x14ac:dyDescent="0.25">
      <c r="A20" s="222" t="s">
        <v>16</v>
      </c>
      <c r="B20" s="222"/>
      <c r="C20" s="222"/>
      <c r="D20" s="222"/>
      <c r="E20" s="222"/>
      <c r="F20" s="222"/>
      <c r="G20" s="77">
        <v>13</v>
      </c>
      <c r="H20" s="78">
        <v>3192960</v>
      </c>
      <c r="I20" s="78">
        <v>3333932</v>
      </c>
    </row>
    <row r="21" spans="1:9" ht="12.75" customHeight="1" x14ac:dyDescent="0.25">
      <c r="A21" s="222" t="s">
        <v>17</v>
      </c>
      <c r="B21" s="222"/>
      <c r="C21" s="222"/>
      <c r="D21" s="222"/>
      <c r="E21" s="222"/>
      <c r="F21" s="222"/>
      <c r="G21" s="77">
        <v>14</v>
      </c>
      <c r="H21" s="78">
        <v>1277670</v>
      </c>
      <c r="I21" s="78">
        <v>1208852</v>
      </c>
    </row>
    <row r="22" spans="1:9" ht="12.75" customHeight="1" x14ac:dyDescent="0.25">
      <c r="A22" s="222" t="s">
        <v>18</v>
      </c>
      <c r="B22" s="222"/>
      <c r="C22" s="222"/>
      <c r="D22" s="222"/>
      <c r="E22" s="222"/>
      <c r="F22" s="222"/>
      <c r="G22" s="77">
        <v>15</v>
      </c>
      <c r="H22" s="78">
        <v>0</v>
      </c>
      <c r="I22" s="78">
        <v>0</v>
      </c>
    </row>
    <row r="23" spans="1:9" ht="12.75" customHeight="1" x14ac:dyDescent="0.25">
      <c r="A23" s="222" t="s">
        <v>19</v>
      </c>
      <c r="B23" s="222"/>
      <c r="C23" s="222"/>
      <c r="D23" s="222"/>
      <c r="E23" s="222"/>
      <c r="F23" s="222"/>
      <c r="G23" s="77">
        <v>16</v>
      </c>
      <c r="H23" s="78">
        <v>899886</v>
      </c>
      <c r="I23" s="78">
        <v>25929</v>
      </c>
    </row>
    <row r="24" spans="1:9" ht="12.75" customHeight="1" x14ac:dyDescent="0.25">
      <c r="A24" s="222" t="s">
        <v>20</v>
      </c>
      <c r="B24" s="222"/>
      <c r="C24" s="222"/>
      <c r="D24" s="222"/>
      <c r="E24" s="222"/>
      <c r="F24" s="222"/>
      <c r="G24" s="77">
        <v>17</v>
      </c>
      <c r="H24" s="78">
        <v>3300778</v>
      </c>
      <c r="I24" s="78">
        <v>1873961</v>
      </c>
    </row>
    <row r="25" spans="1:9" ht="12.75" customHeight="1" x14ac:dyDescent="0.25">
      <c r="A25" s="222" t="s">
        <v>21</v>
      </c>
      <c r="B25" s="222"/>
      <c r="C25" s="222"/>
      <c r="D25" s="222"/>
      <c r="E25" s="222"/>
      <c r="F25" s="222"/>
      <c r="G25" s="77">
        <v>18</v>
      </c>
      <c r="H25" s="78">
        <v>0</v>
      </c>
      <c r="I25" s="78">
        <v>0</v>
      </c>
    </row>
    <row r="26" spans="1:9" ht="12.75" customHeight="1" x14ac:dyDescent="0.25">
      <c r="A26" s="222" t="s">
        <v>22</v>
      </c>
      <c r="B26" s="222"/>
      <c r="C26" s="222"/>
      <c r="D26" s="222"/>
      <c r="E26" s="222"/>
      <c r="F26" s="222"/>
      <c r="G26" s="77">
        <v>19</v>
      </c>
      <c r="H26" s="78">
        <v>878293</v>
      </c>
      <c r="I26" s="78">
        <v>848341</v>
      </c>
    </row>
    <row r="27" spans="1:9" ht="12.75" customHeight="1" x14ac:dyDescent="0.25">
      <c r="A27" s="223" t="s">
        <v>23</v>
      </c>
      <c r="B27" s="223"/>
      <c r="C27" s="223"/>
      <c r="D27" s="223"/>
      <c r="E27" s="223"/>
      <c r="F27" s="223"/>
      <c r="G27" s="79">
        <v>20</v>
      </c>
      <c r="H27" s="80">
        <f>SUM(H28:H37)</f>
        <v>3797</v>
      </c>
      <c r="I27" s="80">
        <f>SUM(I28:I37)</f>
        <v>0</v>
      </c>
    </row>
    <row r="28" spans="1:9" ht="12.75" customHeight="1" x14ac:dyDescent="0.25">
      <c r="A28" s="222" t="s">
        <v>24</v>
      </c>
      <c r="B28" s="222"/>
      <c r="C28" s="222"/>
      <c r="D28" s="222"/>
      <c r="E28" s="222"/>
      <c r="F28" s="222"/>
      <c r="G28" s="77">
        <v>21</v>
      </c>
      <c r="H28" s="78">
        <v>0</v>
      </c>
      <c r="I28" s="78">
        <v>0</v>
      </c>
    </row>
    <row r="29" spans="1:9" ht="12.75" customHeight="1" x14ac:dyDescent="0.25">
      <c r="A29" s="222" t="s">
        <v>25</v>
      </c>
      <c r="B29" s="222"/>
      <c r="C29" s="222"/>
      <c r="D29" s="222"/>
      <c r="E29" s="222"/>
      <c r="F29" s="222"/>
      <c r="G29" s="77">
        <v>22</v>
      </c>
      <c r="H29" s="78">
        <v>0</v>
      </c>
      <c r="I29" s="78">
        <v>0</v>
      </c>
    </row>
    <row r="30" spans="1:9" ht="12.75" customHeight="1" x14ac:dyDescent="0.25">
      <c r="A30" s="222" t="s">
        <v>26</v>
      </c>
      <c r="B30" s="222"/>
      <c r="C30" s="222"/>
      <c r="D30" s="222"/>
      <c r="E30" s="222"/>
      <c r="F30" s="222"/>
      <c r="G30" s="77">
        <v>23</v>
      </c>
      <c r="H30" s="78">
        <v>0</v>
      </c>
      <c r="I30" s="78">
        <v>0</v>
      </c>
    </row>
    <row r="31" spans="1:9" ht="24.65" customHeight="1" x14ac:dyDescent="0.25">
      <c r="A31" s="222" t="s">
        <v>27</v>
      </c>
      <c r="B31" s="222"/>
      <c r="C31" s="222"/>
      <c r="D31" s="222"/>
      <c r="E31" s="222"/>
      <c r="F31" s="222"/>
      <c r="G31" s="77">
        <v>24</v>
      </c>
      <c r="H31" s="78">
        <v>0</v>
      </c>
      <c r="I31" s="78">
        <v>0</v>
      </c>
    </row>
    <row r="32" spans="1:9" ht="24" customHeight="1" x14ac:dyDescent="0.25">
      <c r="A32" s="222" t="s">
        <v>28</v>
      </c>
      <c r="B32" s="222"/>
      <c r="C32" s="222"/>
      <c r="D32" s="222"/>
      <c r="E32" s="222"/>
      <c r="F32" s="222"/>
      <c r="G32" s="77">
        <v>25</v>
      </c>
      <c r="H32" s="78">
        <v>0</v>
      </c>
      <c r="I32" s="78">
        <v>0</v>
      </c>
    </row>
    <row r="33" spans="1:9" ht="26.4" customHeight="1" x14ac:dyDescent="0.25">
      <c r="A33" s="222" t="s">
        <v>29</v>
      </c>
      <c r="B33" s="222"/>
      <c r="C33" s="222"/>
      <c r="D33" s="222"/>
      <c r="E33" s="222"/>
      <c r="F33" s="222"/>
      <c r="G33" s="77">
        <v>26</v>
      </c>
      <c r="H33" s="78">
        <v>0</v>
      </c>
      <c r="I33" s="78">
        <v>0</v>
      </c>
    </row>
    <row r="34" spans="1:9" ht="12.75" customHeight="1" x14ac:dyDescent="0.25">
      <c r="A34" s="222" t="s">
        <v>30</v>
      </c>
      <c r="B34" s="222"/>
      <c r="C34" s="222"/>
      <c r="D34" s="222"/>
      <c r="E34" s="222"/>
      <c r="F34" s="222"/>
      <c r="G34" s="77">
        <v>27</v>
      </c>
      <c r="H34" s="78">
        <v>0</v>
      </c>
      <c r="I34" s="78">
        <v>0</v>
      </c>
    </row>
    <row r="35" spans="1:9" ht="12.75" customHeight="1" x14ac:dyDescent="0.25">
      <c r="A35" s="222" t="s">
        <v>31</v>
      </c>
      <c r="B35" s="222"/>
      <c r="C35" s="222"/>
      <c r="D35" s="222"/>
      <c r="E35" s="222"/>
      <c r="F35" s="222"/>
      <c r="G35" s="77">
        <v>28</v>
      </c>
      <c r="H35" s="78">
        <v>3797</v>
      </c>
      <c r="I35" s="78">
        <v>0</v>
      </c>
    </row>
    <row r="36" spans="1:9" ht="12.75" customHeight="1" x14ac:dyDescent="0.25">
      <c r="A36" s="222" t="s">
        <v>32</v>
      </c>
      <c r="B36" s="222"/>
      <c r="C36" s="222"/>
      <c r="D36" s="222"/>
      <c r="E36" s="222"/>
      <c r="F36" s="222"/>
      <c r="G36" s="77">
        <v>29</v>
      </c>
      <c r="H36" s="78">
        <v>0</v>
      </c>
      <c r="I36" s="78">
        <v>0</v>
      </c>
    </row>
    <row r="37" spans="1:9" ht="12.75" customHeight="1" x14ac:dyDescent="0.25">
      <c r="A37" s="222" t="s">
        <v>33</v>
      </c>
      <c r="B37" s="222"/>
      <c r="C37" s="222"/>
      <c r="D37" s="222"/>
      <c r="E37" s="222"/>
      <c r="F37" s="222"/>
      <c r="G37" s="77">
        <v>30</v>
      </c>
      <c r="H37" s="78">
        <v>0</v>
      </c>
      <c r="I37" s="78">
        <v>0</v>
      </c>
    </row>
    <row r="38" spans="1:9" ht="12.75" customHeight="1" x14ac:dyDescent="0.25">
      <c r="A38" s="223" t="s">
        <v>34</v>
      </c>
      <c r="B38" s="223"/>
      <c r="C38" s="223"/>
      <c r="D38" s="223"/>
      <c r="E38" s="223"/>
      <c r="F38" s="223"/>
      <c r="G38" s="79">
        <v>31</v>
      </c>
      <c r="H38" s="80">
        <f>H39+H40+H41+H42</f>
        <v>0</v>
      </c>
      <c r="I38" s="80">
        <f>I39+I40+I41+I42</f>
        <v>0</v>
      </c>
    </row>
    <row r="39" spans="1:9" ht="12.75" customHeight="1" x14ac:dyDescent="0.25">
      <c r="A39" s="222" t="s">
        <v>35</v>
      </c>
      <c r="B39" s="222"/>
      <c r="C39" s="222"/>
      <c r="D39" s="222"/>
      <c r="E39" s="222"/>
      <c r="F39" s="222"/>
      <c r="G39" s="77">
        <v>32</v>
      </c>
      <c r="H39" s="78">
        <v>0</v>
      </c>
      <c r="I39" s="78">
        <v>0</v>
      </c>
    </row>
    <row r="40" spans="1:9" ht="12.75" customHeight="1" x14ac:dyDescent="0.25">
      <c r="A40" s="222" t="s">
        <v>36</v>
      </c>
      <c r="B40" s="222"/>
      <c r="C40" s="222"/>
      <c r="D40" s="222"/>
      <c r="E40" s="222"/>
      <c r="F40" s="222"/>
      <c r="G40" s="77">
        <v>33</v>
      </c>
      <c r="H40" s="78">
        <v>0</v>
      </c>
      <c r="I40" s="78">
        <v>0</v>
      </c>
    </row>
    <row r="41" spans="1:9" ht="12.75" customHeight="1" x14ac:dyDescent="0.25">
      <c r="A41" s="222" t="s">
        <v>37</v>
      </c>
      <c r="B41" s="222"/>
      <c r="C41" s="222"/>
      <c r="D41" s="222"/>
      <c r="E41" s="222"/>
      <c r="F41" s="222"/>
      <c r="G41" s="77">
        <v>34</v>
      </c>
      <c r="H41" s="78">
        <v>0</v>
      </c>
      <c r="I41" s="78">
        <v>0</v>
      </c>
    </row>
    <row r="42" spans="1:9" ht="12.75" customHeight="1" x14ac:dyDescent="0.25">
      <c r="A42" s="222" t="s">
        <v>38</v>
      </c>
      <c r="B42" s="222"/>
      <c r="C42" s="222"/>
      <c r="D42" s="222"/>
      <c r="E42" s="222"/>
      <c r="F42" s="222"/>
      <c r="G42" s="77">
        <v>35</v>
      </c>
      <c r="H42" s="78">
        <v>0</v>
      </c>
      <c r="I42" s="78">
        <v>0</v>
      </c>
    </row>
    <row r="43" spans="1:9" ht="12.75" customHeight="1" x14ac:dyDescent="0.25">
      <c r="A43" s="225" t="s">
        <v>39</v>
      </c>
      <c r="B43" s="225"/>
      <c r="C43" s="225"/>
      <c r="D43" s="225"/>
      <c r="E43" s="225"/>
      <c r="F43" s="225"/>
      <c r="G43" s="77">
        <v>36</v>
      </c>
      <c r="H43" s="78">
        <v>0</v>
      </c>
      <c r="I43" s="78">
        <v>0</v>
      </c>
    </row>
    <row r="44" spans="1:9" ht="12.75" customHeight="1" x14ac:dyDescent="0.25">
      <c r="A44" s="224" t="s">
        <v>40</v>
      </c>
      <c r="B44" s="224"/>
      <c r="C44" s="224"/>
      <c r="D44" s="224"/>
      <c r="E44" s="224"/>
      <c r="F44" s="224"/>
      <c r="G44" s="79">
        <v>37</v>
      </c>
      <c r="H44" s="80">
        <f>H45+H53+H60+H70</f>
        <v>8158333</v>
      </c>
      <c r="I44" s="80">
        <f>I45+I53+I60+I70</f>
        <v>10517305</v>
      </c>
    </row>
    <row r="45" spans="1:9" ht="12.75" customHeight="1" x14ac:dyDescent="0.25">
      <c r="A45" s="223" t="s">
        <v>41</v>
      </c>
      <c r="B45" s="223"/>
      <c r="C45" s="223"/>
      <c r="D45" s="223"/>
      <c r="E45" s="223"/>
      <c r="F45" s="223"/>
      <c r="G45" s="79">
        <v>38</v>
      </c>
      <c r="H45" s="80">
        <f>SUM(H46:H52)</f>
        <v>194906</v>
      </c>
      <c r="I45" s="80">
        <f>SUM(I46:I52)</f>
        <v>181684</v>
      </c>
    </row>
    <row r="46" spans="1:9" ht="12.75" customHeight="1" x14ac:dyDescent="0.25">
      <c r="A46" s="222" t="s">
        <v>42</v>
      </c>
      <c r="B46" s="222"/>
      <c r="C46" s="222"/>
      <c r="D46" s="222"/>
      <c r="E46" s="222"/>
      <c r="F46" s="222"/>
      <c r="G46" s="77">
        <v>39</v>
      </c>
      <c r="H46" s="78">
        <v>175363</v>
      </c>
      <c r="I46" s="78">
        <v>171396</v>
      </c>
    </row>
    <row r="47" spans="1:9" ht="12.75" customHeight="1" x14ac:dyDescent="0.25">
      <c r="A47" s="222" t="s">
        <v>43</v>
      </c>
      <c r="B47" s="222"/>
      <c r="C47" s="222"/>
      <c r="D47" s="222"/>
      <c r="E47" s="222"/>
      <c r="F47" s="222"/>
      <c r="G47" s="77">
        <v>40</v>
      </c>
      <c r="H47" s="78">
        <v>0</v>
      </c>
      <c r="I47" s="78">
        <v>0</v>
      </c>
    </row>
    <row r="48" spans="1:9" ht="12.75" customHeight="1" x14ac:dyDescent="0.25">
      <c r="A48" s="222" t="s">
        <v>44</v>
      </c>
      <c r="B48" s="222"/>
      <c r="C48" s="222"/>
      <c r="D48" s="222"/>
      <c r="E48" s="222"/>
      <c r="F48" s="222"/>
      <c r="G48" s="77">
        <v>41</v>
      </c>
      <c r="H48" s="78">
        <v>0</v>
      </c>
      <c r="I48" s="78">
        <v>0</v>
      </c>
    </row>
    <row r="49" spans="1:9" ht="12.75" customHeight="1" x14ac:dyDescent="0.25">
      <c r="A49" s="222" t="s">
        <v>45</v>
      </c>
      <c r="B49" s="222"/>
      <c r="C49" s="222"/>
      <c r="D49" s="222"/>
      <c r="E49" s="222"/>
      <c r="F49" s="222"/>
      <c r="G49" s="77">
        <v>42</v>
      </c>
      <c r="H49" s="78">
        <v>19543</v>
      </c>
      <c r="I49" s="78">
        <v>10288</v>
      </c>
    </row>
    <row r="50" spans="1:9" ht="12.75" customHeight="1" x14ac:dyDescent="0.25">
      <c r="A50" s="222" t="s">
        <v>46</v>
      </c>
      <c r="B50" s="222"/>
      <c r="C50" s="222"/>
      <c r="D50" s="222"/>
      <c r="E50" s="222"/>
      <c r="F50" s="222"/>
      <c r="G50" s="77">
        <v>43</v>
      </c>
      <c r="H50" s="78">
        <v>0</v>
      </c>
      <c r="I50" s="78">
        <v>0</v>
      </c>
    </row>
    <row r="51" spans="1:9" ht="12.75" customHeight="1" x14ac:dyDescent="0.25">
      <c r="A51" s="222" t="s">
        <v>47</v>
      </c>
      <c r="B51" s="222"/>
      <c r="C51" s="222"/>
      <c r="D51" s="222"/>
      <c r="E51" s="222"/>
      <c r="F51" s="222"/>
      <c r="G51" s="77">
        <v>44</v>
      </c>
      <c r="H51" s="78">
        <v>0</v>
      </c>
      <c r="I51" s="78">
        <v>0</v>
      </c>
    </row>
    <row r="52" spans="1:9" ht="12.75" customHeight="1" x14ac:dyDescent="0.25">
      <c r="A52" s="222" t="s">
        <v>48</v>
      </c>
      <c r="B52" s="222"/>
      <c r="C52" s="222"/>
      <c r="D52" s="222"/>
      <c r="E52" s="222"/>
      <c r="F52" s="222"/>
      <c r="G52" s="77">
        <v>45</v>
      </c>
      <c r="H52" s="78">
        <v>0</v>
      </c>
      <c r="I52" s="78">
        <v>0</v>
      </c>
    </row>
    <row r="53" spans="1:9" ht="12.75" customHeight="1" x14ac:dyDescent="0.25">
      <c r="A53" s="223" t="s">
        <v>49</v>
      </c>
      <c r="B53" s="223"/>
      <c r="C53" s="223"/>
      <c r="D53" s="223"/>
      <c r="E53" s="223"/>
      <c r="F53" s="223"/>
      <c r="G53" s="79">
        <v>46</v>
      </c>
      <c r="H53" s="80">
        <f>SUM(H54:H59)</f>
        <v>579970</v>
      </c>
      <c r="I53" s="80">
        <f>SUM(I54:I59)</f>
        <v>331967</v>
      </c>
    </row>
    <row r="54" spans="1:9" ht="12.75" customHeight="1" x14ac:dyDescent="0.25">
      <c r="A54" s="222" t="s">
        <v>50</v>
      </c>
      <c r="B54" s="222"/>
      <c r="C54" s="222"/>
      <c r="D54" s="222"/>
      <c r="E54" s="222"/>
      <c r="F54" s="222"/>
      <c r="G54" s="77">
        <v>47</v>
      </c>
      <c r="H54" s="78">
        <v>0</v>
      </c>
      <c r="I54" s="78">
        <v>0</v>
      </c>
    </row>
    <row r="55" spans="1:9" ht="12.75" customHeight="1" x14ac:dyDescent="0.25">
      <c r="A55" s="222" t="s">
        <v>51</v>
      </c>
      <c r="B55" s="222"/>
      <c r="C55" s="222"/>
      <c r="D55" s="222"/>
      <c r="E55" s="222"/>
      <c r="F55" s="222"/>
      <c r="G55" s="77">
        <v>48</v>
      </c>
      <c r="H55" s="78">
        <v>0</v>
      </c>
      <c r="I55" s="78">
        <v>0</v>
      </c>
    </row>
    <row r="56" spans="1:9" ht="12.75" customHeight="1" x14ac:dyDescent="0.25">
      <c r="A56" s="222" t="s">
        <v>52</v>
      </c>
      <c r="B56" s="222"/>
      <c r="C56" s="222"/>
      <c r="D56" s="222"/>
      <c r="E56" s="222"/>
      <c r="F56" s="222"/>
      <c r="G56" s="77">
        <v>49</v>
      </c>
      <c r="H56" s="78">
        <v>89063</v>
      </c>
      <c r="I56" s="78">
        <v>134439</v>
      </c>
    </row>
    <row r="57" spans="1:9" ht="12.75" customHeight="1" x14ac:dyDescent="0.25">
      <c r="A57" s="222" t="s">
        <v>53</v>
      </c>
      <c r="B57" s="222"/>
      <c r="C57" s="222"/>
      <c r="D57" s="222"/>
      <c r="E57" s="222"/>
      <c r="F57" s="222"/>
      <c r="G57" s="77">
        <v>50</v>
      </c>
      <c r="H57" s="78">
        <v>0</v>
      </c>
      <c r="I57" s="78">
        <v>0</v>
      </c>
    </row>
    <row r="58" spans="1:9" ht="12.75" customHeight="1" x14ac:dyDescent="0.25">
      <c r="A58" s="222" t="s">
        <v>54</v>
      </c>
      <c r="B58" s="222"/>
      <c r="C58" s="222"/>
      <c r="D58" s="222"/>
      <c r="E58" s="222"/>
      <c r="F58" s="222"/>
      <c r="G58" s="77">
        <v>51</v>
      </c>
      <c r="H58" s="78">
        <v>366798</v>
      </c>
      <c r="I58" s="78">
        <v>124551</v>
      </c>
    </row>
    <row r="59" spans="1:9" ht="12.75" customHeight="1" x14ac:dyDescent="0.25">
      <c r="A59" s="222" t="s">
        <v>55</v>
      </c>
      <c r="B59" s="222"/>
      <c r="C59" s="222"/>
      <c r="D59" s="222"/>
      <c r="E59" s="222"/>
      <c r="F59" s="222"/>
      <c r="G59" s="77">
        <v>52</v>
      </c>
      <c r="H59" s="78">
        <v>124109</v>
      </c>
      <c r="I59" s="78">
        <v>72977</v>
      </c>
    </row>
    <row r="60" spans="1:9" ht="12.75" customHeight="1" x14ac:dyDescent="0.25">
      <c r="A60" s="223" t="s">
        <v>56</v>
      </c>
      <c r="B60" s="223"/>
      <c r="C60" s="223"/>
      <c r="D60" s="223"/>
      <c r="E60" s="223"/>
      <c r="F60" s="223"/>
      <c r="G60" s="79">
        <v>53</v>
      </c>
      <c r="H60" s="80">
        <f>SUM(H61:H69)</f>
        <v>6108</v>
      </c>
      <c r="I60" s="80">
        <f>SUM(I61:I69)</f>
        <v>2004816</v>
      </c>
    </row>
    <row r="61" spans="1:9" ht="12.75" customHeight="1" x14ac:dyDescent="0.25">
      <c r="A61" s="222" t="s">
        <v>24</v>
      </c>
      <c r="B61" s="222"/>
      <c r="C61" s="222"/>
      <c r="D61" s="222"/>
      <c r="E61" s="222"/>
      <c r="F61" s="222"/>
      <c r="G61" s="77">
        <v>54</v>
      </c>
      <c r="H61" s="78">
        <v>0</v>
      </c>
      <c r="I61" s="78">
        <v>0</v>
      </c>
    </row>
    <row r="62" spans="1:9" ht="12.75" customHeight="1" x14ac:dyDescent="0.25">
      <c r="A62" s="222" t="s">
        <v>25</v>
      </c>
      <c r="B62" s="222"/>
      <c r="C62" s="222"/>
      <c r="D62" s="222"/>
      <c r="E62" s="222"/>
      <c r="F62" s="222"/>
      <c r="G62" s="77">
        <v>55</v>
      </c>
      <c r="H62" s="78">
        <v>0</v>
      </c>
      <c r="I62" s="78">
        <v>0</v>
      </c>
    </row>
    <row r="63" spans="1:9" ht="12.75" customHeight="1" x14ac:dyDescent="0.25">
      <c r="A63" s="222" t="s">
        <v>26</v>
      </c>
      <c r="B63" s="222"/>
      <c r="C63" s="222"/>
      <c r="D63" s="222"/>
      <c r="E63" s="222"/>
      <c r="F63" s="222"/>
      <c r="G63" s="77">
        <v>56</v>
      </c>
      <c r="H63" s="78">
        <v>0</v>
      </c>
      <c r="I63" s="78">
        <v>0</v>
      </c>
    </row>
    <row r="64" spans="1:9" ht="23.4" customHeight="1" x14ac:dyDescent="0.25">
      <c r="A64" s="222" t="s">
        <v>57</v>
      </c>
      <c r="B64" s="222"/>
      <c r="C64" s="222"/>
      <c r="D64" s="222"/>
      <c r="E64" s="222"/>
      <c r="F64" s="222"/>
      <c r="G64" s="77">
        <v>57</v>
      </c>
      <c r="H64" s="78">
        <v>0</v>
      </c>
      <c r="I64" s="78">
        <v>0</v>
      </c>
    </row>
    <row r="65" spans="1:9" ht="21" customHeight="1" x14ac:dyDescent="0.25">
      <c r="A65" s="222" t="s">
        <v>28</v>
      </c>
      <c r="B65" s="222"/>
      <c r="C65" s="222"/>
      <c r="D65" s="222"/>
      <c r="E65" s="222"/>
      <c r="F65" s="222"/>
      <c r="G65" s="77">
        <v>58</v>
      </c>
      <c r="H65" s="78">
        <v>0</v>
      </c>
      <c r="I65" s="78">
        <v>0</v>
      </c>
    </row>
    <row r="66" spans="1:9" ht="23" customHeight="1" x14ac:dyDescent="0.25">
      <c r="A66" s="222" t="s">
        <v>29</v>
      </c>
      <c r="B66" s="222"/>
      <c r="C66" s="222"/>
      <c r="D66" s="222"/>
      <c r="E66" s="222"/>
      <c r="F66" s="222"/>
      <c r="G66" s="77">
        <v>59</v>
      </c>
      <c r="H66" s="78">
        <v>0</v>
      </c>
      <c r="I66" s="78">
        <v>0</v>
      </c>
    </row>
    <row r="67" spans="1:9" ht="12.75" customHeight="1" x14ac:dyDescent="0.25">
      <c r="A67" s="222" t="s">
        <v>30</v>
      </c>
      <c r="B67" s="222"/>
      <c r="C67" s="222"/>
      <c r="D67" s="222"/>
      <c r="E67" s="222"/>
      <c r="F67" s="222"/>
      <c r="G67" s="77">
        <v>60</v>
      </c>
      <c r="H67" s="78">
        <v>0</v>
      </c>
      <c r="I67" s="78">
        <v>0</v>
      </c>
    </row>
    <row r="68" spans="1:9" ht="12.75" customHeight="1" x14ac:dyDescent="0.25">
      <c r="A68" s="222" t="s">
        <v>31</v>
      </c>
      <c r="B68" s="222"/>
      <c r="C68" s="222"/>
      <c r="D68" s="222"/>
      <c r="E68" s="222"/>
      <c r="F68" s="222"/>
      <c r="G68" s="77">
        <v>61</v>
      </c>
      <c r="H68" s="78">
        <v>6108</v>
      </c>
      <c r="I68" s="78">
        <v>2004816</v>
      </c>
    </row>
    <row r="69" spans="1:9" ht="12.75" customHeight="1" x14ac:dyDescent="0.25">
      <c r="A69" s="222" t="s">
        <v>58</v>
      </c>
      <c r="B69" s="222"/>
      <c r="C69" s="222"/>
      <c r="D69" s="222"/>
      <c r="E69" s="222"/>
      <c r="F69" s="222"/>
      <c r="G69" s="77">
        <v>62</v>
      </c>
      <c r="H69" s="78">
        <v>0</v>
      </c>
      <c r="I69" s="78">
        <v>0</v>
      </c>
    </row>
    <row r="70" spans="1:9" ht="12.75" customHeight="1" x14ac:dyDescent="0.25">
      <c r="A70" s="225" t="s">
        <v>59</v>
      </c>
      <c r="B70" s="225"/>
      <c r="C70" s="225"/>
      <c r="D70" s="225"/>
      <c r="E70" s="225"/>
      <c r="F70" s="225"/>
      <c r="G70" s="77">
        <v>63</v>
      </c>
      <c r="H70" s="78">
        <v>7377349</v>
      </c>
      <c r="I70" s="78">
        <v>7998838</v>
      </c>
    </row>
    <row r="71" spans="1:9" ht="12.75" customHeight="1" x14ac:dyDescent="0.25">
      <c r="A71" s="242" t="s">
        <v>60</v>
      </c>
      <c r="B71" s="242"/>
      <c r="C71" s="242"/>
      <c r="D71" s="242"/>
      <c r="E71" s="242"/>
      <c r="F71" s="242"/>
      <c r="G71" s="77">
        <v>64</v>
      </c>
      <c r="H71" s="78">
        <v>45940</v>
      </c>
      <c r="I71" s="78">
        <v>75128</v>
      </c>
    </row>
    <row r="72" spans="1:9" ht="12.75" customHeight="1" x14ac:dyDescent="0.25">
      <c r="A72" s="224" t="s">
        <v>61</v>
      </c>
      <c r="B72" s="224"/>
      <c r="C72" s="224"/>
      <c r="D72" s="224"/>
      <c r="E72" s="224"/>
      <c r="F72" s="224"/>
      <c r="G72" s="79">
        <v>65</v>
      </c>
      <c r="H72" s="80">
        <f>H8+H9+H44+H71</f>
        <v>59899519</v>
      </c>
      <c r="I72" s="80">
        <f>I8+I9+I44+I71</f>
        <v>67002873</v>
      </c>
    </row>
    <row r="73" spans="1:9" ht="12.75" customHeight="1" x14ac:dyDescent="0.25">
      <c r="A73" s="242" t="s">
        <v>62</v>
      </c>
      <c r="B73" s="242"/>
      <c r="C73" s="242"/>
      <c r="D73" s="242"/>
      <c r="E73" s="242"/>
      <c r="F73" s="242"/>
      <c r="G73" s="77">
        <v>66</v>
      </c>
      <c r="H73" s="78">
        <v>0</v>
      </c>
      <c r="I73" s="78">
        <v>0</v>
      </c>
    </row>
    <row r="74" spans="1:9" x14ac:dyDescent="0.25">
      <c r="A74" s="244" t="s">
        <v>63</v>
      </c>
      <c r="B74" s="245"/>
      <c r="C74" s="245"/>
      <c r="D74" s="245"/>
      <c r="E74" s="245"/>
      <c r="F74" s="245"/>
      <c r="G74" s="245"/>
      <c r="H74" s="245"/>
      <c r="I74" s="245"/>
    </row>
    <row r="75" spans="1:9" ht="12.75" customHeight="1" x14ac:dyDescent="0.25">
      <c r="A75" s="224" t="s">
        <v>350</v>
      </c>
      <c r="B75" s="224"/>
      <c r="C75" s="224"/>
      <c r="D75" s="224"/>
      <c r="E75" s="224"/>
      <c r="F75" s="224"/>
      <c r="G75" s="79">
        <v>67</v>
      </c>
      <c r="H75" s="80">
        <f>H76+H77+H78+H84+H85+H91+H94+H97</f>
        <v>52476474</v>
      </c>
      <c r="I75" s="80">
        <f>I76+I77+I78+I84+I85+I91+I94+I97</f>
        <v>51492527</v>
      </c>
    </row>
    <row r="76" spans="1:9" ht="12.75" customHeight="1" x14ac:dyDescent="0.25">
      <c r="A76" s="225" t="s">
        <v>64</v>
      </c>
      <c r="B76" s="225"/>
      <c r="C76" s="225"/>
      <c r="D76" s="225"/>
      <c r="E76" s="225"/>
      <c r="F76" s="225"/>
      <c r="G76" s="77">
        <v>68</v>
      </c>
      <c r="H76" s="81">
        <v>56615057</v>
      </c>
      <c r="I76" s="81">
        <v>57949696</v>
      </c>
    </row>
    <row r="77" spans="1:9" ht="12.75" customHeight="1" x14ac:dyDescent="0.25">
      <c r="A77" s="225" t="s">
        <v>65</v>
      </c>
      <c r="B77" s="225"/>
      <c r="C77" s="225"/>
      <c r="D77" s="225"/>
      <c r="E77" s="225"/>
      <c r="F77" s="225"/>
      <c r="G77" s="77">
        <v>69</v>
      </c>
      <c r="H77" s="81">
        <v>149</v>
      </c>
      <c r="I77" s="81">
        <v>149</v>
      </c>
    </row>
    <row r="78" spans="1:9" ht="12.75" customHeight="1" x14ac:dyDescent="0.25">
      <c r="A78" s="223" t="s">
        <v>66</v>
      </c>
      <c r="B78" s="223"/>
      <c r="C78" s="223"/>
      <c r="D78" s="223"/>
      <c r="E78" s="223"/>
      <c r="F78" s="223"/>
      <c r="G78" s="79">
        <v>70</v>
      </c>
      <c r="H78" s="80">
        <f>SUM(H79:H83)</f>
        <v>0</v>
      </c>
      <c r="I78" s="80">
        <f>SUM(I79:I83)</f>
        <v>0</v>
      </c>
    </row>
    <row r="79" spans="1:9" ht="12.75" customHeight="1" x14ac:dyDescent="0.25">
      <c r="A79" s="222" t="s">
        <v>67</v>
      </c>
      <c r="B79" s="222"/>
      <c r="C79" s="222"/>
      <c r="D79" s="222"/>
      <c r="E79" s="222"/>
      <c r="F79" s="222"/>
      <c r="G79" s="77">
        <v>71</v>
      </c>
      <c r="H79" s="81">
        <v>0</v>
      </c>
      <c r="I79" s="81">
        <v>0</v>
      </c>
    </row>
    <row r="80" spans="1:9" ht="12.75" customHeight="1" x14ac:dyDescent="0.25">
      <c r="A80" s="222" t="s">
        <v>68</v>
      </c>
      <c r="B80" s="222"/>
      <c r="C80" s="222"/>
      <c r="D80" s="222"/>
      <c r="E80" s="222"/>
      <c r="F80" s="222"/>
      <c r="G80" s="77">
        <v>72</v>
      </c>
      <c r="H80" s="81">
        <v>0</v>
      </c>
      <c r="I80" s="81">
        <v>0</v>
      </c>
    </row>
    <row r="81" spans="1:9" ht="12.75" customHeight="1" x14ac:dyDescent="0.25">
      <c r="A81" s="222" t="s">
        <v>69</v>
      </c>
      <c r="B81" s="222"/>
      <c r="C81" s="222"/>
      <c r="D81" s="222"/>
      <c r="E81" s="222"/>
      <c r="F81" s="222"/>
      <c r="G81" s="77">
        <v>73</v>
      </c>
      <c r="H81" s="81">
        <v>0</v>
      </c>
      <c r="I81" s="81">
        <v>0</v>
      </c>
    </row>
    <row r="82" spans="1:9" ht="12.75" customHeight="1" x14ac:dyDescent="0.25">
      <c r="A82" s="222" t="s">
        <v>70</v>
      </c>
      <c r="B82" s="222"/>
      <c r="C82" s="222"/>
      <c r="D82" s="222"/>
      <c r="E82" s="222"/>
      <c r="F82" s="222"/>
      <c r="G82" s="77">
        <v>74</v>
      </c>
      <c r="H82" s="81">
        <v>0</v>
      </c>
      <c r="I82" s="81">
        <v>0</v>
      </c>
    </row>
    <row r="83" spans="1:9" ht="12.75" customHeight="1" x14ac:dyDescent="0.25">
      <c r="A83" s="222" t="s">
        <v>71</v>
      </c>
      <c r="B83" s="222"/>
      <c r="C83" s="222"/>
      <c r="D83" s="222"/>
      <c r="E83" s="222"/>
      <c r="F83" s="222"/>
      <c r="G83" s="77">
        <v>75</v>
      </c>
      <c r="H83" s="81">
        <v>0</v>
      </c>
      <c r="I83" s="81">
        <v>0</v>
      </c>
    </row>
    <row r="84" spans="1:9" ht="12.75" customHeight="1" x14ac:dyDescent="0.25">
      <c r="A84" s="225" t="s">
        <v>72</v>
      </c>
      <c r="B84" s="225"/>
      <c r="C84" s="225"/>
      <c r="D84" s="225"/>
      <c r="E84" s="225"/>
      <c r="F84" s="225"/>
      <c r="G84" s="77">
        <v>76</v>
      </c>
      <c r="H84" s="81">
        <v>0</v>
      </c>
      <c r="I84" s="81">
        <v>0</v>
      </c>
    </row>
    <row r="85" spans="1:9" ht="12.75" customHeight="1" x14ac:dyDescent="0.25">
      <c r="A85" s="243" t="s">
        <v>444</v>
      </c>
      <c r="B85" s="243"/>
      <c r="C85" s="243"/>
      <c r="D85" s="243"/>
      <c r="E85" s="243"/>
      <c r="F85" s="243"/>
      <c r="G85" s="79">
        <v>77</v>
      </c>
      <c r="H85" s="80">
        <f>H86+H87+H88+H89+H90</f>
        <v>0</v>
      </c>
      <c r="I85" s="80">
        <f>I86+I87+I88+I89+I90</f>
        <v>0</v>
      </c>
    </row>
    <row r="86" spans="1:9" ht="25.5" customHeight="1" x14ac:dyDescent="0.25">
      <c r="A86" s="222" t="s">
        <v>443</v>
      </c>
      <c r="B86" s="222"/>
      <c r="C86" s="222"/>
      <c r="D86" s="222"/>
      <c r="E86" s="222"/>
      <c r="F86" s="222"/>
      <c r="G86" s="77">
        <v>78</v>
      </c>
      <c r="H86" s="78">
        <v>0</v>
      </c>
      <c r="I86" s="78">
        <v>0</v>
      </c>
    </row>
    <row r="87" spans="1:9" ht="12.75" customHeight="1" x14ac:dyDescent="0.25">
      <c r="A87" s="222" t="s">
        <v>73</v>
      </c>
      <c r="B87" s="222"/>
      <c r="C87" s="222"/>
      <c r="D87" s="222"/>
      <c r="E87" s="222"/>
      <c r="F87" s="222"/>
      <c r="G87" s="77">
        <v>79</v>
      </c>
      <c r="H87" s="78">
        <v>0</v>
      </c>
      <c r="I87" s="78">
        <v>0</v>
      </c>
    </row>
    <row r="88" spans="1:9" ht="12.75" customHeight="1" x14ac:dyDescent="0.25">
      <c r="A88" s="222" t="s">
        <v>74</v>
      </c>
      <c r="B88" s="222"/>
      <c r="C88" s="222"/>
      <c r="D88" s="222"/>
      <c r="E88" s="222"/>
      <c r="F88" s="222"/>
      <c r="G88" s="77">
        <v>80</v>
      </c>
      <c r="H88" s="78">
        <v>0</v>
      </c>
      <c r="I88" s="78">
        <v>0</v>
      </c>
    </row>
    <row r="89" spans="1:9" ht="12.75" customHeight="1" x14ac:dyDescent="0.25">
      <c r="A89" s="222" t="s">
        <v>342</v>
      </c>
      <c r="B89" s="222"/>
      <c r="C89" s="222"/>
      <c r="D89" s="222"/>
      <c r="E89" s="222"/>
      <c r="F89" s="222"/>
      <c r="G89" s="77">
        <v>81</v>
      </c>
      <c r="H89" s="78">
        <v>0</v>
      </c>
      <c r="I89" s="78">
        <v>0</v>
      </c>
    </row>
    <row r="90" spans="1:9" ht="24" customHeight="1" x14ac:dyDescent="0.25">
      <c r="A90" s="222" t="s">
        <v>343</v>
      </c>
      <c r="B90" s="222"/>
      <c r="C90" s="222"/>
      <c r="D90" s="222"/>
      <c r="E90" s="222"/>
      <c r="F90" s="222"/>
      <c r="G90" s="77">
        <v>82</v>
      </c>
      <c r="H90" s="78">
        <v>0</v>
      </c>
      <c r="I90" s="78">
        <v>0</v>
      </c>
    </row>
    <row r="91" spans="1:9" ht="12.75" customHeight="1" x14ac:dyDescent="0.25">
      <c r="A91" s="223" t="s">
        <v>344</v>
      </c>
      <c r="B91" s="223"/>
      <c r="C91" s="223"/>
      <c r="D91" s="223"/>
      <c r="E91" s="223"/>
      <c r="F91" s="223"/>
      <c r="G91" s="79">
        <v>83</v>
      </c>
      <c r="H91" s="80">
        <f>H92-H93</f>
        <v>-2718052</v>
      </c>
      <c r="I91" s="80">
        <f>I92-I93</f>
        <v>-4138732</v>
      </c>
    </row>
    <row r="92" spans="1:9" ht="12.75" customHeight="1" x14ac:dyDescent="0.25">
      <c r="A92" s="222" t="s">
        <v>75</v>
      </c>
      <c r="B92" s="222"/>
      <c r="C92" s="222"/>
      <c r="D92" s="222"/>
      <c r="E92" s="222"/>
      <c r="F92" s="222"/>
      <c r="G92" s="77">
        <v>84</v>
      </c>
      <c r="H92" s="81">
        <v>0</v>
      </c>
      <c r="I92" s="81">
        <v>0</v>
      </c>
    </row>
    <row r="93" spans="1:9" ht="12.75" customHeight="1" x14ac:dyDescent="0.25">
      <c r="A93" s="222" t="s">
        <v>76</v>
      </c>
      <c r="B93" s="222"/>
      <c r="C93" s="222"/>
      <c r="D93" s="222"/>
      <c r="E93" s="222"/>
      <c r="F93" s="222"/>
      <c r="G93" s="77">
        <v>85</v>
      </c>
      <c r="H93" s="81">
        <v>2718052</v>
      </c>
      <c r="I93" s="81">
        <v>4138732</v>
      </c>
    </row>
    <row r="94" spans="1:9" ht="12.75" customHeight="1" x14ac:dyDescent="0.25">
      <c r="A94" s="223" t="s">
        <v>345</v>
      </c>
      <c r="B94" s="223"/>
      <c r="C94" s="223"/>
      <c r="D94" s="223"/>
      <c r="E94" s="223"/>
      <c r="F94" s="223"/>
      <c r="G94" s="79">
        <v>86</v>
      </c>
      <c r="H94" s="80">
        <f>H95-H96</f>
        <v>-1420680</v>
      </c>
      <c r="I94" s="80">
        <f>I95-I96</f>
        <v>-2318586</v>
      </c>
    </row>
    <row r="95" spans="1:9" ht="12.75" customHeight="1" x14ac:dyDescent="0.25">
      <c r="A95" s="222" t="s">
        <v>77</v>
      </c>
      <c r="B95" s="222"/>
      <c r="C95" s="222"/>
      <c r="D95" s="222"/>
      <c r="E95" s="222"/>
      <c r="F95" s="222"/>
      <c r="G95" s="77">
        <v>87</v>
      </c>
      <c r="H95" s="81">
        <v>0</v>
      </c>
      <c r="I95" s="81">
        <v>0</v>
      </c>
    </row>
    <row r="96" spans="1:9" ht="12.75" customHeight="1" x14ac:dyDescent="0.25">
      <c r="A96" s="222" t="s">
        <v>78</v>
      </c>
      <c r="B96" s="222"/>
      <c r="C96" s="222"/>
      <c r="D96" s="222"/>
      <c r="E96" s="222"/>
      <c r="F96" s="222"/>
      <c r="G96" s="77">
        <v>88</v>
      </c>
      <c r="H96" s="81">
        <v>1420680</v>
      </c>
      <c r="I96" s="81">
        <v>2318586</v>
      </c>
    </row>
    <row r="97" spans="1:9" ht="12.75" customHeight="1" x14ac:dyDescent="0.25">
      <c r="A97" s="225" t="s">
        <v>79</v>
      </c>
      <c r="B97" s="225"/>
      <c r="C97" s="225"/>
      <c r="D97" s="225"/>
      <c r="E97" s="225"/>
      <c r="F97" s="225"/>
      <c r="G97" s="77">
        <v>89</v>
      </c>
      <c r="H97" s="81">
        <v>0</v>
      </c>
      <c r="I97" s="81">
        <v>0</v>
      </c>
    </row>
    <row r="98" spans="1:9" ht="12.75" customHeight="1" x14ac:dyDescent="0.25">
      <c r="A98" s="224" t="s">
        <v>346</v>
      </c>
      <c r="B98" s="224"/>
      <c r="C98" s="224"/>
      <c r="D98" s="224"/>
      <c r="E98" s="224"/>
      <c r="F98" s="224"/>
      <c r="G98" s="79">
        <v>90</v>
      </c>
      <c r="H98" s="80">
        <f>SUM(H99:H104)</f>
        <v>0</v>
      </c>
      <c r="I98" s="80">
        <f>SUM(I99:I104)</f>
        <v>0</v>
      </c>
    </row>
    <row r="99" spans="1:9" ht="12.75" customHeight="1" x14ac:dyDescent="0.25">
      <c r="A99" s="222" t="s">
        <v>80</v>
      </c>
      <c r="B99" s="222"/>
      <c r="C99" s="222"/>
      <c r="D99" s="222"/>
      <c r="E99" s="222"/>
      <c r="F99" s="222"/>
      <c r="G99" s="77">
        <v>91</v>
      </c>
      <c r="H99" s="81">
        <v>0</v>
      </c>
      <c r="I99" s="81">
        <v>0</v>
      </c>
    </row>
    <row r="100" spans="1:9" ht="12.75" customHeight="1" x14ac:dyDescent="0.25">
      <c r="A100" s="222" t="s">
        <v>81</v>
      </c>
      <c r="B100" s="222"/>
      <c r="C100" s="222"/>
      <c r="D100" s="222"/>
      <c r="E100" s="222"/>
      <c r="F100" s="222"/>
      <c r="G100" s="77">
        <v>92</v>
      </c>
      <c r="H100" s="81">
        <v>0</v>
      </c>
      <c r="I100" s="81">
        <v>0</v>
      </c>
    </row>
    <row r="101" spans="1:9" ht="12.75" customHeight="1" x14ac:dyDescent="0.25">
      <c r="A101" s="222" t="s">
        <v>82</v>
      </c>
      <c r="B101" s="222"/>
      <c r="C101" s="222"/>
      <c r="D101" s="222"/>
      <c r="E101" s="222"/>
      <c r="F101" s="222"/>
      <c r="G101" s="77">
        <v>93</v>
      </c>
      <c r="H101" s="81">
        <v>0</v>
      </c>
      <c r="I101" s="81">
        <v>0</v>
      </c>
    </row>
    <row r="102" spans="1:9" ht="12.75" customHeight="1" x14ac:dyDescent="0.25">
      <c r="A102" s="222" t="s">
        <v>83</v>
      </c>
      <c r="B102" s="222"/>
      <c r="C102" s="222"/>
      <c r="D102" s="222"/>
      <c r="E102" s="222"/>
      <c r="F102" s="222"/>
      <c r="G102" s="77">
        <v>94</v>
      </c>
      <c r="H102" s="78">
        <v>0</v>
      </c>
      <c r="I102" s="78">
        <v>0</v>
      </c>
    </row>
    <row r="103" spans="1:9" ht="12.75" customHeight="1" x14ac:dyDescent="0.25">
      <c r="A103" s="222" t="s">
        <v>84</v>
      </c>
      <c r="B103" s="222"/>
      <c r="C103" s="222"/>
      <c r="D103" s="222"/>
      <c r="E103" s="222"/>
      <c r="F103" s="222"/>
      <c r="G103" s="77">
        <v>95</v>
      </c>
      <c r="H103" s="78">
        <v>0</v>
      </c>
      <c r="I103" s="78">
        <v>0</v>
      </c>
    </row>
    <row r="104" spans="1:9" ht="12.75" customHeight="1" x14ac:dyDescent="0.25">
      <c r="A104" s="222" t="s">
        <v>85</v>
      </c>
      <c r="B104" s="222"/>
      <c r="C104" s="222"/>
      <c r="D104" s="222"/>
      <c r="E104" s="222"/>
      <c r="F104" s="222"/>
      <c r="G104" s="77">
        <v>96</v>
      </c>
      <c r="H104" s="78">
        <v>0</v>
      </c>
      <c r="I104" s="78">
        <v>0</v>
      </c>
    </row>
    <row r="105" spans="1:9" ht="12.75" customHeight="1" x14ac:dyDescent="0.25">
      <c r="A105" s="224" t="s">
        <v>347</v>
      </c>
      <c r="B105" s="224"/>
      <c r="C105" s="224"/>
      <c r="D105" s="224"/>
      <c r="E105" s="224"/>
      <c r="F105" s="224"/>
      <c r="G105" s="79">
        <v>97</v>
      </c>
      <c r="H105" s="80">
        <f>SUM(H106:H116)</f>
        <v>4856568</v>
      </c>
      <c r="I105" s="80">
        <f>SUM(I106:I116)</f>
        <v>14091701</v>
      </c>
    </row>
    <row r="106" spans="1:9" ht="12.75" customHeight="1" x14ac:dyDescent="0.25">
      <c r="A106" s="222" t="s">
        <v>86</v>
      </c>
      <c r="B106" s="222"/>
      <c r="C106" s="222"/>
      <c r="D106" s="222"/>
      <c r="E106" s="222"/>
      <c r="F106" s="222"/>
      <c r="G106" s="77">
        <v>98</v>
      </c>
      <c r="H106" s="82">
        <v>0</v>
      </c>
      <c r="I106" s="82">
        <v>0</v>
      </c>
    </row>
    <row r="107" spans="1:9" ht="12.75" customHeight="1" x14ac:dyDescent="0.25">
      <c r="A107" s="222" t="s">
        <v>87</v>
      </c>
      <c r="B107" s="222"/>
      <c r="C107" s="222"/>
      <c r="D107" s="222"/>
      <c r="E107" s="222"/>
      <c r="F107" s="222"/>
      <c r="G107" s="77">
        <v>99</v>
      </c>
      <c r="H107" s="81">
        <v>0</v>
      </c>
      <c r="I107" s="81">
        <v>0</v>
      </c>
    </row>
    <row r="108" spans="1:9" ht="12.75" customHeight="1" x14ac:dyDescent="0.25">
      <c r="A108" s="222" t="s">
        <v>88</v>
      </c>
      <c r="B108" s="222"/>
      <c r="C108" s="222"/>
      <c r="D108" s="222"/>
      <c r="E108" s="222"/>
      <c r="F108" s="222"/>
      <c r="G108" s="77">
        <v>100</v>
      </c>
      <c r="H108" s="81">
        <v>0</v>
      </c>
      <c r="I108" s="81">
        <v>0</v>
      </c>
    </row>
    <row r="109" spans="1:9" ht="22.25" customHeight="1" x14ac:dyDescent="0.25">
      <c r="A109" s="222" t="s">
        <v>89</v>
      </c>
      <c r="B109" s="222"/>
      <c r="C109" s="222"/>
      <c r="D109" s="222"/>
      <c r="E109" s="222"/>
      <c r="F109" s="222"/>
      <c r="G109" s="77">
        <v>101</v>
      </c>
      <c r="H109" s="81">
        <v>0</v>
      </c>
      <c r="I109" s="81">
        <v>0</v>
      </c>
    </row>
    <row r="110" spans="1:9" ht="12.75" customHeight="1" x14ac:dyDescent="0.25">
      <c r="A110" s="222" t="s">
        <v>90</v>
      </c>
      <c r="B110" s="222"/>
      <c r="C110" s="222"/>
      <c r="D110" s="222"/>
      <c r="E110" s="222"/>
      <c r="F110" s="222"/>
      <c r="G110" s="77">
        <v>102</v>
      </c>
      <c r="H110" s="81">
        <v>0</v>
      </c>
      <c r="I110" s="81">
        <v>0</v>
      </c>
    </row>
    <row r="111" spans="1:9" ht="12.75" customHeight="1" x14ac:dyDescent="0.25">
      <c r="A111" s="222" t="s">
        <v>91</v>
      </c>
      <c r="B111" s="222"/>
      <c r="C111" s="222"/>
      <c r="D111" s="222"/>
      <c r="E111" s="222"/>
      <c r="F111" s="222"/>
      <c r="G111" s="77">
        <v>103</v>
      </c>
      <c r="H111" s="81">
        <v>4679728</v>
      </c>
      <c r="I111" s="81">
        <v>13800102</v>
      </c>
    </row>
    <row r="112" spans="1:9" ht="12.75" customHeight="1" x14ac:dyDescent="0.25">
      <c r="A112" s="222" t="s">
        <v>92</v>
      </c>
      <c r="B112" s="222"/>
      <c r="C112" s="222"/>
      <c r="D112" s="222"/>
      <c r="E112" s="222"/>
      <c r="F112" s="222"/>
      <c r="G112" s="77">
        <v>104</v>
      </c>
      <c r="H112" s="81">
        <v>0</v>
      </c>
      <c r="I112" s="81">
        <v>0</v>
      </c>
    </row>
    <row r="113" spans="1:9" ht="12.75" customHeight="1" x14ac:dyDescent="0.25">
      <c r="A113" s="222" t="s">
        <v>93</v>
      </c>
      <c r="B113" s="222"/>
      <c r="C113" s="222"/>
      <c r="D113" s="222"/>
      <c r="E113" s="222"/>
      <c r="F113" s="222"/>
      <c r="G113" s="77">
        <v>105</v>
      </c>
      <c r="H113" s="82">
        <v>0</v>
      </c>
      <c r="I113" s="82">
        <v>0</v>
      </c>
    </row>
    <row r="114" spans="1:9" ht="12.75" customHeight="1" x14ac:dyDescent="0.25">
      <c r="A114" s="222" t="s">
        <v>94</v>
      </c>
      <c r="B114" s="222"/>
      <c r="C114" s="222"/>
      <c r="D114" s="222"/>
      <c r="E114" s="222"/>
      <c r="F114" s="222"/>
      <c r="G114" s="77">
        <v>106</v>
      </c>
      <c r="H114" s="81">
        <v>0</v>
      </c>
      <c r="I114" s="81">
        <v>0</v>
      </c>
    </row>
    <row r="115" spans="1:9" ht="12.75" customHeight="1" x14ac:dyDescent="0.25">
      <c r="A115" s="222" t="s">
        <v>95</v>
      </c>
      <c r="B115" s="222"/>
      <c r="C115" s="222"/>
      <c r="D115" s="222"/>
      <c r="E115" s="222"/>
      <c r="F115" s="222"/>
      <c r="G115" s="77">
        <v>107</v>
      </c>
      <c r="H115" s="78">
        <v>3252</v>
      </c>
      <c r="I115" s="78">
        <v>103177</v>
      </c>
    </row>
    <row r="116" spans="1:9" ht="12.75" customHeight="1" x14ac:dyDescent="0.25">
      <c r="A116" s="222" t="s">
        <v>96</v>
      </c>
      <c r="B116" s="222"/>
      <c r="C116" s="222"/>
      <c r="D116" s="222"/>
      <c r="E116" s="222"/>
      <c r="F116" s="222"/>
      <c r="G116" s="77">
        <v>108</v>
      </c>
      <c r="H116" s="78">
        <v>173588</v>
      </c>
      <c r="I116" s="78">
        <v>188422</v>
      </c>
    </row>
    <row r="117" spans="1:9" ht="12.75" customHeight="1" x14ac:dyDescent="0.25">
      <c r="A117" s="224" t="s">
        <v>348</v>
      </c>
      <c r="B117" s="224"/>
      <c r="C117" s="224"/>
      <c r="D117" s="224"/>
      <c r="E117" s="224"/>
      <c r="F117" s="224"/>
      <c r="G117" s="79">
        <v>109</v>
      </c>
      <c r="H117" s="80">
        <f>SUM(H118:H131)</f>
        <v>2566477</v>
      </c>
      <c r="I117" s="80">
        <f>SUM(I118:I131)</f>
        <v>1167532</v>
      </c>
    </row>
    <row r="118" spans="1:9" ht="12.75" customHeight="1" x14ac:dyDescent="0.25">
      <c r="A118" s="222" t="s">
        <v>86</v>
      </c>
      <c r="B118" s="222"/>
      <c r="C118" s="222"/>
      <c r="D118" s="222"/>
      <c r="E118" s="222"/>
      <c r="F118" s="222"/>
      <c r="G118" s="77">
        <v>110</v>
      </c>
      <c r="H118" s="81">
        <v>0</v>
      </c>
      <c r="I118" s="81">
        <v>0</v>
      </c>
    </row>
    <row r="119" spans="1:9" ht="12.75" customHeight="1" x14ac:dyDescent="0.25">
      <c r="A119" s="222" t="s">
        <v>87</v>
      </c>
      <c r="B119" s="222"/>
      <c r="C119" s="222"/>
      <c r="D119" s="222"/>
      <c r="E119" s="222"/>
      <c r="F119" s="222"/>
      <c r="G119" s="77">
        <v>111</v>
      </c>
      <c r="H119" s="81">
        <v>0</v>
      </c>
      <c r="I119" s="81">
        <v>0</v>
      </c>
    </row>
    <row r="120" spans="1:9" ht="12.75" customHeight="1" x14ac:dyDescent="0.25">
      <c r="A120" s="222" t="s">
        <v>88</v>
      </c>
      <c r="B120" s="222"/>
      <c r="C120" s="222"/>
      <c r="D120" s="222"/>
      <c r="E120" s="222"/>
      <c r="F120" s="222"/>
      <c r="G120" s="77">
        <v>112</v>
      </c>
      <c r="H120" s="81">
        <v>0</v>
      </c>
      <c r="I120" s="81">
        <v>0</v>
      </c>
    </row>
    <row r="121" spans="1:9" ht="26" customHeight="1" x14ac:dyDescent="0.25">
      <c r="A121" s="222" t="s">
        <v>89</v>
      </c>
      <c r="B121" s="222"/>
      <c r="C121" s="222"/>
      <c r="D121" s="222"/>
      <c r="E121" s="222"/>
      <c r="F121" s="222"/>
      <c r="G121" s="77">
        <v>113</v>
      </c>
      <c r="H121" s="81">
        <v>0</v>
      </c>
      <c r="I121" s="81">
        <v>0</v>
      </c>
    </row>
    <row r="122" spans="1:9" ht="12.75" customHeight="1" x14ac:dyDescent="0.25">
      <c r="A122" s="222" t="s">
        <v>90</v>
      </c>
      <c r="B122" s="222"/>
      <c r="C122" s="222"/>
      <c r="D122" s="222"/>
      <c r="E122" s="222"/>
      <c r="F122" s="222"/>
      <c r="G122" s="77">
        <v>114</v>
      </c>
      <c r="H122" s="81">
        <v>0</v>
      </c>
      <c r="I122" s="81">
        <v>0</v>
      </c>
    </row>
    <row r="123" spans="1:9" ht="12.75" customHeight="1" x14ac:dyDescent="0.25">
      <c r="A123" s="222" t="s">
        <v>91</v>
      </c>
      <c r="B123" s="222"/>
      <c r="C123" s="222"/>
      <c r="D123" s="222"/>
      <c r="E123" s="222"/>
      <c r="F123" s="222"/>
      <c r="G123" s="77">
        <v>115</v>
      </c>
      <c r="H123" s="81">
        <v>28484</v>
      </c>
      <c r="I123" s="81">
        <v>147573</v>
      </c>
    </row>
    <row r="124" spans="1:9" ht="12.75" customHeight="1" x14ac:dyDescent="0.25">
      <c r="A124" s="222" t="s">
        <v>92</v>
      </c>
      <c r="B124" s="222"/>
      <c r="C124" s="222"/>
      <c r="D124" s="222"/>
      <c r="E124" s="222"/>
      <c r="F124" s="222"/>
      <c r="G124" s="77">
        <v>116</v>
      </c>
      <c r="H124" s="81">
        <v>261422</v>
      </c>
      <c r="I124" s="81">
        <v>288542</v>
      </c>
    </row>
    <row r="125" spans="1:9" ht="12.75" customHeight="1" x14ac:dyDescent="0.25">
      <c r="A125" s="222" t="s">
        <v>93</v>
      </c>
      <c r="B125" s="222"/>
      <c r="C125" s="222"/>
      <c r="D125" s="222"/>
      <c r="E125" s="222"/>
      <c r="F125" s="222"/>
      <c r="G125" s="77">
        <v>117</v>
      </c>
      <c r="H125" s="81">
        <v>1910909</v>
      </c>
      <c r="I125" s="81">
        <v>305693</v>
      </c>
    </row>
    <row r="126" spans="1:9" x14ac:dyDescent="0.25">
      <c r="A126" s="222" t="s">
        <v>94</v>
      </c>
      <c r="B126" s="222"/>
      <c r="C126" s="222"/>
      <c r="D126" s="222"/>
      <c r="E126" s="222"/>
      <c r="F126" s="222"/>
      <c r="G126" s="77">
        <v>118</v>
      </c>
      <c r="H126" s="81">
        <v>0</v>
      </c>
      <c r="I126" s="81">
        <v>0</v>
      </c>
    </row>
    <row r="127" spans="1:9" x14ac:dyDescent="0.25">
      <c r="A127" s="222" t="s">
        <v>97</v>
      </c>
      <c r="B127" s="222"/>
      <c r="C127" s="222"/>
      <c r="D127" s="222"/>
      <c r="E127" s="222"/>
      <c r="F127" s="222"/>
      <c r="G127" s="77">
        <v>119</v>
      </c>
      <c r="H127" s="81">
        <v>348564</v>
      </c>
      <c r="I127" s="81">
        <v>395716</v>
      </c>
    </row>
    <row r="128" spans="1:9" x14ac:dyDescent="0.25">
      <c r="A128" s="222" t="s">
        <v>98</v>
      </c>
      <c r="B128" s="222"/>
      <c r="C128" s="222"/>
      <c r="D128" s="222"/>
      <c r="E128" s="222"/>
      <c r="F128" s="222"/>
      <c r="G128" s="77">
        <v>120</v>
      </c>
      <c r="H128" s="81">
        <v>13965</v>
      </c>
      <c r="I128" s="81">
        <v>10640</v>
      </c>
    </row>
    <row r="129" spans="1:9" x14ac:dyDescent="0.25">
      <c r="A129" s="222" t="s">
        <v>99</v>
      </c>
      <c r="B129" s="222"/>
      <c r="C129" s="222"/>
      <c r="D129" s="222"/>
      <c r="E129" s="222"/>
      <c r="F129" s="222"/>
      <c r="G129" s="77">
        <v>121</v>
      </c>
      <c r="H129" s="81">
        <v>0</v>
      </c>
      <c r="I129" s="81">
        <v>0</v>
      </c>
    </row>
    <row r="130" spans="1:9" x14ac:dyDescent="0.25">
      <c r="A130" s="222" t="s">
        <v>100</v>
      </c>
      <c r="B130" s="222"/>
      <c r="C130" s="222"/>
      <c r="D130" s="222"/>
      <c r="E130" s="222"/>
      <c r="F130" s="222"/>
      <c r="G130" s="77">
        <v>122</v>
      </c>
      <c r="H130" s="78">
        <v>0</v>
      </c>
      <c r="I130" s="78">
        <v>0</v>
      </c>
    </row>
    <row r="131" spans="1:9" x14ac:dyDescent="0.25">
      <c r="A131" s="222" t="s">
        <v>101</v>
      </c>
      <c r="B131" s="222"/>
      <c r="C131" s="222"/>
      <c r="D131" s="222"/>
      <c r="E131" s="222"/>
      <c r="F131" s="222"/>
      <c r="G131" s="77">
        <v>123</v>
      </c>
      <c r="H131" s="78">
        <v>3133</v>
      </c>
      <c r="I131" s="78">
        <v>19368</v>
      </c>
    </row>
    <row r="132" spans="1:9" ht="22.25" customHeight="1" x14ac:dyDescent="0.25">
      <c r="A132" s="242" t="s">
        <v>102</v>
      </c>
      <c r="B132" s="242"/>
      <c r="C132" s="242"/>
      <c r="D132" s="242"/>
      <c r="E132" s="242"/>
      <c r="F132" s="242"/>
      <c r="G132" s="77">
        <v>124</v>
      </c>
      <c r="H132" s="78">
        <v>0</v>
      </c>
      <c r="I132" s="78">
        <v>251113</v>
      </c>
    </row>
    <row r="133" spans="1:9" x14ac:dyDescent="0.25">
      <c r="A133" s="224" t="s">
        <v>349</v>
      </c>
      <c r="B133" s="224"/>
      <c r="C133" s="224"/>
      <c r="D133" s="224"/>
      <c r="E133" s="224"/>
      <c r="F133" s="224"/>
      <c r="G133" s="79">
        <v>125</v>
      </c>
      <c r="H133" s="80">
        <f>H75+H98+H105+H117+H132</f>
        <v>59899519</v>
      </c>
      <c r="I133" s="80">
        <f>I75+I98+I105+I117+I132</f>
        <v>67002873</v>
      </c>
    </row>
    <row r="134" spans="1:9" x14ac:dyDescent="0.25">
      <c r="A134" s="242" t="s">
        <v>103</v>
      </c>
      <c r="B134" s="242"/>
      <c r="C134" s="242"/>
      <c r="D134" s="242"/>
      <c r="E134" s="242"/>
      <c r="F134" s="242"/>
      <c r="G134" s="77">
        <v>126</v>
      </c>
      <c r="H134" s="78">
        <v>0</v>
      </c>
      <c r="I134" s="78">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activeCell="H96" sqref="H96"/>
    </sheetView>
  </sheetViews>
  <sheetFormatPr defaultRowHeight="12.5" x14ac:dyDescent="0.25"/>
  <cols>
    <col min="1" max="7" width="9.08984375" style="2"/>
    <col min="8" max="9" width="18.54296875" style="30" customWidth="1"/>
    <col min="10" max="263" width="9.08984375" style="2"/>
    <col min="264" max="264" width="9.90625" style="2" bestFit="1" customWidth="1"/>
    <col min="265" max="265" width="11.6328125" style="2" bestFit="1" customWidth="1"/>
    <col min="266" max="519" width="9.08984375" style="2"/>
    <col min="520" max="520" width="9.90625" style="2" bestFit="1" customWidth="1"/>
    <col min="521" max="521" width="11.6328125" style="2" bestFit="1" customWidth="1"/>
    <col min="522" max="775" width="9.08984375" style="2"/>
    <col min="776" max="776" width="9.90625" style="2" bestFit="1" customWidth="1"/>
    <col min="777" max="777" width="11.6328125" style="2" bestFit="1" customWidth="1"/>
    <col min="778" max="1031" width="9.08984375" style="2"/>
    <col min="1032" max="1032" width="9.90625" style="2" bestFit="1" customWidth="1"/>
    <col min="1033" max="1033" width="11.6328125" style="2" bestFit="1" customWidth="1"/>
    <col min="1034" max="1287" width="9.08984375" style="2"/>
    <col min="1288" max="1288" width="9.90625" style="2" bestFit="1" customWidth="1"/>
    <col min="1289" max="1289" width="11.6328125" style="2" bestFit="1" customWidth="1"/>
    <col min="1290" max="1543" width="9.08984375" style="2"/>
    <col min="1544" max="1544" width="9.90625" style="2" bestFit="1" customWidth="1"/>
    <col min="1545" max="1545" width="11.6328125" style="2" bestFit="1" customWidth="1"/>
    <col min="1546" max="1799" width="9.08984375" style="2"/>
    <col min="1800" max="1800" width="9.90625" style="2" bestFit="1" customWidth="1"/>
    <col min="1801" max="1801" width="11.6328125" style="2" bestFit="1" customWidth="1"/>
    <col min="1802" max="2055" width="9.08984375" style="2"/>
    <col min="2056" max="2056" width="9.90625" style="2" bestFit="1" customWidth="1"/>
    <col min="2057" max="2057" width="11.6328125" style="2" bestFit="1" customWidth="1"/>
    <col min="2058" max="2311" width="9.08984375" style="2"/>
    <col min="2312" max="2312" width="9.90625" style="2" bestFit="1" customWidth="1"/>
    <col min="2313" max="2313" width="11.6328125" style="2" bestFit="1" customWidth="1"/>
    <col min="2314" max="2567" width="9.08984375" style="2"/>
    <col min="2568" max="2568" width="9.90625" style="2" bestFit="1" customWidth="1"/>
    <col min="2569" max="2569" width="11.6328125" style="2" bestFit="1" customWidth="1"/>
    <col min="2570" max="2823" width="9.08984375" style="2"/>
    <col min="2824" max="2824" width="9.90625" style="2" bestFit="1" customWidth="1"/>
    <col min="2825" max="2825" width="11.6328125" style="2" bestFit="1" customWidth="1"/>
    <col min="2826" max="3079" width="9.08984375" style="2"/>
    <col min="3080" max="3080" width="9.90625" style="2" bestFit="1" customWidth="1"/>
    <col min="3081" max="3081" width="11.6328125" style="2" bestFit="1" customWidth="1"/>
    <col min="3082" max="3335" width="9.08984375" style="2"/>
    <col min="3336" max="3336" width="9.90625" style="2" bestFit="1" customWidth="1"/>
    <col min="3337" max="3337" width="11.6328125" style="2" bestFit="1" customWidth="1"/>
    <col min="3338" max="3591" width="9.08984375" style="2"/>
    <col min="3592" max="3592" width="9.90625" style="2" bestFit="1" customWidth="1"/>
    <col min="3593" max="3593" width="11.6328125" style="2" bestFit="1" customWidth="1"/>
    <col min="3594" max="3847" width="9.08984375" style="2"/>
    <col min="3848" max="3848" width="9.90625" style="2" bestFit="1" customWidth="1"/>
    <col min="3849" max="3849" width="11.6328125" style="2" bestFit="1" customWidth="1"/>
    <col min="3850" max="4103" width="9.08984375" style="2"/>
    <col min="4104" max="4104" width="9.90625" style="2" bestFit="1" customWidth="1"/>
    <col min="4105" max="4105" width="11.6328125" style="2" bestFit="1" customWidth="1"/>
    <col min="4106" max="4359" width="9.08984375" style="2"/>
    <col min="4360" max="4360" width="9.90625" style="2" bestFit="1" customWidth="1"/>
    <col min="4361" max="4361" width="11.6328125" style="2" bestFit="1" customWidth="1"/>
    <col min="4362" max="4615" width="9.08984375" style="2"/>
    <col min="4616" max="4616" width="9.90625" style="2" bestFit="1" customWidth="1"/>
    <col min="4617" max="4617" width="11.6328125" style="2" bestFit="1" customWidth="1"/>
    <col min="4618" max="4871" width="9.08984375" style="2"/>
    <col min="4872" max="4872" width="9.90625" style="2" bestFit="1" customWidth="1"/>
    <col min="4873" max="4873" width="11.6328125" style="2" bestFit="1" customWidth="1"/>
    <col min="4874" max="5127" width="9.08984375" style="2"/>
    <col min="5128" max="5128" width="9.90625" style="2" bestFit="1" customWidth="1"/>
    <col min="5129" max="5129" width="11.6328125" style="2" bestFit="1" customWidth="1"/>
    <col min="5130" max="5383" width="9.08984375" style="2"/>
    <col min="5384" max="5384" width="9.90625" style="2" bestFit="1" customWidth="1"/>
    <col min="5385" max="5385" width="11.6328125" style="2" bestFit="1" customWidth="1"/>
    <col min="5386" max="5639" width="9.08984375" style="2"/>
    <col min="5640" max="5640" width="9.90625" style="2" bestFit="1" customWidth="1"/>
    <col min="5641" max="5641" width="11.6328125" style="2" bestFit="1" customWidth="1"/>
    <col min="5642" max="5895" width="9.08984375" style="2"/>
    <col min="5896" max="5896" width="9.90625" style="2" bestFit="1" customWidth="1"/>
    <col min="5897" max="5897" width="11.6328125" style="2" bestFit="1" customWidth="1"/>
    <col min="5898" max="6151" width="9.08984375" style="2"/>
    <col min="6152" max="6152" width="9.90625" style="2" bestFit="1" customWidth="1"/>
    <col min="6153" max="6153" width="11.6328125" style="2" bestFit="1" customWidth="1"/>
    <col min="6154" max="6407" width="9.08984375" style="2"/>
    <col min="6408" max="6408" width="9.90625" style="2" bestFit="1" customWidth="1"/>
    <col min="6409" max="6409" width="11.6328125" style="2" bestFit="1" customWidth="1"/>
    <col min="6410" max="6663" width="9.08984375" style="2"/>
    <col min="6664" max="6664" width="9.90625" style="2" bestFit="1" customWidth="1"/>
    <col min="6665" max="6665" width="11.6328125" style="2" bestFit="1" customWidth="1"/>
    <col min="6666" max="6919" width="9.08984375" style="2"/>
    <col min="6920" max="6920" width="9.90625" style="2" bestFit="1" customWidth="1"/>
    <col min="6921" max="6921" width="11.6328125" style="2" bestFit="1" customWidth="1"/>
    <col min="6922" max="7175" width="9.08984375" style="2"/>
    <col min="7176" max="7176" width="9.90625" style="2" bestFit="1" customWidth="1"/>
    <col min="7177" max="7177" width="11.6328125" style="2" bestFit="1" customWidth="1"/>
    <col min="7178" max="7431" width="9.08984375" style="2"/>
    <col min="7432" max="7432" width="9.90625" style="2" bestFit="1" customWidth="1"/>
    <col min="7433" max="7433" width="11.6328125" style="2" bestFit="1" customWidth="1"/>
    <col min="7434" max="7687" width="9.08984375" style="2"/>
    <col min="7688" max="7688" width="9.90625" style="2" bestFit="1" customWidth="1"/>
    <col min="7689" max="7689" width="11.6328125" style="2" bestFit="1" customWidth="1"/>
    <col min="7690" max="7943" width="9.08984375" style="2"/>
    <col min="7944" max="7944" width="9.90625" style="2" bestFit="1" customWidth="1"/>
    <col min="7945" max="7945" width="11.6328125" style="2" bestFit="1" customWidth="1"/>
    <col min="7946" max="8199" width="9.08984375" style="2"/>
    <col min="8200" max="8200" width="9.90625" style="2" bestFit="1" customWidth="1"/>
    <col min="8201" max="8201" width="11.6328125" style="2" bestFit="1" customWidth="1"/>
    <col min="8202" max="8455" width="9.08984375" style="2"/>
    <col min="8456" max="8456" width="9.90625" style="2" bestFit="1" customWidth="1"/>
    <col min="8457" max="8457" width="11.6328125" style="2" bestFit="1" customWidth="1"/>
    <col min="8458" max="8711" width="9.08984375" style="2"/>
    <col min="8712" max="8712" width="9.90625" style="2" bestFit="1" customWidth="1"/>
    <col min="8713" max="8713" width="11.6328125" style="2" bestFit="1" customWidth="1"/>
    <col min="8714" max="8967" width="9.08984375" style="2"/>
    <col min="8968" max="8968" width="9.90625" style="2" bestFit="1" customWidth="1"/>
    <col min="8969" max="8969" width="11.6328125" style="2" bestFit="1" customWidth="1"/>
    <col min="8970" max="9223" width="9.08984375" style="2"/>
    <col min="9224" max="9224" width="9.90625" style="2" bestFit="1" customWidth="1"/>
    <col min="9225" max="9225" width="11.6328125" style="2" bestFit="1" customWidth="1"/>
    <col min="9226" max="9479" width="9.08984375" style="2"/>
    <col min="9480" max="9480" width="9.90625" style="2" bestFit="1" customWidth="1"/>
    <col min="9481" max="9481" width="11.6328125" style="2" bestFit="1" customWidth="1"/>
    <col min="9482" max="9735" width="9.08984375" style="2"/>
    <col min="9736" max="9736" width="9.90625" style="2" bestFit="1" customWidth="1"/>
    <col min="9737" max="9737" width="11.6328125" style="2" bestFit="1" customWidth="1"/>
    <col min="9738" max="9991" width="9.08984375" style="2"/>
    <col min="9992" max="9992" width="9.90625" style="2" bestFit="1" customWidth="1"/>
    <col min="9993" max="9993" width="11.6328125" style="2" bestFit="1" customWidth="1"/>
    <col min="9994" max="10247" width="9.08984375" style="2"/>
    <col min="10248" max="10248" width="9.90625" style="2" bestFit="1" customWidth="1"/>
    <col min="10249" max="10249" width="11.6328125" style="2" bestFit="1" customWidth="1"/>
    <col min="10250" max="10503" width="9.08984375" style="2"/>
    <col min="10504" max="10504" width="9.90625" style="2" bestFit="1" customWidth="1"/>
    <col min="10505" max="10505" width="11.6328125" style="2" bestFit="1" customWidth="1"/>
    <col min="10506" max="10759" width="9.08984375" style="2"/>
    <col min="10760" max="10760" width="9.90625" style="2" bestFit="1" customWidth="1"/>
    <col min="10761" max="10761" width="11.6328125" style="2" bestFit="1" customWidth="1"/>
    <col min="10762" max="11015" width="9.08984375" style="2"/>
    <col min="11016" max="11016" width="9.90625" style="2" bestFit="1" customWidth="1"/>
    <col min="11017" max="11017" width="11.6328125" style="2" bestFit="1" customWidth="1"/>
    <col min="11018" max="11271" width="9.08984375" style="2"/>
    <col min="11272" max="11272" width="9.90625" style="2" bestFit="1" customWidth="1"/>
    <col min="11273" max="11273" width="11.6328125" style="2" bestFit="1" customWidth="1"/>
    <col min="11274" max="11527" width="9.08984375" style="2"/>
    <col min="11528" max="11528" width="9.90625" style="2" bestFit="1" customWidth="1"/>
    <col min="11529" max="11529" width="11.6328125" style="2" bestFit="1" customWidth="1"/>
    <col min="11530" max="11783" width="9.08984375" style="2"/>
    <col min="11784" max="11784" width="9.90625" style="2" bestFit="1" customWidth="1"/>
    <col min="11785" max="11785" width="11.6328125" style="2" bestFit="1" customWidth="1"/>
    <col min="11786" max="12039" width="9.08984375" style="2"/>
    <col min="12040" max="12040" width="9.90625" style="2" bestFit="1" customWidth="1"/>
    <col min="12041" max="12041" width="11.6328125" style="2" bestFit="1" customWidth="1"/>
    <col min="12042" max="12295" width="9.08984375" style="2"/>
    <col min="12296" max="12296" width="9.90625" style="2" bestFit="1" customWidth="1"/>
    <col min="12297" max="12297" width="11.6328125" style="2" bestFit="1" customWidth="1"/>
    <col min="12298" max="12551" width="9.08984375" style="2"/>
    <col min="12552" max="12552" width="9.90625" style="2" bestFit="1" customWidth="1"/>
    <col min="12553" max="12553" width="11.6328125" style="2" bestFit="1" customWidth="1"/>
    <col min="12554" max="12807" width="9.08984375" style="2"/>
    <col min="12808" max="12808" width="9.90625" style="2" bestFit="1" customWidth="1"/>
    <col min="12809" max="12809" width="11.6328125" style="2" bestFit="1" customWidth="1"/>
    <col min="12810" max="13063" width="9.08984375" style="2"/>
    <col min="13064" max="13064" width="9.90625" style="2" bestFit="1" customWidth="1"/>
    <col min="13065" max="13065" width="11.6328125" style="2" bestFit="1" customWidth="1"/>
    <col min="13066" max="13319" width="9.08984375" style="2"/>
    <col min="13320" max="13320" width="9.90625" style="2" bestFit="1" customWidth="1"/>
    <col min="13321" max="13321" width="11.6328125" style="2" bestFit="1" customWidth="1"/>
    <col min="13322" max="13575" width="9.08984375" style="2"/>
    <col min="13576" max="13576" width="9.90625" style="2" bestFit="1" customWidth="1"/>
    <col min="13577" max="13577" width="11.6328125" style="2" bestFit="1" customWidth="1"/>
    <col min="13578" max="13831" width="9.08984375" style="2"/>
    <col min="13832" max="13832" width="9.90625" style="2" bestFit="1" customWidth="1"/>
    <col min="13833" max="13833" width="11.6328125" style="2" bestFit="1" customWidth="1"/>
    <col min="13834" max="14087" width="9.08984375" style="2"/>
    <col min="14088" max="14088" width="9.90625" style="2" bestFit="1" customWidth="1"/>
    <col min="14089" max="14089" width="11.6328125" style="2" bestFit="1" customWidth="1"/>
    <col min="14090" max="14343" width="9.08984375" style="2"/>
    <col min="14344" max="14344" width="9.90625" style="2" bestFit="1" customWidth="1"/>
    <col min="14345" max="14345" width="11.6328125" style="2" bestFit="1" customWidth="1"/>
    <col min="14346" max="14599" width="9.08984375" style="2"/>
    <col min="14600" max="14600" width="9.90625" style="2" bestFit="1" customWidth="1"/>
    <col min="14601" max="14601" width="11.6328125" style="2" bestFit="1" customWidth="1"/>
    <col min="14602" max="14855" width="9.08984375" style="2"/>
    <col min="14856" max="14856" width="9.90625" style="2" bestFit="1" customWidth="1"/>
    <col min="14857" max="14857" width="11.6328125" style="2" bestFit="1" customWidth="1"/>
    <col min="14858" max="15111" width="9.08984375" style="2"/>
    <col min="15112" max="15112" width="9.90625" style="2" bestFit="1" customWidth="1"/>
    <col min="15113" max="15113" width="11.6328125" style="2" bestFit="1" customWidth="1"/>
    <col min="15114" max="15367" width="9.08984375" style="2"/>
    <col min="15368" max="15368" width="9.90625" style="2" bestFit="1" customWidth="1"/>
    <col min="15369" max="15369" width="11.6328125" style="2" bestFit="1" customWidth="1"/>
    <col min="15370" max="15623" width="9.08984375" style="2"/>
    <col min="15624" max="15624" width="9.90625" style="2" bestFit="1" customWidth="1"/>
    <col min="15625" max="15625" width="11.6328125" style="2" bestFit="1" customWidth="1"/>
    <col min="15626" max="15879" width="9.08984375" style="2"/>
    <col min="15880" max="15880" width="9.90625" style="2" bestFit="1" customWidth="1"/>
    <col min="15881" max="15881" width="11.6328125" style="2" bestFit="1" customWidth="1"/>
    <col min="15882" max="16135" width="9.08984375" style="2"/>
    <col min="16136" max="16136" width="9.90625" style="2" bestFit="1" customWidth="1"/>
    <col min="16137" max="16137" width="11.6328125" style="2" bestFit="1" customWidth="1"/>
    <col min="16138" max="16384" width="9.08984375" style="2"/>
  </cols>
  <sheetData>
    <row r="1" spans="1:9" x14ac:dyDescent="0.25">
      <c r="A1" s="253" t="s">
        <v>105</v>
      </c>
      <c r="B1" s="227"/>
      <c r="C1" s="227"/>
      <c r="D1" s="227"/>
      <c r="E1" s="227"/>
      <c r="F1" s="227"/>
      <c r="G1" s="227"/>
      <c r="H1" s="227"/>
      <c r="I1" s="227"/>
    </row>
    <row r="2" spans="1:9" ht="12.75" customHeight="1" x14ac:dyDescent="0.25">
      <c r="A2" s="252" t="s">
        <v>552</v>
      </c>
      <c r="B2" s="229"/>
      <c r="C2" s="229"/>
      <c r="D2" s="229"/>
      <c r="E2" s="229"/>
      <c r="F2" s="229"/>
      <c r="G2" s="229"/>
      <c r="H2" s="229"/>
      <c r="I2" s="229"/>
    </row>
    <row r="3" spans="1:9" x14ac:dyDescent="0.25">
      <c r="A3" s="261" t="s">
        <v>445</v>
      </c>
      <c r="B3" s="262"/>
      <c r="C3" s="262"/>
      <c r="D3" s="262"/>
      <c r="E3" s="262"/>
      <c r="F3" s="262"/>
      <c r="G3" s="262"/>
      <c r="H3" s="262"/>
      <c r="I3" s="262"/>
    </row>
    <row r="4" spans="1:9" ht="12.75" customHeight="1" x14ac:dyDescent="0.25">
      <c r="A4" s="251" t="s">
        <v>550</v>
      </c>
      <c r="B4" s="232"/>
      <c r="C4" s="232"/>
      <c r="D4" s="232"/>
      <c r="E4" s="232"/>
      <c r="F4" s="232"/>
      <c r="G4" s="232"/>
      <c r="H4" s="232"/>
      <c r="I4" s="233"/>
    </row>
    <row r="5" spans="1:9" ht="22" x14ac:dyDescent="0.25">
      <c r="A5" s="247" t="s">
        <v>2</v>
      </c>
      <c r="B5" s="248"/>
      <c r="C5" s="248"/>
      <c r="D5" s="248"/>
      <c r="E5" s="248"/>
      <c r="F5" s="248"/>
      <c r="G5" s="83" t="s">
        <v>106</v>
      </c>
      <c r="H5" s="84" t="s">
        <v>292</v>
      </c>
      <c r="I5" s="84" t="s">
        <v>276</v>
      </c>
    </row>
    <row r="6" spans="1:9" x14ac:dyDescent="0.25">
      <c r="A6" s="249">
        <v>1</v>
      </c>
      <c r="B6" s="250"/>
      <c r="C6" s="250"/>
      <c r="D6" s="250"/>
      <c r="E6" s="250"/>
      <c r="F6" s="250"/>
      <c r="G6" s="85">
        <v>2</v>
      </c>
      <c r="H6" s="84">
        <v>3</v>
      </c>
      <c r="I6" s="84">
        <v>4</v>
      </c>
    </row>
    <row r="7" spans="1:9" x14ac:dyDescent="0.25">
      <c r="A7" s="224" t="s">
        <v>365</v>
      </c>
      <c r="B7" s="224"/>
      <c r="C7" s="224"/>
      <c r="D7" s="224"/>
      <c r="E7" s="224"/>
      <c r="F7" s="224"/>
      <c r="G7" s="79">
        <v>1</v>
      </c>
      <c r="H7" s="80">
        <f>SUM(H8:H12)</f>
        <v>9941038</v>
      </c>
      <c r="I7" s="80">
        <f>SUM(I8:I12)</f>
        <v>12155623</v>
      </c>
    </row>
    <row r="8" spans="1:9" x14ac:dyDescent="0.25">
      <c r="A8" s="222" t="s">
        <v>118</v>
      </c>
      <c r="B8" s="222"/>
      <c r="C8" s="222"/>
      <c r="D8" s="222"/>
      <c r="E8" s="222"/>
      <c r="F8" s="222"/>
      <c r="G8" s="77">
        <v>2</v>
      </c>
      <c r="H8" s="78">
        <v>0</v>
      </c>
      <c r="I8" s="78">
        <v>0</v>
      </c>
    </row>
    <row r="9" spans="1:9" x14ac:dyDescent="0.25">
      <c r="A9" s="222" t="s">
        <v>119</v>
      </c>
      <c r="B9" s="222"/>
      <c r="C9" s="222"/>
      <c r="D9" s="222"/>
      <c r="E9" s="222"/>
      <c r="F9" s="222"/>
      <c r="G9" s="77">
        <v>3</v>
      </c>
      <c r="H9" s="78">
        <v>9831841</v>
      </c>
      <c r="I9" s="78">
        <v>11974521</v>
      </c>
    </row>
    <row r="10" spans="1:9" x14ac:dyDescent="0.25">
      <c r="A10" s="222" t="s">
        <v>120</v>
      </c>
      <c r="B10" s="222"/>
      <c r="C10" s="222"/>
      <c r="D10" s="222"/>
      <c r="E10" s="222"/>
      <c r="F10" s="222"/>
      <c r="G10" s="77">
        <v>4</v>
      </c>
      <c r="H10" s="78">
        <v>10378</v>
      </c>
      <c r="I10" s="78">
        <v>865</v>
      </c>
    </row>
    <row r="11" spans="1:9" x14ac:dyDescent="0.25">
      <c r="A11" s="222" t="s">
        <v>121</v>
      </c>
      <c r="B11" s="222"/>
      <c r="C11" s="222"/>
      <c r="D11" s="222"/>
      <c r="E11" s="222"/>
      <c r="F11" s="222"/>
      <c r="G11" s="77">
        <v>5</v>
      </c>
      <c r="H11" s="78">
        <v>0</v>
      </c>
      <c r="I11" s="78">
        <v>0</v>
      </c>
    </row>
    <row r="12" spans="1:9" x14ac:dyDescent="0.25">
      <c r="A12" s="222" t="s">
        <v>122</v>
      </c>
      <c r="B12" s="222"/>
      <c r="C12" s="222"/>
      <c r="D12" s="222"/>
      <c r="E12" s="222"/>
      <c r="F12" s="222"/>
      <c r="G12" s="77">
        <v>6</v>
      </c>
      <c r="H12" s="78">
        <v>98819</v>
      </c>
      <c r="I12" s="78">
        <v>180237</v>
      </c>
    </row>
    <row r="13" spans="1:9" ht="16.5" customHeight="1" x14ac:dyDescent="0.25">
      <c r="A13" s="224" t="s">
        <v>366</v>
      </c>
      <c r="B13" s="224"/>
      <c r="C13" s="224"/>
      <c r="D13" s="224"/>
      <c r="E13" s="224"/>
      <c r="F13" s="224"/>
      <c r="G13" s="79">
        <v>7</v>
      </c>
      <c r="H13" s="80">
        <f>H14+H15+H19+H23+H24+H25+H28+H35</f>
        <v>11035356</v>
      </c>
      <c r="I13" s="80">
        <f>I14+I15+I19+I23+I24+I25+I28+I35</f>
        <v>14388831</v>
      </c>
    </row>
    <row r="14" spans="1:9" x14ac:dyDescent="0.25">
      <c r="A14" s="222" t="s">
        <v>107</v>
      </c>
      <c r="B14" s="222"/>
      <c r="C14" s="222"/>
      <c r="D14" s="222"/>
      <c r="E14" s="222"/>
      <c r="F14" s="222"/>
      <c r="G14" s="77">
        <v>8</v>
      </c>
      <c r="H14" s="78">
        <v>0</v>
      </c>
      <c r="I14" s="78">
        <v>0</v>
      </c>
    </row>
    <row r="15" spans="1:9" x14ac:dyDescent="0.25">
      <c r="A15" s="260" t="s">
        <v>437</v>
      </c>
      <c r="B15" s="260"/>
      <c r="C15" s="260"/>
      <c r="D15" s="260"/>
      <c r="E15" s="260"/>
      <c r="F15" s="260"/>
      <c r="G15" s="79">
        <v>9</v>
      </c>
      <c r="H15" s="80">
        <f>SUM(H16:H18)</f>
        <v>4467853</v>
      </c>
      <c r="I15" s="80">
        <f>SUM(I16:I18)</f>
        <v>4953371</v>
      </c>
    </row>
    <row r="16" spans="1:9" x14ac:dyDescent="0.25">
      <c r="A16" s="254" t="s">
        <v>123</v>
      </c>
      <c r="B16" s="254"/>
      <c r="C16" s="254"/>
      <c r="D16" s="254"/>
      <c r="E16" s="254"/>
      <c r="F16" s="254"/>
      <c r="G16" s="77">
        <v>10</v>
      </c>
      <c r="H16" s="78">
        <v>2127037</v>
      </c>
      <c r="I16" s="78">
        <v>2466428</v>
      </c>
    </row>
    <row r="17" spans="1:9" x14ac:dyDescent="0.25">
      <c r="A17" s="254" t="s">
        <v>124</v>
      </c>
      <c r="B17" s="254"/>
      <c r="C17" s="254"/>
      <c r="D17" s="254"/>
      <c r="E17" s="254"/>
      <c r="F17" s="254"/>
      <c r="G17" s="77">
        <v>11</v>
      </c>
      <c r="H17" s="78">
        <v>21873</v>
      </c>
      <c r="I17" s="78">
        <v>27012</v>
      </c>
    </row>
    <row r="18" spans="1:9" x14ac:dyDescent="0.25">
      <c r="A18" s="254" t="s">
        <v>125</v>
      </c>
      <c r="B18" s="254"/>
      <c r="C18" s="254"/>
      <c r="D18" s="254"/>
      <c r="E18" s="254"/>
      <c r="F18" s="254"/>
      <c r="G18" s="77">
        <v>12</v>
      </c>
      <c r="H18" s="78">
        <v>2318943</v>
      </c>
      <c r="I18" s="78">
        <v>2459931</v>
      </c>
    </row>
    <row r="19" spans="1:9" x14ac:dyDescent="0.25">
      <c r="A19" s="260" t="s">
        <v>438</v>
      </c>
      <c r="B19" s="260"/>
      <c r="C19" s="260"/>
      <c r="D19" s="260"/>
      <c r="E19" s="260"/>
      <c r="F19" s="260"/>
      <c r="G19" s="79">
        <v>13</v>
      </c>
      <c r="H19" s="80">
        <f>SUM(H20:H22)</f>
        <v>2757755</v>
      </c>
      <c r="I19" s="80">
        <f>SUM(I20:I22)</f>
        <v>3785413</v>
      </c>
    </row>
    <row r="20" spans="1:9" x14ac:dyDescent="0.25">
      <c r="A20" s="254" t="s">
        <v>108</v>
      </c>
      <c r="B20" s="254"/>
      <c r="C20" s="254"/>
      <c r="D20" s="254"/>
      <c r="E20" s="254"/>
      <c r="F20" s="254"/>
      <c r="G20" s="77">
        <v>14</v>
      </c>
      <c r="H20" s="78">
        <v>1672225</v>
      </c>
      <c r="I20" s="78">
        <v>2356188</v>
      </c>
    </row>
    <row r="21" spans="1:9" x14ac:dyDescent="0.25">
      <c r="A21" s="254" t="s">
        <v>109</v>
      </c>
      <c r="B21" s="254"/>
      <c r="C21" s="254"/>
      <c r="D21" s="254"/>
      <c r="E21" s="254"/>
      <c r="F21" s="254"/>
      <c r="G21" s="77">
        <v>15</v>
      </c>
      <c r="H21" s="78">
        <v>695578</v>
      </c>
      <c r="I21" s="78">
        <v>930461</v>
      </c>
    </row>
    <row r="22" spans="1:9" x14ac:dyDescent="0.25">
      <c r="A22" s="254" t="s">
        <v>110</v>
      </c>
      <c r="B22" s="254"/>
      <c r="C22" s="254"/>
      <c r="D22" s="254"/>
      <c r="E22" s="254"/>
      <c r="F22" s="254"/>
      <c r="G22" s="77">
        <v>16</v>
      </c>
      <c r="H22" s="78">
        <v>389952</v>
      </c>
      <c r="I22" s="78">
        <v>498764</v>
      </c>
    </row>
    <row r="23" spans="1:9" x14ac:dyDescent="0.25">
      <c r="A23" s="222" t="s">
        <v>111</v>
      </c>
      <c r="B23" s="222"/>
      <c r="C23" s="222"/>
      <c r="D23" s="222"/>
      <c r="E23" s="222"/>
      <c r="F23" s="222"/>
      <c r="G23" s="77">
        <v>17</v>
      </c>
      <c r="H23" s="78">
        <v>2253959</v>
      </c>
      <c r="I23" s="78">
        <v>2812095</v>
      </c>
    </row>
    <row r="24" spans="1:9" x14ac:dyDescent="0.25">
      <c r="A24" s="222" t="s">
        <v>112</v>
      </c>
      <c r="B24" s="222"/>
      <c r="C24" s="222"/>
      <c r="D24" s="222"/>
      <c r="E24" s="222"/>
      <c r="F24" s="222"/>
      <c r="G24" s="77">
        <v>18</v>
      </c>
      <c r="H24" s="78">
        <v>1477439</v>
      </c>
      <c r="I24" s="78">
        <v>1425678</v>
      </c>
    </row>
    <row r="25" spans="1:9" x14ac:dyDescent="0.25">
      <c r="A25" s="260" t="s">
        <v>439</v>
      </c>
      <c r="B25" s="260"/>
      <c r="C25" s="260"/>
      <c r="D25" s="260"/>
      <c r="E25" s="260"/>
      <c r="F25" s="260"/>
      <c r="G25" s="79">
        <v>19</v>
      </c>
      <c r="H25" s="80">
        <f>H26+H27</f>
        <v>0</v>
      </c>
      <c r="I25" s="80">
        <f>I26+I27</f>
        <v>0</v>
      </c>
    </row>
    <row r="26" spans="1:9" x14ac:dyDescent="0.25">
      <c r="A26" s="254" t="s">
        <v>126</v>
      </c>
      <c r="B26" s="254"/>
      <c r="C26" s="254"/>
      <c r="D26" s="254"/>
      <c r="E26" s="254"/>
      <c r="F26" s="254"/>
      <c r="G26" s="77">
        <v>20</v>
      </c>
      <c r="H26" s="78">
        <v>0</v>
      </c>
      <c r="I26" s="78">
        <v>0</v>
      </c>
    </row>
    <row r="27" spans="1:9" x14ac:dyDescent="0.25">
      <c r="A27" s="254" t="s">
        <v>127</v>
      </c>
      <c r="B27" s="254"/>
      <c r="C27" s="254"/>
      <c r="D27" s="254"/>
      <c r="E27" s="254"/>
      <c r="F27" s="254"/>
      <c r="G27" s="77">
        <v>21</v>
      </c>
      <c r="H27" s="78">
        <v>0</v>
      </c>
      <c r="I27" s="78">
        <v>0</v>
      </c>
    </row>
    <row r="28" spans="1:9" x14ac:dyDescent="0.25">
      <c r="A28" s="260" t="s">
        <v>440</v>
      </c>
      <c r="B28" s="260"/>
      <c r="C28" s="260"/>
      <c r="D28" s="260"/>
      <c r="E28" s="260"/>
      <c r="F28" s="260"/>
      <c r="G28" s="79">
        <v>22</v>
      </c>
      <c r="H28" s="80">
        <f>SUM(H29:H34)</f>
        <v>0</v>
      </c>
      <c r="I28" s="80">
        <f>SUM(I29:I34)</f>
        <v>0</v>
      </c>
    </row>
    <row r="29" spans="1:9" x14ac:dyDescent="0.25">
      <c r="A29" s="254" t="s">
        <v>128</v>
      </c>
      <c r="B29" s="254"/>
      <c r="C29" s="254"/>
      <c r="D29" s="254"/>
      <c r="E29" s="254"/>
      <c r="F29" s="254"/>
      <c r="G29" s="77">
        <v>23</v>
      </c>
      <c r="H29" s="78">
        <v>0</v>
      </c>
      <c r="I29" s="78">
        <v>0</v>
      </c>
    </row>
    <row r="30" spans="1:9" x14ac:dyDescent="0.25">
      <c r="A30" s="254" t="s">
        <v>129</v>
      </c>
      <c r="B30" s="254"/>
      <c r="C30" s="254"/>
      <c r="D30" s="254"/>
      <c r="E30" s="254"/>
      <c r="F30" s="254"/>
      <c r="G30" s="77">
        <v>24</v>
      </c>
      <c r="H30" s="78">
        <v>0</v>
      </c>
      <c r="I30" s="78">
        <v>0</v>
      </c>
    </row>
    <row r="31" spans="1:9" x14ac:dyDescent="0.25">
      <c r="A31" s="254" t="s">
        <v>130</v>
      </c>
      <c r="B31" s="254"/>
      <c r="C31" s="254"/>
      <c r="D31" s="254"/>
      <c r="E31" s="254"/>
      <c r="F31" s="254"/>
      <c r="G31" s="77">
        <v>25</v>
      </c>
      <c r="H31" s="78">
        <v>0</v>
      </c>
      <c r="I31" s="78">
        <v>0</v>
      </c>
    </row>
    <row r="32" spans="1:9" x14ac:dyDescent="0.25">
      <c r="A32" s="254" t="s">
        <v>131</v>
      </c>
      <c r="B32" s="254"/>
      <c r="C32" s="254"/>
      <c r="D32" s="254"/>
      <c r="E32" s="254"/>
      <c r="F32" s="254"/>
      <c r="G32" s="77">
        <v>26</v>
      </c>
      <c r="H32" s="78">
        <v>0</v>
      </c>
      <c r="I32" s="78">
        <v>0</v>
      </c>
    </row>
    <row r="33" spans="1:9" x14ac:dyDescent="0.25">
      <c r="A33" s="254" t="s">
        <v>132</v>
      </c>
      <c r="B33" s="254"/>
      <c r="C33" s="254"/>
      <c r="D33" s="254"/>
      <c r="E33" s="254"/>
      <c r="F33" s="254"/>
      <c r="G33" s="77">
        <v>27</v>
      </c>
      <c r="H33" s="78">
        <v>0</v>
      </c>
      <c r="I33" s="78">
        <v>0</v>
      </c>
    </row>
    <row r="34" spans="1:9" x14ac:dyDescent="0.25">
      <c r="A34" s="254" t="s">
        <v>133</v>
      </c>
      <c r="B34" s="254"/>
      <c r="C34" s="254"/>
      <c r="D34" s="254"/>
      <c r="E34" s="254"/>
      <c r="F34" s="254"/>
      <c r="G34" s="77">
        <v>28</v>
      </c>
      <c r="H34" s="78">
        <v>0</v>
      </c>
      <c r="I34" s="78">
        <v>0</v>
      </c>
    </row>
    <row r="35" spans="1:9" x14ac:dyDescent="0.25">
      <c r="A35" s="222" t="s">
        <v>113</v>
      </c>
      <c r="B35" s="222"/>
      <c r="C35" s="222"/>
      <c r="D35" s="222"/>
      <c r="E35" s="222"/>
      <c r="F35" s="222"/>
      <c r="G35" s="77">
        <v>29</v>
      </c>
      <c r="H35" s="78">
        <v>78350</v>
      </c>
      <c r="I35" s="78">
        <v>1412274</v>
      </c>
    </row>
    <row r="36" spans="1:9" x14ac:dyDescent="0.25">
      <c r="A36" s="224" t="s">
        <v>367</v>
      </c>
      <c r="B36" s="224"/>
      <c r="C36" s="224"/>
      <c r="D36" s="224"/>
      <c r="E36" s="224"/>
      <c r="F36" s="224"/>
      <c r="G36" s="79">
        <v>30</v>
      </c>
      <c r="H36" s="80">
        <f>SUM(H37:H46)</f>
        <v>52078</v>
      </c>
      <c r="I36" s="80">
        <f>SUM(I37:I46)</f>
        <v>395448</v>
      </c>
    </row>
    <row r="37" spans="1:9" x14ac:dyDescent="0.25">
      <c r="A37" s="222" t="s">
        <v>134</v>
      </c>
      <c r="B37" s="222"/>
      <c r="C37" s="222"/>
      <c r="D37" s="222"/>
      <c r="E37" s="222"/>
      <c r="F37" s="222"/>
      <c r="G37" s="77">
        <v>31</v>
      </c>
      <c r="H37" s="78">
        <v>0</v>
      </c>
      <c r="I37" s="78">
        <v>0</v>
      </c>
    </row>
    <row r="38" spans="1:9" ht="25.25" customHeight="1" x14ac:dyDescent="0.25">
      <c r="A38" s="222" t="s">
        <v>135</v>
      </c>
      <c r="B38" s="222"/>
      <c r="C38" s="222"/>
      <c r="D38" s="222"/>
      <c r="E38" s="222"/>
      <c r="F38" s="222"/>
      <c r="G38" s="77">
        <v>32</v>
      </c>
      <c r="H38" s="78">
        <v>0</v>
      </c>
      <c r="I38" s="78">
        <v>0</v>
      </c>
    </row>
    <row r="39" spans="1:9" ht="28.25" customHeight="1" x14ac:dyDescent="0.25">
      <c r="A39" s="222" t="s">
        <v>136</v>
      </c>
      <c r="B39" s="222"/>
      <c r="C39" s="222"/>
      <c r="D39" s="222"/>
      <c r="E39" s="222"/>
      <c r="F39" s="222"/>
      <c r="G39" s="77">
        <v>33</v>
      </c>
      <c r="H39" s="78">
        <v>0</v>
      </c>
      <c r="I39" s="78">
        <v>0</v>
      </c>
    </row>
    <row r="40" spans="1:9" ht="28.25" customHeight="1" x14ac:dyDescent="0.25">
      <c r="A40" s="222" t="s">
        <v>137</v>
      </c>
      <c r="B40" s="222"/>
      <c r="C40" s="222"/>
      <c r="D40" s="222"/>
      <c r="E40" s="222"/>
      <c r="F40" s="222"/>
      <c r="G40" s="77">
        <v>34</v>
      </c>
      <c r="H40" s="78">
        <v>0</v>
      </c>
      <c r="I40" s="78">
        <v>0</v>
      </c>
    </row>
    <row r="41" spans="1:9" ht="23" customHeight="1" x14ac:dyDescent="0.25">
      <c r="A41" s="222" t="s">
        <v>138</v>
      </c>
      <c r="B41" s="222"/>
      <c r="C41" s="222"/>
      <c r="D41" s="222"/>
      <c r="E41" s="222"/>
      <c r="F41" s="222"/>
      <c r="G41" s="77">
        <v>35</v>
      </c>
      <c r="H41" s="78">
        <v>0</v>
      </c>
      <c r="I41" s="78">
        <v>0</v>
      </c>
    </row>
    <row r="42" spans="1:9" x14ac:dyDescent="0.25">
      <c r="A42" s="222" t="s">
        <v>139</v>
      </c>
      <c r="B42" s="222"/>
      <c r="C42" s="222"/>
      <c r="D42" s="222"/>
      <c r="E42" s="222"/>
      <c r="F42" s="222"/>
      <c r="G42" s="77">
        <v>36</v>
      </c>
      <c r="H42" s="78">
        <v>0</v>
      </c>
      <c r="I42" s="78">
        <v>0</v>
      </c>
    </row>
    <row r="43" spans="1:9" x14ac:dyDescent="0.25">
      <c r="A43" s="222" t="s">
        <v>140</v>
      </c>
      <c r="B43" s="222"/>
      <c r="C43" s="222"/>
      <c r="D43" s="222"/>
      <c r="E43" s="222"/>
      <c r="F43" s="222"/>
      <c r="G43" s="77">
        <v>37</v>
      </c>
      <c r="H43" s="78">
        <v>210</v>
      </c>
      <c r="I43" s="78">
        <v>105176</v>
      </c>
    </row>
    <row r="44" spans="1:9" x14ac:dyDescent="0.25">
      <c r="A44" s="222" t="s">
        <v>141</v>
      </c>
      <c r="B44" s="222"/>
      <c r="C44" s="222"/>
      <c r="D44" s="222"/>
      <c r="E44" s="222"/>
      <c r="F44" s="222"/>
      <c r="G44" s="77">
        <v>38</v>
      </c>
      <c r="H44" s="78">
        <v>1567</v>
      </c>
      <c r="I44" s="78">
        <v>0</v>
      </c>
    </row>
    <row r="45" spans="1:9" x14ac:dyDescent="0.25">
      <c r="A45" s="222" t="s">
        <v>142</v>
      </c>
      <c r="B45" s="222"/>
      <c r="C45" s="222"/>
      <c r="D45" s="222"/>
      <c r="E45" s="222"/>
      <c r="F45" s="222"/>
      <c r="G45" s="77">
        <v>39</v>
      </c>
      <c r="H45" s="78">
        <v>0</v>
      </c>
      <c r="I45" s="78">
        <v>0</v>
      </c>
    </row>
    <row r="46" spans="1:9" x14ac:dyDescent="0.25">
      <c r="A46" s="222" t="s">
        <v>143</v>
      </c>
      <c r="B46" s="222"/>
      <c r="C46" s="222"/>
      <c r="D46" s="222"/>
      <c r="E46" s="222"/>
      <c r="F46" s="222"/>
      <c r="G46" s="77">
        <v>40</v>
      </c>
      <c r="H46" s="78">
        <v>50301</v>
      </c>
      <c r="I46" s="78">
        <v>290272</v>
      </c>
    </row>
    <row r="47" spans="1:9" x14ac:dyDescent="0.25">
      <c r="A47" s="224" t="s">
        <v>368</v>
      </c>
      <c r="B47" s="224"/>
      <c r="C47" s="224"/>
      <c r="D47" s="224"/>
      <c r="E47" s="224"/>
      <c r="F47" s="224"/>
      <c r="G47" s="79">
        <v>41</v>
      </c>
      <c r="H47" s="80">
        <f>SUM(H48:H54)</f>
        <v>378438</v>
      </c>
      <c r="I47" s="80">
        <f>SUM(I48:I54)</f>
        <v>465992</v>
      </c>
    </row>
    <row r="48" spans="1:9" ht="23.4" customHeight="1" x14ac:dyDescent="0.25">
      <c r="A48" s="222" t="s">
        <v>144</v>
      </c>
      <c r="B48" s="222"/>
      <c r="C48" s="222"/>
      <c r="D48" s="222"/>
      <c r="E48" s="222"/>
      <c r="F48" s="222"/>
      <c r="G48" s="77">
        <v>42</v>
      </c>
      <c r="H48" s="78">
        <v>0</v>
      </c>
      <c r="I48" s="78">
        <v>0</v>
      </c>
    </row>
    <row r="49" spans="1:9" x14ac:dyDescent="0.25">
      <c r="A49" s="246" t="s">
        <v>145</v>
      </c>
      <c r="B49" s="246"/>
      <c r="C49" s="246"/>
      <c r="D49" s="246"/>
      <c r="E49" s="246"/>
      <c r="F49" s="246"/>
      <c r="G49" s="77">
        <v>43</v>
      </c>
      <c r="H49" s="78">
        <v>0</v>
      </c>
      <c r="I49" s="78">
        <v>0</v>
      </c>
    </row>
    <row r="50" spans="1:9" x14ac:dyDescent="0.25">
      <c r="A50" s="246" t="s">
        <v>146</v>
      </c>
      <c r="B50" s="246"/>
      <c r="C50" s="246"/>
      <c r="D50" s="246"/>
      <c r="E50" s="246"/>
      <c r="F50" s="246"/>
      <c r="G50" s="77">
        <v>44</v>
      </c>
      <c r="H50" s="78">
        <v>85797</v>
      </c>
      <c r="I50" s="78">
        <v>445088</v>
      </c>
    </row>
    <row r="51" spans="1:9" x14ac:dyDescent="0.25">
      <c r="A51" s="246" t="s">
        <v>147</v>
      </c>
      <c r="B51" s="246"/>
      <c r="C51" s="246"/>
      <c r="D51" s="246"/>
      <c r="E51" s="246"/>
      <c r="F51" s="246"/>
      <c r="G51" s="77">
        <v>45</v>
      </c>
      <c r="H51" s="78">
        <v>591</v>
      </c>
      <c r="I51" s="78">
        <v>0</v>
      </c>
    </row>
    <row r="52" spans="1:9" x14ac:dyDescent="0.25">
      <c r="A52" s="246" t="s">
        <v>148</v>
      </c>
      <c r="B52" s="246"/>
      <c r="C52" s="246"/>
      <c r="D52" s="246"/>
      <c r="E52" s="246"/>
      <c r="F52" s="246"/>
      <c r="G52" s="77">
        <v>46</v>
      </c>
      <c r="H52" s="78">
        <v>0</v>
      </c>
      <c r="I52" s="78">
        <v>0</v>
      </c>
    </row>
    <row r="53" spans="1:9" x14ac:dyDescent="0.25">
      <c r="A53" s="246" t="s">
        <v>149</v>
      </c>
      <c r="B53" s="246"/>
      <c r="C53" s="246"/>
      <c r="D53" s="246"/>
      <c r="E53" s="246"/>
      <c r="F53" s="246"/>
      <c r="G53" s="77">
        <v>47</v>
      </c>
      <c r="H53" s="78">
        <v>278739</v>
      </c>
      <c r="I53" s="78">
        <v>4026</v>
      </c>
    </row>
    <row r="54" spans="1:9" x14ac:dyDescent="0.25">
      <c r="A54" s="246" t="s">
        <v>150</v>
      </c>
      <c r="B54" s="246"/>
      <c r="C54" s="246"/>
      <c r="D54" s="246"/>
      <c r="E54" s="246"/>
      <c r="F54" s="246"/>
      <c r="G54" s="77">
        <v>48</v>
      </c>
      <c r="H54" s="78">
        <v>13311</v>
      </c>
      <c r="I54" s="78">
        <v>16878</v>
      </c>
    </row>
    <row r="55" spans="1:9" ht="30.65" customHeight="1" x14ac:dyDescent="0.25">
      <c r="A55" s="242" t="s">
        <v>151</v>
      </c>
      <c r="B55" s="242"/>
      <c r="C55" s="242"/>
      <c r="D55" s="242"/>
      <c r="E55" s="242"/>
      <c r="F55" s="242"/>
      <c r="G55" s="77">
        <v>49</v>
      </c>
      <c r="H55" s="78">
        <v>0</v>
      </c>
      <c r="I55" s="78">
        <v>0</v>
      </c>
    </row>
    <row r="56" spans="1:9" x14ac:dyDescent="0.25">
      <c r="A56" s="242" t="s">
        <v>152</v>
      </c>
      <c r="B56" s="242"/>
      <c r="C56" s="242"/>
      <c r="D56" s="242"/>
      <c r="E56" s="242"/>
      <c r="F56" s="242"/>
      <c r="G56" s="77">
        <v>50</v>
      </c>
      <c r="H56" s="78">
        <v>0</v>
      </c>
      <c r="I56" s="78">
        <v>0</v>
      </c>
    </row>
    <row r="57" spans="1:9" ht="29" customHeight="1" x14ac:dyDescent="0.25">
      <c r="A57" s="242" t="s">
        <v>153</v>
      </c>
      <c r="B57" s="242"/>
      <c r="C57" s="242"/>
      <c r="D57" s="242"/>
      <c r="E57" s="242"/>
      <c r="F57" s="242"/>
      <c r="G57" s="77">
        <v>51</v>
      </c>
      <c r="H57" s="78">
        <v>0</v>
      </c>
      <c r="I57" s="78">
        <v>0</v>
      </c>
    </row>
    <row r="58" spans="1:9" x14ac:dyDescent="0.25">
      <c r="A58" s="242" t="s">
        <v>154</v>
      </c>
      <c r="B58" s="242"/>
      <c r="C58" s="242"/>
      <c r="D58" s="242"/>
      <c r="E58" s="242"/>
      <c r="F58" s="242"/>
      <c r="G58" s="77">
        <v>52</v>
      </c>
      <c r="H58" s="78">
        <v>0</v>
      </c>
      <c r="I58" s="78">
        <v>0</v>
      </c>
    </row>
    <row r="59" spans="1:9" x14ac:dyDescent="0.25">
      <c r="A59" s="224" t="s">
        <v>369</v>
      </c>
      <c r="B59" s="224"/>
      <c r="C59" s="224"/>
      <c r="D59" s="224"/>
      <c r="E59" s="224"/>
      <c r="F59" s="224"/>
      <c r="G59" s="79">
        <v>53</v>
      </c>
      <c r="H59" s="80">
        <f>H7+H36+H55+H56</f>
        <v>9993116</v>
      </c>
      <c r="I59" s="80">
        <f>I7+I36+I55+I56</f>
        <v>12551071</v>
      </c>
    </row>
    <row r="60" spans="1:9" x14ac:dyDescent="0.25">
      <c r="A60" s="224" t="s">
        <v>370</v>
      </c>
      <c r="B60" s="224"/>
      <c r="C60" s="224"/>
      <c r="D60" s="224"/>
      <c r="E60" s="224"/>
      <c r="F60" s="224"/>
      <c r="G60" s="79">
        <v>54</v>
      </c>
      <c r="H60" s="80">
        <f>H13+H47+H57+H58</f>
        <v>11413794</v>
      </c>
      <c r="I60" s="80">
        <f>I13+I47+I57+I58</f>
        <v>14854823</v>
      </c>
    </row>
    <row r="61" spans="1:9" x14ac:dyDescent="0.25">
      <c r="A61" s="224" t="s">
        <v>372</v>
      </c>
      <c r="B61" s="224"/>
      <c r="C61" s="224"/>
      <c r="D61" s="224"/>
      <c r="E61" s="224"/>
      <c r="F61" s="224"/>
      <c r="G61" s="79">
        <v>55</v>
      </c>
      <c r="H61" s="80">
        <f>H59-H60</f>
        <v>-1420678</v>
      </c>
      <c r="I61" s="80">
        <f>I59-I60</f>
        <v>-2303752</v>
      </c>
    </row>
    <row r="62" spans="1:9" x14ac:dyDescent="0.25">
      <c r="A62" s="255" t="s">
        <v>373</v>
      </c>
      <c r="B62" s="255"/>
      <c r="C62" s="255"/>
      <c r="D62" s="255"/>
      <c r="E62" s="255"/>
      <c r="F62" s="255"/>
      <c r="G62" s="79">
        <v>56</v>
      </c>
      <c r="H62" s="80">
        <f>+IF((H59-H60)&gt;0,(H59-H60),0)</f>
        <v>0</v>
      </c>
      <c r="I62" s="80">
        <f>+IF((I59-I60)&gt;0,(I59-I60),0)</f>
        <v>0</v>
      </c>
    </row>
    <row r="63" spans="1:9" x14ac:dyDescent="0.25">
      <c r="A63" s="255" t="s">
        <v>374</v>
      </c>
      <c r="B63" s="255"/>
      <c r="C63" s="255"/>
      <c r="D63" s="255"/>
      <c r="E63" s="255"/>
      <c r="F63" s="255"/>
      <c r="G63" s="79">
        <v>57</v>
      </c>
      <c r="H63" s="80">
        <f>+IF((H59-H60)&lt;0,(H59-H60),0)</f>
        <v>-1420678</v>
      </c>
      <c r="I63" s="80">
        <f>+IF((I59-I60)&lt;0,(I59-I60),0)</f>
        <v>-2303752</v>
      </c>
    </row>
    <row r="64" spans="1:9" x14ac:dyDescent="0.25">
      <c r="A64" s="242" t="s">
        <v>114</v>
      </c>
      <c r="B64" s="242"/>
      <c r="C64" s="242"/>
      <c r="D64" s="242"/>
      <c r="E64" s="242"/>
      <c r="F64" s="242"/>
      <c r="G64" s="77">
        <v>58</v>
      </c>
      <c r="H64" s="78">
        <v>0</v>
      </c>
      <c r="I64" s="78">
        <v>14834</v>
      </c>
    </row>
    <row r="65" spans="1:9" x14ac:dyDescent="0.25">
      <c r="A65" s="224" t="s">
        <v>375</v>
      </c>
      <c r="B65" s="224"/>
      <c r="C65" s="224"/>
      <c r="D65" s="224"/>
      <c r="E65" s="224"/>
      <c r="F65" s="224"/>
      <c r="G65" s="79">
        <v>59</v>
      </c>
      <c r="H65" s="80">
        <f>H61-H64</f>
        <v>-1420678</v>
      </c>
      <c r="I65" s="80">
        <f>I61-I64</f>
        <v>-2318586</v>
      </c>
    </row>
    <row r="66" spans="1:9" x14ac:dyDescent="0.25">
      <c r="A66" s="255" t="s">
        <v>376</v>
      </c>
      <c r="B66" s="255"/>
      <c r="C66" s="255"/>
      <c r="D66" s="255"/>
      <c r="E66" s="255"/>
      <c r="F66" s="255"/>
      <c r="G66" s="79">
        <v>60</v>
      </c>
      <c r="H66" s="80">
        <f>+IF((H61-H64)&gt;0,(H61-H64),0)</f>
        <v>0</v>
      </c>
      <c r="I66" s="80">
        <f>+IF((I61-I64)&gt;0,(I61-I64),0)</f>
        <v>0</v>
      </c>
    </row>
    <row r="67" spans="1:9" x14ac:dyDescent="0.25">
      <c r="A67" s="255" t="s">
        <v>377</v>
      </c>
      <c r="B67" s="255"/>
      <c r="C67" s="255"/>
      <c r="D67" s="255"/>
      <c r="E67" s="255"/>
      <c r="F67" s="255"/>
      <c r="G67" s="79">
        <v>61</v>
      </c>
      <c r="H67" s="80">
        <f>+IF((H61-H64)&lt;0,(H61-H64),0)</f>
        <v>-1420678</v>
      </c>
      <c r="I67" s="80">
        <f>+IF((I61-I64)&lt;0,(I61-I64),0)</f>
        <v>-2318586</v>
      </c>
    </row>
    <row r="68" spans="1:9" x14ac:dyDescent="0.25">
      <c r="A68" s="244" t="s">
        <v>155</v>
      </c>
      <c r="B68" s="244"/>
      <c r="C68" s="244"/>
      <c r="D68" s="244"/>
      <c r="E68" s="244"/>
      <c r="F68" s="244"/>
      <c r="G68" s="256"/>
      <c r="H68" s="256"/>
      <c r="I68" s="256"/>
    </row>
    <row r="69" spans="1:9" ht="26" customHeight="1" x14ac:dyDescent="0.25">
      <c r="A69" s="224" t="s">
        <v>378</v>
      </c>
      <c r="B69" s="224"/>
      <c r="C69" s="224"/>
      <c r="D69" s="224"/>
      <c r="E69" s="224"/>
      <c r="F69" s="224"/>
      <c r="G69" s="79">
        <v>62</v>
      </c>
      <c r="H69" s="80">
        <f>H70-H71</f>
        <v>0</v>
      </c>
      <c r="I69" s="80">
        <f>I70-I71</f>
        <v>0</v>
      </c>
    </row>
    <row r="70" spans="1:9" x14ac:dyDescent="0.25">
      <c r="A70" s="246" t="s">
        <v>156</v>
      </c>
      <c r="B70" s="246"/>
      <c r="C70" s="246"/>
      <c r="D70" s="246"/>
      <c r="E70" s="246"/>
      <c r="F70" s="246"/>
      <c r="G70" s="77">
        <v>63</v>
      </c>
      <c r="H70" s="88">
        <v>0</v>
      </c>
      <c r="I70" s="88">
        <v>0</v>
      </c>
    </row>
    <row r="71" spans="1:9" x14ac:dyDescent="0.25">
      <c r="A71" s="246" t="s">
        <v>157</v>
      </c>
      <c r="B71" s="246"/>
      <c r="C71" s="246"/>
      <c r="D71" s="246"/>
      <c r="E71" s="246"/>
      <c r="F71" s="246"/>
      <c r="G71" s="77">
        <v>64</v>
      </c>
      <c r="H71" s="88">
        <v>0</v>
      </c>
      <c r="I71" s="88">
        <v>0</v>
      </c>
    </row>
    <row r="72" spans="1:9" x14ac:dyDescent="0.25">
      <c r="A72" s="242" t="s">
        <v>158</v>
      </c>
      <c r="B72" s="242"/>
      <c r="C72" s="242"/>
      <c r="D72" s="242"/>
      <c r="E72" s="242"/>
      <c r="F72" s="242"/>
      <c r="G72" s="77">
        <v>65</v>
      </c>
      <c r="H72" s="88">
        <v>0</v>
      </c>
      <c r="I72" s="88">
        <v>0</v>
      </c>
    </row>
    <row r="73" spans="1:9" x14ac:dyDescent="0.25">
      <c r="A73" s="255" t="s">
        <v>379</v>
      </c>
      <c r="B73" s="255"/>
      <c r="C73" s="255"/>
      <c r="D73" s="255"/>
      <c r="E73" s="255"/>
      <c r="F73" s="255"/>
      <c r="G73" s="79">
        <v>66</v>
      </c>
      <c r="H73" s="95">
        <f t="shared" ref="H73:I73" si="0">H74+H75</f>
        <v>0</v>
      </c>
      <c r="I73" s="95">
        <f t="shared" si="0"/>
        <v>0</v>
      </c>
    </row>
    <row r="74" spans="1:9" x14ac:dyDescent="0.25">
      <c r="A74" s="255" t="s">
        <v>380</v>
      </c>
      <c r="B74" s="255"/>
      <c r="C74" s="255"/>
      <c r="D74" s="255"/>
      <c r="E74" s="255"/>
      <c r="F74" s="255"/>
      <c r="G74" s="79">
        <v>67</v>
      </c>
      <c r="H74" s="95">
        <f t="shared" ref="H74:I74" si="1">H75+H76</f>
        <v>0</v>
      </c>
      <c r="I74" s="95">
        <f t="shared" si="1"/>
        <v>0</v>
      </c>
    </row>
    <row r="75" spans="1:9" x14ac:dyDescent="0.25">
      <c r="A75" s="244" t="s">
        <v>159</v>
      </c>
      <c r="B75" s="244"/>
      <c r="C75" s="244"/>
      <c r="D75" s="244"/>
      <c r="E75" s="244"/>
      <c r="F75" s="244"/>
      <c r="G75" s="256"/>
      <c r="H75" s="256"/>
      <c r="I75" s="256"/>
    </row>
    <row r="76" spans="1:9" x14ac:dyDescent="0.25">
      <c r="A76" s="224" t="s">
        <v>381</v>
      </c>
      <c r="B76" s="224"/>
      <c r="C76" s="224"/>
      <c r="D76" s="224"/>
      <c r="E76" s="224"/>
      <c r="F76" s="224"/>
      <c r="G76" s="79">
        <v>68</v>
      </c>
      <c r="H76" s="95">
        <f t="shared" ref="H76:I76" si="2">H77+H78</f>
        <v>0</v>
      </c>
      <c r="I76" s="95">
        <f t="shared" si="2"/>
        <v>0</v>
      </c>
    </row>
    <row r="77" spans="1:9" x14ac:dyDescent="0.25">
      <c r="A77" s="267" t="s">
        <v>382</v>
      </c>
      <c r="B77" s="267"/>
      <c r="C77" s="267"/>
      <c r="D77" s="267"/>
      <c r="E77" s="267"/>
      <c r="F77" s="267"/>
      <c r="G77" s="86">
        <v>69</v>
      </c>
      <c r="H77" s="88">
        <v>0</v>
      </c>
      <c r="I77" s="88">
        <v>0</v>
      </c>
    </row>
    <row r="78" spans="1:9" x14ac:dyDescent="0.25">
      <c r="A78" s="267" t="s">
        <v>383</v>
      </c>
      <c r="B78" s="267"/>
      <c r="C78" s="267"/>
      <c r="D78" s="267"/>
      <c r="E78" s="267"/>
      <c r="F78" s="267"/>
      <c r="G78" s="86">
        <v>70</v>
      </c>
      <c r="H78" s="88">
        <v>0</v>
      </c>
      <c r="I78" s="88">
        <v>0</v>
      </c>
    </row>
    <row r="79" spans="1:9" x14ac:dyDescent="0.25">
      <c r="A79" s="224" t="s">
        <v>384</v>
      </c>
      <c r="B79" s="224"/>
      <c r="C79" s="224"/>
      <c r="D79" s="224"/>
      <c r="E79" s="224"/>
      <c r="F79" s="224"/>
      <c r="G79" s="79">
        <v>71</v>
      </c>
      <c r="H79" s="95">
        <f t="shared" ref="H79:I79" si="3">H80+H81</f>
        <v>0</v>
      </c>
      <c r="I79" s="95">
        <f t="shared" si="3"/>
        <v>0</v>
      </c>
    </row>
    <row r="80" spans="1:9" x14ac:dyDescent="0.25">
      <c r="A80" s="224" t="s">
        <v>385</v>
      </c>
      <c r="B80" s="224"/>
      <c r="C80" s="224"/>
      <c r="D80" s="224"/>
      <c r="E80" s="224"/>
      <c r="F80" s="224"/>
      <c r="G80" s="79">
        <v>72</v>
      </c>
      <c r="H80" s="95">
        <f t="shared" ref="H80:I80" si="4">H81+H82</f>
        <v>0</v>
      </c>
      <c r="I80" s="95">
        <f t="shared" si="4"/>
        <v>0</v>
      </c>
    </row>
    <row r="81" spans="1:9" x14ac:dyDescent="0.25">
      <c r="A81" s="255" t="s">
        <v>386</v>
      </c>
      <c r="B81" s="255"/>
      <c r="C81" s="255"/>
      <c r="D81" s="255"/>
      <c r="E81" s="255"/>
      <c r="F81" s="255"/>
      <c r="G81" s="79">
        <v>73</v>
      </c>
      <c r="H81" s="95">
        <f t="shared" ref="H81:I81" si="5">H82+H83</f>
        <v>0</v>
      </c>
      <c r="I81" s="95">
        <f t="shared" si="5"/>
        <v>0</v>
      </c>
    </row>
    <row r="82" spans="1:9" x14ac:dyDescent="0.25">
      <c r="A82" s="255" t="s">
        <v>387</v>
      </c>
      <c r="B82" s="255"/>
      <c r="C82" s="255"/>
      <c r="D82" s="255"/>
      <c r="E82" s="255"/>
      <c r="F82" s="255"/>
      <c r="G82" s="79">
        <v>74</v>
      </c>
      <c r="H82" s="95">
        <f t="shared" ref="H82:I82" si="6">H83+H84</f>
        <v>0</v>
      </c>
      <c r="I82" s="95">
        <f t="shared" si="6"/>
        <v>0</v>
      </c>
    </row>
    <row r="83" spans="1:9" x14ac:dyDescent="0.25">
      <c r="A83" s="244" t="s">
        <v>115</v>
      </c>
      <c r="B83" s="244"/>
      <c r="C83" s="244"/>
      <c r="D83" s="244"/>
      <c r="E83" s="244"/>
      <c r="F83" s="244"/>
      <c r="G83" s="256"/>
      <c r="H83" s="256"/>
      <c r="I83" s="256"/>
    </row>
    <row r="84" spans="1:9" x14ac:dyDescent="0.25">
      <c r="A84" s="257" t="s">
        <v>388</v>
      </c>
      <c r="B84" s="257"/>
      <c r="C84" s="257"/>
      <c r="D84" s="257"/>
      <c r="E84" s="257"/>
      <c r="F84" s="257"/>
      <c r="G84" s="79">
        <v>75</v>
      </c>
      <c r="H84" s="87">
        <f>H85+H86</f>
        <v>0</v>
      </c>
      <c r="I84" s="87">
        <f>I85+I86</f>
        <v>0</v>
      </c>
    </row>
    <row r="85" spans="1:9" x14ac:dyDescent="0.25">
      <c r="A85" s="258" t="s">
        <v>160</v>
      </c>
      <c r="B85" s="258"/>
      <c r="C85" s="258"/>
      <c r="D85" s="258"/>
      <c r="E85" s="258"/>
      <c r="F85" s="258"/>
      <c r="G85" s="77">
        <v>76</v>
      </c>
      <c r="H85" s="88">
        <v>0</v>
      </c>
      <c r="I85" s="88">
        <v>0</v>
      </c>
    </row>
    <row r="86" spans="1:9" x14ac:dyDescent="0.25">
      <c r="A86" s="258" t="s">
        <v>161</v>
      </c>
      <c r="B86" s="258"/>
      <c r="C86" s="258"/>
      <c r="D86" s="258"/>
      <c r="E86" s="258"/>
      <c r="F86" s="258"/>
      <c r="G86" s="77">
        <v>77</v>
      </c>
      <c r="H86" s="88">
        <v>0</v>
      </c>
      <c r="I86" s="88">
        <v>0</v>
      </c>
    </row>
    <row r="87" spans="1:9" x14ac:dyDescent="0.25">
      <c r="A87" s="264" t="s">
        <v>117</v>
      </c>
      <c r="B87" s="264"/>
      <c r="C87" s="264"/>
      <c r="D87" s="264"/>
      <c r="E87" s="264"/>
      <c r="F87" s="264"/>
      <c r="G87" s="265"/>
      <c r="H87" s="265"/>
      <c r="I87" s="265"/>
    </row>
    <row r="88" spans="1:9" x14ac:dyDescent="0.25">
      <c r="A88" s="266" t="s">
        <v>162</v>
      </c>
      <c r="B88" s="266"/>
      <c r="C88" s="266"/>
      <c r="D88" s="266"/>
      <c r="E88" s="266"/>
      <c r="F88" s="266"/>
      <c r="G88" s="77">
        <v>78</v>
      </c>
      <c r="H88" s="88">
        <f>+H65</f>
        <v>-1420678</v>
      </c>
      <c r="I88" s="88">
        <f>+I65</f>
        <v>-2318586</v>
      </c>
    </row>
    <row r="89" spans="1:9" ht="29.25" customHeight="1" x14ac:dyDescent="0.25">
      <c r="A89" s="263" t="s">
        <v>433</v>
      </c>
      <c r="B89" s="263"/>
      <c r="C89" s="263"/>
      <c r="D89" s="263"/>
      <c r="E89" s="263"/>
      <c r="F89" s="263"/>
      <c r="G89" s="79">
        <v>79</v>
      </c>
      <c r="H89" s="87">
        <f>H90+H97</f>
        <v>0</v>
      </c>
      <c r="I89" s="87">
        <f>I90+I97</f>
        <v>0</v>
      </c>
    </row>
    <row r="90" spans="1:9" ht="24.65" customHeight="1" x14ac:dyDescent="0.25">
      <c r="A90" s="259" t="s">
        <v>441</v>
      </c>
      <c r="B90" s="259"/>
      <c r="C90" s="259"/>
      <c r="D90" s="259"/>
      <c r="E90" s="259"/>
      <c r="F90" s="259"/>
      <c r="G90" s="79">
        <v>80</v>
      </c>
      <c r="H90" s="87">
        <f>SUM(H91:H95)</f>
        <v>0</v>
      </c>
      <c r="I90" s="87">
        <f>SUM(I91:I95)</f>
        <v>0</v>
      </c>
    </row>
    <row r="91" spans="1:9" ht="24.65" customHeight="1" x14ac:dyDescent="0.25">
      <c r="A91" s="246" t="s">
        <v>351</v>
      </c>
      <c r="B91" s="246"/>
      <c r="C91" s="246"/>
      <c r="D91" s="246"/>
      <c r="E91" s="246"/>
      <c r="F91" s="246"/>
      <c r="G91" s="79">
        <v>81</v>
      </c>
      <c r="H91" s="88">
        <v>0</v>
      </c>
      <c r="I91" s="88">
        <v>0</v>
      </c>
    </row>
    <row r="92" spans="1:9" ht="39" customHeight="1" x14ac:dyDescent="0.25">
      <c r="A92" s="246" t="s">
        <v>352</v>
      </c>
      <c r="B92" s="246"/>
      <c r="C92" s="246"/>
      <c r="D92" s="246"/>
      <c r="E92" s="246"/>
      <c r="F92" s="246"/>
      <c r="G92" s="79">
        <v>82</v>
      </c>
      <c r="H92" s="88">
        <v>0</v>
      </c>
      <c r="I92" s="88">
        <v>0</v>
      </c>
    </row>
    <row r="93" spans="1:9" ht="44.25" customHeight="1" x14ac:dyDescent="0.25">
      <c r="A93" s="246" t="s">
        <v>353</v>
      </c>
      <c r="B93" s="246"/>
      <c r="C93" s="246"/>
      <c r="D93" s="246"/>
      <c r="E93" s="246"/>
      <c r="F93" s="246"/>
      <c r="G93" s="79">
        <v>83</v>
      </c>
      <c r="H93" s="88">
        <v>0</v>
      </c>
      <c r="I93" s="88">
        <v>0</v>
      </c>
    </row>
    <row r="94" spans="1:9" ht="16.5" customHeight="1" x14ac:dyDescent="0.25">
      <c r="A94" s="246" t="s">
        <v>354</v>
      </c>
      <c r="B94" s="246"/>
      <c r="C94" s="246"/>
      <c r="D94" s="246"/>
      <c r="E94" s="246"/>
      <c r="F94" s="246"/>
      <c r="G94" s="79">
        <v>84</v>
      </c>
      <c r="H94" s="88">
        <v>0</v>
      </c>
      <c r="I94" s="88">
        <v>0</v>
      </c>
    </row>
    <row r="95" spans="1:9" ht="13.5" customHeight="1" x14ac:dyDescent="0.25">
      <c r="A95" s="246" t="s">
        <v>355</v>
      </c>
      <c r="B95" s="246"/>
      <c r="C95" s="246"/>
      <c r="D95" s="246"/>
      <c r="E95" s="246"/>
      <c r="F95" s="246"/>
      <c r="G95" s="79">
        <v>85</v>
      </c>
      <c r="H95" s="88">
        <v>0</v>
      </c>
      <c r="I95" s="88">
        <v>0</v>
      </c>
    </row>
    <row r="96" spans="1:9" ht="24.65" customHeight="1" x14ac:dyDescent="0.25">
      <c r="A96" s="246" t="s">
        <v>356</v>
      </c>
      <c r="B96" s="246"/>
      <c r="C96" s="246"/>
      <c r="D96" s="246"/>
      <c r="E96" s="246"/>
      <c r="F96" s="246"/>
      <c r="G96" s="79">
        <v>86</v>
      </c>
      <c r="H96" s="88">
        <v>0</v>
      </c>
      <c r="I96" s="88">
        <v>0</v>
      </c>
    </row>
    <row r="97" spans="1:9" ht="24.65" customHeight="1" x14ac:dyDescent="0.25">
      <c r="A97" s="259" t="s">
        <v>434</v>
      </c>
      <c r="B97" s="259"/>
      <c r="C97" s="259"/>
      <c r="D97" s="259"/>
      <c r="E97" s="259"/>
      <c r="F97" s="259"/>
      <c r="G97" s="79">
        <v>87</v>
      </c>
      <c r="H97" s="87">
        <f>SUM(H98:H105)</f>
        <v>0</v>
      </c>
      <c r="I97" s="87">
        <f>SUM(I98:I105)</f>
        <v>0</v>
      </c>
    </row>
    <row r="98" spans="1:9" x14ac:dyDescent="0.25">
      <c r="A98" s="246" t="s">
        <v>163</v>
      </c>
      <c r="B98" s="246"/>
      <c r="C98" s="246"/>
      <c r="D98" s="246"/>
      <c r="E98" s="246"/>
      <c r="F98" s="246"/>
      <c r="G98" s="77">
        <v>88</v>
      </c>
      <c r="H98" s="88">
        <v>0</v>
      </c>
      <c r="I98" s="88">
        <v>0</v>
      </c>
    </row>
    <row r="99" spans="1:9" ht="35.25" customHeight="1" x14ac:dyDescent="0.25">
      <c r="A99" s="246" t="s">
        <v>357</v>
      </c>
      <c r="B99" s="246"/>
      <c r="C99" s="246"/>
      <c r="D99" s="246"/>
      <c r="E99" s="246"/>
      <c r="F99" s="246"/>
      <c r="G99" s="77">
        <v>89</v>
      </c>
      <c r="H99" s="88">
        <v>0</v>
      </c>
      <c r="I99" s="88">
        <v>0</v>
      </c>
    </row>
    <row r="100" spans="1:9" x14ac:dyDescent="0.25">
      <c r="A100" s="246" t="s">
        <v>358</v>
      </c>
      <c r="B100" s="246"/>
      <c r="C100" s="246"/>
      <c r="D100" s="246"/>
      <c r="E100" s="246"/>
      <c r="F100" s="246"/>
      <c r="G100" s="77">
        <v>90</v>
      </c>
      <c r="H100" s="88">
        <v>0</v>
      </c>
      <c r="I100" s="88">
        <v>0</v>
      </c>
    </row>
    <row r="101" spans="1:9" ht="33.75" customHeight="1" x14ac:dyDescent="0.25">
      <c r="A101" s="246" t="s">
        <v>359</v>
      </c>
      <c r="B101" s="246"/>
      <c r="C101" s="246"/>
      <c r="D101" s="246"/>
      <c r="E101" s="246"/>
      <c r="F101" s="246"/>
      <c r="G101" s="77">
        <v>91</v>
      </c>
      <c r="H101" s="88">
        <v>0</v>
      </c>
      <c r="I101" s="88">
        <v>0</v>
      </c>
    </row>
    <row r="102" spans="1:9" ht="29.25" customHeight="1" x14ac:dyDescent="0.25">
      <c r="A102" s="246" t="s">
        <v>360</v>
      </c>
      <c r="B102" s="246"/>
      <c r="C102" s="246"/>
      <c r="D102" s="246"/>
      <c r="E102" s="246"/>
      <c r="F102" s="246"/>
      <c r="G102" s="77">
        <v>92</v>
      </c>
      <c r="H102" s="88">
        <v>0</v>
      </c>
      <c r="I102" s="88">
        <v>0</v>
      </c>
    </row>
    <row r="103" spans="1:9" x14ac:dyDescent="0.25">
      <c r="A103" s="246" t="s">
        <v>361</v>
      </c>
      <c r="B103" s="246"/>
      <c r="C103" s="246"/>
      <c r="D103" s="246"/>
      <c r="E103" s="246"/>
      <c r="F103" s="246"/>
      <c r="G103" s="77">
        <v>93</v>
      </c>
      <c r="H103" s="88">
        <v>0</v>
      </c>
      <c r="I103" s="88">
        <v>0</v>
      </c>
    </row>
    <row r="104" spans="1:9" ht="24.75" customHeight="1" x14ac:dyDescent="0.25">
      <c r="A104" s="246" t="s">
        <v>362</v>
      </c>
      <c r="B104" s="246"/>
      <c r="C104" s="246"/>
      <c r="D104" s="246"/>
      <c r="E104" s="246"/>
      <c r="F104" s="246"/>
      <c r="G104" s="77">
        <v>94</v>
      </c>
      <c r="H104" s="88">
        <v>0</v>
      </c>
      <c r="I104" s="88">
        <v>0</v>
      </c>
    </row>
    <row r="105" spans="1:9" ht="15.75" customHeight="1" x14ac:dyDescent="0.25">
      <c r="A105" s="246" t="s">
        <v>363</v>
      </c>
      <c r="B105" s="246"/>
      <c r="C105" s="246"/>
      <c r="D105" s="246"/>
      <c r="E105" s="246"/>
      <c r="F105" s="246"/>
      <c r="G105" s="77">
        <v>95</v>
      </c>
      <c r="H105" s="88">
        <v>0</v>
      </c>
      <c r="I105" s="88">
        <v>0</v>
      </c>
    </row>
    <row r="106" spans="1:9" ht="24.75" customHeight="1" x14ac:dyDescent="0.25">
      <c r="A106" s="246" t="s">
        <v>364</v>
      </c>
      <c r="B106" s="246"/>
      <c r="C106" s="246"/>
      <c r="D106" s="246"/>
      <c r="E106" s="246"/>
      <c r="F106" s="246"/>
      <c r="G106" s="77">
        <v>96</v>
      </c>
      <c r="H106" s="88">
        <v>0</v>
      </c>
      <c r="I106" s="88">
        <v>0</v>
      </c>
    </row>
    <row r="107" spans="1:9" ht="27.65" customHeight="1" x14ac:dyDescent="0.25">
      <c r="A107" s="263" t="s">
        <v>436</v>
      </c>
      <c r="B107" s="263"/>
      <c r="C107" s="263"/>
      <c r="D107" s="263"/>
      <c r="E107" s="263"/>
      <c r="F107" s="263"/>
      <c r="G107" s="79">
        <v>97</v>
      </c>
      <c r="H107" s="87">
        <f>H90+H97-H106-H96</f>
        <v>0</v>
      </c>
      <c r="I107" s="87">
        <f>I90+I97-I106-I96</f>
        <v>0</v>
      </c>
    </row>
    <row r="108" spans="1:9" x14ac:dyDescent="0.25">
      <c r="A108" s="263" t="s">
        <v>371</v>
      </c>
      <c r="B108" s="263"/>
      <c r="C108" s="263"/>
      <c r="D108" s="263"/>
      <c r="E108" s="263"/>
      <c r="F108" s="263"/>
      <c r="G108" s="79">
        <v>98</v>
      </c>
      <c r="H108" s="87">
        <f>H88+H107</f>
        <v>-1420678</v>
      </c>
      <c r="I108" s="87">
        <f>I88+I107</f>
        <v>-2318586</v>
      </c>
    </row>
    <row r="109" spans="1:9" x14ac:dyDescent="0.25">
      <c r="A109" s="244" t="s">
        <v>164</v>
      </c>
      <c r="B109" s="244"/>
      <c r="C109" s="244"/>
      <c r="D109" s="244"/>
      <c r="E109" s="244"/>
      <c r="F109" s="244"/>
      <c r="G109" s="256"/>
      <c r="H109" s="256"/>
      <c r="I109" s="256"/>
    </row>
    <row r="110" spans="1:9" ht="24.75" customHeight="1" x14ac:dyDescent="0.25">
      <c r="A110" s="257" t="s">
        <v>435</v>
      </c>
      <c r="B110" s="257"/>
      <c r="C110" s="257"/>
      <c r="D110" s="257"/>
      <c r="E110" s="257"/>
      <c r="F110" s="257"/>
      <c r="G110" s="79">
        <v>99</v>
      </c>
      <c r="H110" s="87">
        <f>H111+H112</f>
        <v>-1420678</v>
      </c>
      <c r="I110" s="87">
        <f>I111+I112</f>
        <v>-2318586</v>
      </c>
    </row>
    <row r="111" spans="1:9" x14ac:dyDescent="0.25">
      <c r="A111" s="258" t="s">
        <v>116</v>
      </c>
      <c r="B111" s="258"/>
      <c r="C111" s="258"/>
      <c r="D111" s="258"/>
      <c r="E111" s="258"/>
      <c r="F111" s="258"/>
      <c r="G111" s="77">
        <v>100</v>
      </c>
      <c r="H111" s="88">
        <f>+H108</f>
        <v>-1420678</v>
      </c>
      <c r="I111" s="88">
        <f>+I108</f>
        <v>-2318586</v>
      </c>
    </row>
    <row r="112" spans="1:9" x14ac:dyDescent="0.25">
      <c r="A112" s="258" t="s">
        <v>165</v>
      </c>
      <c r="B112" s="258"/>
      <c r="C112" s="258"/>
      <c r="D112" s="258"/>
      <c r="E112" s="258"/>
      <c r="F112" s="258"/>
      <c r="G112" s="77">
        <v>101</v>
      </c>
      <c r="H112" s="88">
        <v>0</v>
      </c>
      <c r="I112" s="88">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58" sqref="H58:I58"/>
    </sheetView>
  </sheetViews>
  <sheetFormatPr defaultColWidth="9.08984375" defaultRowHeight="12.5" x14ac:dyDescent="0.25"/>
  <cols>
    <col min="1" max="6" width="9.08984375" style="2"/>
    <col min="7" max="7" width="9.08984375" style="11"/>
    <col min="8" max="9" width="16.36328125" style="30" customWidth="1"/>
    <col min="10" max="16384" width="9.08984375" style="2"/>
  </cols>
  <sheetData>
    <row r="1" spans="1:9" x14ac:dyDescent="0.25">
      <c r="A1" s="253" t="s">
        <v>166</v>
      </c>
      <c r="B1" s="268"/>
      <c r="C1" s="268"/>
      <c r="D1" s="268"/>
      <c r="E1" s="268"/>
      <c r="F1" s="268"/>
      <c r="G1" s="268"/>
      <c r="H1" s="268"/>
      <c r="I1" s="268"/>
    </row>
    <row r="2" spans="1:9" ht="12.75" customHeight="1" x14ac:dyDescent="0.25">
      <c r="A2" s="269" t="s">
        <v>553</v>
      </c>
      <c r="B2" s="229"/>
      <c r="C2" s="229"/>
      <c r="D2" s="229"/>
      <c r="E2" s="229"/>
      <c r="F2" s="229"/>
      <c r="G2" s="229"/>
      <c r="H2" s="229"/>
      <c r="I2" s="229"/>
    </row>
    <row r="3" spans="1:9" x14ac:dyDescent="0.25">
      <c r="A3" s="261" t="s">
        <v>445</v>
      </c>
      <c r="B3" s="272"/>
      <c r="C3" s="272"/>
      <c r="D3" s="272"/>
      <c r="E3" s="272"/>
      <c r="F3" s="272"/>
      <c r="G3" s="272"/>
      <c r="H3" s="272"/>
      <c r="I3" s="272"/>
    </row>
    <row r="4" spans="1:9" ht="12.75" customHeight="1" x14ac:dyDescent="0.25">
      <c r="A4" s="270" t="s">
        <v>550</v>
      </c>
      <c r="B4" s="232"/>
      <c r="C4" s="232"/>
      <c r="D4" s="232"/>
      <c r="E4" s="232"/>
      <c r="F4" s="232"/>
      <c r="G4" s="232"/>
      <c r="H4" s="232"/>
      <c r="I4" s="233"/>
    </row>
    <row r="5" spans="1:9" ht="21" x14ac:dyDescent="0.25">
      <c r="A5" s="247" t="s">
        <v>2</v>
      </c>
      <c r="B5" s="248"/>
      <c r="C5" s="248"/>
      <c r="D5" s="248"/>
      <c r="E5" s="248"/>
      <c r="F5" s="248"/>
      <c r="G5" s="89" t="s">
        <v>106</v>
      </c>
      <c r="H5" s="84" t="s">
        <v>292</v>
      </c>
      <c r="I5" s="84" t="s">
        <v>276</v>
      </c>
    </row>
    <row r="6" spans="1:9" x14ac:dyDescent="0.25">
      <c r="A6" s="273">
        <v>1</v>
      </c>
      <c r="B6" s="248"/>
      <c r="C6" s="248"/>
      <c r="D6" s="248"/>
      <c r="E6" s="248"/>
      <c r="F6" s="248"/>
      <c r="G6" s="84">
        <v>2</v>
      </c>
      <c r="H6" s="84" t="s">
        <v>167</v>
      </c>
      <c r="I6" s="84" t="s">
        <v>168</v>
      </c>
    </row>
    <row r="7" spans="1:9" x14ac:dyDescent="0.25">
      <c r="A7" s="274" t="s">
        <v>169</v>
      </c>
      <c r="B7" s="274"/>
      <c r="C7" s="274"/>
      <c r="D7" s="274"/>
      <c r="E7" s="274"/>
      <c r="F7" s="274"/>
      <c r="G7" s="274"/>
      <c r="H7" s="274"/>
      <c r="I7" s="274"/>
    </row>
    <row r="8" spans="1:9" ht="12.75" customHeight="1" x14ac:dyDescent="0.25">
      <c r="A8" s="246" t="s">
        <v>170</v>
      </c>
      <c r="B8" s="246"/>
      <c r="C8" s="246"/>
      <c r="D8" s="246"/>
      <c r="E8" s="246"/>
      <c r="F8" s="246"/>
      <c r="G8" s="86">
        <v>1</v>
      </c>
      <c r="H8" s="90">
        <v>-1420678</v>
      </c>
      <c r="I8" s="90">
        <v>-2303752</v>
      </c>
    </row>
    <row r="9" spans="1:9" ht="12.75" customHeight="1" x14ac:dyDescent="0.25">
      <c r="A9" s="255" t="s">
        <v>171</v>
      </c>
      <c r="B9" s="255"/>
      <c r="C9" s="255"/>
      <c r="D9" s="255"/>
      <c r="E9" s="255"/>
      <c r="F9" s="255"/>
      <c r="G9" s="79">
        <v>2</v>
      </c>
      <c r="H9" s="91">
        <f>H10+H11+H12+H13+H14+H15+H16+H17</f>
        <v>2622095</v>
      </c>
      <c r="I9" s="91">
        <f>I10+I11+I12+I13+I14+I15+I16+I17</f>
        <v>4461677</v>
      </c>
    </row>
    <row r="10" spans="1:9" ht="12.75" customHeight="1" x14ac:dyDescent="0.25">
      <c r="A10" s="271" t="s">
        <v>172</v>
      </c>
      <c r="B10" s="271"/>
      <c r="C10" s="271"/>
      <c r="D10" s="271"/>
      <c r="E10" s="271"/>
      <c r="F10" s="271"/>
      <c r="G10" s="86">
        <v>3</v>
      </c>
      <c r="H10" s="90">
        <v>2253959</v>
      </c>
      <c r="I10" s="90">
        <v>2812095</v>
      </c>
    </row>
    <row r="11" spans="1:9" ht="31.25" customHeight="1" x14ac:dyDescent="0.25">
      <c r="A11" s="271" t="s">
        <v>297</v>
      </c>
      <c r="B11" s="271"/>
      <c r="C11" s="271"/>
      <c r="D11" s="271"/>
      <c r="E11" s="271"/>
      <c r="F11" s="271"/>
      <c r="G11" s="86">
        <v>4</v>
      </c>
      <c r="H11" s="90">
        <v>54108</v>
      </c>
      <c r="I11" s="90">
        <v>53419</v>
      </c>
    </row>
    <row r="12" spans="1:9" ht="28.25" customHeight="1" x14ac:dyDescent="0.25">
      <c r="A12" s="271" t="s">
        <v>298</v>
      </c>
      <c r="B12" s="271"/>
      <c r="C12" s="271"/>
      <c r="D12" s="271"/>
      <c r="E12" s="271"/>
      <c r="F12" s="271"/>
      <c r="G12" s="86">
        <v>5</v>
      </c>
      <c r="H12" s="90">
        <v>278739</v>
      </c>
      <c r="I12" s="90">
        <v>4026</v>
      </c>
    </row>
    <row r="13" spans="1:9" ht="12.75" customHeight="1" x14ac:dyDescent="0.25">
      <c r="A13" s="271" t="s">
        <v>173</v>
      </c>
      <c r="B13" s="271"/>
      <c r="C13" s="271"/>
      <c r="D13" s="271"/>
      <c r="E13" s="271"/>
      <c r="F13" s="271"/>
      <c r="G13" s="86">
        <v>6</v>
      </c>
      <c r="H13" s="90">
        <v>-210</v>
      </c>
      <c r="I13" s="90">
        <v>-105176</v>
      </c>
    </row>
    <row r="14" spans="1:9" ht="12.75" customHeight="1" x14ac:dyDescent="0.25">
      <c r="A14" s="271" t="s">
        <v>174</v>
      </c>
      <c r="B14" s="271"/>
      <c r="C14" s="271"/>
      <c r="D14" s="271"/>
      <c r="E14" s="271"/>
      <c r="F14" s="271"/>
      <c r="G14" s="86">
        <v>7</v>
      </c>
      <c r="H14" s="90">
        <v>85797</v>
      </c>
      <c r="I14" s="90">
        <v>445087</v>
      </c>
    </row>
    <row r="15" spans="1:9" ht="12.75" customHeight="1" x14ac:dyDescent="0.25">
      <c r="A15" s="271" t="s">
        <v>175</v>
      </c>
      <c r="B15" s="271"/>
      <c r="C15" s="271"/>
      <c r="D15" s="271"/>
      <c r="E15" s="271"/>
      <c r="F15" s="271"/>
      <c r="G15" s="86">
        <v>8</v>
      </c>
      <c r="H15" s="90">
        <v>0</v>
      </c>
      <c r="I15" s="90">
        <v>0</v>
      </c>
    </row>
    <row r="16" spans="1:9" ht="12.75" customHeight="1" x14ac:dyDescent="0.25">
      <c r="A16" s="271" t="s">
        <v>176</v>
      </c>
      <c r="B16" s="271"/>
      <c r="C16" s="271"/>
      <c r="D16" s="271"/>
      <c r="E16" s="271"/>
      <c r="F16" s="271"/>
      <c r="G16" s="86">
        <v>9</v>
      </c>
      <c r="H16" s="90">
        <v>0</v>
      </c>
      <c r="I16" s="90">
        <v>0</v>
      </c>
    </row>
    <row r="17" spans="1:9" ht="27.65" customHeight="1" x14ac:dyDescent="0.25">
      <c r="A17" s="271" t="s">
        <v>177</v>
      </c>
      <c r="B17" s="271"/>
      <c r="C17" s="271"/>
      <c r="D17" s="271"/>
      <c r="E17" s="271"/>
      <c r="F17" s="271"/>
      <c r="G17" s="86">
        <v>10</v>
      </c>
      <c r="H17" s="90">
        <v>-50298</v>
      </c>
      <c r="I17" s="90">
        <v>1252226</v>
      </c>
    </row>
    <row r="18" spans="1:9" ht="29.4" customHeight="1" x14ac:dyDescent="0.25">
      <c r="A18" s="263" t="s">
        <v>300</v>
      </c>
      <c r="B18" s="263"/>
      <c r="C18" s="263"/>
      <c r="D18" s="263"/>
      <c r="E18" s="263"/>
      <c r="F18" s="263"/>
      <c r="G18" s="79">
        <v>11</v>
      </c>
      <c r="H18" s="91">
        <f>H8+H9</f>
        <v>1201417</v>
      </c>
      <c r="I18" s="91">
        <f>I8+I9</f>
        <v>2157925</v>
      </c>
    </row>
    <row r="19" spans="1:9" ht="12.75" customHeight="1" x14ac:dyDescent="0.25">
      <c r="A19" s="255" t="s">
        <v>178</v>
      </c>
      <c r="B19" s="255"/>
      <c r="C19" s="255"/>
      <c r="D19" s="255"/>
      <c r="E19" s="255"/>
      <c r="F19" s="255"/>
      <c r="G19" s="79">
        <v>12</v>
      </c>
      <c r="H19" s="91">
        <f>H20+H21+H22+H23</f>
        <v>403129</v>
      </c>
      <c r="I19" s="91">
        <f>I20+I21+I22+I23</f>
        <v>181022</v>
      </c>
    </row>
    <row r="20" spans="1:9" ht="12.75" customHeight="1" x14ac:dyDescent="0.25">
      <c r="A20" s="271" t="s">
        <v>179</v>
      </c>
      <c r="B20" s="271"/>
      <c r="C20" s="271"/>
      <c r="D20" s="271"/>
      <c r="E20" s="271"/>
      <c r="F20" s="271"/>
      <c r="G20" s="86">
        <v>13</v>
      </c>
      <c r="H20" s="90">
        <v>295297</v>
      </c>
      <c r="I20" s="90">
        <v>-71943</v>
      </c>
    </row>
    <row r="21" spans="1:9" ht="12.75" customHeight="1" x14ac:dyDescent="0.25">
      <c r="A21" s="271" t="s">
        <v>180</v>
      </c>
      <c r="B21" s="271"/>
      <c r="C21" s="271"/>
      <c r="D21" s="271"/>
      <c r="E21" s="271"/>
      <c r="F21" s="271"/>
      <c r="G21" s="86">
        <v>14</v>
      </c>
      <c r="H21" s="90">
        <v>-46356</v>
      </c>
      <c r="I21" s="90">
        <v>239743</v>
      </c>
    </row>
    <row r="22" spans="1:9" ht="12.75" customHeight="1" x14ac:dyDescent="0.25">
      <c r="A22" s="271" t="s">
        <v>181</v>
      </c>
      <c r="B22" s="271"/>
      <c r="C22" s="271"/>
      <c r="D22" s="271"/>
      <c r="E22" s="271"/>
      <c r="F22" s="271"/>
      <c r="G22" s="86">
        <v>15</v>
      </c>
      <c r="H22" s="90">
        <v>154188</v>
      </c>
      <c r="I22" s="90">
        <v>13222</v>
      </c>
    </row>
    <row r="23" spans="1:9" ht="12.75" customHeight="1" x14ac:dyDescent="0.25">
      <c r="A23" s="271" t="s">
        <v>182</v>
      </c>
      <c r="B23" s="271"/>
      <c r="C23" s="271"/>
      <c r="D23" s="271"/>
      <c r="E23" s="271"/>
      <c r="F23" s="271"/>
      <c r="G23" s="86">
        <v>16</v>
      </c>
      <c r="H23" s="90">
        <v>0</v>
      </c>
      <c r="I23" s="90">
        <v>0</v>
      </c>
    </row>
    <row r="24" spans="1:9" ht="12.75" customHeight="1" x14ac:dyDescent="0.25">
      <c r="A24" s="263" t="s">
        <v>183</v>
      </c>
      <c r="B24" s="263"/>
      <c r="C24" s="263"/>
      <c r="D24" s="263"/>
      <c r="E24" s="263"/>
      <c r="F24" s="263"/>
      <c r="G24" s="79">
        <v>17</v>
      </c>
      <c r="H24" s="91">
        <f>H18+H19</f>
        <v>1604546</v>
      </c>
      <c r="I24" s="91">
        <f>I18+I19</f>
        <v>2338947</v>
      </c>
    </row>
    <row r="25" spans="1:9" ht="12.75" customHeight="1" x14ac:dyDescent="0.25">
      <c r="A25" s="246" t="s">
        <v>184</v>
      </c>
      <c r="B25" s="246"/>
      <c r="C25" s="246"/>
      <c r="D25" s="246"/>
      <c r="E25" s="246"/>
      <c r="F25" s="246"/>
      <c r="G25" s="86">
        <v>18</v>
      </c>
      <c r="H25" s="90">
        <v>-70618</v>
      </c>
      <c r="I25" s="90">
        <v>-392376</v>
      </c>
    </row>
    <row r="26" spans="1:9" ht="12.75" customHeight="1" x14ac:dyDescent="0.25">
      <c r="A26" s="246" t="s">
        <v>185</v>
      </c>
      <c r="B26" s="246"/>
      <c r="C26" s="246"/>
      <c r="D26" s="246"/>
      <c r="E26" s="246"/>
      <c r="F26" s="246"/>
      <c r="G26" s="86">
        <v>19</v>
      </c>
      <c r="H26" s="90">
        <v>0</v>
      </c>
      <c r="I26" s="90">
        <v>0</v>
      </c>
    </row>
    <row r="27" spans="1:9" ht="29" customHeight="1" x14ac:dyDescent="0.25">
      <c r="A27" s="257" t="s">
        <v>186</v>
      </c>
      <c r="B27" s="257"/>
      <c r="C27" s="257"/>
      <c r="D27" s="257"/>
      <c r="E27" s="257"/>
      <c r="F27" s="257"/>
      <c r="G27" s="79">
        <v>20</v>
      </c>
      <c r="H27" s="91">
        <f>H24+H25+H26</f>
        <v>1533928</v>
      </c>
      <c r="I27" s="91">
        <f>I24+I25+I26</f>
        <v>1946571</v>
      </c>
    </row>
    <row r="28" spans="1:9" x14ac:dyDescent="0.25">
      <c r="A28" s="274" t="s">
        <v>187</v>
      </c>
      <c r="B28" s="274"/>
      <c r="C28" s="274"/>
      <c r="D28" s="274"/>
      <c r="E28" s="274"/>
      <c r="F28" s="274"/>
      <c r="G28" s="274"/>
      <c r="H28" s="274"/>
      <c r="I28" s="274"/>
    </row>
    <row r="29" spans="1:9" ht="23.4" customHeight="1" x14ac:dyDescent="0.25">
      <c r="A29" s="246" t="s">
        <v>188</v>
      </c>
      <c r="B29" s="246"/>
      <c r="C29" s="246"/>
      <c r="D29" s="246"/>
      <c r="E29" s="246"/>
      <c r="F29" s="246"/>
      <c r="G29" s="86">
        <v>21</v>
      </c>
      <c r="H29" s="88">
        <v>0</v>
      </c>
      <c r="I29" s="88">
        <v>0</v>
      </c>
    </row>
    <row r="30" spans="1:9" ht="12.75" customHeight="1" x14ac:dyDescent="0.25">
      <c r="A30" s="246" t="s">
        <v>189</v>
      </c>
      <c r="B30" s="246"/>
      <c r="C30" s="246"/>
      <c r="D30" s="246"/>
      <c r="E30" s="246"/>
      <c r="F30" s="246"/>
      <c r="G30" s="86">
        <v>22</v>
      </c>
      <c r="H30" s="88">
        <v>0</v>
      </c>
      <c r="I30" s="88">
        <v>0</v>
      </c>
    </row>
    <row r="31" spans="1:9" ht="12.75" customHeight="1" x14ac:dyDescent="0.25">
      <c r="A31" s="246" t="s">
        <v>190</v>
      </c>
      <c r="B31" s="246"/>
      <c r="C31" s="246"/>
      <c r="D31" s="246"/>
      <c r="E31" s="246"/>
      <c r="F31" s="246"/>
      <c r="G31" s="86">
        <v>23</v>
      </c>
      <c r="H31" s="88">
        <v>0</v>
      </c>
      <c r="I31" s="88">
        <v>85312</v>
      </c>
    </row>
    <row r="32" spans="1:9" ht="12.75" customHeight="1" x14ac:dyDescent="0.25">
      <c r="A32" s="246" t="s">
        <v>191</v>
      </c>
      <c r="B32" s="246"/>
      <c r="C32" s="246"/>
      <c r="D32" s="246"/>
      <c r="E32" s="246"/>
      <c r="F32" s="246"/>
      <c r="G32" s="86">
        <v>24</v>
      </c>
      <c r="H32" s="88">
        <v>0</v>
      </c>
      <c r="I32" s="88">
        <v>0</v>
      </c>
    </row>
    <row r="33" spans="1:9" ht="12.75" customHeight="1" x14ac:dyDescent="0.25">
      <c r="A33" s="246" t="s">
        <v>192</v>
      </c>
      <c r="B33" s="246"/>
      <c r="C33" s="246"/>
      <c r="D33" s="246"/>
      <c r="E33" s="246"/>
      <c r="F33" s="246"/>
      <c r="G33" s="86">
        <v>25</v>
      </c>
      <c r="H33" s="88">
        <v>0</v>
      </c>
      <c r="I33" s="88">
        <v>0</v>
      </c>
    </row>
    <row r="34" spans="1:9" ht="12.75" customHeight="1" x14ac:dyDescent="0.25">
      <c r="A34" s="246" t="s">
        <v>193</v>
      </c>
      <c r="B34" s="246"/>
      <c r="C34" s="246"/>
      <c r="D34" s="246"/>
      <c r="E34" s="246"/>
      <c r="F34" s="246"/>
      <c r="G34" s="86">
        <v>26</v>
      </c>
      <c r="H34" s="88">
        <v>0</v>
      </c>
      <c r="I34" s="88">
        <v>0</v>
      </c>
    </row>
    <row r="35" spans="1:9" ht="27.65" customHeight="1" x14ac:dyDescent="0.25">
      <c r="A35" s="263" t="s">
        <v>194</v>
      </c>
      <c r="B35" s="263"/>
      <c r="C35" s="263"/>
      <c r="D35" s="263"/>
      <c r="E35" s="263"/>
      <c r="F35" s="263"/>
      <c r="G35" s="79">
        <v>27</v>
      </c>
      <c r="H35" s="87">
        <f>H29+H30+H31+H32+H33+H34</f>
        <v>0</v>
      </c>
      <c r="I35" s="87">
        <f>I29+I30+I31+I32+I33+I34</f>
        <v>85312</v>
      </c>
    </row>
    <row r="36" spans="1:9" ht="26.4" customHeight="1" x14ac:dyDescent="0.25">
      <c r="A36" s="246" t="s">
        <v>195</v>
      </c>
      <c r="B36" s="246"/>
      <c r="C36" s="246"/>
      <c r="D36" s="246"/>
      <c r="E36" s="246"/>
      <c r="F36" s="246"/>
      <c r="G36" s="86">
        <v>28</v>
      </c>
      <c r="H36" s="88">
        <v>-8322101</v>
      </c>
      <c r="I36" s="88">
        <v>-8526622</v>
      </c>
    </row>
    <row r="37" spans="1:9" ht="12.75" customHeight="1" x14ac:dyDescent="0.25">
      <c r="A37" s="246" t="s">
        <v>196</v>
      </c>
      <c r="B37" s="246"/>
      <c r="C37" s="246"/>
      <c r="D37" s="246"/>
      <c r="E37" s="246"/>
      <c r="F37" s="246"/>
      <c r="G37" s="86">
        <v>29</v>
      </c>
      <c r="H37" s="88">
        <v>0</v>
      </c>
      <c r="I37" s="88">
        <v>0</v>
      </c>
    </row>
    <row r="38" spans="1:9" ht="12.75" customHeight="1" x14ac:dyDescent="0.25">
      <c r="A38" s="246" t="s">
        <v>197</v>
      </c>
      <c r="B38" s="246"/>
      <c r="C38" s="246"/>
      <c r="D38" s="246"/>
      <c r="E38" s="246"/>
      <c r="F38" s="246"/>
      <c r="G38" s="86">
        <v>30</v>
      </c>
      <c r="H38" s="88">
        <v>0</v>
      </c>
      <c r="I38" s="88">
        <v>0</v>
      </c>
    </row>
    <row r="39" spans="1:9" ht="12.75" customHeight="1" x14ac:dyDescent="0.25">
      <c r="A39" s="246" t="s">
        <v>198</v>
      </c>
      <c r="B39" s="246"/>
      <c r="C39" s="246"/>
      <c r="D39" s="246"/>
      <c r="E39" s="246"/>
      <c r="F39" s="246"/>
      <c r="G39" s="86">
        <v>31</v>
      </c>
      <c r="H39" s="88">
        <v>0</v>
      </c>
      <c r="I39" s="88">
        <v>0</v>
      </c>
    </row>
    <row r="40" spans="1:9" ht="12.75" customHeight="1" x14ac:dyDescent="0.25">
      <c r="A40" s="246" t="s">
        <v>199</v>
      </c>
      <c r="B40" s="246"/>
      <c r="C40" s="246"/>
      <c r="D40" s="246"/>
      <c r="E40" s="246"/>
      <c r="F40" s="246"/>
      <c r="G40" s="86">
        <v>32</v>
      </c>
      <c r="H40" s="88">
        <v>0</v>
      </c>
      <c r="I40" s="88">
        <v>-2000000</v>
      </c>
    </row>
    <row r="41" spans="1:9" ht="23" customHeight="1" x14ac:dyDescent="0.25">
      <c r="A41" s="263" t="s">
        <v>200</v>
      </c>
      <c r="B41" s="263"/>
      <c r="C41" s="263"/>
      <c r="D41" s="263"/>
      <c r="E41" s="263"/>
      <c r="F41" s="263"/>
      <c r="G41" s="79">
        <v>33</v>
      </c>
      <c r="H41" s="87">
        <f>H36+H37+H38+H39+H40</f>
        <v>-8322101</v>
      </c>
      <c r="I41" s="87">
        <f>I36+I37+I38+I39+I40</f>
        <v>-10526622</v>
      </c>
    </row>
    <row r="42" spans="1:9" ht="30.65" customHeight="1" x14ac:dyDescent="0.25">
      <c r="A42" s="257" t="s">
        <v>201</v>
      </c>
      <c r="B42" s="257"/>
      <c r="C42" s="257"/>
      <c r="D42" s="257"/>
      <c r="E42" s="257"/>
      <c r="F42" s="257"/>
      <c r="G42" s="79">
        <v>34</v>
      </c>
      <c r="H42" s="87">
        <f>H35+H41</f>
        <v>-8322101</v>
      </c>
      <c r="I42" s="87">
        <f>I35+I41</f>
        <v>-10441310</v>
      </c>
    </row>
    <row r="43" spans="1:9" x14ac:dyDescent="0.25">
      <c r="A43" s="274" t="s">
        <v>202</v>
      </c>
      <c r="B43" s="274"/>
      <c r="C43" s="274"/>
      <c r="D43" s="274"/>
      <c r="E43" s="274"/>
      <c r="F43" s="274"/>
      <c r="G43" s="274"/>
      <c r="H43" s="274"/>
      <c r="I43" s="274"/>
    </row>
    <row r="44" spans="1:9" ht="12.75" customHeight="1" x14ac:dyDescent="0.25">
      <c r="A44" s="246" t="s">
        <v>203</v>
      </c>
      <c r="B44" s="246"/>
      <c r="C44" s="246"/>
      <c r="D44" s="246"/>
      <c r="E44" s="246"/>
      <c r="F44" s="246"/>
      <c r="G44" s="86">
        <v>35</v>
      </c>
      <c r="H44" s="88">
        <v>8044129</v>
      </c>
      <c r="I44" s="88">
        <v>0</v>
      </c>
    </row>
    <row r="45" spans="1:9" ht="27.65" customHeight="1" x14ac:dyDescent="0.25">
      <c r="A45" s="246" t="s">
        <v>204</v>
      </c>
      <c r="B45" s="246"/>
      <c r="C45" s="246"/>
      <c r="D45" s="246"/>
      <c r="E45" s="246"/>
      <c r="F45" s="246"/>
      <c r="G45" s="86">
        <v>36</v>
      </c>
      <c r="H45" s="88">
        <v>0</v>
      </c>
      <c r="I45" s="88">
        <v>0</v>
      </c>
    </row>
    <row r="46" spans="1:9" ht="12.75" customHeight="1" x14ac:dyDescent="0.25">
      <c r="A46" s="246" t="s">
        <v>205</v>
      </c>
      <c r="B46" s="246"/>
      <c r="C46" s="246"/>
      <c r="D46" s="246"/>
      <c r="E46" s="246"/>
      <c r="F46" s="246"/>
      <c r="G46" s="86">
        <v>37</v>
      </c>
      <c r="H46" s="88">
        <v>4987181</v>
      </c>
      <c r="I46" s="88">
        <v>9116228</v>
      </c>
    </row>
    <row r="47" spans="1:9" ht="12.75" customHeight="1" x14ac:dyDescent="0.25">
      <c r="A47" s="246" t="s">
        <v>206</v>
      </c>
      <c r="B47" s="246"/>
      <c r="C47" s="246"/>
      <c r="D47" s="246"/>
      <c r="E47" s="246"/>
      <c r="F47" s="246"/>
      <c r="G47" s="86">
        <v>38</v>
      </c>
      <c r="H47" s="88">
        <v>0</v>
      </c>
      <c r="I47" s="88">
        <v>0</v>
      </c>
    </row>
    <row r="48" spans="1:9" ht="26" customHeight="1" x14ac:dyDescent="0.25">
      <c r="A48" s="263" t="s">
        <v>207</v>
      </c>
      <c r="B48" s="263"/>
      <c r="C48" s="263"/>
      <c r="D48" s="263"/>
      <c r="E48" s="263"/>
      <c r="F48" s="263"/>
      <c r="G48" s="79">
        <v>39</v>
      </c>
      <c r="H48" s="87">
        <f>H44+H45+H46+H47</f>
        <v>13031310</v>
      </c>
      <c r="I48" s="87">
        <f>I44+I45+I46+I47</f>
        <v>9116228</v>
      </c>
    </row>
    <row r="49" spans="1:9" ht="24.65" customHeight="1" x14ac:dyDescent="0.25">
      <c r="A49" s="246" t="s">
        <v>299</v>
      </c>
      <c r="B49" s="246"/>
      <c r="C49" s="246"/>
      <c r="D49" s="246"/>
      <c r="E49" s="246"/>
      <c r="F49" s="246"/>
      <c r="G49" s="86">
        <v>40</v>
      </c>
      <c r="H49" s="88">
        <v>-263552.7</v>
      </c>
      <c r="I49" s="88">
        <v>0</v>
      </c>
    </row>
    <row r="50" spans="1:9" ht="12.75" customHeight="1" x14ac:dyDescent="0.25">
      <c r="A50" s="246" t="s">
        <v>208</v>
      </c>
      <c r="B50" s="246"/>
      <c r="C50" s="246"/>
      <c r="D50" s="246"/>
      <c r="E50" s="246"/>
      <c r="F50" s="246"/>
      <c r="G50" s="86">
        <v>41</v>
      </c>
      <c r="H50" s="88">
        <v>0</v>
      </c>
      <c r="I50" s="88">
        <v>0</v>
      </c>
    </row>
    <row r="51" spans="1:9" ht="12.75" customHeight="1" x14ac:dyDescent="0.25">
      <c r="A51" s="246" t="s">
        <v>209</v>
      </c>
      <c r="B51" s="246"/>
      <c r="C51" s="246"/>
      <c r="D51" s="246"/>
      <c r="E51" s="246"/>
      <c r="F51" s="246"/>
      <c r="G51" s="86">
        <v>42</v>
      </c>
      <c r="H51" s="88">
        <v>0</v>
      </c>
      <c r="I51" s="88">
        <v>0</v>
      </c>
    </row>
    <row r="52" spans="1:9" ht="26.4" customHeight="1" x14ac:dyDescent="0.25">
      <c r="A52" s="246" t="s">
        <v>210</v>
      </c>
      <c r="B52" s="246"/>
      <c r="C52" s="246"/>
      <c r="D52" s="246"/>
      <c r="E52" s="246"/>
      <c r="F52" s="246"/>
      <c r="G52" s="86">
        <v>43</v>
      </c>
      <c r="H52" s="88">
        <v>0</v>
      </c>
      <c r="I52" s="88">
        <v>0</v>
      </c>
    </row>
    <row r="53" spans="1:9" ht="12.75" customHeight="1" x14ac:dyDescent="0.25">
      <c r="A53" s="246" t="s">
        <v>211</v>
      </c>
      <c r="B53" s="246"/>
      <c r="C53" s="246"/>
      <c r="D53" s="246"/>
      <c r="E53" s="246"/>
      <c r="F53" s="246"/>
      <c r="G53" s="86">
        <v>44</v>
      </c>
      <c r="H53" s="88">
        <v>0</v>
      </c>
      <c r="I53" s="88">
        <v>0</v>
      </c>
    </row>
    <row r="54" spans="1:9" ht="27.65" customHeight="1" x14ac:dyDescent="0.25">
      <c r="A54" s="263" t="s">
        <v>212</v>
      </c>
      <c r="B54" s="263"/>
      <c r="C54" s="263"/>
      <c r="D54" s="263"/>
      <c r="E54" s="263"/>
      <c r="F54" s="263"/>
      <c r="G54" s="79">
        <v>45</v>
      </c>
      <c r="H54" s="87">
        <f>H49+H50+H51+H52+H53</f>
        <v>-263552.7</v>
      </c>
      <c r="I54" s="87">
        <f>I49+I50+I51+I52+I53</f>
        <v>0</v>
      </c>
    </row>
    <row r="55" spans="1:9" ht="27.65" customHeight="1" x14ac:dyDescent="0.25">
      <c r="A55" s="257" t="s">
        <v>213</v>
      </c>
      <c r="B55" s="257"/>
      <c r="C55" s="257"/>
      <c r="D55" s="257"/>
      <c r="E55" s="257"/>
      <c r="F55" s="257"/>
      <c r="G55" s="79">
        <v>46</v>
      </c>
      <c r="H55" s="87">
        <f>H48+H54</f>
        <v>12767757.300000001</v>
      </c>
      <c r="I55" s="87">
        <f>I48+I54</f>
        <v>9116228</v>
      </c>
    </row>
    <row r="56" spans="1:9" x14ac:dyDescent="0.25">
      <c r="A56" s="222" t="s">
        <v>214</v>
      </c>
      <c r="B56" s="222"/>
      <c r="C56" s="222"/>
      <c r="D56" s="222"/>
      <c r="E56" s="222"/>
      <c r="F56" s="222"/>
      <c r="G56" s="86">
        <v>47</v>
      </c>
      <c r="H56" s="88">
        <v>0</v>
      </c>
      <c r="I56" s="88">
        <v>0</v>
      </c>
    </row>
    <row r="57" spans="1:9" ht="27" customHeight="1" x14ac:dyDescent="0.25">
      <c r="A57" s="257" t="s">
        <v>215</v>
      </c>
      <c r="B57" s="257"/>
      <c r="C57" s="257"/>
      <c r="D57" s="257"/>
      <c r="E57" s="257"/>
      <c r="F57" s="257"/>
      <c r="G57" s="79">
        <v>48</v>
      </c>
      <c r="H57" s="87">
        <f>H27+H42+H55+H56</f>
        <v>5979584.3000000007</v>
      </c>
      <c r="I57" s="87">
        <f>I27+I42+I55+I56</f>
        <v>621489</v>
      </c>
    </row>
    <row r="58" spans="1:9" ht="15.65" customHeight="1" x14ac:dyDescent="0.25">
      <c r="A58" s="275" t="s">
        <v>216</v>
      </c>
      <c r="B58" s="275"/>
      <c r="C58" s="275"/>
      <c r="D58" s="275"/>
      <c r="E58" s="275"/>
      <c r="F58" s="275"/>
      <c r="G58" s="86">
        <v>49</v>
      </c>
      <c r="H58" s="88">
        <v>1397765</v>
      </c>
      <c r="I58" s="88">
        <v>7377349</v>
      </c>
    </row>
    <row r="59" spans="1:9" ht="29" customHeight="1" x14ac:dyDescent="0.25">
      <c r="A59" s="257" t="s">
        <v>217</v>
      </c>
      <c r="B59" s="257"/>
      <c r="C59" s="257"/>
      <c r="D59" s="257"/>
      <c r="E59" s="257"/>
      <c r="F59" s="257"/>
      <c r="G59" s="79">
        <v>50</v>
      </c>
      <c r="H59" s="87">
        <f>H57+H58</f>
        <v>7377349.3000000007</v>
      </c>
      <c r="I59" s="87">
        <f>I57+I58</f>
        <v>7998838</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49" sqref="H49"/>
    </sheetView>
  </sheetViews>
  <sheetFormatPr defaultRowHeight="12.5" x14ac:dyDescent="0.25"/>
  <cols>
    <col min="1" max="7" width="9.08984375" style="2"/>
    <col min="8" max="9" width="14.90625" style="30" customWidth="1"/>
    <col min="10" max="10" width="12" style="2" bestFit="1" customWidth="1"/>
    <col min="11" max="11" width="10.36328125" style="2" bestFit="1" customWidth="1"/>
    <col min="12" max="12" width="12.36328125" style="2" bestFit="1" customWidth="1"/>
    <col min="13" max="263" width="9.08984375" style="2"/>
    <col min="264" max="265" width="9.90625" style="2" bestFit="1" customWidth="1"/>
    <col min="266" max="266" width="12" style="2" bestFit="1" customWidth="1"/>
    <col min="267" max="267" width="10.36328125" style="2" bestFit="1" customWidth="1"/>
    <col min="268" max="268" width="12.36328125" style="2" bestFit="1" customWidth="1"/>
    <col min="269" max="519" width="9.08984375" style="2"/>
    <col min="520" max="521" width="9.90625" style="2" bestFit="1" customWidth="1"/>
    <col min="522" max="522" width="12" style="2" bestFit="1" customWidth="1"/>
    <col min="523" max="523" width="10.36328125" style="2" bestFit="1" customWidth="1"/>
    <col min="524" max="524" width="12.36328125" style="2" bestFit="1" customWidth="1"/>
    <col min="525" max="775" width="9.08984375" style="2"/>
    <col min="776" max="777" width="9.90625" style="2" bestFit="1" customWidth="1"/>
    <col min="778" max="778" width="12" style="2" bestFit="1" customWidth="1"/>
    <col min="779" max="779" width="10.36328125" style="2" bestFit="1" customWidth="1"/>
    <col min="780" max="780" width="12.36328125" style="2" bestFit="1" customWidth="1"/>
    <col min="781" max="1031" width="9.08984375" style="2"/>
    <col min="1032" max="1033" width="9.90625" style="2" bestFit="1" customWidth="1"/>
    <col min="1034" max="1034" width="12" style="2" bestFit="1" customWidth="1"/>
    <col min="1035" max="1035" width="10.36328125" style="2" bestFit="1" customWidth="1"/>
    <col min="1036" max="1036" width="12.36328125" style="2" bestFit="1" customWidth="1"/>
    <col min="1037" max="1287" width="9.08984375" style="2"/>
    <col min="1288" max="1289" width="9.90625" style="2" bestFit="1" customWidth="1"/>
    <col min="1290" max="1290" width="12" style="2" bestFit="1" customWidth="1"/>
    <col min="1291" max="1291" width="10.36328125" style="2" bestFit="1" customWidth="1"/>
    <col min="1292" max="1292" width="12.36328125" style="2" bestFit="1" customWidth="1"/>
    <col min="1293" max="1543" width="9.08984375" style="2"/>
    <col min="1544" max="1545" width="9.90625" style="2" bestFit="1" customWidth="1"/>
    <col min="1546" max="1546" width="12" style="2" bestFit="1" customWidth="1"/>
    <col min="1547" max="1547" width="10.36328125" style="2" bestFit="1" customWidth="1"/>
    <col min="1548" max="1548" width="12.36328125" style="2" bestFit="1" customWidth="1"/>
    <col min="1549" max="1799" width="9.08984375" style="2"/>
    <col min="1800" max="1801" width="9.90625" style="2" bestFit="1" customWidth="1"/>
    <col min="1802" max="1802" width="12" style="2" bestFit="1" customWidth="1"/>
    <col min="1803" max="1803" width="10.36328125" style="2" bestFit="1" customWidth="1"/>
    <col min="1804" max="1804" width="12.36328125" style="2" bestFit="1" customWidth="1"/>
    <col min="1805" max="2055" width="9.08984375" style="2"/>
    <col min="2056" max="2057" width="9.90625" style="2" bestFit="1" customWidth="1"/>
    <col min="2058" max="2058" width="12" style="2" bestFit="1" customWidth="1"/>
    <col min="2059" max="2059" width="10.36328125" style="2" bestFit="1" customWidth="1"/>
    <col min="2060" max="2060" width="12.36328125" style="2" bestFit="1" customWidth="1"/>
    <col min="2061" max="2311" width="9.08984375" style="2"/>
    <col min="2312" max="2313" width="9.90625" style="2" bestFit="1" customWidth="1"/>
    <col min="2314" max="2314" width="12" style="2" bestFit="1" customWidth="1"/>
    <col min="2315" max="2315" width="10.36328125" style="2" bestFit="1" customWidth="1"/>
    <col min="2316" max="2316" width="12.36328125" style="2" bestFit="1" customWidth="1"/>
    <col min="2317" max="2567" width="9.08984375" style="2"/>
    <col min="2568" max="2569" width="9.90625" style="2" bestFit="1" customWidth="1"/>
    <col min="2570" max="2570" width="12" style="2" bestFit="1" customWidth="1"/>
    <col min="2571" max="2571" width="10.36328125" style="2" bestFit="1" customWidth="1"/>
    <col min="2572" max="2572" width="12.36328125" style="2" bestFit="1" customWidth="1"/>
    <col min="2573" max="2823" width="9.08984375" style="2"/>
    <col min="2824" max="2825" width="9.90625" style="2" bestFit="1" customWidth="1"/>
    <col min="2826" max="2826" width="12" style="2" bestFit="1" customWidth="1"/>
    <col min="2827" max="2827" width="10.36328125" style="2" bestFit="1" customWidth="1"/>
    <col min="2828" max="2828" width="12.36328125" style="2" bestFit="1" customWidth="1"/>
    <col min="2829" max="3079" width="9.08984375" style="2"/>
    <col min="3080" max="3081" width="9.90625" style="2" bestFit="1" customWidth="1"/>
    <col min="3082" max="3082" width="12" style="2" bestFit="1" customWidth="1"/>
    <col min="3083" max="3083" width="10.36328125" style="2" bestFit="1" customWidth="1"/>
    <col min="3084" max="3084" width="12.36328125" style="2" bestFit="1" customWidth="1"/>
    <col min="3085" max="3335" width="9.08984375" style="2"/>
    <col min="3336" max="3337" width="9.90625" style="2" bestFit="1" customWidth="1"/>
    <col min="3338" max="3338" width="12" style="2" bestFit="1" customWidth="1"/>
    <col min="3339" max="3339" width="10.36328125" style="2" bestFit="1" customWidth="1"/>
    <col min="3340" max="3340" width="12.36328125" style="2" bestFit="1" customWidth="1"/>
    <col min="3341" max="3591" width="9.08984375" style="2"/>
    <col min="3592" max="3593" width="9.90625" style="2" bestFit="1" customWidth="1"/>
    <col min="3594" max="3594" width="12" style="2" bestFit="1" customWidth="1"/>
    <col min="3595" max="3595" width="10.36328125" style="2" bestFit="1" customWidth="1"/>
    <col min="3596" max="3596" width="12.36328125" style="2" bestFit="1" customWidth="1"/>
    <col min="3597" max="3847" width="9.08984375" style="2"/>
    <col min="3848" max="3849" width="9.90625" style="2" bestFit="1" customWidth="1"/>
    <col min="3850" max="3850" width="12" style="2" bestFit="1" customWidth="1"/>
    <col min="3851" max="3851" width="10.36328125" style="2" bestFit="1" customWidth="1"/>
    <col min="3852" max="3852" width="12.36328125" style="2" bestFit="1" customWidth="1"/>
    <col min="3853" max="4103" width="9.08984375" style="2"/>
    <col min="4104" max="4105" width="9.90625" style="2" bestFit="1" customWidth="1"/>
    <col min="4106" max="4106" width="12" style="2" bestFit="1" customWidth="1"/>
    <col min="4107" max="4107" width="10.36328125" style="2" bestFit="1" customWidth="1"/>
    <col min="4108" max="4108" width="12.36328125" style="2" bestFit="1" customWidth="1"/>
    <col min="4109" max="4359" width="9.08984375" style="2"/>
    <col min="4360" max="4361" width="9.90625" style="2" bestFit="1" customWidth="1"/>
    <col min="4362" max="4362" width="12" style="2" bestFit="1" customWidth="1"/>
    <col min="4363" max="4363" width="10.36328125" style="2" bestFit="1" customWidth="1"/>
    <col min="4364" max="4364" width="12.36328125" style="2" bestFit="1" customWidth="1"/>
    <col min="4365" max="4615" width="9.08984375" style="2"/>
    <col min="4616" max="4617" width="9.90625" style="2" bestFit="1" customWidth="1"/>
    <col min="4618" max="4618" width="12" style="2" bestFit="1" customWidth="1"/>
    <col min="4619" max="4619" width="10.36328125" style="2" bestFit="1" customWidth="1"/>
    <col min="4620" max="4620" width="12.36328125" style="2" bestFit="1" customWidth="1"/>
    <col min="4621" max="4871" width="9.08984375" style="2"/>
    <col min="4872" max="4873" width="9.90625" style="2" bestFit="1" customWidth="1"/>
    <col min="4874" max="4874" width="12" style="2" bestFit="1" customWidth="1"/>
    <col min="4875" max="4875" width="10.36328125" style="2" bestFit="1" customWidth="1"/>
    <col min="4876" max="4876" width="12.36328125" style="2" bestFit="1" customWidth="1"/>
    <col min="4877" max="5127" width="9.08984375" style="2"/>
    <col min="5128" max="5129" width="9.90625" style="2" bestFit="1" customWidth="1"/>
    <col min="5130" max="5130" width="12" style="2" bestFit="1" customWidth="1"/>
    <col min="5131" max="5131" width="10.36328125" style="2" bestFit="1" customWidth="1"/>
    <col min="5132" max="5132" width="12.36328125" style="2" bestFit="1" customWidth="1"/>
    <col min="5133" max="5383" width="9.08984375" style="2"/>
    <col min="5384" max="5385" width="9.90625" style="2" bestFit="1" customWidth="1"/>
    <col min="5386" max="5386" width="12" style="2" bestFit="1" customWidth="1"/>
    <col min="5387" max="5387" width="10.36328125" style="2" bestFit="1" customWidth="1"/>
    <col min="5388" max="5388" width="12.36328125" style="2" bestFit="1" customWidth="1"/>
    <col min="5389" max="5639" width="9.08984375" style="2"/>
    <col min="5640" max="5641" width="9.90625" style="2" bestFit="1" customWidth="1"/>
    <col min="5642" max="5642" width="12" style="2" bestFit="1" customWidth="1"/>
    <col min="5643" max="5643" width="10.36328125" style="2" bestFit="1" customWidth="1"/>
    <col min="5644" max="5644" width="12.36328125" style="2" bestFit="1" customWidth="1"/>
    <col min="5645" max="5895" width="9.08984375" style="2"/>
    <col min="5896" max="5897" width="9.90625" style="2" bestFit="1" customWidth="1"/>
    <col min="5898" max="5898" width="12" style="2" bestFit="1" customWidth="1"/>
    <col min="5899" max="5899" width="10.36328125" style="2" bestFit="1" customWidth="1"/>
    <col min="5900" max="5900" width="12.36328125" style="2" bestFit="1" customWidth="1"/>
    <col min="5901" max="6151" width="9.08984375" style="2"/>
    <col min="6152" max="6153" width="9.90625" style="2" bestFit="1" customWidth="1"/>
    <col min="6154" max="6154" width="12" style="2" bestFit="1" customWidth="1"/>
    <col min="6155" max="6155" width="10.36328125" style="2" bestFit="1" customWidth="1"/>
    <col min="6156" max="6156" width="12.36328125" style="2" bestFit="1" customWidth="1"/>
    <col min="6157" max="6407" width="9.08984375" style="2"/>
    <col min="6408" max="6409" width="9.90625" style="2" bestFit="1" customWidth="1"/>
    <col min="6410" max="6410" width="12" style="2" bestFit="1" customWidth="1"/>
    <col min="6411" max="6411" width="10.36328125" style="2" bestFit="1" customWidth="1"/>
    <col min="6412" max="6412" width="12.36328125" style="2" bestFit="1" customWidth="1"/>
    <col min="6413" max="6663" width="9.08984375" style="2"/>
    <col min="6664" max="6665" width="9.90625" style="2" bestFit="1" customWidth="1"/>
    <col min="6666" max="6666" width="12" style="2" bestFit="1" customWidth="1"/>
    <col min="6667" max="6667" width="10.36328125" style="2" bestFit="1" customWidth="1"/>
    <col min="6668" max="6668" width="12.36328125" style="2" bestFit="1" customWidth="1"/>
    <col min="6669" max="6919" width="9.08984375" style="2"/>
    <col min="6920" max="6921" width="9.90625" style="2" bestFit="1" customWidth="1"/>
    <col min="6922" max="6922" width="12" style="2" bestFit="1" customWidth="1"/>
    <col min="6923" max="6923" width="10.36328125" style="2" bestFit="1" customWidth="1"/>
    <col min="6924" max="6924" width="12.36328125" style="2" bestFit="1" customWidth="1"/>
    <col min="6925" max="7175" width="9.08984375" style="2"/>
    <col min="7176" max="7177" width="9.90625" style="2" bestFit="1" customWidth="1"/>
    <col min="7178" max="7178" width="12" style="2" bestFit="1" customWidth="1"/>
    <col min="7179" max="7179" width="10.36328125" style="2" bestFit="1" customWidth="1"/>
    <col min="7180" max="7180" width="12.36328125" style="2" bestFit="1" customWidth="1"/>
    <col min="7181" max="7431" width="9.08984375" style="2"/>
    <col min="7432" max="7433" width="9.90625" style="2" bestFit="1" customWidth="1"/>
    <col min="7434" max="7434" width="12" style="2" bestFit="1" customWidth="1"/>
    <col min="7435" max="7435" width="10.36328125" style="2" bestFit="1" customWidth="1"/>
    <col min="7436" max="7436" width="12.36328125" style="2" bestFit="1" customWidth="1"/>
    <col min="7437" max="7687" width="9.08984375" style="2"/>
    <col min="7688" max="7689" width="9.90625" style="2" bestFit="1" customWidth="1"/>
    <col min="7690" max="7690" width="12" style="2" bestFit="1" customWidth="1"/>
    <col min="7691" max="7691" width="10.36328125" style="2" bestFit="1" customWidth="1"/>
    <col min="7692" max="7692" width="12.36328125" style="2" bestFit="1" customWidth="1"/>
    <col min="7693" max="7943" width="9.08984375" style="2"/>
    <col min="7944" max="7945" width="9.90625" style="2" bestFit="1" customWidth="1"/>
    <col min="7946" max="7946" width="12" style="2" bestFit="1" customWidth="1"/>
    <col min="7947" max="7947" width="10.36328125" style="2" bestFit="1" customWidth="1"/>
    <col min="7948" max="7948" width="12.36328125" style="2" bestFit="1" customWidth="1"/>
    <col min="7949" max="8199" width="9.08984375" style="2"/>
    <col min="8200" max="8201" width="9.90625" style="2" bestFit="1" customWidth="1"/>
    <col min="8202" max="8202" width="12" style="2" bestFit="1" customWidth="1"/>
    <col min="8203" max="8203" width="10.36328125" style="2" bestFit="1" customWidth="1"/>
    <col min="8204" max="8204" width="12.36328125" style="2" bestFit="1" customWidth="1"/>
    <col min="8205" max="8455" width="9.08984375" style="2"/>
    <col min="8456" max="8457" width="9.90625" style="2" bestFit="1" customWidth="1"/>
    <col min="8458" max="8458" width="12" style="2" bestFit="1" customWidth="1"/>
    <col min="8459" max="8459" width="10.36328125" style="2" bestFit="1" customWidth="1"/>
    <col min="8460" max="8460" width="12.36328125" style="2" bestFit="1" customWidth="1"/>
    <col min="8461" max="8711" width="9.08984375" style="2"/>
    <col min="8712" max="8713" width="9.90625" style="2" bestFit="1" customWidth="1"/>
    <col min="8714" max="8714" width="12" style="2" bestFit="1" customWidth="1"/>
    <col min="8715" max="8715" width="10.36328125" style="2" bestFit="1" customWidth="1"/>
    <col min="8716" max="8716" width="12.36328125" style="2" bestFit="1" customWidth="1"/>
    <col min="8717" max="8967" width="9.08984375" style="2"/>
    <col min="8968" max="8969" width="9.90625" style="2" bestFit="1" customWidth="1"/>
    <col min="8970" max="8970" width="12" style="2" bestFit="1" customWidth="1"/>
    <col min="8971" max="8971" width="10.36328125" style="2" bestFit="1" customWidth="1"/>
    <col min="8972" max="8972" width="12.36328125" style="2" bestFit="1" customWidth="1"/>
    <col min="8973" max="9223" width="9.08984375" style="2"/>
    <col min="9224" max="9225" width="9.90625" style="2" bestFit="1" customWidth="1"/>
    <col min="9226" max="9226" width="12" style="2" bestFit="1" customWidth="1"/>
    <col min="9227" max="9227" width="10.36328125" style="2" bestFit="1" customWidth="1"/>
    <col min="9228" max="9228" width="12.36328125" style="2" bestFit="1" customWidth="1"/>
    <col min="9229" max="9479" width="9.08984375" style="2"/>
    <col min="9480" max="9481" width="9.90625" style="2" bestFit="1" customWidth="1"/>
    <col min="9482" max="9482" width="12" style="2" bestFit="1" customWidth="1"/>
    <col min="9483" max="9483" width="10.36328125" style="2" bestFit="1" customWidth="1"/>
    <col min="9484" max="9484" width="12.36328125" style="2" bestFit="1" customWidth="1"/>
    <col min="9485" max="9735" width="9.08984375" style="2"/>
    <col min="9736" max="9737" width="9.90625" style="2" bestFit="1" customWidth="1"/>
    <col min="9738" max="9738" width="12" style="2" bestFit="1" customWidth="1"/>
    <col min="9739" max="9739" width="10.36328125" style="2" bestFit="1" customWidth="1"/>
    <col min="9740" max="9740" width="12.36328125" style="2" bestFit="1" customWidth="1"/>
    <col min="9741" max="9991" width="9.08984375" style="2"/>
    <col min="9992" max="9993" width="9.90625" style="2" bestFit="1" customWidth="1"/>
    <col min="9994" max="9994" width="12" style="2" bestFit="1" customWidth="1"/>
    <col min="9995" max="9995" width="10.36328125" style="2" bestFit="1" customWidth="1"/>
    <col min="9996" max="9996" width="12.36328125" style="2" bestFit="1" customWidth="1"/>
    <col min="9997" max="10247" width="9.08984375" style="2"/>
    <col min="10248" max="10249" width="9.90625" style="2" bestFit="1" customWidth="1"/>
    <col min="10250" max="10250" width="12" style="2" bestFit="1" customWidth="1"/>
    <col min="10251" max="10251" width="10.36328125" style="2" bestFit="1" customWidth="1"/>
    <col min="10252" max="10252" width="12.36328125" style="2" bestFit="1" customWidth="1"/>
    <col min="10253" max="10503" width="9.08984375" style="2"/>
    <col min="10504" max="10505" width="9.90625" style="2" bestFit="1" customWidth="1"/>
    <col min="10506" max="10506" width="12" style="2" bestFit="1" customWidth="1"/>
    <col min="10507" max="10507" width="10.36328125" style="2" bestFit="1" customWidth="1"/>
    <col min="10508" max="10508" width="12.36328125" style="2" bestFit="1" customWidth="1"/>
    <col min="10509" max="10759" width="9.08984375" style="2"/>
    <col min="10760" max="10761" width="9.90625" style="2" bestFit="1" customWidth="1"/>
    <col min="10762" max="10762" width="12" style="2" bestFit="1" customWidth="1"/>
    <col min="10763" max="10763" width="10.36328125" style="2" bestFit="1" customWidth="1"/>
    <col min="10764" max="10764" width="12.36328125" style="2" bestFit="1" customWidth="1"/>
    <col min="10765" max="11015" width="9.08984375" style="2"/>
    <col min="11016" max="11017" width="9.90625" style="2" bestFit="1" customWidth="1"/>
    <col min="11018" max="11018" width="12" style="2" bestFit="1" customWidth="1"/>
    <col min="11019" max="11019" width="10.36328125" style="2" bestFit="1" customWidth="1"/>
    <col min="11020" max="11020" width="12.36328125" style="2" bestFit="1" customWidth="1"/>
    <col min="11021" max="11271" width="9.08984375" style="2"/>
    <col min="11272" max="11273" width="9.90625" style="2" bestFit="1" customWidth="1"/>
    <col min="11274" max="11274" width="12" style="2" bestFit="1" customWidth="1"/>
    <col min="11275" max="11275" width="10.36328125" style="2" bestFit="1" customWidth="1"/>
    <col min="11276" max="11276" width="12.36328125" style="2" bestFit="1" customWidth="1"/>
    <col min="11277" max="11527" width="9.08984375" style="2"/>
    <col min="11528" max="11529" width="9.90625" style="2" bestFit="1" customWidth="1"/>
    <col min="11530" max="11530" width="12" style="2" bestFit="1" customWidth="1"/>
    <col min="11531" max="11531" width="10.36328125" style="2" bestFit="1" customWidth="1"/>
    <col min="11532" max="11532" width="12.36328125" style="2" bestFit="1" customWidth="1"/>
    <col min="11533" max="11783" width="9.08984375" style="2"/>
    <col min="11784" max="11785" width="9.90625" style="2" bestFit="1" customWidth="1"/>
    <col min="11786" max="11786" width="12" style="2" bestFit="1" customWidth="1"/>
    <col min="11787" max="11787" width="10.36328125" style="2" bestFit="1" customWidth="1"/>
    <col min="11788" max="11788" width="12.36328125" style="2" bestFit="1" customWidth="1"/>
    <col min="11789" max="12039" width="9.08984375" style="2"/>
    <col min="12040" max="12041" width="9.90625" style="2" bestFit="1" customWidth="1"/>
    <col min="12042" max="12042" width="12" style="2" bestFit="1" customWidth="1"/>
    <col min="12043" max="12043" width="10.36328125" style="2" bestFit="1" customWidth="1"/>
    <col min="12044" max="12044" width="12.36328125" style="2" bestFit="1" customWidth="1"/>
    <col min="12045" max="12295" width="9.08984375" style="2"/>
    <col min="12296" max="12297" width="9.90625" style="2" bestFit="1" customWidth="1"/>
    <col min="12298" max="12298" width="12" style="2" bestFit="1" customWidth="1"/>
    <col min="12299" max="12299" width="10.36328125" style="2" bestFit="1" customWidth="1"/>
    <col min="12300" max="12300" width="12.36328125" style="2" bestFit="1" customWidth="1"/>
    <col min="12301" max="12551" width="9.08984375" style="2"/>
    <col min="12552" max="12553" width="9.90625" style="2" bestFit="1" customWidth="1"/>
    <col min="12554" max="12554" width="12" style="2" bestFit="1" customWidth="1"/>
    <col min="12555" max="12555" width="10.36328125" style="2" bestFit="1" customWidth="1"/>
    <col min="12556" max="12556" width="12.36328125" style="2" bestFit="1" customWidth="1"/>
    <col min="12557" max="12807" width="9.08984375" style="2"/>
    <col min="12808" max="12809" width="9.90625" style="2" bestFit="1" customWidth="1"/>
    <col min="12810" max="12810" width="12" style="2" bestFit="1" customWidth="1"/>
    <col min="12811" max="12811" width="10.36328125" style="2" bestFit="1" customWidth="1"/>
    <col min="12812" max="12812" width="12.36328125" style="2" bestFit="1" customWidth="1"/>
    <col min="12813" max="13063" width="9.08984375" style="2"/>
    <col min="13064" max="13065" width="9.90625" style="2" bestFit="1" customWidth="1"/>
    <col min="13066" max="13066" width="12" style="2" bestFit="1" customWidth="1"/>
    <col min="13067" max="13067" width="10.36328125" style="2" bestFit="1" customWidth="1"/>
    <col min="13068" max="13068" width="12.36328125" style="2" bestFit="1" customWidth="1"/>
    <col min="13069" max="13319" width="9.08984375" style="2"/>
    <col min="13320" max="13321" width="9.90625" style="2" bestFit="1" customWidth="1"/>
    <col min="13322" max="13322" width="12" style="2" bestFit="1" customWidth="1"/>
    <col min="13323" max="13323" width="10.36328125" style="2" bestFit="1" customWidth="1"/>
    <col min="13324" max="13324" width="12.36328125" style="2" bestFit="1" customWidth="1"/>
    <col min="13325" max="13575" width="9.08984375" style="2"/>
    <col min="13576" max="13577" width="9.90625" style="2" bestFit="1" customWidth="1"/>
    <col min="13578" max="13578" width="12" style="2" bestFit="1" customWidth="1"/>
    <col min="13579" max="13579" width="10.36328125" style="2" bestFit="1" customWidth="1"/>
    <col min="13580" max="13580" width="12.36328125" style="2" bestFit="1" customWidth="1"/>
    <col min="13581" max="13831" width="9.08984375" style="2"/>
    <col min="13832" max="13833" width="9.90625" style="2" bestFit="1" customWidth="1"/>
    <col min="13834" max="13834" width="12" style="2" bestFit="1" customWidth="1"/>
    <col min="13835" max="13835" width="10.36328125" style="2" bestFit="1" customWidth="1"/>
    <col min="13836" max="13836" width="12.36328125" style="2" bestFit="1" customWidth="1"/>
    <col min="13837" max="14087" width="9.08984375" style="2"/>
    <col min="14088" max="14089" width="9.90625" style="2" bestFit="1" customWidth="1"/>
    <col min="14090" max="14090" width="12" style="2" bestFit="1" customWidth="1"/>
    <col min="14091" max="14091" width="10.36328125" style="2" bestFit="1" customWidth="1"/>
    <col min="14092" max="14092" width="12.36328125" style="2" bestFit="1" customWidth="1"/>
    <col min="14093" max="14343" width="9.08984375" style="2"/>
    <col min="14344" max="14345" width="9.90625" style="2" bestFit="1" customWidth="1"/>
    <col min="14346" max="14346" width="12" style="2" bestFit="1" customWidth="1"/>
    <col min="14347" max="14347" width="10.36328125" style="2" bestFit="1" customWidth="1"/>
    <col min="14348" max="14348" width="12.36328125" style="2" bestFit="1" customWidth="1"/>
    <col min="14349" max="14599" width="9.08984375" style="2"/>
    <col min="14600" max="14601" width="9.90625" style="2" bestFit="1" customWidth="1"/>
    <col min="14602" max="14602" width="12" style="2" bestFit="1" customWidth="1"/>
    <col min="14603" max="14603" width="10.36328125" style="2" bestFit="1" customWidth="1"/>
    <col min="14604" max="14604" width="12.36328125" style="2" bestFit="1" customWidth="1"/>
    <col min="14605" max="14855" width="9.08984375" style="2"/>
    <col min="14856" max="14857" width="9.90625" style="2" bestFit="1" customWidth="1"/>
    <col min="14858" max="14858" width="12" style="2" bestFit="1" customWidth="1"/>
    <col min="14859" max="14859" width="10.36328125" style="2" bestFit="1" customWidth="1"/>
    <col min="14860" max="14860" width="12.36328125" style="2" bestFit="1" customWidth="1"/>
    <col min="14861" max="15111" width="9.08984375" style="2"/>
    <col min="15112" max="15113" width="9.90625" style="2" bestFit="1" customWidth="1"/>
    <col min="15114" max="15114" width="12" style="2" bestFit="1" customWidth="1"/>
    <col min="15115" max="15115" width="10.36328125" style="2" bestFit="1" customWidth="1"/>
    <col min="15116" max="15116" width="12.36328125" style="2" bestFit="1" customWidth="1"/>
    <col min="15117" max="15367" width="9.08984375" style="2"/>
    <col min="15368" max="15369" width="9.90625" style="2" bestFit="1" customWidth="1"/>
    <col min="15370" max="15370" width="12" style="2" bestFit="1" customWidth="1"/>
    <col min="15371" max="15371" width="10.36328125" style="2" bestFit="1" customWidth="1"/>
    <col min="15372" max="15372" width="12.36328125" style="2" bestFit="1" customWidth="1"/>
    <col min="15373" max="15623" width="9.08984375" style="2"/>
    <col min="15624" max="15625" width="9.90625" style="2" bestFit="1" customWidth="1"/>
    <col min="15626" max="15626" width="12" style="2" bestFit="1" customWidth="1"/>
    <col min="15627" max="15627" width="10.36328125" style="2" bestFit="1" customWidth="1"/>
    <col min="15628" max="15628" width="12.36328125" style="2" bestFit="1" customWidth="1"/>
    <col min="15629" max="15879" width="9.08984375" style="2"/>
    <col min="15880" max="15881" width="9.90625" style="2" bestFit="1" customWidth="1"/>
    <col min="15882" max="15882" width="12" style="2" bestFit="1" customWidth="1"/>
    <col min="15883" max="15883" width="10.36328125" style="2" bestFit="1" customWidth="1"/>
    <col min="15884" max="15884" width="12.36328125" style="2" bestFit="1" customWidth="1"/>
    <col min="15885" max="16135" width="9.08984375" style="2"/>
    <col min="16136" max="16137" width="9.90625" style="2" bestFit="1" customWidth="1"/>
    <col min="16138" max="16138" width="12" style="2" bestFit="1" customWidth="1"/>
    <col min="16139" max="16139" width="10.36328125" style="2" bestFit="1" customWidth="1"/>
    <col min="16140" max="16140" width="12.36328125" style="2" bestFit="1" customWidth="1"/>
    <col min="16141" max="16384" width="9.08984375" style="2"/>
  </cols>
  <sheetData>
    <row r="1" spans="1:9" ht="12.75" customHeight="1" x14ac:dyDescent="0.25">
      <c r="A1" s="253" t="s">
        <v>218</v>
      </c>
      <c r="B1" s="268"/>
      <c r="C1" s="268"/>
      <c r="D1" s="268"/>
      <c r="E1" s="268"/>
      <c r="F1" s="268"/>
      <c r="G1" s="268"/>
      <c r="H1" s="268"/>
      <c r="I1" s="268"/>
    </row>
    <row r="2" spans="1:9" ht="12.75" customHeight="1" x14ac:dyDescent="0.25">
      <c r="A2" s="252" t="s">
        <v>321</v>
      </c>
      <c r="B2" s="229"/>
      <c r="C2" s="229"/>
      <c r="D2" s="229"/>
      <c r="E2" s="229"/>
      <c r="F2" s="229"/>
      <c r="G2" s="229"/>
      <c r="H2" s="229"/>
      <c r="I2" s="229"/>
    </row>
    <row r="3" spans="1:9" x14ac:dyDescent="0.25">
      <c r="A3" s="261" t="s">
        <v>445</v>
      </c>
      <c r="B3" s="278"/>
      <c r="C3" s="278"/>
      <c r="D3" s="278"/>
      <c r="E3" s="278"/>
      <c r="F3" s="278"/>
      <c r="G3" s="278"/>
      <c r="H3" s="278"/>
      <c r="I3" s="278"/>
    </row>
    <row r="4" spans="1:9" x14ac:dyDescent="0.25">
      <c r="A4" s="277" t="s">
        <v>322</v>
      </c>
      <c r="B4" s="232"/>
      <c r="C4" s="232"/>
      <c r="D4" s="232"/>
      <c r="E4" s="232"/>
      <c r="F4" s="232"/>
      <c r="G4" s="232"/>
      <c r="H4" s="232"/>
      <c r="I4" s="233"/>
    </row>
    <row r="5" spans="1:9" ht="22" x14ac:dyDescent="0.25">
      <c r="A5" s="247" t="s">
        <v>2</v>
      </c>
      <c r="B5" s="248"/>
      <c r="C5" s="248"/>
      <c r="D5" s="248"/>
      <c r="E5" s="248"/>
      <c r="F5" s="248"/>
      <c r="G5" s="83" t="s">
        <v>106</v>
      </c>
      <c r="H5" s="84" t="s">
        <v>292</v>
      </c>
      <c r="I5" s="84" t="s">
        <v>276</v>
      </c>
    </row>
    <row r="6" spans="1:9" x14ac:dyDescent="0.25">
      <c r="A6" s="273">
        <v>1</v>
      </c>
      <c r="B6" s="248"/>
      <c r="C6" s="248"/>
      <c r="D6" s="248"/>
      <c r="E6" s="248"/>
      <c r="F6" s="248"/>
      <c r="G6" s="85">
        <v>2</v>
      </c>
      <c r="H6" s="84" t="s">
        <v>167</v>
      </c>
      <c r="I6" s="84" t="s">
        <v>168</v>
      </c>
    </row>
    <row r="7" spans="1:9" x14ac:dyDescent="0.25">
      <c r="A7" s="274" t="s">
        <v>169</v>
      </c>
      <c r="B7" s="276"/>
      <c r="C7" s="276"/>
      <c r="D7" s="276"/>
      <c r="E7" s="276"/>
      <c r="F7" s="276"/>
      <c r="G7" s="276"/>
      <c r="H7" s="276"/>
      <c r="I7" s="276"/>
    </row>
    <row r="8" spans="1:9" x14ac:dyDescent="0.25">
      <c r="A8" s="246" t="s">
        <v>219</v>
      </c>
      <c r="B8" s="246"/>
      <c r="C8" s="246"/>
      <c r="D8" s="246"/>
      <c r="E8" s="246"/>
      <c r="F8" s="246"/>
      <c r="G8" s="77">
        <v>1</v>
      </c>
      <c r="H8" s="88">
        <v>0</v>
      </c>
      <c r="I8" s="88">
        <v>0</v>
      </c>
    </row>
    <row r="9" spans="1:9" x14ac:dyDescent="0.25">
      <c r="A9" s="246" t="s">
        <v>220</v>
      </c>
      <c r="B9" s="246"/>
      <c r="C9" s="246"/>
      <c r="D9" s="246"/>
      <c r="E9" s="246"/>
      <c r="F9" s="246"/>
      <c r="G9" s="77">
        <v>2</v>
      </c>
      <c r="H9" s="88">
        <v>0</v>
      </c>
      <c r="I9" s="88">
        <v>0</v>
      </c>
    </row>
    <row r="10" spans="1:9" x14ac:dyDescent="0.25">
      <c r="A10" s="246" t="s">
        <v>221</v>
      </c>
      <c r="B10" s="246"/>
      <c r="C10" s="246"/>
      <c r="D10" s="246"/>
      <c r="E10" s="246"/>
      <c r="F10" s="246"/>
      <c r="G10" s="77">
        <v>3</v>
      </c>
      <c r="H10" s="88">
        <v>0</v>
      </c>
      <c r="I10" s="88">
        <v>0</v>
      </c>
    </row>
    <row r="11" spans="1:9" x14ac:dyDescent="0.25">
      <c r="A11" s="246" t="s">
        <v>222</v>
      </c>
      <c r="B11" s="246"/>
      <c r="C11" s="246"/>
      <c r="D11" s="246"/>
      <c r="E11" s="246"/>
      <c r="F11" s="246"/>
      <c r="G11" s="77">
        <v>4</v>
      </c>
      <c r="H11" s="88">
        <v>0</v>
      </c>
      <c r="I11" s="88">
        <v>0</v>
      </c>
    </row>
    <row r="12" spans="1:9" x14ac:dyDescent="0.25">
      <c r="A12" s="246" t="s">
        <v>389</v>
      </c>
      <c r="B12" s="246"/>
      <c r="C12" s="246"/>
      <c r="D12" s="246"/>
      <c r="E12" s="246"/>
      <c r="F12" s="246"/>
      <c r="G12" s="77">
        <v>5</v>
      </c>
      <c r="H12" s="88">
        <v>0</v>
      </c>
      <c r="I12" s="88">
        <v>0</v>
      </c>
    </row>
    <row r="13" spans="1:9" ht="24" customHeight="1" x14ac:dyDescent="0.25">
      <c r="A13" s="259" t="s">
        <v>397</v>
      </c>
      <c r="B13" s="259"/>
      <c r="C13" s="259"/>
      <c r="D13" s="259"/>
      <c r="E13" s="259"/>
      <c r="F13" s="259"/>
      <c r="G13" s="79">
        <v>6</v>
      </c>
      <c r="H13" s="92">
        <f>SUM(H8:H12)</f>
        <v>0</v>
      </c>
      <c r="I13" s="92">
        <f>SUM(I8:I12)</f>
        <v>0</v>
      </c>
    </row>
    <row r="14" spans="1:9" x14ac:dyDescent="0.25">
      <c r="A14" s="246" t="s">
        <v>390</v>
      </c>
      <c r="B14" s="246"/>
      <c r="C14" s="246"/>
      <c r="D14" s="246"/>
      <c r="E14" s="246"/>
      <c r="F14" s="246"/>
      <c r="G14" s="77">
        <v>7</v>
      </c>
      <c r="H14" s="88">
        <v>0</v>
      </c>
      <c r="I14" s="88">
        <v>0</v>
      </c>
    </row>
    <row r="15" spans="1:9" x14ac:dyDescent="0.25">
      <c r="A15" s="246" t="s">
        <v>391</v>
      </c>
      <c r="B15" s="246"/>
      <c r="C15" s="246"/>
      <c r="D15" s="246"/>
      <c r="E15" s="246"/>
      <c r="F15" s="246"/>
      <c r="G15" s="77">
        <v>8</v>
      </c>
      <c r="H15" s="88">
        <v>0</v>
      </c>
      <c r="I15" s="88">
        <v>0</v>
      </c>
    </row>
    <row r="16" spans="1:9" x14ac:dyDescent="0.25">
      <c r="A16" s="246" t="s">
        <v>392</v>
      </c>
      <c r="B16" s="246"/>
      <c r="C16" s="246"/>
      <c r="D16" s="246"/>
      <c r="E16" s="246"/>
      <c r="F16" s="246"/>
      <c r="G16" s="77">
        <v>9</v>
      </c>
      <c r="H16" s="88">
        <v>0</v>
      </c>
      <c r="I16" s="88">
        <v>0</v>
      </c>
    </row>
    <row r="17" spans="1:9" x14ac:dyDescent="0.25">
      <c r="A17" s="246" t="s">
        <v>393</v>
      </c>
      <c r="B17" s="246"/>
      <c r="C17" s="246"/>
      <c r="D17" s="246"/>
      <c r="E17" s="246"/>
      <c r="F17" s="246"/>
      <c r="G17" s="77">
        <v>10</v>
      </c>
      <c r="H17" s="88">
        <v>0</v>
      </c>
      <c r="I17" s="88">
        <v>0</v>
      </c>
    </row>
    <row r="18" spans="1:9" x14ac:dyDescent="0.25">
      <c r="A18" s="246" t="s">
        <v>394</v>
      </c>
      <c r="B18" s="246"/>
      <c r="C18" s="246"/>
      <c r="D18" s="246"/>
      <c r="E18" s="246"/>
      <c r="F18" s="246"/>
      <c r="G18" s="77">
        <v>11</v>
      </c>
      <c r="H18" s="88">
        <v>0</v>
      </c>
      <c r="I18" s="88">
        <v>0</v>
      </c>
    </row>
    <row r="19" spans="1:9" x14ac:dyDescent="0.25">
      <c r="A19" s="246" t="s">
        <v>395</v>
      </c>
      <c r="B19" s="246"/>
      <c r="C19" s="246"/>
      <c r="D19" s="246"/>
      <c r="E19" s="246"/>
      <c r="F19" s="246"/>
      <c r="G19" s="77">
        <v>12</v>
      </c>
      <c r="H19" s="88">
        <v>0</v>
      </c>
      <c r="I19" s="88">
        <v>0</v>
      </c>
    </row>
    <row r="20" spans="1:9" ht="26.25" customHeight="1" x14ac:dyDescent="0.25">
      <c r="A20" s="259" t="s">
        <v>398</v>
      </c>
      <c r="B20" s="259"/>
      <c r="C20" s="259"/>
      <c r="D20" s="259"/>
      <c r="E20" s="259"/>
      <c r="F20" s="259"/>
      <c r="G20" s="79">
        <v>13</v>
      </c>
      <c r="H20" s="92">
        <f>SUM(H14:H19)</f>
        <v>0</v>
      </c>
      <c r="I20" s="92">
        <f>SUM(I14:I19)</f>
        <v>0</v>
      </c>
    </row>
    <row r="21" spans="1:9" ht="26" customHeight="1" x14ac:dyDescent="0.25">
      <c r="A21" s="257" t="s">
        <v>399</v>
      </c>
      <c r="B21" s="257"/>
      <c r="C21" s="257"/>
      <c r="D21" s="257"/>
      <c r="E21" s="257"/>
      <c r="F21" s="257"/>
      <c r="G21" s="79">
        <v>14</v>
      </c>
      <c r="H21" s="87">
        <f>H13+H20</f>
        <v>0</v>
      </c>
      <c r="I21" s="87">
        <f>I13+I20</f>
        <v>0</v>
      </c>
    </row>
    <row r="22" spans="1:9" x14ac:dyDescent="0.25">
      <c r="A22" s="274" t="s">
        <v>187</v>
      </c>
      <c r="B22" s="276"/>
      <c r="C22" s="276"/>
      <c r="D22" s="276"/>
      <c r="E22" s="276"/>
      <c r="F22" s="276"/>
      <c r="G22" s="276"/>
      <c r="H22" s="276"/>
      <c r="I22" s="276"/>
    </row>
    <row r="23" spans="1:9" ht="26.4" customHeight="1" x14ac:dyDescent="0.25">
      <c r="A23" s="246" t="s">
        <v>223</v>
      </c>
      <c r="B23" s="246"/>
      <c r="C23" s="246"/>
      <c r="D23" s="246"/>
      <c r="E23" s="246"/>
      <c r="F23" s="246"/>
      <c r="G23" s="77">
        <v>15</v>
      </c>
      <c r="H23" s="88">
        <v>0</v>
      </c>
      <c r="I23" s="88">
        <v>0</v>
      </c>
    </row>
    <row r="24" spans="1:9" x14ac:dyDescent="0.25">
      <c r="A24" s="246" t="s">
        <v>224</v>
      </c>
      <c r="B24" s="246"/>
      <c r="C24" s="246"/>
      <c r="D24" s="246"/>
      <c r="E24" s="246"/>
      <c r="F24" s="246"/>
      <c r="G24" s="77">
        <v>16</v>
      </c>
      <c r="H24" s="88">
        <v>0</v>
      </c>
      <c r="I24" s="88">
        <v>0</v>
      </c>
    </row>
    <row r="25" spans="1:9" x14ac:dyDescent="0.25">
      <c r="A25" s="246" t="s">
        <v>225</v>
      </c>
      <c r="B25" s="246"/>
      <c r="C25" s="246"/>
      <c r="D25" s="246"/>
      <c r="E25" s="246"/>
      <c r="F25" s="246"/>
      <c r="G25" s="77">
        <v>17</v>
      </c>
      <c r="H25" s="88">
        <v>0</v>
      </c>
      <c r="I25" s="88">
        <v>0</v>
      </c>
    </row>
    <row r="26" spans="1:9" x14ac:dyDescent="0.25">
      <c r="A26" s="246" t="s">
        <v>226</v>
      </c>
      <c r="B26" s="246"/>
      <c r="C26" s="246"/>
      <c r="D26" s="246"/>
      <c r="E26" s="246"/>
      <c r="F26" s="246"/>
      <c r="G26" s="77">
        <v>18</v>
      </c>
      <c r="H26" s="88">
        <v>0</v>
      </c>
      <c r="I26" s="88">
        <v>0</v>
      </c>
    </row>
    <row r="27" spans="1:9" x14ac:dyDescent="0.25">
      <c r="A27" s="246" t="s">
        <v>227</v>
      </c>
      <c r="B27" s="246"/>
      <c r="C27" s="246"/>
      <c r="D27" s="246"/>
      <c r="E27" s="246"/>
      <c r="F27" s="246"/>
      <c r="G27" s="77">
        <v>19</v>
      </c>
      <c r="H27" s="88">
        <v>0</v>
      </c>
      <c r="I27" s="88">
        <v>0</v>
      </c>
    </row>
    <row r="28" spans="1:9" x14ac:dyDescent="0.25">
      <c r="A28" s="246" t="s">
        <v>228</v>
      </c>
      <c r="B28" s="246"/>
      <c r="C28" s="246"/>
      <c r="D28" s="246"/>
      <c r="E28" s="246"/>
      <c r="F28" s="246"/>
      <c r="G28" s="77">
        <v>20</v>
      </c>
      <c r="H28" s="88">
        <v>0</v>
      </c>
      <c r="I28" s="88">
        <v>0</v>
      </c>
    </row>
    <row r="29" spans="1:9" ht="25.25" customHeight="1" x14ac:dyDescent="0.25">
      <c r="A29" s="263" t="s">
        <v>429</v>
      </c>
      <c r="B29" s="263"/>
      <c r="C29" s="263"/>
      <c r="D29" s="263"/>
      <c r="E29" s="263"/>
      <c r="F29" s="263"/>
      <c r="G29" s="79">
        <v>21</v>
      </c>
      <c r="H29" s="87">
        <f>SUM(H23:H28)</f>
        <v>0</v>
      </c>
      <c r="I29" s="87">
        <f>SUM(I23:I28)</f>
        <v>0</v>
      </c>
    </row>
    <row r="30" spans="1:9" ht="21" customHeight="1" x14ac:dyDescent="0.25">
      <c r="A30" s="246" t="s">
        <v>229</v>
      </c>
      <c r="B30" s="246"/>
      <c r="C30" s="246"/>
      <c r="D30" s="246"/>
      <c r="E30" s="246"/>
      <c r="F30" s="246"/>
      <c r="G30" s="77">
        <v>22</v>
      </c>
      <c r="H30" s="88">
        <v>0</v>
      </c>
      <c r="I30" s="88">
        <v>0</v>
      </c>
    </row>
    <row r="31" spans="1:9" x14ac:dyDescent="0.25">
      <c r="A31" s="246" t="s">
        <v>230</v>
      </c>
      <c r="B31" s="246"/>
      <c r="C31" s="246"/>
      <c r="D31" s="246"/>
      <c r="E31" s="246"/>
      <c r="F31" s="246"/>
      <c r="G31" s="77">
        <v>23</v>
      </c>
      <c r="H31" s="88">
        <v>0</v>
      </c>
      <c r="I31" s="88">
        <v>0</v>
      </c>
    </row>
    <row r="32" spans="1:9" x14ac:dyDescent="0.25">
      <c r="A32" s="246" t="s">
        <v>396</v>
      </c>
      <c r="B32" s="246"/>
      <c r="C32" s="246"/>
      <c r="D32" s="246"/>
      <c r="E32" s="246"/>
      <c r="F32" s="246"/>
      <c r="G32" s="77">
        <v>24</v>
      </c>
      <c r="H32" s="88">
        <v>0</v>
      </c>
      <c r="I32" s="88">
        <v>0</v>
      </c>
    </row>
    <row r="33" spans="1:9" x14ac:dyDescent="0.25">
      <c r="A33" s="246" t="s">
        <v>231</v>
      </c>
      <c r="B33" s="246"/>
      <c r="C33" s="246"/>
      <c r="D33" s="246"/>
      <c r="E33" s="246"/>
      <c r="F33" s="246"/>
      <c r="G33" s="77">
        <v>25</v>
      </c>
      <c r="H33" s="88">
        <v>0</v>
      </c>
      <c r="I33" s="88">
        <v>0</v>
      </c>
    </row>
    <row r="34" spans="1:9" x14ac:dyDescent="0.25">
      <c r="A34" s="246" t="s">
        <v>232</v>
      </c>
      <c r="B34" s="246"/>
      <c r="C34" s="246"/>
      <c r="D34" s="246"/>
      <c r="E34" s="246"/>
      <c r="F34" s="246"/>
      <c r="G34" s="77">
        <v>26</v>
      </c>
      <c r="H34" s="88">
        <v>0</v>
      </c>
      <c r="I34" s="88">
        <v>0</v>
      </c>
    </row>
    <row r="35" spans="1:9" ht="29" customHeight="1" x14ac:dyDescent="0.25">
      <c r="A35" s="263" t="s">
        <v>430</v>
      </c>
      <c r="B35" s="263"/>
      <c r="C35" s="263"/>
      <c r="D35" s="263"/>
      <c r="E35" s="263"/>
      <c r="F35" s="263"/>
      <c r="G35" s="79">
        <v>27</v>
      </c>
      <c r="H35" s="87">
        <f>SUM(H30:H34)</f>
        <v>0</v>
      </c>
      <c r="I35" s="87">
        <f>SUM(I30:I34)</f>
        <v>0</v>
      </c>
    </row>
    <row r="36" spans="1:9" ht="26.4" customHeight="1" x14ac:dyDescent="0.25">
      <c r="A36" s="257" t="s">
        <v>400</v>
      </c>
      <c r="B36" s="257"/>
      <c r="C36" s="257"/>
      <c r="D36" s="257"/>
      <c r="E36" s="257"/>
      <c r="F36" s="257"/>
      <c r="G36" s="79">
        <v>28</v>
      </c>
      <c r="H36" s="87">
        <f>H29+H35</f>
        <v>0</v>
      </c>
      <c r="I36" s="87">
        <f>I29+I35</f>
        <v>0</v>
      </c>
    </row>
    <row r="37" spans="1:9" x14ac:dyDescent="0.25">
      <c r="A37" s="274" t="s">
        <v>202</v>
      </c>
      <c r="B37" s="276"/>
      <c r="C37" s="276"/>
      <c r="D37" s="276"/>
      <c r="E37" s="276"/>
      <c r="F37" s="276"/>
      <c r="G37" s="276">
        <v>0</v>
      </c>
      <c r="H37" s="276"/>
      <c r="I37" s="276"/>
    </row>
    <row r="38" spans="1:9" x14ac:dyDescent="0.25">
      <c r="A38" s="222" t="s">
        <v>233</v>
      </c>
      <c r="B38" s="222"/>
      <c r="C38" s="222"/>
      <c r="D38" s="222"/>
      <c r="E38" s="222"/>
      <c r="F38" s="222"/>
      <c r="G38" s="77">
        <v>29</v>
      </c>
      <c r="H38" s="88">
        <v>0</v>
      </c>
      <c r="I38" s="88">
        <v>0</v>
      </c>
    </row>
    <row r="39" spans="1:9" ht="21.65" customHeight="1" x14ac:dyDescent="0.25">
      <c r="A39" s="222" t="s">
        <v>234</v>
      </c>
      <c r="B39" s="222"/>
      <c r="C39" s="222"/>
      <c r="D39" s="222"/>
      <c r="E39" s="222"/>
      <c r="F39" s="222"/>
      <c r="G39" s="77">
        <v>30</v>
      </c>
      <c r="H39" s="88">
        <v>0</v>
      </c>
      <c r="I39" s="88">
        <v>0</v>
      </c>
    </row>
    <row r="40" spans="1:9" x14ac:dyDescent="0.25">
      <c r="A40" s="222" t="s">
        <v>235</v>
      </c>
      <c r="B40" s="222"/>
      <c r="C40" s="222"/>
      <c r="D40" s="222"/>
      <c r="E40" s="222"/>
      <c r="F40" s="222"/>
      <c r="G40" s="77">
        <v>31</v>
      </c>
      <c r="H40" s="88">
        <v>0</v>
      </c>
      <c r="I40" s="88">
        <v>0</v>
      </c>
    </row>
    <row r="41" spans="1:9" x14ac:dyDescent="0.25">
      <c r="A41" s="222" t="s">
        <v>236</v>
      </c>
      <c r="B41" s="222"/>
      <c r="C41" s="222"/>
      <c r="D41" s="222"/>
      <c r="E41" s="222"/>
      <c r="F41" s="222"/>
      <c r="G41" s="77">
        <v>32</v>
      </c>
      <c r="H41" s="88">
        <v>0</v>
      </c>
      <c r="I41" s="88">
        <v>0</v>
      </c>
    </row>
    <row r="42" spans="1:9" ht="26.4" customHeight="1" x14ac:dyDescent="0.25">
      <c r="A42" s="263" t="s">
        <v>431</v>
      </c>
      <c r="B42" s="263"/>
      <c r="C42" s="263"/>
      <c r="D42" s="263"/>
      <c r="E42" s="263"/>
      <c r="F42" s="263"/>
      <c r="G42" s="79">
        <v>33</v>
      </c>
      <c r="H42" s="87">
        <f>H41+H40+H39+H38</f>
        <v>0</v>
      </c>
      <c r="I42" s="87">
        <f>I41+I40+I39+I38</f>
        <v>0</v>
      </c>
    </row>
    <row r="43" spans="1:9" ht="23" customHeight="1" x14ac:dyDescent="0.25">
      <c r="A43" s="222" t="s">
        <v>237</v>
      </c>
      <c r="B43" s="222"/>
      <c r="C43" s="222"/>
      <c r="D43" s="222"/>
      <c r="E43" s="222"/>
      <c r="F43" s="222"/>
      <c r="G43" s="77">
        <v>34</v>
      </c>
      <c r="H43" s="88">
        <v>0</v>
      </c>
      <c r="I43" s="88">
        <v>0</v>
      </c>
    </row>
    <row r="44" spans="1:9" x14ac:dyDescent="0.25">
      <c r="A44" s="222" t="s">
        <v>238</v>
      </c>
      <c r="B44" s="222"/>
      <c r="C44" s="222"/>
      <c r="D44" s="222"/>
      <c r="E44" s="222"/>
      <c r="F44" s="222"/>
      <c r="G44" s="77">
        <v>35</v>
      </c>
      <c r="H44" s="88">
        <v>0</v>
      </c>
      <c r="I44" s="88">
        <v>0</v>
      </c>
    </row>
    <row r="45" spans="1:9" x14ac:dyDescent="0.25">
      <c r="A45" s="222" t="s">
        <v>239</v>
      </c>
      <c r="B45" s="222"/>
      <c r="C45" s="222"/>
      <c r="D45" s="222"/>
      <c r="E45" s="222"/>
      <c r="F45" s="222"/>
      <c r="G45" s="77">
        <v>36</v>
      </c>
      <c r="H45" s="88">
        <v>0</v>
      </c>
      <c r="I45" s="88">
        <v>0</v>
      </c>
    </row>
    <row r="46" spans="1:9" ht="25.25" customHeight="1" x14ac:dyDescent="0.25">
      <c r="A46" s="222" t="s">
        <v>240</v>
      </c>
      <c r="B46" s="222"/>
      <c r="C46" s="222"/>
      <c r="D46" s="222"/>
      <c r="E46" s="222"/>
      <c r="F46" s="222"/>
      <c r="G46" s="77">
        <v>37</v>
      </c>
      <c r="H46" s="88">
        <v>0</v>
      </c>
      <c r="I46" s="88">
        <v>0</v>
      </c>
    </row>
    <row r="47" spans="1:9" x14ac:dyDescent="0.25">
      <c r="A47" s="222" t="s">
        <v>241</v>
      </c>
      <c r="B47" s="222"/>
      <c r="C47" s="222"/>
      <c r="D47" s="222"/>
      <c r="E47" s="222"/>
      <c r="F47" s="222"/>
      <c r="G47" s="77">
        <v>38</v>
      </c>
      <c r="H47" s="88">
        <v>0</v>
      </c>
      <c r="I47" s="88">
        <v>0</v>
      </c>
    </row>
    <row r="48" spans="1:9" ht="25.25" customHeight="1" x14ac:dyDescent="0.25">
      <c r="A48" s="263" t="s">
        <v>432</v>
      </c>
      <c r="B48" s="263"/>
      <c r="C48" s="263"/>
      <c r="D48" s="263"/>
      <c r="E48" s="263"/>
      <c r="F48" s="263"/>
      <c r="G48" s="79">
        <v>39</v>
      </c>
      <c r="H48" s="87">
        <f>H47+H46+H45+H44+H43</f>
        <v>0</v>
      </c>
      <c r="I48" s="87">
        <f>I47+I46+I45+I44+I43</f>
        <v>0</v>
      </c>
    </row>
    <row r="49" spans="1:9" ht="28.25" customHeight="1" x14ac:dyDescent="0.25">
      <c r="A49" s="257" t="s">
        <v>442</v>
      </c>
      <c r="B49" s="257"/>
      <c r="C49" s="257"/>
      <c r="D49" s="257"/>
      <c r="E49" s="257"/>
      <c r="F49" s="257"/>
      <c r="G49" s="79">
        <v>40</v>
      </c>
      <c r="H49" s="87">
        <f>H48+H42</f>
        <v>0</v>
      </c>
      <c r="I49" s="87">
        <f>I48+I42</f>
        <v>0</v>
      </c>
    </row>
    <row r="50" spans="1:9" x14ac:dyDescent="0.25">
      <c r="A50" s="246" t="s">
        <v>242</v>
      </c>
      <c r="B50" s="246"/>
      <c r="C50" s="246"/>
      <c r="D50" s="246"/>
      <c r="E50" s="246"/>
      <c r="F50" s="246"/>
      <c r="G50" s="77">
        <v>41</v>
      </c>
      <c r="H50" s="88">
        <v>0</v>
      </c>
      <c r="I50" s="88">
        <v>0</v>
      </c>
    </row>
    <row r="51" spans="1:9" ht="24.65" customHeight="1" x14ac:dyDescent="0.25">
      <c r="A51" s="257" t="s">
        <v>401</v>
      </c>
      <c r="B51" s="257"/>
      <c r="C51" s="257"/>
      <c r="D51" s="257"/>
      <c r="E51" s="257"/>
      <c r="F51" s="257"/>
      <c r="G51" s="79">
        <v>42</v>
      </c>
      <c r="H51" s="87">
        <f>H21+H36+H49+H50</f>
        <v>0</v>
      </c>
      <c r="I51" s="87">
        <f>I21+I36+I49+I50</f>
        <v>0</v>
      </c>
    </row>
    <row r="52" spans="1:9" x14ac:dyDescent="0.25">
      <c r="A52" s="275" t="s">
        <v>216</v>
      </c>
      <c r="B52" s="275"/>
      <c r="C52" s="275"/>
      <c r="D52" s="275"/>
      <c r="E52" s="275"/>
      <c r="F52" s="275"/>
      <c r="G52" s="77">
        <v>43</v>
      </c>
      <c r="H52" s="88">
        <v>0</v>
      </c>
      <c r="I52" s="88">
        <v>0</v>
      </c>
    </row>
    <row r="53" spans="1:9" ht="29" customHeight="1" x14ac:dyDescent="0.25">
      <c r="A53" s="275" t="s">
        <v>402</v>
      </c>
      <c r="B53" s="275"/>
      <c r="C53" s="275"/>
      <c r="D53" s="275"/>
      <c r="E53" s="275"/>
      <c r="F53" s="275"/>
      <c r="G53" s="77">
        <v>44</v>
      </c>
      <c r="H53" s="93">
        <f>H52+H51</f>
        <v>0</v>
      </c>
      <c r="I53" s="93">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90" zoomScaleNormal="100" zoomScaleSheetLayoutView="90" workbookViewId="0">
      <selection activeCell="H48" sqref="H48"/>
    </sheetView>
  </sheetViews>
  <sheetFormatPr defaultRowHeight="12.5" x14ac:dyDescent="0.25"/>
  <cols>
    <col min="1" max="4" width="9.08984375" style="2"/>
    <col min="5" max="5" width="10.08984375" style="2" bestFit="1" customWidth="1"/>
    <col min="6" max="6" width="9.08984375" style="2"/>
    <col min="7" max="7" width="10.453125" style="2" bestFit="1" customWidth="1"/>
    <col min="8" max="25" width="13.453125" style="30" customWidth="1"/>
    <col min="26" max="26" width="13.453125" style="1" customWidth="1"/>
    <col min="27" max="29" width="9.08984375" style="1"/>
    <col min="30" max="261" width="9.08984375" style="2"/>
    <col min="262" max="262" width="10.08984375" style="2" bestFit="1" customWidth="1"/>
    <col min="263" max="266" width="9.08984375" style="2"/>
    <col min="267" max="268" width="9.90625" style="2" bestFit="1" customWidth="1"/>
    <col min="269" max="517" width="9.08984375" style="2"/>
    <col min="518" max="518" width="10.08984375" style="2" bestFit="1" customWidth="1"/>
    <col min="519" max="522" width="9.08984375" style="2"/>
    <col min="523" max="524" width="9.90625" style="2" bestFit="1" customWidth="1"/>
    <col min="525" max="773" width="9.08984375" style="2"/>
    <col min="774" max="774" width="10.08984375" style="2" bestFit="1" customWidth="1"/>
    <col min="775" max="778" width="9.08984375" style="2"/>
    <col min="779" max="780" width="9.90625" style="2" bestFit="1" customWidth="1"/>
    <col min="781" max="1029" width="9.08984375" style="2"/>
    <col min="1030" max="1030" width="10.08984375" style="2" bestFit="1" customWidth="1"/>
    <col min="1031" max="1034" width="9.08984375" style="2"/>
    <col min="1035" max="1036" width="9.90625" style="2" bestFit="1" customWidth="1"/>
    <col min="1037" max="1285" width="9.08984375" style="2"/>
    <col min="1286" max="1286" width="10.08984375" style="2" bestFit="1" customWidth="1"/>
    <col min="1287" max="1290" width="9.08984375" style="2"/>
    <col min="1291" max="1292" width="9.90625" style="2" bestFit="1" customWidth="1"/>
    <col min="1293" max="1541" width="9.08984375" style="2"/>
    <col min="1542" max="1542" width="10.08984375" style="2" bestFit="1" customWidth="1"/>
    <col min="1543" max="1546" width="9.08984375" style="2"/>
    <col min="1547" max="1548" width="9.90625" style="2" bestFit="1" customWidth="1"/>
    <col min="1549" max="1797" width="9.08984375" style="2"/>
    <col min="1798" max="1798" width="10.08984375" style="2" bestFit="1" customWidth="1"/>
    <col min="1799" max="1802" width="9.08984375" style="2"/>
    <col min="1803" max="1804" width="9.90625" style="2" bestFit="1" customWidth="1"/>
    <col min="1805" max="2053" width="9.08984375" style="2"/>
    <col min="2054" max="2054" width="10.08984375" style="2" bestFit="1" customWidth="1"/>
    <col min="2055" max="2058" width="9.08984375" style="2"/>
    <col min="2059" max="2060" width="9.90625" style="2" bestFit="1" customWidth="1"/>
    <col min="2061" max="2309" width="9.08984375" style="2"/>
    <col min="2310" max="2310" width="10.08984375" style="2" bestFit="1" customWidth="1"/>
    <col min="2311" max="2314" width="9.08984375" style="2"/>
    <col min="2315" max="2316" width="9.90625" style="2" bestFit="1" customWidth="1"/>
    <col min="2317" max="2565" width="9.08984375" style="2"/>
    <col min="2566" max="2566" width="10.08984375" style="2" bestFit="1" customWidth="1"/>
    <col min="2567" max="2570" width="9.08984375" style="2"/>
    <col min="2571" max="2572" width="9.90625" style="2" bestFit="1" customWidth="1"/>
    <col min="2573" max="2821" width="9.08984375" style="2"/>
    <col min="2822" max="2822" width="10.08984375" style="2" bestFit="1" customWidth="1"/>
    <col min="2823" max="2826" width="9.08984375" style="2"/>
    <col min="2827" max="2828" width="9.90625" style="2" bestFit="1" customWidth="1"/>
    <col min="2829" max="3077" width="9.08984375" style="2"/>
    <col min="3078" max="3078" width="10.08984375" style="2" bestFit="1" customWidth="1"/>
    <col min="3079" max="3082" width="9.08984375" style="2"/>
    <col min="3083" max="3084" width="9.90625" style="2" bestFit="1" customWidth="1"/>
    <col min="3085" max="3333" width="9.08984375" style="2"/>
    <col min="3334" max="3334" width="10.08984375" style="2" bestFit="1" customWidth="1"/>
    <col min="3335" max="3338" width="9.08984375" style="2"/>
    <col min="3339" max="3340" width="9.90625" style="2" bestFit="1" customWidth="1"/>
    <col min="3341" max="3589" width="9.08984375" style="2"/>
    <col min="3590" max="3590" width="10.08984375" style="2" bestFit="1" customWidth="1"/>
    <col min="3591" max="3594" width="9.08984375" style="2"/>
    <col min="3595" max="3596" width="9.90625" style="2" bestFit="1" customWidth="1"/>
    <col min="3597" max="3845" width="9.08984375" style="2"/>
    <col min="3846" max="3846" width="10.08984375" style="2" bestFit="1" customWidth="1"/>
    <col min="3847" max="3850" width="9.08984375" style="2"/>
    <col min="3851" max="3852" width="9.90625" style="2" bestFit="1" customWidth="1"/>
    <col min="3853" max="4101" width="9.08984375" style="2"/>
    <col min="4102" max="4102" width="10.08984375" style="2" bestFit="1" customWidth="1"/>
    <col min="4103" max="4106" width="9.08984375" style="2"/>
    <col min="4107" max="4108" width="9.90625" style="2" bestFit="1" customWidth="1"/>
    <col min="4109" max="4357" width="9.08984375" style="2"/>
    <col min="4358" max="4358" width="10.08984375" style="2" bestFit="1" customWidth="1"/>
    <col min="4359" max="4362" width="9.08984375" style="2"/>
    <col min="4363" max="4364" width="9.90625" style="2" bestFit="1" customWidth="1"/>
    <col min="4365" max="4613" width="9.08984375" style="2"/>
    <col min="4614" max="4614" width="10.08984375" style="2" bestFit="1" customWidth="1"/>
    <col min="4615" max="4618" width="9.08984375" style="2"/>
    <col min="4619" max="4620" width="9.90625" style="2" bestFit="1" customWidth="1"/>
    <col min="4621" max="4869" width="9.08984375" style="2"/>
    <col min="4870" max="4870" width="10.08984375" style="2" bestFit="1" customWidth="1"/>
    <col min="4871" max="4874" width="9.08984375" style="2"/>
    <col min="4875" max="4876" width="9.90625" style="2" bestFit="1" customWidth="1"/>
    <col min="4877" max="5125" width="9.08984375" style="2"/>
    <col min="5126" max="5126" width="10.08984375" style="2" bestFit="1" customWidth="1"/>
    <col min="5127" max="5130" width="9.08984375" style="2"/>
    <col min="5131" max="5132" width="9.90625" style="2" bestFit="1" customWidth="1"/>
    <col min="5133" max="5381" width="9.08984375" style="2"/>
    <col min="5382" max="5382" width="10.08984375" style="2" bestFit="1" customWidth="1"/>
    <col min="5383" max="5386" width="9.08984375" style="2"/>
    <col min="5387" max="5388" width="9.90625" style="2" bestFit="1" customWidth="1"/>
    <col min="5389" max="5637" width="9.08984375" style="2"/>
    <col min="5638" max="5638" width="10.08984375" style="2" bestFit="1" customWidth="1"/>
    <col min="5639" max="5642" width="9.08984375" style="2"/>
    <col min="5643" max="5644" width="9.90625" style="2" bestFit="1" customWidth="1"/>
    <col min="5645" max="5893" width="9.08984375" style="2"/>
    <col min="5894" max="5894" width="10.08984375" style="2" bestFit="1" customWidth="1"/>
    <col min="5895" max="5898" width="9.08984375" style="2"/>
    <col min="5899" max="5900" width="9.90625" style="2" bestFit="1" customWidth="1"/>
    <col min="5901" max="6149" width="9.08984375" style="2"/>
    <col min="6150" max="6150" width="10.08984375" style="2" bestFit="1" customWidth="1"/>
    <col min="6151" max="6154" width="9.08984375" style="2"/>
    <col min="6155" max="6156" width="9.90625" style="2" bestFit="1" customWidth="1"/>
    <col min="6157" max="6405" width="9.08984375" style="2"/>
    <col min="6406" max="6406" width="10.08984375" style="2" bestFit="1" customWidth="1"/>
    <col min="6407" max="6410" width="9.08984375" style="2"/>
    <col min="6411" max="6412" width="9.90625" style="2" bestFit="1" customWidth="1"/>
    <col min="6413" max="6661" width="9.08984375" style="2"/>
    <col min="6662" max="6662" width="10.08984375" style="2" bestFit="1" customWidth="1"/>
    <col min="6663" max="6666" width="9.08984375" style="2"/>
    <col min="6667" max="6668" width="9.90625" style="2" bestFit="1" customWidth="1"/>
    <col min="6669" max="6917" width="9.08984375" style="2"/>
    <col min="6918" max="6918" width="10.08984375" style="2" bestFit="1" customWidth="1"/>
    <col min="6919" max="6922" width="9.08984375" style="2"/>
    <col min="6923" max="6924" width="9.90625" style="2" bestFit="1" customWidth="1"/>
    <col min="6925" max="7173" width="9.08984375" style="2"/>
    <col min="7174" max="7174" width="10.08984375" style="2" bestFit="1" customWidth="1"/>
    <col min="7175" max="7178" width="9.08984375" style="2"/>
    <col min="7179" max="7180" width="9.90625" style="2" bestFit="1" customWidth="1"/>
    <col min="7181" max="7429" width="9.08984375" style="2"/>
    <col min="7430" max="7430" width="10.08984375" style="2" bestFit="1" customWidth="1"/>
    <col min="7431" max="7434" width="9.08984375" style="2"/>
    <col min="7435" max="7436" width="9.90625" style="2" bestFit="1" customWidth="1"/>
    <col min="7437" max="7685" width="9.08984375" style="2"/>
    <col min="7686" max="7686" width="10.08984375" style="2" bestFit="1" customWidth="1"/>
    <col min="7687" max="7690" width="9.08984375" style="2"/>
    <col min="7691" max="7692" width="9.90625" style="2" bestFit="1" customWidth="1"/>
    <col min="7693" max="7941" width="9.08984375" style="2"/>
    <col min="7942" max="7942" width="10.08984375" style="2" bestFit="1" customWidth="1"/>
    <col min="7943" max="7946" width="9.08984375" style="2"/>
    <col min="7947" max="7948" width="9.90625" style="2" bestFit="1" customWidth="1"/>
    <col min="7949" max="8197" width="9.08984375" style="2"/>
    <col min="8198" max="8198" width="10.08984375" style="2" bestFit="1" customWidth="1"/>
    <col min="8199" max="8202" width="9.08984375" style="2"/>
    <col min="8203" max="8204" width="9.90625" style="2" bestFit="1" customWidth="1"/>
    <col min="8205" max="8453" width="9.08984375" style="2"/>
    <col min="8454" max="8454" width="10.08984375" style="2" bestFit="1" customWidth="1"/>
    <col min="8455" max="8458" width="9.08984375" style="2"/>
    <col min="8459" max="8460" width="9.90625" style="2" bestFit="1" customWidth="1"/>
    <col min="8461" max="8709" width="9.08984375" style="2"/>
    <col min="8710" max="8710" width="10.08984375" style="2" bestFit="1" customWidth="1"/>
    <col min="8711" max="8714" width="9.08984375" style="2"/>
    <col min="8715" max="8716" width="9.90625" style="2" bestFit="1" customWidth="1"/>
    <col min="8717" max="8965" width="9.08984375" style="2"/>
    <col min="8966" max="8966" width="10.08984375" style="2" bestFit="1" customWidth="1"/>
    <col min="8967" max="8970" width="9.08984375" style="2"/>
    <col min="8971" max="8972" width="9.90625" style="2" bestFit="1" customWidth="1"/>
    <col min="8973" max="9221" width="9.08984375" style="2"/>
    <col min="9222" max="9222" width="10.08984375" style="2" bestFit="1" customWidth="1"/>
    <col min="9223" max="9226" width="9.08984375" style="2"/>
    <col min="9227" max="9228" width="9.90625" style="2" bestFit="1" customWidth="1"/>
    <col min="9229" max="9477" width="9.08984375" style="2"/>
    <col min="9478" max="9478" width="10.08984375" style="2" bestFit="1" customWidth="1"/>
    <col min="9479" max="9482" width="9.08984375" style="2"/>
    <col min="9483" max="9484" width="9.90625" style="2" bestFit="1" customWidth="1"/>
    <col min="9485" max="9733" width="9.08984375" style="2"/>
    <col min="9734" max="9734" width="10.08984375" style="2" bestFit="1" customWidth="1"/>
    <col min="9735" max="9738" width="9.08984375" style="2"/>
    <col min="9739" max="9740" width="9.90625" style="2" bestFit="1" customWidth="1"/>
    <col min="9741" max="9989" width="9.08984375" style="2"/>
    <col min="9990" max="9990" width="10.08984375" style="2" bestFit="1" customWidth="1"/>
    <col min="9991" max="9994" width="9.08984375" style="2"/>
    <col min="9995" max="9996" width="9.90625" style="2" bestFit="1" customWidth="1"/>
    <col min="9997" max="10245" width="9.08984375" style="2"/>
    <col min="10246" max="10246" width="10.08984375" style="2" bestFit="1" customWidth="1"/>
    <col min="10247" max="10250" width="9.08984375" style="2"/>
    <col min="10251" max="10252" width="9.90625" style="2" bestFit="1" customWidth="1"/>
    <col min="10253" max="10501" width="9.08984375" style="2"/>
    <col min="10502" max="10502" width="10.08984375" style="2" bestFit="1" customWidth="1"/>
    <col min="10503" max="10506" width="9.08984375" style="2"/>
    <col min="10507" max="10508" width="9.90625" style="2" bestFit="1" customWidth="1"/>
    <col min="10509" max="10757" width="9.08984375" style="2"/>
    <col min="10758" max="10758" width="10.08984375" style="2" bestFit="1" customWidth="1"/>
    <col min="10759" max="10762" width="9.08984375" style="2"/>
    <col min="10763" max="10764" width="9.90625" style="2" bestFit="1" customWidth="1"/>
    <col min="10765" max="11013" width="9.08984375" style="2"/>
    <col min="11014" max="11014" width="10.08984375" style="2" bestFit="1" customWidth="1"/>
    <col min="11015" max="11018" width="9.08984375" style="2"/>
    <col min="11019" max="11020" width="9.90625" style="2" bestFit="1" customWidth="1"/>
    <col min="11021" max="11269" width="9.08984375" style="2"/>
    <col min="11270" max="11270" width="10.08984375" style="2" bestFit="1" customWidth="1"/>
    <col min="11271" max="11274" width="9.08984375" style="2"/>
    <col min="11275" max="11276" width="9.90625" style="2" bestFit="1" customWidth="1"/>
    <col min="11277" max="11525" width="9.08984375" style="2"/>
    <col min="11526" max="11526" width="10.08984375" style="2" bestFit="1" customWidth="1"/>
    <col min="11527" max="11530" width="9.08984375" style="2"/>
    <col min="11531" max="11532" width="9.90625" style="2" bestFit="1" customWidth="1"/>
    <col min="11533" max="11781" width="9.08984375" style="2"/>
    <col min="11782" max="11782" width="10.08984375" style="2" bestFit="1" customWidth="1"/>
    <col min="11783" max="11786" width="9.08984375" style="2"/>
    <col min="11787" max="11788" width="9.90625" style="2" bestFit="1" customWidth="1"/>
    <col min="11789" max="12037" width="9.08984375" style="2"/>
    <col min="12038" max="12038" width="10.08984375" style="2" bestFit="1" customWidth="1"/>
    <col min="12039" max="12042" width="9.08984375" style="2"/>
    <col min="12043" max="12044" width="9.90625" style="2" bestFit="1" customWidth="1"/>
    <col min="12045" max="12293" width="9.08984375" style="2"/>
    <col min="12294" max="12294" width="10.08984375" style="2" bestFit="1" customWidth="1"/>
    <col min="12295" max="12298" width="9.08984375" style="2"/>
    <col min="12299" max="12300" width="9.90625" style="2" bestFit="1" customWidth="1"/>
    <col min="12301" max="12549" width="9.08984375" style="2"/>
    <col min="12550" max="12550" width="10.08984375" style="2" bestFit="1" customWidth="1"/>
    <col min="12551" max="12554" width="9.08984375" style="2"/>
    <col min="12555" max="12556" width="9.90625" style="2" bestFit="1" customWidth="1"/>
    <col min="12557" max="12805" width="9.08984375" style="2"/>
    <col min="12806" max="12806" width="10.08984375" style="2" bestFit="1" customWidth="1"/>
    <col min="12807" max="12810" width="9.08984375" style="2"/>
    <col min="12811" max="12812" width="9.90625" style="2" bestFit="1" customWidth="1"/>
    <col min="12813" max="13061" width="9.08984375" style="2"/>
    <col min="13062" max="13062" width="10.08984375" style="2" bestFit="1" customWidth="1"/>
    <col min="13063" max="13066" width="9.08984375" style="2"/>
    <col min="13067" max="13068" width="9.90625" style="2" bestFit="1" customWidth="1"/>
    <col min="13069" max="13317" width="9.08984375" style="2"/>
    <col min="13318" max="13318" width="10.08984375" style="2" bestFit="1" customWidth="1"/>
    <col min="13319" max="13322" width="9.08984375" style="2"/>
    <col min="13323" max="13324" width="9.90625" style="2" bestFit="1" customWidth="1"/>
    <col min="13325" max="13573" width="9.08984375" style="2"/>
    <col min="13574" max="13574" width="10.08984375" style="2" bestFit="1" customWidth="1"/>
    <col min="13575" max="13578" width="9.08984375" style="2"/>
    <col min="13579" max="13580" width="9.90625" style="2" bestFit="1" customWidth="1"/>
    <col min="13581" max="13829" width="9.08984375" style="2"/>
    <col min="13830" max="13830" width="10.08984375" style="2" bestFit="1" customWidth="1"/>
    <col min="13831" max="13834" width="9.08984375" style="2"/>
    <col min="13835" max="13836" width="9.90625" style="2" bestFit="1" customWidth="1"/>
    <col min="13837" max="14085" width="9.08984375" style="2"/>
    <col min="14086" max="14086" width="10.08984375" style="2" bestFit="1" customWidth="1"/>
    <col min="14087" max="14090" width="9.08984375" style="2"/>
    <col min="14091" max="14092" width="9.90625" style="2" bestFit="1" customWidth="1"/>
    <col min="14093" max="14341" width="9.08984375" style="2"/>
    <col min="14342" max="14342" width="10.08984375" style="2" bestFit="1" customWidth="1"/>
    <col min="14343" max="14346" width="9.08984375" style="2"/>
    <col min="14347" max="14348" width="9.90625" style="2" bestFit="1" customWidth="1"/>
    <col min="14349" max="14597" width="9.08984375" style="2"/>
    <col min="14598" max="14598" width="10.08984375" style="2" bestFit="1" customWidth="1"/>
    <col min="14599" max="14602" width="9.08984375" style="2"/>
    <col min="14603" max="14604" width="9.90625" style="2" bestFit="1" customWidth="1"/>
    <col min="14605" max="14853" width="9.08984375" style="2"/>
    <col min="14854" max="14854" width="10.08984375" style="2" bestFit="1" customWidth="1"/>
    <col min="14855" max="14858" width="9.08984375" style="2"/>
    <col min="14859" max="14860" width="9.90625" style="2" bestFit="1" customWidth="1"/>
    <col min="14861" max="15109" width="9.08984375" style="2"/>
    <col min="15110" max="15110" width="10.08984375" style="2" bestFit="1" customWidth="1"/>
    <col min="15111" max="15114" width="9.08984375" style="2"/>
    <col min="15115" max="15116" width="9.90625" style="2" bestFit="1" customWidth="1"/>
    <col min="15117" max="15365" width="9.08984375" style="2"/>
    <col min="15366" max="15366" width="10.08984375" style="2" bestFit="1" customWidth="1"/>
    <col min="15367" max="15370" width="9.08984375" style="2"/>
    <col min="15371" max="15372" width="9.90625" style="2" bestFit="1" customWidth="1"/>
    <col min="15373" max="15621" width="9.08984375" style="2"/>
    <col min="15622" max="15622" width="10.08984375" style="2" bestFit="1" customWidth="1"/>
    <col min="15623" max="15626" width="9.08984375" style="2"/>
    <col min="15627" max="15628" width="9.90625" style="2" bestFit="1" customWidth="1"/>
    <col min="15629" max="15877" width="9.08984375" style="2"/>
    <col min="15878" max="15878" width="10.08984375" style="2" bestFit="1" customWidth="1"/>
    <col min="15879" max="15882" width="9.08984375" style="2"/>
    <col min="15883" max="15884" width="9.90625" style="2" bestFit="1" customWidth="1"/>
    <col min="15885" max="16133" width="9.08984375" style="2"/>
    <col min="16134" max="16134" width="10.08984375" style="2" bestFit="1" customWidth="1"/>
    <col min="16135" max="16138" width="9.08984375" style="2"/>
    <col min="16139" max="16140" width="9.90625" style="2" bestFit="1" customWidth="1"/>
    <col min="16141" max="16384" width="9.08984375" style="2"/>
  </cols>
  <sheetData>
    <row r="1" spans="1:25" x14ac:dyDescent="0.25">
      <c r="A1" s="279" t="s">
        <v>243</v>
      </c>
      <c r="B1" s="280"/>
      <c r="C1" s="280"/>
      <c r="D1" s="280"/>
      <c r="E1" s="280"/>
      <c r="F1" s="280"/>
      <c r="G1" s="280"/>
      <c r="H1" s="280"/>
      <c r="I1" s="280"/>
      <c r="J1" s="280"/>
      <c r="K1" s="35"/>
    </row>
    <row r="2" spans="1:25" ht="15.5" x14ac:dyDescent="0.25">
      <c r="A2" s="3"/>
      <c r="B2" s="4"/>
      <c r="C2" s="281" t="s">
        <v>244</v>
      </c>
      <c r="D2" s="281"/>
      <c r="E2" s="5">
        <v>45292</v>
      </c>
      <c r="F2" s="6" t="s">
        <v>0</v>
      </c>
      <c r="G2" s="5">
        <v>45657</v>
      </c>
      <c r="H2" s="36"/>
      <c r="I2" s="36"/>
      <c r="J2" s="36"/>
      <c r="K2" s="35"/>
      <c r="X2" s="37" t="s">
        <v>445</v>
      </c>
    </row>
    <row r="3" spans="1:25" ht="13.5" customHeight="1" thickBot="1" x14ac:dyDescent="0.3">
      <c r="A3" s="284" t="s">
        <v>245</v>
      </c>
      <c r="B3" s="285"/>
      <c r="C3" s="285"/>
      <c r="D3" s="285"/>
      <c r="E3" s="285"/>
      <c r="F3" s="285"/>
      <c r="G3" s="288" t="s">
        <v>3</v>
      </c>
      <c r="H3" s="290" t="s">
        <v>246</v>
      </c>
      <c r="I3" s="290"/>
      <c r="J3" s="290"/>
      <c r="K3" s="290"/>
      <c r="L3" s="290"/>
      <c r="M3" s="290"/>
      <c r="N3" s="290"/>
      <c r="O3" s="290"/>
      <c r="P3" s="290"/>
      <c r="Q3" s="290"/>
      <c r="R3" s="290"/>
      <c r="S3" s="290"/>
      <c r="T3" s="290"/>
      <c r="U3" s="290"/>
      <c r="V3" s="290"/>
      <c r="W3" s="290"/>
      <c r="X3" s="290" t="s">
        <v>406</v>
      </c>
      <c r="Y3" s="292" t="s">
        <v>247</v>
      </c>
    </row>
    <row r="4" spans="1:25" ht="74" thickBot="1" x14ac:dyDescent="0.3">
      <c r="A4" s="286"/>
      <c r="B4" s="287"/>
      <c r="C4" s="287"/>
      <c r="D4" s="287"/>
      <c r="E4" s="287"/>
      <c r="F4" s="287"/>
      <c r="G4" s="289"/>
      <c r="H4" s="38" t="s">
        <v>248</v>
      </c>
      <c r="I4" s="38" t="s">
        <v>249</v>
      </c>
      <c r="J4" s="38" t="s">
        <v>250</v>
      </c>
      <c r="K4" s="38" t="s">
        <v>251</v>
      </c>
      <c r="L4" s="38" t="s">
        <v>252</v>
      </c>
      <c r="M4" s="38" t="s">
        <v>253</v>
      </c>
      <c r="N4" s="38" t="s">
        <v>254</v>
      </c>
      <c r="O4" s="38" t="s">
        <v>255</v>
      </c>
      <c r="P4" s="94" t="s">
        <v>403</v>
      </c>
      <c r="Q4" s="38" t="s">
        <v>256</v>
      </c>
      <c r="R4" s="38" t="s">
        <v>257</v>
      </c>
      <c r="S4" s="94" t="s">
        <v>404</v>
      </c>
      <c r="T4" s="94" t="s">
        <v>405</v>
      </c>
      <c r="U4" s="38" t="s">
        <v>258</v>
      </c>
      <c r="V4" s="38" t="s">
        <v>259</v>
      </c>
      <c r="W4" s="38" t="s">
        <v>260</v>
      </c>
      <c r="X4" s="291"/>
      <c r="Y4" s="293"/>
    </row>
    <row r="5" spans="1:25" ht="21" x14ac:dyDescent="0.25">
      <c r="A5" s="294">
        <v>1</v>
      </c>
      <c r="B5" s="295"/>
      <c r="C5" s="295"/>
      <c r="D5" s="295"/>
      <c r="E5" s="295"/>
      <c r="F5" s="295"/>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96" t="s">
        <v>261</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5">
      <c r="A7" s="299" t="s">
        <v>293</v>
      </c>
      <c r="B7" s="299"/>
      <c r="C7" s="299"/>
      <c r="D7" s="299"/>
      <c r="E7" s="299"/>
      <c r="F7" s="299"/>
      <c r="G7" s="8">
        <v>1</v>
      </c>
      <c r="H7" s="42">
        <v>48570928</v>
      </c>
      <c r="I7" s="42">
        <v>149</v>
      </c>
      <c r="J7" s="42">
        <v>0</v>
      </c>
      <c r="K7" s="42">
        <v>0</v>
      </c>
      <c r="L7" s="42">
        <v>0</v>
      </c>
      <c r="M7" s="42">
        <v>0</v>
      </c>
      <c r="N7" s="42">
        <v>526</v>
      </c>
      <c r="O7" s="42">
        <v>0</v>
      </c>
      <c r="P7" s="42">
        <v>0</v>
      </c>
      <c r="Q7" s="42">
        <v>0</v>
      </c>
      <c r="R7" s="42">
        <v>0</v>
      </c>
      <c r="S7" s="42">
        <v>0</v>
      </c>
      <c r="T7" s="42">
        <v>0</v>
      </c>
      <c r="U7" s="42">
        <v>-1445653</v>
      </c>
      <c r="V7" s="42">
        <v>-1272925</v>
      </c>
      <c r="W7" s="43">
        <f>H7+I7+J7+K7-L7+M7+N7+O7+P7+Q7+R7+U7+V7+S7+T7</f>
        <v>45853025</v>
      </c>
      <c r="X7" s="42">
        <v>0</v>
      </c>
      <c r="Y7" s="43">
        <f>W7+X7</f>
        <v>45853025</v>
      </c>
    </row>
    <row r="8" spans="1:25" x14ac:dyDescent="0.25">
      <c r="A8" s="282" t="s">
        <v>262</v>
      </c>
      <c r="B8" s="282"/>
      <c r="C8" s="282"/>
      <c r="D8" s="282"/>
      <c r="E8" s="282"/>
      <c r="F8" s="282"/>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82" t="s">
        <v>263</v>
      </c>
      <c r="B9" s="282"/>
      <c r="C9" s="282"/>
      <c r="D9" s="282"/>
      <c r="E9" s="282"/>
      <c r="F9" s="282"/>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83" t="s">
        <v>294</v>
      </c>
      <c r="B10" s="283"/>
      <c r="C10" s="283"/>
      <c r="D10" s="283"/>
      <c r="E10" s="283"/>
      <c r="F10" s="283"/>
      <c r="G10" s="9">
        <v>4</v>
      </c>
      <c r="H10" s="44">
        <f>H7+H8+H9</f>
        <v>48570928</v>
      </c>
      <c r="I10" s="44">
        <f t="shared" ref="I10:Y10" si="2">I7+I8+I9</f>
        <v>149</v>
      </c>
      <c r="J10" s="44">
        <f t="shared" si="2"/>
        <v>0</v>
      </c>
      <c r="K10" s="44">
        <f t="shared" si="2"/>
        <v>0</v>
      </c>
      <c r="L10" s="44">
        <f t="shared" si="2"/>
        <v>0</v>
      </c>
      <c r="M10" s="44">
        <f t="shared" si="2"/>
        <v>0</v>
      </c>
      <c r="N10" s="44">
        <f t="shared" si="2"/>
        <v>526</v>
      </c>
      <c r="O10" s="44">
        <f t="shared" si="2"/>
        <v>0</v>
      </c>
      <c r="P10" s="44">
        <f t="shared" si="2"/>
        <v>0</v>
      </c>
      <c r="Q10" s="44">
        <f t="shared" si="2"/>
        <v>0</v>
      </c>
      <c r="R10" s="44">
        <f t="shared" si="2"/>
        <v>0</v>
      </c>
      <c r="S10" s="44">
        <f t="shared" si="2"/>
        <v>0</v>
      </c>
      <c r="T10" s="44">
        <f t="shared" si="2"/>
        <v>0</v>
      </c>
      <c r="U10" s="44">
        <f t="shared" si="2"/>
        <v>-1445653</v>
      </c>
      <c r="V10" s="44">
        <f t="shared" si="2"/>
        <v>-1272925</v>
      </c>
      <c r="W10" s="44">
        <f t="shared" si="0"/>
        <v>45853025</v>
      </c>
      <c r="X10" s="44">
        <f t="shared" si="2"/>
        <v>0</v>
      </c>
      <c r="Y10" s="44">
        <f t="shared" si="2"/>
        <v>45853025</v>
      </c>
    </row>
    <row r="11" spans="1:25" x14ac:dyDescent="0.25">
      <c r="A11" s="282" t="s">
        <v>264</v>
      </c>
      <c r="B11" s="282"/>
      <c r="C11" s="282"/>
      <c r="D11" s="282"/>
      <c r="E11" s="282"/>
      <c r="F11" s="282"/>
      <c r="G11" s="8">
        <v>5</v>
      </c>
      <c r="H11" s="46">
        <v>0</v>
      </c>
      <c r="I11" s="46">
        <v>0</v>
      </c>
      <c r="J11" s="46">
        <v>0</v>
      </c>
      <c r="K11" s="46">
        <v>0</v>
      </c>
      <c r="L11" s="46">
        <v>0</v>
      </c>
      <c r="M11" s="46">
        <v>0</v>
      </c>
      <c r="N11" s="46">
        <v>0</v>
      </c>
      <c r="O11" s="46">
        <v>0</v>
      </c>
      <c r="P11" s="46">
        <v>0</v>
      </c>
      <c r="Q11" s="46">
        <v>0</v>
      </c>
      <c r="R11" s="46">
        <v>0</v>
      </c>
      <c r="S11" s="42">
        <v>0</v>
      </c>
      <c r="T11" s="42">
        <v>0</v>
      </c>
      <c r="U11" s="46">
        <v>0</v>
      </c>
      <c r="V11" s="42">
        <v>-1420680</v>
      </c>
      <c r="W11" s="43">
        <f t="shared" si="0"/>
        <v>-1420680</v>
      </c>
      <c r="X11" s="42">
        <v>0</v>
      </c>
      <c r="Y11" s="43">
        <f t="shared" ref="Y11:Y29" si="3">W11+X11</f>
        <v>-1420680</v>
      </c>
    </row>
    <row r="12" spans="1:25" x14ac:dyDescent="0.25">
      <c r="A12" s="282" t="s">
        <v>265</v>
      </c>
      <c r="B12" s="282"/>
      <c r="C12" s="282"/>
      <c r="D12" s="282"/>
      <c r="E12" s="282"/>
      <c r="F12" s="282"/>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82" t="s">
        <v>266</v>
      </c>
      <c r="B13" s="282"/>
      <c r="C13" s="282"/>
      <c r="D13" s="282"/>
      <c r="E13" s="282"/>
      <c r="F13" s="282"/>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82" t="s">
        <v>410</v>
      </c>
      <c r="B14" s="282"/>
      <c r="C14" s="282"/>
      <c r="D14" s="282"/>
      <c r="E14" s="282"/>
      <c r="F14" s="282"/>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82" t="s">
        <v>267</v>
      </c>
      <c r="B15" s="282"/>
      <c r="C15" s="282"/>
      <c r="D15" s="282"/>
      <c r="E15" s="282"/>
      <c r="F15" s="282"/>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82" t="s">
        <v>268</v>
      </c>
      <c r="B16" s="282"/>
      <c r="C16" s="282"/>
      <c r="D16" s="282"/>
      <c r="E16" s="282"/>
      <c r="F16" s="282"/>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82" t="s">
        <v>269</v>
      </c>
      <c r="B17" s="282"/>
      <c r="C17" s="282"/>
      <c r="D17" s="282"/>
      <c r="E17" s="282"/>
      <c r="F17" s="282"/>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82" t="s">
        <v>270</v>
      </c>
      <c r="B18" s="282"/>
      <c r="C18" s="282"/>
      <c r="D18" s="282"/>
      <c r="E18" s="282"/>
      <c r="F18" s="282"/>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82" t="s">
        <v>271</v>
      </c>
      <c r="B19" s="282"/>
      <c r="C19" s="282"/>
      <c r="D19" s="282"/>
      <c r="E19" s="282"/>
      <c r="F19" s="282"/>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5">
      <c r="A20" s="282" t="s">
        <v>272</v>
      </c>
      <c r="B20" s="282"/>
      <c r="C20" s="282"/>
      <c r="D20" s="282"/>
      <c r="E20" s="282"/>
      <c r="F20" s="282"/>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82" t="s">
        <v>411</v>
      </c>
      <c r="B21" s="282"/>
      <c r="C21" s="282"/>
      <c r="D21" s="282"/>
      <c r="E21" s="282"/>
      <c r="F21" s="282"/>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82" t="s">
        <v>412</v>
      </c>
      <c r="B22" s="282"/>
      <c r="C22" s="282"/>
      <c r="D22" s="282"/>
      <c r="E22" s="282"/>
      <c r="F22" s="282"/>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82" t="s">
        <v>413</v>
      </c>
      <c r="B23" s="282"/>
      <c r="C23" s="282"/>
      <c r="D23" s="282"/>
      <c r="E23" s="282"/>
      <c r="F23" s="282"/>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82" t="s">
        <v>273</v>
      </c>
      <c r="B24" s="282"/>
      <c r="C24" s="282"/>
      <c r="D24" s="282"/>
      <c r="E24" s="282"/>
      <c r="F24" s="282"/>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82" t="s">
        <v>414</v>
      </c>
      <c r="B25" s="282"/>
      <c r="C25" s="282"/>
      <c r="D25" s="282"/>
      <c r="E25" s="282"/>
      <c r="F25" s="282"/>
      <c r="G25" s="8">
        <v>19</v>
      </c>
      <c r="H25" s="42">
        <v>8044129</v>
      </c>
      <c r="I25" s="42">
        <v>0</v>
      </c>
      <c r="J25" s="42">
        <v>0</v>
      </c>
      <c r="K25" s="42">
        <v>0</v>
      </c>
      <c r="L25" s="42">
        <v>0</v>
      </c>
      <c r="M25" s="42">
        <v>0</v>
      </c>
      <c r="N25" s="42">
        <v>0</v>
      </c>
      <c r="O25" s="42">
        <v>0</v>
      </c>
      <c r="P25" s="42">
        <v>0</v>
      </c>
      <c r="Q25" s="42">
        <v>0</v>
      </c>
      <c r="R25" s="42">
        <v>0</v>
      </c>
      <c r="S25" s="42">
        <v>0</v>
      </c>
      <c r="T25" s="42">
        <v>0</v>
      </c>
      <c r="U25" s="42">
        <v>0</v>
      </c>
      <c r="V25" s="42">
        <v>0</v>
      </c>
      <c r="W25" s="43">
        <f t="shared" si="0"/>
        <v>8044129</v>
      </c>
      <c r="X25" s="42">
        <v>0</v>
      </c>
      <c r="Y25" s="43">
        <f t="shared" ref="Y25" si="4">W25+X25</f>
        <v>8044129</v>
      </c>
    </row>
    <row r="26" spans="1:25" x14ac:dyDescent="0.25">
      <c r="A26" s="282" t="s">
        <v>416</v>
      </c>
      <c r="B26" s="282"/>
      <c r="C26" s="282"/>
      <c r="D26" s="282"/>
      <c r="E26" s="282"/>
      <c r="F26" s="282"/>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82" t="s">
        <v>415</v>
      </c>
      <c r="B27" s="282"/>
      <c r="C27" s="282"/>
      <c r="D27" s="282"/>
      <c r="E27" s="282"/>
      <c r="F27" s="282"/>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82" t="s">
        <v>417</v>
      </c>
      <c r="B28" s="282"/>
      <c r="C28" s="282"/>
      <c r="D28" s="282"/>
      <c r="E28" s="282"/>
      <c r="F28" s="282"/>
      <c r="G28" s="8">
        <v>22</v>
      </c>
      <c r="H28" s="42">
        <v>0</v>
      </c>
      <c r="I28" s="42">
        <v>0</v>
      </c>
      <c r="J28" s="42">
        <v>0</v>
      </c>
      <c r="K28" s="42">
        <v>0</v>
      </c>
      <c r="L28" s="42">
        <v>0</v>
      </c>
      <c r="M28" s="42">
        <v>0</v>
      </c>
      <c r="N28" s="42">
        <v>-526</v>
      </c>
      <c r="O28" s="42">
        <v>0</v>
      </c>
      <c r="P28" s="42">
        <v>0</v>
      </c>
      <c r="Q28" s="42">
        <v>0</v>
      </c>
      <c r="R28" s="42">
        <v>0</v>
      </c>
      <c r="S28" s="42">
        <v>0</v>
      </c>
      <c r="T28" s="42">
        <v>0</v>
      </c>
      <c r="U28" s="42">
        <v>-1272399</v>
      </c>
      <c r="V28" s="42">
        <v>1272925</v>
      </c>
      <c r="W28" s="43">
        <f t="shared" si="0"/>
        <v>0</v>
      </c>
      <c r="X28" s="42">
        <v>0</v>
      </c>
      <c r="Y28" s="43">
        <f t="shared" si="3"/>
        <v>0</v>
      </c>
    </row>
    <row r="29" spans="1:25" x14ac:dyDescent="0.25">
      <c r="A29" s="282" t="s">
        <v>418</v>
      </c>
      <c r="B29" s="282"/>
      <c r="C29" s="282"/>
      <c r="D29" s="282"/>
      <c r="E29" s="282"/>
      <c r="F29" s="282"/>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300" t="s">
        <v>419</v>
      </c>
      <c r="B30" s="300"/>
      <c r="C30" s="300"/>
      <c r="D30" s="300"/>
      <c r="E30" s="300"/>
      <c r="F30" s="300"/>
      <c r="G30" s="10">
        <v>24</v>
      </c>
      <c r="H30" s="45">
        <f>SUM(H10:H29)</f>
        <v>56615057</v>
      </c>
      <c r="I30" s="45">
        <f t="shared" ref="I30:Y30" si="5">SUM(I10:I29)</f>
        <v>149</v>
      </c>
      <c r="J30" s="45">
        <f t="shared" si="5"/>
        <v>0</v>
      </c>
      <c r="K30" s="45">
        <f t="shared" si="5"/>
        <v>0</v>
      </c>
      <c r="L30" s="45">
        <f t="shared" si="5"/>
        <v>0</v>
      </c>
      <c r="M30" s="45">
        <f t="shared" si="5"/>
        <v>0</v>
      </c>
      <c r="N30" s="45">
        <f t="shared" si="5"/>
        <v>0</v>
      </c>
      <c r="O30" s="45">
        <f t="shared" si="5"/>
        <v>0</v>
      </c>
      <c r="P30" s="45">
        <f t="shared" si="5"/>
        <v>0</v>
      </c>
      <c r="Q30" s="45">
        <f t="shared" si="5"/>
        <v>0</v>
      </c>
      <c r="R30" s="45">
        <f t="shared" si="5"/>
        <v>0</v>
      </c>
      <c r="S30" s="45">
        <f t="shared" si="5"/>
        <v>0</v>
      </c>
      <c r="T30" s="45">
        <f t="shared" si="5"/>
        <v>0</v>
      </c>
      <c r="U30" s="45">
        <f t="shared" si="5"/>
        <v>-2718052</v>
      </c>
      <c r="V30" s="45">
        <f t="shared" si="5"/>
        <v>-1420680</v>
      </c>
      <c r="W30" s="45">
        <f t="shared" si="5"/>
        <v>52476474</v>
      </c>
      <c r="X30" s="45">
        <f t="shared" si="5"/>
        <v>0</v>
      </c>
      <c r="Y30" s="45">
        <f t="shared" si="5"/>
        <v>52476474</v>
      </c>
    </row>
    <row r="31" spans="1:25" x14ac:dyDescent="0.25">
      <c r="A31" s="301" t="s">
        <v>274</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5">
      <c r="A32" s="303" t="s">
        <v>275</v>
      </c>
      <c r="B32" s="303"/>
      <c r="C32" s="303"/>
      <c r="D32" s="303"/>
      <c r="E32" s="303"/>
      <c r="F32" s="303"/>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5">
      <c r="A33" s="303" t="s">
        <v>420</v>
      </c>
      <c r="B33" s="303"/>
      <c r="C33" s="303"/>
      <c r="D33" s="303"/>
      <c r="E33" s="303"/>
      <c r="F33" s="303"/>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-1420680</v>
      </c>
      <c r="W33" s="44">
        <f t="shared" si="7"/>
        <v>-1420680</v>
      </c>
      <c r="X33" s="44">
        <f t="shared" si="7"/>
        <v>0</v>
      </c>
      <c r="Y33" s="44">
        <f t="shared" si="7"/>
        <v>-1420680</v>
      </c>
    </row>
    <row r="34" spans="1:25" ht="30.75" customHeight="1" x14ac:dyDescent="0.25">
      <c r="A34" s="304" t="s">
        <v>421</v>
      </c>
      <c r="B34" s="304"/>
      <c r="C34" s="304"/>
      <c r="D34" s="304"/>
      <c r="E34" s="304"/>
      <c r="F34" s="304"/>
      <c r="G34" s="10">
        <v>27</v>
      </c>
      <c r="H34" s="45">
        <f>SUM(H21:H29)</f>
        <v>8044129</v>
      </c>
      <c r="I34" s="45">
        <f t="shared" ref="I34:Y34" si="8">SUM(I21:I29)</f>
        <v>0</v>
      </c>
      <c r="J34" s="45">
        <f t="shared" si="8"/>
        <v>0</v>
      </c>
      <c r="K34" s="45">
        <f t="shared" si="8"/>
        <v>0</v>
      </c>
      <c r="L34" s="45">
        <f t="shared" si="8"/>
        <v>0</v>
      </c>
      <c r="M34" s="45">
        <f t="shared" si="8"/>
        <v>0</v>
      </c>
      <c r="N34" s="45">
        <f t="shared" si="8"/>
        <v>-526</v>
      </c>
      <c r="O34" s="45">
        <f t="shared" si="8"/>
        <v>0</v>
      </c>
      <c r="P34" s="45">
        <f t="shared" si="8"/>
        <v>0</v>
      </c>
      <c r="Q34" s="45">
        <f t="shared" si="8"/>
        <v>0</v>
      </c>
      <c r="R34" s="45">
        <f t="shared" si="8"/>
        <v>0</v>
      </c>
      <c r="S34" s="45">
        <f t="shared" si="8"/>
        <v>0</v>
      </c>
      <c r="T34" s="45">
        <f t="shared" si="8"/>
        <v>0</v>
      </c>
      <c r="U34" s="45">
        <f t="shared" si="8"/>
        <v>-1272399</v>
      </c>
      <c r="V34" s="45">
        <f t="shared" si="8"/>
        <v>1272925</v>
      </c>
      <c r="W34" s="45">
        <f t="shared" si="8"/>
        <v>8044129</v>
      </c>
      <c r="X34" s="45">
        <f t="shared" si="8"/>
        <v>0</v>
      </c>
      <c r="Y34" s="45">
        <f t="shared" si="8"/>
        <v>8044129</v>
      </c>
    </row>
    <row r="35" spans="1:25" x14ac:dyDescent="0.25">
      <c r="A35" s="301" t="s">
        <v>276</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5">
      <c r="A36" s="299" t="s">
        <v>295</v>
      </c>
      <c r="B36" s="299"/>
      <c r="C36" s="299"/>
      <c r="D36" s="299"/>
      <c r="E36" s="299"/>
      <c r="F36" s="299"/>
      <c r="G36" s="8">
        <v>28</v>
      </c>
      <c r="H36" s="42">
        <f t="shared" ref="H36:U36" si="9">+H30</f>
        <v>56615057</v>
      </c>
      <c r="I36" s="42">
        <f t="shared" si="9"/>
        <v>149</v>
      </c>
      <c r="J36" s="42">
        <f t="shared" si="9"/>
        <v>0</v>
      </c>
      <c r="K36" s="42">
        <f t="shared" si="9"/>
        <v>0</v>
      </c>
      <c r="L36" s="42">
        <f t="shared" si="9"/>
        <v>0</v>
      </c>
      <c r="M36" s="42">
        <f t="shared" si="9"/>
        <v>0</v>
      </c>
      <c r="N36" s="42">
        <f t="shared" si="9"/>
        <v>0</v>
      </c>
      <c r="O36" s="42">
        <f t="shared" si="9"/>
        <v>0</v>
      </c>
      <c r="P36" s="42">
        <f t="shared" si="9"/>
        <v>0</v>
      </c>
      <c r="Q36" s="42">
        <f t="shared" si="9"/>
        <v>0</v>
      </c>
      <c r="R36" s="42">
        <f t="shared" si="9"/>
        <v>0</v>
      </c>
      <c r="S36" s="42">
        <f t="shared" si="9"/>
        <v>0</v>
      </c>
      <c r="T36" s="42">
        <f t="shared" si="9"/>
        <v>0</v>
      </c>
      <c r="U36" s="42">
        <f t="shared" si="9"/>
        <v>-2718052</v>
      </c>
      <c r="V36" s="42">
        <f>+V30</f>
        <v>-1420680</v>
      </c>
      <c r="W36" s="43">
        <f>H36+I36+J36+K36-L36+M36+N36+O36+P36+Q36+R36+U36+V36+S36+T36</f>
        <v>52476474</v>
      </c>
      <c r="X36" s="42">
        <v>0</v>
      </c>
      <c r="Y36" s="43">
        <f t="shared" ref="Y36:Y38" si="10">W36+X36</f>
        <v>52476474</v>
      </c>
    </row>
    <row r="37" spans="1:25" x14ac:dyDescent="0.25">
      <c r="A37" s="282" t="s">
        <v>262</v>
      </c>
      <c r="B37" s="282"/>
      <c r="C37" s="282"/>
      <c r="D37" s="282"/>
      <c r="E37" s="282"/>
      <c r="F37" s="282"/>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x14ac:dyDescent="0.25">
      <c r="A38" s="282" t="s">
        <v>263</v>
      </c>
      <c r="B38" s="282"/>
      <c r="C38" s="282"/>
      <c r="D38" s="282"/>
      <c r="E38" s="282"/>
      <c r="F38" s="282"/>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x14ac:dyDescent="0.25">
      <c r="A39" s="283" t="s">
        <v>422</v>
      </c>
      <c r="B39" s="283"/>
      <c r="C39" s="283"/>
      <c r="D39" s="283"/>
      <c r="E39" s="283"/>
      <c r="F39" s="283"/>
      <c r="G39" s="9">
        <v>31</v>
      </c>
      <c r="H39" s="44">
        <f>H36+H37+H38</f>
        <v>56615057</v>
      </c>
      <c r="I39" s="44">
        <f t="shared" ref="I39:Y39" si="12">I36+I37+I38</f>
        <v>149</v>
      </c>
      <c r="J39" s="44">
        <f t="shared" si="12"/>
        <v>0</v>
      </c>
      <c r="K39" s="44">
        <f t="shared" si="12"/>
        <v>0</v>
      </c>
      <c r="L39" s="44">
        <f t="shared" si="12"/>
        <v>0</v>
      </c>
      <c r="M39" s="44">
        <f t="shared" si="12"/>
        <v>0</v>
      </c>
      <c r="N39" s="44">
        <f t="shared" si="12"/>
        <v>0</v>
      </c>
      <c r="O39" s="44">
        <f t="shared" si="12"/>
        <v>0</v>
      </c>
      <c r="P39" s="44">
        <f t="shared" si="12"/>
        <v>0</v>
      </c>
      <c r="Q39" s="44">
        <f t="shared" si="12"/>
        <v>0</v>
      </c>
      <c r="R39" s="44">
        <f t="shared" si="12"/>
        <v>0</v>
      </c>
      <c r="S39" s="44">
        <f t="shared" si="12"/>
        <v>0</v>
      </c>
      <c r="T39" s="44">
        <f t="shared" si="12"/>
        <v>0</v>
      </c>
      <c r="U39" s="44">
        <f t="shared" si="12"/>
        <v>-2718052</v>
      </c>
      <c r="V39" s="44">
        <f t="shared" si="12"/>
        <v>-1420680</v>
      </c>
      <c r="W39" s="44">
        <f t="shared" si="12"/>
        <v>52476474</v>
      </c>
      <c r="X39" s="44">
        <f t="shared" si="12"/>
        <v>0</v>
      </c>
      <c r="Y39" s="44">
        <f t="shared" si="12"/>
        <v>52476474</v>
      </c>
    </row>
    <row r="40" spans="1:25" x14ac:dyDescent="0.25">
      <c r="A40" s="282" t="s">
        <v>264</v>
      </c>
      <c r="B40" s="282"/>
      <c r="C40" s="282"/>
      <c r="D40" s="282"/>
      <c r="E40" s="282"/>
      <c r="F40" s="282"/>
      <c r="G40" s="8">
        <v>32</v>
      </c>
      <c r="H40" s="46">
        <v>0</v>
      </c>
      <c r="I40" s="46">
        <v>0</v>
      </c>
      <c r="J40" s="46">
        <v>0</v>
      </c>
      <c r="K40" s="46">
        <v>0</v>
      </c>
      <c r="L40" s="46">
        <v>0</v>
      </c>
      <c r="M40" s="46">
        <v>0</v>
      </c>
      <c r="N40" s="46">
        <v>0</v>
      </c>
      <c r="O40" s="46">
        <v>0</v>
      </c>
      <c r="P40" s="46">
        <v>0</v>
      </c>
      <c r="Q40" s="46">
        <v>0</v>
      </c>
      <c r="R40" s="46">
        <v>0</v>
      </c>
      <c r="S40" s="42">
        <v>0</v>
      </c>
      <c r="T40" s="42">
        <v>0</v>
      </c>
      <c r="U40" s="46">
        <v>0</v>
      </c>
      <c r="V40" s="42">
        <f>+[1]RDG!J66</f>
        <v>-2318586</v>
      </c>
      <c r="W40" s="43">
        <f t="shared" si="11"/>
        <v>-2318586</v>
      </c>
      <c r="X40" s="42">
        <v>0</v>
      </c>
      <c r="Y40" s="43">
        <f t="shared" ref="Y40:Y58" si="13">W40+X40</f>
        <v>-2318586</v>
      </c>
    </row>
    <row r="41" spans="1:25" x14ac:dyDescent="0.25">
      <c r="A41" s="282" t="s">
        <v>265</v>
      </c>
      <c r="B41" s="282"/>
      <c r="C41" s="282"/>
      <c r="D41" s="282"/>
      <c r="E41" s="282"/>
      <c r="F41" s="282"/>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1"/>
        <v>0</v>
      </c>
      <c r="X41" s="42">
        <v>0</v>
      </c>
      <c r="Y41" s="43">
        <f t="shared" si="13"/>
        <v>0</v>
      </c>
    </row>
    <row r="42" spans="1:25" ht="27" customHeight="1" x14ac:dyDescent="0.25">
      <c r="A42" s="282" t="s">
        <v>277</v>
      </c>
      <c r="B42" s="282"/>
      <c r="C42" s="282"/>
      <c r="D42" s="282"/>
      <c r="E42" s="282"/>
      <c r="F42" s="282"/>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1"/>
        <v>0</v>
      </c>
      <c r="X42" s="42">
        <v>0</v>
      </c>
      <c r="Y42" s="43">
        <f t="shared" si="13"/>
        <v>0</v>
      </c>
    </row>
    <row r="43" spans="1:25" ht="37.5" customHeight="1" x14ac:dyDescent="0.25">
      <c r="A43" s="282" t="s">
        <v>410</v>
      </c>
      <c r="B43" s="282"/>
      <c r="C43" s="282"/>
      <c r="D43" s="282"/>
      <c r="E43" s="282"/>
      <c r="F43" s="282"/>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1"/>
        <v>0</v>
      </c>
      <c r="X43" s="42">
        <v>0</v>
      </c>
      <c r="Y43" s="43">
        <f t="shared" si="13"/>
        <v>0</v>
      </c>
    </row>
    <row r="44" spans="1:25" ht="21" customHeight="1" x14ac:dyDescent="0.25">
      <c r="A44" s="282" t="s">
        <v>267</v>
      </c>
      <c r="B44" s="282"/>
      <c r="C44" s="282"/>
      <c r="D44" s="282"/>
      <c r="E44" s="282"/>
      <c r="F44" s="282"/>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x14ac:dyDescent="0.25">
      <c r="A45" s="282" t="s">
        <v>268</v>
      </c>
      <c r="B45" s="282"/>
      <c r="C45" s="282"/>
      <c r="D45" s="282"/>
      <c r="E45" s="282"/>
      <c r="F45" s="282"/>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1"/>
        <v>0</v>
      </c>
      <c r="X45" s="42">
        <v>0</v>
      </c>
      <c r="Y45" s="43">
        <f t="shared" si="13"/>
        <v>0</v>
      </c>
    </row>
    <row r="46" spans="1:25" ht="21" customHeight="1" x14ac:dyDescent="0.25">
      <c r="A46" s="282" t="s">
        <v>278</v>
      </c>
      <c r="B46" s="282"/>
      <c r="C46" s="282"/>
      <c r="D46" s="282"/>
      <c r="E46" s="282"/>
      <c r="F46" s="282"/>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x14ac:dyDescent="0.25">
      <c r="A47" s="282" t="s">
        <v>270</v>
      </c>
      <c r="B47" s="282"/>
      <c r="C47" s="282"/>
      <c r="D47" s="282"/>
      <c r="E47" s="282"/>
      <c r="F47" s="282"/>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x14ac:dyDescent="0.25">
      <c r="A48" s="282" t="s">
        <v>271</v>
      </c>
      <c r="B48" s="282"/>
      <c r="C48" s="282"/>
      <c r="D48" s="282"/>
      <c r="E48" s="282"/>
      <c r="F48" s="282"/>
      <c r="G48" s="8">
        <v>40</v>
      </c>
      <c r="H48" s="42">
        <v>1334639</v>
      </c>
      <c r="I48" s="42">
        <v>0</v>
      </c>
      <c r="J48" s="42">
        <v>0</v>
      </c>
      <c r="K48" s="42">
        <v>0</v>
      </c>
      <c r="L48" s="42">
        <v>0</v>
      </c>
      <c r="M48" s="42">
        <v>0</v>
      </c>
      <c r="N48" s="42">
        <v>0</v>
      </c>
      <c r="O48" s="42">
        <v>0</v>
      </c>
      <c r="P48" s="42">
        <v>0</v>
      </c>
      <c r="Q48" s="42">
        <v>0</v>
      </c>
      <c r="R48" s="42">
        <v>0</v>
      </c>
      <c r="S48" s="42">
        <v>0</v>
      </c>
      <c r="T48" s="42">
        <v>0</v>
      </c>
      <c r="U48" s="42">
        <v>0</v>
      </c>
      <c r="V48" s="42">
        <v>0</v>
      </c>
      <c r="W48" s="43">
        <f t="shared" si="11"/>
        <v>1334639</v>
      </c>
      <c r="X48" s="42">
        <v>0</v>
      </c>
      <c r="Y48" s="43">
        <f t="shared" si="13"/>
        <v>1334639</v>
      </c>
    </row>
    <row r="49" spans="1:25" x14ac:dyDescent="0.25">
      <c r="A49" s="282" t="s">
        <v>272</v>
      </c>
      <c r="B49" s="282"/>
      <c r="C49" s="282"/>
      <c r="D49" s="282"/>
      <c r="E49" s="282"/>
      <c r="F49" s="282"/>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1"/>
        <v>0</v>
      </c>
      <c r="X49" s="42">
        <v>0</v>
      </c>
      <c r="Y49" s="43">
        <f t="shared" si="13"/>
        <v>0</v>
      </c>
    </row>
    <row r="50" spans="1:25" ht="24" customHeight="1" x14ac:dyDescent="0.25">
      <c r="A50" s="282" t="s">
        <v>411</v>
      </c>
      <c r="B50" s="282"/>
      <c r="C50" s="282"/>
      <c r="D50" s="282"/>
      <c r="E50" s="282"/>
      <c r="F50" s="282"/>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1"/>
        <v>0</v>
      </c>
      <c r="X50" s="42">
        <v>0</v>
      </c>
      <c r="Y50" s="43">
        <f t="shared" si="13"/>
        <v>0</v>
      </c>
    </row>
    <row r="51" spans="1:25" ht="26.25" customHeight="1" x14ac:dyDescent="0.25">
      <c r="A51" s="282" t="s">
        <v>412</v>
      </c>
      <c r="B51" s="282"/>
      <c r="C51" s="282"/>
      <c r="D51" s="282"/>
      <c r="E51" s="282"/>
      <c r="F51" s="282"/>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x14ac:dyDescent="0.25">
      <c r="A52" s="282" t="s">
        <v>413</v>
      </c>
      <c r="B52" s="282"/>
      <c r="C52" s="282"/>
      <c r="D52" s="282"/>
      <c r="E52" s="282"/>
      <c r="F52" s="282"/>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x14ac:dyDescent="0.25">
      <c r="A53" s="282" t="s">
        <v>273</v>
      </c>
      <c r="B53" s="282"/>
      <c r="C53" s="282"/>
      <c r="D53" s="282"/>
      <c r="E53" s="282"/>
      <c r="F53" s="282"/>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1"/>
        <v>0</v>
      </c>
      <c r="X53" s="42">
        <v>0</v>
      </c>
      <c r="Y53" s="43">
        <f t="shared" si="13"/>
        <v>0</v>
      </c>
    </row>
    <row r="54" spans="1:25" x14ac:dyDescent="0.25">
      <c r="A54" s="282" t="s">
        <v>414</v>
      </c>
      <c r="B54" s="282"/>
      <c r="C54" s="282"/>
      <c r="D54" s="282"/>
      <c r="E54" s="282"/>
      <c r="F54" s="282"/>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x14ac:dyDescent="0.25">
      <c r="A55" s="282" t="s">
        <v>423</v>
      </c>
      <c r="B55" s="282"/>
      <c r="C55" s="282"/>
      <c r="D55" s="282"/>
      <c r="E55" s="282"/>
      <c r="F55" s="282"/>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1"/>
        <v>0</v>
      </c>
      <c r="X55" s="42">
        <v>0</v>
      </c>
      <c r="Y55" s="43">
        <f t="shared" si="13"/>
        <v>0</v>
      </c>
    </row>
    <row r="56" spans="1:25" x14ac:dyDescent="0.25">
      <c r="A56" s="282" t="s">
        <v>415</v>
      </c>
      <c r="B56" s="282"/>
      <c r="C56" s="282"/>
      <c r="D56" s="282"/>
      <c r="E56" s="282"/>
      <c r="F56" s="282"/>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1"/>
        <v>0</v>
      </c>
      <c r="X56" s="42">
        <v>0</v>
      </c>
      <c r="Y56" s="43">
        <f t="shared" si="13"/>
        <v>0</v>
      </c>
    </row>
    <row r="57" spans="1:25" x14ac:dyDescent="0.25">
      <c r="A57" s="282" t="s">
        <v>424</v>
      </c>
      <c r="B57" s="282"/>
      <c r="C57" s="282"/>
      <c r="D57" s="282"/>
      <c r="E57" s="282"/>
      <c r="F57" s="282"/>
      <c r="G57" s="8">
        <v>49</v>
      </c>
      <c r="H57" s="42">
        <v>0</v>
      </c>
      <c r="I57" s="42">
        <v>0</v>
      </c>
      <c r="J57" s="42">
        <v>0</v>
      </c>
      <c r="K57" s="42">
        <v>0</v>
      </c>
      <c r="L57" s="42">
        <v>0</v>
      </c>
      <c r="M57" s="42">
        <v>0</v>
      </c>
      <c r="N57" s="42">
        <v>0</v>
      </c>
      <c r="O57" s="42">
        <v>0</v>
      </c>
      <c r="P57" s="42">
        <v>0</v>
      </c>
      <c r="Q57" s="42">
        <v>0</v>
      </c>
      <c r="R57" s="42">
        <v>0</v>
      </c>
      <c r="S57" s="42">
        <v>0</v>
      </c>
      <c r="T57" s="42">
        <v>0</v>
      </c>
      <c r="U57" s="42">
        <f>-V57</f>
        <v>-1420680</v>
      </c>
      <c r="V57" s="42">
        <f>-V39</f>
        <v>1420680</v>
      </c>
      <c r="W57" s="43">
        <f t="shared" si="11"/>
        <v>0</v>
      </c>
      <c r="X57" s="42">
        <v>0</v>
      </c>
      <c r="Y57" s="43">
        <f t="shared" si="13"/>
        <v>0</v>
      </c>
    </row>
    <row r="58" spans="1:25" x14ac:dyDescent="0.25">
      <c r="A58" s="282" t="s">
        <v>418</v>
      </c>
      <c r="B58" s="282"/>
      <c r="C58" s="282"/>
      <c r="D58" s="282"/>
      <c r="E58" s="282"/>
      <c r="F58" s="282"/>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x14ac:dyDescent="0.25">
      <c r="A59" s="300" t="s">
        <v>425</v>
      </c>
      <c r="B59" s="300"/>
      <c r="C59" s="300"/>
      <c r="D59" s="300"/>
      <c r="E59" s="300"/>
      <c r="F59" s="300"/>
      <c r="G59" s="10">
        <v>51</v>
      </c>
      <c r="H59" s="45">
        <f>SUM(H39:H58)</f>
        <v>57949696</v>
      </c>
      <c r="I59" s="45">
        <f t="shared" ref="I59:Y59" si="14">SUM(I39:I58)</f>
        <v>149</v>
      </c>
      <c r="J59" s="45">
        <f t="shared" si="14"/>
        <v>0</v>
      </c>
      <c r="K59" s="45">
        <f t="shared" si="14"/>
        <v>0</v>
      </c>
      <c r="L59" s="45">
        <f t="shared" si="14"/>
        <v>0</v>
      </c>
      <c r="M59" s="45">
        <f t="shared" si="14"/>
        <v>0</v>
      </c>
      <c r="N59" s="45">
        <f t="shared" si="14"/>
        <v>0</v>
      </c>
      <c r="O59" s="45">
        <f t="shared" si="14"/>
        <v>0</v>
      </c>
      <c r="P59" s="45">
        <f t="shared" si="14"/>
        <v>0</v>
      </c>
      <c r="Q59" s="45">
        <f t="shared" si="14"/>
        <v>0</v>
      </c>
      <c r="R59" s="45">
        <f t="shared" si="14"/>
        <v>0</v>
      </c>
      <c r="S59" s="45">
        <f t="shared" si="14"/>
        <v>0</v>
      </c>
      <c r="T59" s="45">
        <f t="shared" si="14"/>
        <v>0</v>
      </c>
      <c r="U59" s="45">
        <f t="shared" si="14"/>
        <v>-4138732</v>
      </c>
      <c r="V59" s="45">
        <f t="shared" si="14"/>
        <v>-2318586</v>
      </c>
      <c r="W59" s="45">
        <f t="shared" si="14"/>
        <v>51492527</v>
      </c>
      <c r="X59" s="45">
        <f t="shared" si="14"/>
        <v>0</v>
      </c>
      <c r="Y59" s="45">
        <f t="shared" si="14"/>
        <v>51492527</v>
      </c>
    </row>
    <row r="60" spans="1:25" x14ac:dyDescent="0.25">
      <c r="A60" s="301" t="s">
        <v>274</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5">
      <c r="A61" s="303" t="s">
        <v>426</v>
      </c>
      <c r="B61" s="303"/>
      <c r="C61" s="303"/>
      <c r="D61" s="303"/>
      <c r="E61" s="303"/>
      <c r="F61" s="303"/>
      <c r="G61" s="9">
        <v>52</v>
      </c>
      <c r="H61" s="44">
        <f>SUM(H41:H49)</f>
        <v>1334639</v>
      </c>
      <c r="I61" s="44">
        <f t="shared" ref="I61:Y61" si="15">SUM(I41:I49)</f>
        <v>0</v>
      </c>
      <c r="J61" s="44">
        <f t="shared" si="15"/>
        <v>0</v>
      </c>
      <c r="K61" s="44">
        <f t="shared" si="15"/>
        <v>0</v>
      </c>
      <c r="L61" s="44">
        <f t="shared" si="15"/>
        <v>0</v>
      </c>
      <c r="M61" s="44">
        <f t="shared" si="15"/>
        <v>0</v>
      </c>
      <c r="N61" s="44">
        <f t="shared" si="15"/>
        <v>0</v>
      </c>
      <c r="O61" s="44">
        <f t="shared" si="15"/>
        <v>0</v>
      </c>
      <c r="P61" s="44">
        <f t="shared" si="15"/>
        <v>0</v>
      </c>
      <c r="Q61" s="44">
        <f t="shared" si="15"/>
        <v>0</v>
      </c>
      <c r="R61" s="44">
        <f t="shared" si="15"/>
        <v>0</v>
      </c>
      <c r="S61" s="44">
        <f t="shared" si="15"/>
        <v>0</v>
      </c>
      <c r="T61" s="44">
        <f t="shared" si="15"/>
        <v>0</v>
      </c>
      <c r="U61" s="44">
        <f t="shared" si="15"/>
        <v>0</v>
      </c>
      <c r="V61" s="44">
        <f t="shared" si="15"/>
        <v>0</v>
      </c>
      <c r="W61" s="44">
        <f t="shared" si="15"/>
        <v>1334639</v>
      </c>
      <c r="X61" s="44">
        <f t="shared" si="15"/>
        <v>0</v>
      </c>
      <c r="Y61" s="44">
        <f t="shared" si="15"/>
        <v>1334639</v>
      </c>
    </row>
    <row r="62" spans="1:25" ht="27.75" customHeight="1" x14ac:dyDescent="0.25">
      <c r="A62" s="303" t="s">
        <v>427</v>
      </c>
      <c r="B62" s="303"/>
      <c r="C62" s="303"/>
      <c r="D62" s="303"/>
      <c r="E62" s="303"/>
      <c r="F62" s="303"/>
      <c r="G62" s="9">
        <v>53</v>
      </c>
      <c r="H62" s="44">
        <f>H40+H61</f>
        <v>1334639</v>
      </c>
      <c r="I62" s="44">
        <f t="shared" ref="I62:Y62" si="16">I40+I61</f>
        <v>0</v>
      </c>
      <c r="J62" s="44">
        <f t="shared" si="16"/>
        <v>0</v>
      </c>
      <c r="K62" s="44">
        <f t="shared" si="16"/>
        <v>0</v>
      </c>
      <c r="L62" s="44">
        <f t="shared" si="16"/>
        <v>0</v>
      </c>
      <c r="M62" s="44">
        <f t="shared" si="16"/>
        <v>0</v>
      </c>
      <c r="N62" s="44">
        <f t="shared" si="16"/>
        <v>0</v>
      </c>
      <c r="O62" s="44">
        <f t="shared" si="16"/>
        <v>0</v>
      </c>
      <c r="P62" s="44">
        <f t="shared" si="16"/>
        <v>0</v>
      </c>
      <c r="Q62" s="44">
        <f t="shared" si="16"/>
        <v>0</v>
      </c>
      <c r="R62" s="44">
        <f t="shared" si="16"/>
        <v>0</v>
      </c>
      <c r="S62" s="44">
        <f t="shared" si="16"/>
        <v>0</v>
      </c>
      <c r="T62" s="44">
        <f t="shared" si="16"/>
        <v>0</v>
      </c>
      <c r="U62" s="44">
        <f t="shared" si="16"/>
        <v>0</v>
      </c>
      <c r="V62" s="44">
        <f t="shared" si="16"/>
        <v>-2318586</v>
      </c>
      <c r="W62" s="44">
        <f t="shared" si="16"/>
        <v>-983947</v>
      </c>
      <c r="X62" s="44">
        <f t="shared" si="16"/>
        <v>0</v>
      </c>
      <c r="Y62" s="44">
        <f t="shared" si="16"/>
        <v>-983947</v>
      </c>
    </row>
    <row r="63" spans="1:25" ht="29.25" customHeight="1" x14ac:dyDescent="0.25">
      <c r="A63" s="304" t="s">
        <v>428</v>
      </c>
      <c r="B63" s="304"/>
      <c r="C63" s="304"/>
      <c r="D63" s="304"/>
      <c r="E63" s="304"/>
      <c r="F63" s="304"/>
      <c r="G63" s="10">
        <v>54</v>
      </c>
      <c r="H63" s="45">
        <f>SUM(H50:H58)</f>
        <v>0</v>
      </c>
      <c r="I63" s="45">
        <f t="shared" ref="I63:Y63" si="17">SUM(I50:I58)</f>
        <v>0</v>
      </c>
      <c r="J63" s="45">
        <f t="shared" si="17"/>
        <v>0</v>
      </c>
      <c r="K63" s="45">
        <f t="shared" si="17"/>
        <v>0</v>
      </c>
      <c r="L63" s="45">
        <f t="shared" si="17"/>
        <v>0</v>
      </c>
      <c r="M63" s="45">
        <f t="shared" si="17"/>
        <v>0</v>
      </c>
      <c r="N63" s="45">
        <f t="shared" si="17"/>
        <v>0</v>
      </c>
      <c r="O63" s="45">
        <f t="shared" si="17"/>
        <v>0</v>
      </c>
      <c r="P63" s="45">
        <f t="shared" si="17"/>
        <v>0</v>
      </c>
      <c r="Q63" s="45">
        <f t="shared" si="17"/>
        <v>0</v>
      </c>
      <c r="R63" s="45">
        <f t="shared" si="17"/>
        <v>0</v>
      </c>
      <c r="S63" s="45">
        <f t="shared" si="17"/>
        <v>0</v>
      </c>
      <c r="T63" s="45">
        <f t="shared" si="17"/>
        <v>0</v>
      </c>
      <c r="U63" s="45">
        <f t="shared" si="17"/>
        <v>-1420680</v>
      </c>
      <c r="V63" s="45">
        <f t="shared" si="17"/>
        <v>1420680</v>
      </c>
      <c r="W63" s="45">
        <f t="shared" si="17"/>
        <v>0</v>
      </c>
      <c r="X63" s="45">
        <f t="shared" si="17"/>
        <v>0</v>
      </c>
      <c r="Y63" s="45">
        <f t="shared" si="17"/>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6"/>
  <sheetViews>
    <sheetView zoomScaleNormal="100" workbookViewId="0">
      <selection activeCell="A16" sqref="A16"/>
    </sheetView>
  </sheetViews>
  <sheetFormatPr defaultColWidth="8.90625" defaultRowHeight="11.5" x14ac:dyDescent="0.25"/>
  <cols>
    <col min="1" max="1" width="67.81640625" style="99" customWidth="1"/>
    <col min="2" max="2" width="13.6328125" style="99" customWidth="1"/>
    <col min="3" max="3" width="13.08984375" style="99" customWidth="1"/>
    <col min="4" max="4" width="15.36328125" style="99" customWidth="1"/>
    <col min="5" max="5" width="8.90625" style="99"/>
    <col min="6" max="6" width="9.54296875" style="99" bestFit="1" customWidth="1"/>
    <col min="7" max="16384" width="8.90625" style="99"/>
  </cols>
  <sheetData>
    <row r="1" spans="1:4" x14ac:dyDescent="0.25">
      <c r="A1" s="98" t="s">
        <v>464</v>
      </c>
    </row>
    <row r="2" spans="1:4" x14ac:dyDescent="0.25">
      <c r="A2" s="99" t="s">
        <v>465</v>
      </c>
    </row>
    <row r="3" spans="1:4" x14ac:dyDescent="0.25">
      <c r="A3" s="99" t="s">
        <v>466</v>
      </c>
    </row>
    <row r="4" spans="1:4" x14ac:dyDescent="0.25">
      <c r="A4" s="99" t="s">
        <v>467</v>
      </c>
    </row>
    <row r="8" spans="1:4" x14ac:dyDescent="0.25">
      <c r="A8" s="100" t="s">
        <v>554</v>
      </c>
      <c r="B8" s="101"/>
      <c r="C8" s="101"/>
      <c r="D8" s="101"/>
    </row>
    <row r="9" spans="1:4" x14ac:dyDescent="0.25">
      <c r="A9" s="102"/>
      <c r="B9" s="101"/>
      <c r="C9" s="101"/>
      <c r="D9" s="101"/>
    </row>
    <row r="10" spans="1:4" x14ac:dyDescent="0.25">
      <c r="A10" s="103"/>
      <c r="B10" s="101"/>
      <c r="C10" s="101"/>
      <c r="D10" s="101"/>
    </row>
    <row r="11" spans="1:4" ht="46" x14ac:dyDescent="0.25">
      <c r="A11" s="103" t="s">
        <v>555</v>
      </c>
      <c r="B11" s="101"/>
      <c r="C11" s="101"/>
      <c r="D11" s="101"/>
    </row>
    <row r="12" spans="1:4" x14ac:dyDescent="0.25">
      <c r="A12" s="103"/>
      <c r="B12" s="101"/>
      <c r="C12" s="101"/>
      <c r="D12" s="101"/>
    </row>
    <row r="13" spans="1:4" ht="57.5" x14ac:dyDescent="0.25">
      <c r="A13" s="103" t="s">
        <v>556</v>
      </c>
      <c r="B13" s="101"/>
      <c r="C13" s="101"/>
      <c r="D13" s="101"/>
    </row>
    <row r="14" spans="1:4" x14ac:dyDescent="0.25">
      <c r="A14" s="103"/>
      <c r="B14" s="101"/>
      <c r="C14" s="101"/>
      <c r="D14" s="101"/>
    </row>
    <row r="15" spans="1:4" x14ac:dyDescent="0.25">
      <c r="A15" s="104" t="s">
        <v>468</v>
      </c>
      <c r="B15" s="101"/>
      <c r="C15" s="101"/>
      <c r="D15" s="101"/>
    </row>
    <row r="16" spans="1:4" x14ac:dyDescent="0.25">
      <c r="A16" s="103"/>
      <c r="B16" s="101"/>
      <c r="C16" s="101"/>
      <c r="D16" s="101"/>
    </row>
    <row r="17" spans="1:4" x14ac:dyDescent="0.25">
      <c r="A17" s="103" t="s">
        <v>469</v>
      </c>
      <c r="B17" s="101"/>
      <c r="C17" s="101"/>
      <c r="D17" s="101"/>
    </row>
    <row r="18" spans="1:4" x14ac:dyDescent="0.25">
      <c r="A18" s="103" t="s">
        <v>557</v>
      </c>
      <c r="B18" s="101"/>
      <c r="C18" s="101"/>
      <c r="D18" s="101"/>
    </row>
    <row r="19" spans="1:4" x14ac:dyDescent="0.25">
      <c r="A19" s="103" t="s">
        <v>558</v>
      </c>
      <c r="B19" s="101"/>
      <c r="C19" s="101"/>
      <c r="D19" s="101"/>
    </row>
    <row r="20" spans="1:4" x14ac:dyDescent="0.25">
      <c r="A20" s="103"/>
      <c r="B20" s="101"/>
      <c r="C20" s="101"/>
      <c r="D20" s="101"/>
    </row>
    <row r="21" spans="1:4" x14ac:dyDescent="0.25">
      <c r="A21" s="103" t="s">
        <v>470</v>
      </c>
      <c r="B21" s="101"/>
      <c r="C21" s="101"/>
      <c r="D21" s="101"/>
    </row>
    <row r="22" spans="1:4" x14ac:dyDescent="0.25">
      <c r="A22" s="103" t="s">
        <v>471</v>
      </c>
      <c r="B22" s="101"/>
      <c r="C22" s="101"/>
      <c r="D22" s="101"/>
    </row>
    <row r="23" spans="1:4" x14ac:dyDescent="0.25">
      <c r="A23" s="103" t="s">
        <v>472</v>
      </c>
      <c r="B23" s="101"/>
      <c r="C23" s="101"/>
      <c r="D23" s="101"/>
    </row>
    <row r="24" spans="1:4" x14ac:dyDescent="0.25">
      <c r="A24" s="103" t="s">
        <v>473</v>
      </c>
      <c r="B24" s="101"/>
      <c r="C24" s="101"/>
      <c r="D24" s="101"/>
    </row>
    <row r="25" spans="1:4" x14ac:dyDescent="0.25">
      <c r="A25" s="103" t="s">
        <v>559</v>
      </c>
      <c r="B25" s="101"/>
      <c r="C25" s="101"/>
      <c r="D25" s="101"/>
    </row>
    <row r="26" spans="1:4" x14ac:dyDescent="0.25">
      <c r="A26" s="103"/>
      <c r="B26" s="101"/>
      <c r="C26" s="101"/>
      <c r="D26" s="101"/>
    </row>
    <row r="27" spans="1:4" x14ac:dyDescent="0.25">
      <c r="A27" s="103"/>
      <c r="B27" s="101"/>
      <c r="C27" s="101"/>
      <c r="D27" s="101"/>
    </row>
    <row r="28" spans="1:4" x14ac:dyDescent="0.25">
      <c r="A28" s="104" t="s">
        <v>474</v>
      </c>
      <c r="B28" s="101"/>
      <c r="C28" s="101"/>
      <c r="D28" s="101"/>
    </row>
    <row r="29" spans="1:4" x14ac:dyDescent="0.25">
      <c r="A29" s="103"/>
      <c r="B29" s="101"/>
      <c r="C29" s="101"/>
      <c r="D29" s="101"/>
    </row>
    <row r="30" spans="1:4" x14ac:dyDescent="0.25">
      <c r="A30" s="103" t="s">
        <v>475</v>
      </c>
      <c r="B30" s="101"/>
      <c r="C30" s="101"/>
      <c r="D30" s="101"/>
    </row>
    <row r="31" spans="1:4" ht="12" thickBot="1" x14ac:dyDescent="0.3">
      <c r="A31" s="103"/>
      <c r="B31" s="101"/>
      <c r="C31" s="101"/>
      <c r="D31" s="101"/>
    </row>
    <row r="32" spans="1:4" ht="12" thickBot="1" x14ac:dyDescent="0.3">
      <c r="A32" s="105"/>
      <c r="B32" s="106">
        <v>45291</v>
      </c>
      <c r="C32" s="106">
        <v>45657</v>
      </c>
      <c r="D32" s="101"/>
    </row>
    <row r="33" spans="1:8" ht="12" thickBot="1" x14ac:dyDescent="0.3">
      <c r="A33" s="107" t="s">
        <v>476</v>
      </c>
      <c r="B33" s="108">
        <v>0.77780000000000005</v>
      </c>
      <c r="C33" s="108">
        <v>0.77780000000000005</v>
      </c>
      <c r="D33" s="101"/>
    </row>
    <row r="34" spans="1:8" ht="12" thickBot="1" x14ac:dyDescent="0.3">
      <c r="A34" s="109" t="s">
        <v>447</v>
      </c>
      <c r="B34" s="108">
        <v>0.2</v>
      </c>
      <c r="C34" s="108">
        <v>0.2</v>
      </c>
      <c r="D34" s="101"/>
    </row>
    <row r="35" spans="1:8" ht="12" thickBot="1" x14ac:dyDescent="0.3">
      <c r="A35" s="109" t="s">
        <v>477</v>
      </c>
      <c r="B35" s="108">
        <v>2.2200000000000001E-2</v>
      </c>
      <c r="C35" s="108">
        <v>2.2200000000000001E-2</v>
      </c>
      <c r="D35" s="101"/>
    </row>
    <row r="36" spans="1:8" ht="12" thickBot="1" x14ac:dyDescent="0.3">
      <c r="A36" s="110" t="s">
        <v>478</v>
      </c>
      <c r="B36" s="111">
        <v>1</v>
      </c>
      <c r="C36" s="111">
        <v>1</v>
      </c>
      <c r="D36" s="101"/>
    </row>
    <row r="37" spans="1:8" x14ac:dyDescent="0.25">
      <c r="A37" s="103"/>
      <c r="B37" s="101"/>
      <c r="C37" s="101"/>
      <c r="D37" s="101"/>
    </row>
    <row r="38" spans="1:8" ht="126.5" x14ac:dyDescent="0.25">
      <c r="A38" s="131" t="s">
        <v>560</v>
      </c>
      <c r="B38" s="101"/>
      <c r="C38" s="101"/>
      <c r="D38" s="101"/>
    </row>
    <row r="39" spans="1:8" x14ac:dyDescent="0.25">
      <c r="A39" s="103"/>
      <c r="B39" s="101"/>
      <c r="C39" s="101"/>
      <c r="D39" s="101"/>
    </row>
    <row r="40" spans="1:8" x14ac:dyDescent="0.25">
      <c r="A40" s="103"/>
      <c r="B40" s="101"/>
      <c r="C40" s="101"/>
      <c r="D40" s="101"/>
    </row>
    <row r="41" spans="1:8" x14ac:dyDescent="0.25">
      <c r="A41" s="104" t="s">
        <v>479</v>
      </c>
      <c r="B41" s="101"/>
      <c r="C41" s="101"/>
      <c r="D41" s="101"/>
    </row>
    <row r="42" spans="1:8" x14ac:dyDescent="0.25">
      <c r="A42" s="103"/>
      <c r="B42" s="101"/>
      <c r="C42" s="101"/>
      <c r="D42" s="101"/>
    </row>
    <row r="43" spans="1:8" ht="23" x14ac:dyDescent="0.25">
      <c r="A43" s="103" t="s">
        <v>480</v>
      </c>
      <c r="B43" s="101"/>
      <c r="C43" s="101"/>
      <c r="D43" s="101"/>
    </row>
    <row r="44" spans="1:8" ht="75.650000000000006" customHeight="1" x14ac:dyDescent="0.25">
      <c r="A44" s="103" t="s">
        <v>561</v>
      </c>
      <c r="B44" s="101"/>
      <c r="C44" s="101"/>
      <c r="D44" s="101"/>
    </row>
    <row r="45" spans="1:8" ht="46" x14ac:dyDescent="0.25">
      <c r="A45" s="103" t="s">
        <v>481</v>
      </c>
      <c r="B45" s="101"/>
      <c r="C45" s="101"/>
      <c r="D45" s="101"/>
    </row>
    <row r="46" spans="1:8" x14ac:dyDescent="0.25">
      <c r="A46" s="101"/>
      <c r="B46" s="101"/>
      <c r="C46" s="101"/>
      <c r="D46" s="101"/>
    </row>
    <row r="47" spans="1:8" x14ac:dyDescent="0.25">
      <c r="A47" s="112"/>
      <c r="B47" s="101"/>
      <c r="C47" s="101"/>
      <c r="D47" s="101"/>
    </row>
    <row r="48" spans="1:8" ht="12.5" x14ac:dyDescent="0.25">
      <c r="A48" s="104" t="s">
        <v>482</v>
      </c>
      <c r="B48"/>
      <c r="C48"/>
      <c r="D48"/>
      <c r="E48"/>
      <c r="F48"/>
      <c r="G48"/>
      <c r="H48"/>
    </row>
    <row r="49" spans="1:8" ht="13" thickBot="1" x14ac:dyDescent="0.3">
      <c r="A49" s="103"/>
      <c r="B49"/>
      <c r="C49"/>
      <c r="D49"/>
      <c r="E49"/>
      <c r="F49"/>
      <c r="G49"/>
      <c r="H49"/>
    </row>
    <row r="50" spans="1:8" ht="14.5" x14ac:dyDescent="0.25">
      <c r="A50" s="314"/>
      <c r="B50" s="312">
        <v>45291</v>
      </c>
      <c r="C50" s="308" t="s">
        <v>483</v>
      </c>
      <c r="D50" s="312">
        <v>45657</v>
      </c>
      <c r="E50" s="308" t="s">
        <v>483</v>
      </c>
      <c r="F50" s="308" t="s">
        <v>484</v>
      </c>
      <c r="G50" s="132"/>
      <c r="H50" s="132"/>
    </row>
    <row r="51" spans="1:8" ht="15" thickBot="1" x14ac:dyDescent="0.4">
      <c r="A51" s="315"/>
      <c r="B51" s="313"/>
      <c r="C51" s="309"/>
      <c r="D51" s="313"/>
      <c r="E51" s="309"/>
      <c r="F51" s="309"/>
      <c r="G51" s="133"/>
      <c r="H51" s="132"/>
    </row>
    <row r="52" spans="1:8" ht="15" thickBot="1" x14ac:dyDescent="0.3">
      <c r="A52" s="110" t="s">
        <v>485</v>
      </c>
      <c r="B52" s="113"/>
      <c r="C52" s="113"/>
      <c r="D52" s="113"/>
      <c r="E52" s="113"/>
      <c r="F52" s="113"/>
      <c r="G52" s="132"/>
      <c r="H52" s="132"/>
    </row>
    <row r="53" spans="1:8" ht="12" customHeight="1" thickBot="1" x14ac:dyDescent="0.3">
      <c r="A53" s="109" t="s">
        <v>486</v>
      </c>
      <c r="B53" s="114">
        <v>79150</v>
      </c>
      <c r="C53" s="115">
        <f>+B53/$B$56</f>
        <v>1.5310885647009012E-3</v>
      </c>
      <c r="D53" s="114">
        <v>251561</v>
      </c>
      <c r="E53" s="115">
        <f>+D53/$D$56</f>
        <v>4.4594759409783014E-3</v>
      </c>
      <c r="F53" s="115">
        <f>+(D53-B53)/B53</f>
        <v>2.1782817435249524</v>
      </c>
      <c r="G53" s="132"/>
      <c r="H53" s="132"/>
    </row>
    <row r="54" spans="1:8" ht="15" thickBot="1" x14ac:dyDescent="0.3">
      <c r="A54" s="107" t="s">
        <v>487</v>
      </c>
      <c r="B54" s="114">
        <v>51612299</v>
      </c>
      <c r="C54" s="115">
        <f>+B54/$B$56</f>
        <v>0.99839546174129823</v>
      </c>
      <c r="D54" s="114">
        <v>56158879</v>
      </c>
      <c r="E54" s="115">
        <f>+D54/$D$56</f>
        <v>0.99554052405902171</v>
      </c>
      <c r="F54" s="115">
        <f>+(D54-B54)/B54</f>
        <v>8.8091018770545371E-2</v>
      </c>
      <c r="G54" s="132"/>
      <c r="H54" s="132"/>
    </row>
    <row r="55" spans="1:8" ht="15" thickBot="1" x14ac:dyDescent="0.3">
      <c r="A55" s="109" t="s">
        <v>488</v>
      </c>
      <c r="B55" s="114">
        <v>3797</v>
      </c>
      <c r="C55" s="115">
        <f>+B55/$B$56</f>
        <v>7.3449694000875831E-5</v>
      </c>
      <c r="D55" s="114">
        <v>0</v>
      </c>
      <c r="E55" s="115">
        <f>+D55/$D$56</f>
        <v>0</v>
      </c>
      <c r="F55" s="115">
        <f>+(D55-B55)/B55</f>
        <v>-1</v>
      </c>
      <c r="G55" s="132"/>
      <c r="H55" s="132"/>
    </row>
    <row r="56" spans="1:8" ht="15" thickBot="1" x14ac:dyDescent="0.3">
      <c r="A56" s="110" t="s">
        <v>489</v>
      </c>
      <c r="B56" s="116">
        <f>+SUM(B53:B55)</f>
        <v>51695246</v>
      </c>
      <c r="C56" s="117">
        <f>+B56/B64</f>
        <v>0.86303273987892959</v>
      </c>
      <c r="D56" s="116">
        <f>+SUM(D53:D55)</f>
        <v>56410440</v>
      </c>
      <c r="E56" s="117">
        <f>+D56/D64</f>
        <v>0.84191076403544662</v>
      </c>
      <c r="F56" s="117">
        <f>+(D56-B56)/B56</f>
        <v>9.1211365934886934E-2</v>
      </c>
      <c r="G56" s="132"/>
      <c r="H56" s="132"/>
    </row>
    <row r="57" spans="1:8" ht="15" thickBot="1" x14ac:dyDescent="0.3">
      <c r="A57" s="110" t="s">
        <v>490</v>
      </c>
      <c r="B57" s="118"/>
      <c r="C57" s="118"/>
      <c r="D57" s="118"/>
      <c r="E57" s="118"/>
      <c r="F57" s="118"/>
      <c r="G57" s="132"/>
      <c r="H57" s="132"/>
    </row>
    <row r="58" spans="1:8" ht="15" thickBot="1" x14ac:dyDescent="0.3">
      <c r="A58" s="109" t="s">
        <v>491</v>
      </c>
      <c r="B58" s="114">
        <v>194906</v>
      </c>
      <c r="C58" s="115">
        <f>+B58/$B$63</f>
        <v>2.3756644860550107E-2</v>
      </c>
      <c r="D58" s="114">
        <v>181684</v>
      </c>
      <c r="E58" s="115">
        <f>+D58/$D$63</f>
        <v>1.7152244437137341E-2</v>
      </c>
      <c r="F58" s="115">
        <f t="shared" ref="F58:F64" si="0">+(D58-B58)/B58</f>
        <v>-6.7837829517818846E-2</v>
      </c>
      <c r="G58" s="132"/>
      <c r="H58" s="132"/>
    </row>
    <row r="59" spans="1:8" ht="15" thickBot="1" x14ac:dyDescent="0.3">
      <c r="A59" s="109" t="s">
        <v>562</v>
      </c>
      <c r="B59" s="114">
        <v>6108</v>
      </c>
      <c r="C59" s="115">
        <f t="shared" ref="C59:C62" si="1">+B59/$B$63</f>
        <v>7.4449009680687122E-4</v>
      </c>
      <c r="D59" s="114">
        <v>2004816</v>
      </c>
      <c r="E59" s="115">
        <f t="shared" ref="E59:E62" si="2">+D59/$D$63</f>
        <v>0.18926869775810712</v>
      </c>
      <c r="F59" s="115">
        <f t="shared" si="0"/>
        <v>327.22789783889982</v>
      </c>
      <c r="G59" s="134"/>
      <c r="H59" s="132"/>
    </row>
    <row r="60" spans="1:8" ht="15" thickBot="1" x14ac:dyDescent="0.3">
      <c r="A60" s="107" t="s">
        <v>563</v>
      </c>
      <c r="B60" s="114">
        <v>579970</v>
      </c>
      <c r="C60" s="115">
        <f t="shared" si="1"/>
        <v>7.0691211762455977E-2</v>
      </c>
      <c r="D60" s="114">
        <v>331967</v>
      </c>
      <c r="E60" s="115">
        <f t="shared" si="2"/>
        <v>3.1340014140282972E-2</v>
      </c>
      <c r="F60" s="115">
        <f t="shared" si="0"/>
        <v>-0.42761349724985775</v>
      </c>
      <c r="G60" s="135"/>
      <c r="H60" s="132"/>
    </row>
    <row r="61" spans="1:8" ht="15" thickBot="1" x14ac:dyDescent="0.3">
      <c r="A61" s="109" t="s">
        <v>492</v>
      </c>
      <c r="B61" s="114">
        <v>7377349</v>
      </c>
      <c r="C61" s="115">
        <f t="shared" si="1"/>
        <v>0.89920813215259898</v>
      </c>
      <c r="D61" s="114">
        <v>7998838</v>
      </c>
      <c r="E61" s="115">
        <f t="shared" si="2"/>
        <v>0.75514643330762632</v>
      </c>
      <c r="F61" s="115">
        <f t="shared" si="0"/>
        <v>8.42428628495141E-2</v>
      </c>
      <c r="G61" s="132"/>
      <c r="H61" s="132"/>
    </row>
    <row r="62" spans="1:8" ht="15" thickBot="1" x14ac:dyDescent="0.3">
      <c r="A62" s="109" t="s">
        <v>493</v>
      </c>
      <c r="B62" s="114">
        <v>45940</v>
      </c>
      <c r="C62" s="115">
        <f t="shared" si="1"/>
        <v>5.5995211275880266E-3</v>
      </c>
      <c r="D62" s="114">
        <v>75128</v>
      </c>
      <c r="E62" s="115">
        <f t="shared" si="2"/>
        <v>7.0926103568462505E-3</v>
      </c>
      <c r="F62" s="115">
        <f t="shared" si="0"/>
        <v>0.63535045711797999</v>
      </c>
      <c r="G62" s="132"/>
      <c r="H62" s="132"/>
    </row>
    <row r="63" spans="1:8" ht="15" thickBot="1" x14ac:dyDescent="0.3">
      <c r="A63" s="110" t="s">
        <v>494</v>
      </c>
      <c r="B63" s="116">
        <f>+SUM(B58:B62)</f>
        <v>8204273</v>
      </c>
      <c r="C63" s="117">
        <f>+B63/B64</f>
        <v>0.13696726012107041</v>
      </c>
      <c r="D63" s="116">
        <f>+SUM(D58:D62)</f>
        <v>10592433</v>
      </c>
      <c r="E63" s="117">
        <f>+D63/D64</f>
        <v>0.15808923596455335</v>
      </c>
      <c r="F63" s="117">
        <f t="shared" si="0"/>
        <v>0.29108733948760601</v>
      </c>
      <c r="G63" s="132"/>
      <c r="H63" s="132"/>
    </row>
    <row r="64" spans="1:8" ht="15" thickBot="1" x14ac:dyDescent="0.3">
      <c r="A64" s="110" t="s">
        <v>495</v>
      </c>
      <c r="B64" s="116">
        <f>+B63+B56</f>
        <v>59899519</v>
      </c>
      <c r="C64" s="118"/>
      <c r="D64" s="116">
        <f>+D63+D56</f>
        <v>67002873</v>
      </c>
      <c r="E64" s="118"/>
      <c r="F64" s="117">
        <f t="shared" si="0"/>
        <v>0.1185878303964344</v>
      </c>
      <c r="G64" s="132"/>
      <c r="H64" s="132"/>
    </row>
    <row r="65" spans="1:8" ht="12.5" x14ac:dyDescent="0.25">
      <c r="A65" s="103"/>
      <c r="B65"/>
      <c r="C65"/>
      <c r="D65"/>
      <c r="E65"/>
      <c r="F65"/>
      <c r="G65"/>
      <c r="H65"/>
    </row>
    <row r="66" spans="1:8" ht="12.5" x14ac:dyDescent="0.25">
      <c r="A66" s="103" t="s">
        <v>496</v>
      </c>
      <c r="B66"/>
      <c r="C66"/>
      <c r="D66"/>
      <c r="E66"/>
      <c r="F66"/>
      <c r="G66"/>
      <c r="H66"/>
    </row>
    <row r="67" spans="1:8" ht="12.5" x14ac:dyDescent="0.25">
      <c r="A67" s="103"/>
      <c r="B67"/>
      <c r="C67"/>
      <c r="D67"/>
      <c r="E67"/>
      <c r="F67"/>
      <c r="G67"/>
      <c r="H67"/>
    </row>
    <row r="68" spans="1:8" ht="57.5" x14ac:dyDescent="0.25">
      <c r="A68" s="103" t="s">
        <v>564</v>
      </c>
      <c r="B68"/>
      <c r="C68"/>
      <c r="D68"/>
      <c r="E68"/>
      <c r="F68"/>
      <c r="G68"/>
      <c r="H68"/>
    </row>
    <row r="69" spans="1:8" ht="69" x14ac:dyDescent="0.25">
      <c r="A69" s="103" t="s">
        <v>565</v>
      </c>
      <c r="B69"/>
      <c r="C69"/>
      <c r="D69"/>
      <c r="E69"/>
      <c r="F69"/>
      <c r="G69"/>
      <c r="H69"/>
    </row>
    <row r="70" spans="1:8" ht="33.65" customHeight="1" x14ac:dyDescent="0.25">
      <c r="A70" s="103" t="s">
        <v>566</v>
      </c>
      <c r="B70"/>
      <c r="C70"/>
      <c r="D70"/>
      <c r="E70"/>
      <c r="F70"/>
      <c r="G70"/>
      <c r="H70"/>
    </row>
    <row r="71" spans="1:8" ht="23" x14ac:dyDescent="0.25">
      <c r="A71" s="103" t="s">
        <v>567</v>
      </c>
      <c r="B71"/>
      <c r="C71"/>
      <c r="D71"/>
      <c r="E71"/>
      <c r="F71"/>
      <c r="G71"/>
      <c r="H71"/>
    </row>
    <row r="72" spans="1:8" ht="69" x14ac:dyDescent="0.25">
      <c r="A72" s="103" t="s">
        <v>568</v>
      </c>
      <c r="B72"/>
      <c r="C72"/>
      <c r="D72"/>
      <c r="E72"/>
      <c r="F72"/>
      <c r="G72"/>
      <c r="H72"/>
    </row>
    <row r="73" spans="1:8" ht="12.5" x14ac:dyDescent="0.25">
      <c r="A73" s="103" t="s">
        <v>569</v>
      </c>
      <c r="B73"/>
      <c r="C73"/>
      <c r="D73"/>
      <c r="E73"/>
      <c r="F73"/>
      <c r="G73"/>
      <c r="H73"/>
    </row>
    <row r="74" spans="1:8" ht="12.5" x14ac:dyDescent="0.25">
      <c r="A74" s="103"/>
      <c r="B74"/>
      <c r="C74"/>
      <c r="D74"/>
      <c r="E74"/>
      <c r="F74"/>
      <c r="G74"/>
      <c r="H74"/>
    </row>
    <row r="75" spans="1:8" ht="12.5" x14ac:dyDescent="0.25">
      <c r="A75" s="104" t="s">
        <v>497</v>
      </c>
      <c r="B75"/>
      <c r="C75"/>
      <c r="D75"/>
      <c r="E75"/>
      <c r="F75"/>
      <c r="G75"/>
      <c r="H75"/>
    </row>
    <row r="76" spans="1:8" ht="13" thickBot="1" x14ac:dyDescent="0.3">
      <c r="A76" s="103"/>
      <c r="B76"/>
      <c r="C76"/>
      <c r="D76"/>
      <c r="E76"/>
      <c r="F76"/>
      <c r="G76"/>
      <c r="H76"/>
    </row>
    <row r="77" spans="1:8" ht="13" thickBot="1" x14ac:dyDescent="0.3">
      <c r="A77" s="105"/>
      <c r="B77" s="120" t="s">
        <v>570</v>
      </c>
      <c r="C77" s="119">
        <v>45657</v>
      </c>
      <c r="D77" s="120" t="s">
        <v>484</v>
      </c>
      <c r="E77"/>
      <c r="F77"/>
      <c r="G77"/>
      <c r="H77"/>
    </row>
    <row r="78" spans="1:8" ht="13" thickBot="1" x14ac:dyDescent="0.3">
      <c r="A78" s="109" t="s">
        <v>498</v>
      </c>
      <c r="B78" s="114">
        <v>56615057</v>
      </c>
      <c r="C78" s="114">
        <v>57949696</v>
      </c>
      <c r="D78" s="115">
        <f>+(C78-B78)/B78</f>
        <v>2.3573923099644675E-2</v>
      </c>
      <c r="E78"/>
      <c r="F78"/>
      <c r="G78"/>
      <c r="H78"/>
    </row>
    <row r="79" spans="1:8" ht="13" thickBot="1" x14ac:dyDescent="0.3">
      <c r="A79" s="107" t="s">
        <v>571</v>
      </c>
      <c r="B79" s="121">
        <v>149</v>
      </c>
      <c r="C79" s="121">
        <v>149</v>
      </c>
      <c r="D79" s="115">
        <f t="shared" ref="D79:D81" si="3">+(C79-B79)/B79</f>
        <v>0</v>
      </c>
      <c r="E79"/>
      <c r="F79"/>
      <c r="G79"/>
      <c r="H79"/>
    </row>
    <row r="80" spans="1:8" ht="13" thickBot="1" x14ac:dyDescent="0.3">
      <c r="A80" s="109" t="s">
        <v>499</v>
      </c>
      <c r="B80" s="114">
        <v>-4138732</v>
      </c>
      <c r="C80" s="114">
        <v>-6457318</v>
      </c>
      <c r="D80" s="115">
        <f t="shared" si="3"/>
        <v>0.56021651075740109</v>
      </c>
      <c r="E80"/>
      <c r="F80"/>
      <c r="G80"/>
      <c r="H80"/>
    </row>
    <row r="81" spans="1:8" ht="13" thickBot="1" x14ac:dyDescent="0.3">
      <c r="A81" s="110" t="s">
        <v>500</v>
      </c>
      <c r="B81" s="116">
        <f>+SUM(B78:B80)</f>
        <v>52476474</v>
      </c>
      <c r="C81" s="116">
        <f>+SUM(C78:C80)</f>
        <v>51492527</v>
      </c>
      <c r="D81" s="117">
        <f t="shared" si="3"/>
        <v>-1.8750249873876815E-2</v>
      </c>
      <c r="E81"/>
      <c r="F81"/>
      <c r="G81"/>
      <c r="H81"/>
    </row>
    <row r="82" spans="1:8" ht="12.5" x14ac:dyDescent="0.25">
      <c r="A82" s="103"/>
      <c r="B82"/>
      <c r="C82"/>
      <c r="D82"/>
      <c r="E82"/>
      <c r="F82"/>
      <c r="G82"/>
      <c r="H82"/>
    </row>
    <row r="83" spans="1:8" ht="34.5" x14ac:dyDescent="0.25">
      <c r="A83" s="103" t="s">
        <v>572</v>
      </c>
      <c r="B83"/>
      <c r="C83"/>
      <c r="D83"/>
      <c r="E83"/>
      <c r="F83"/>
      <c r="G83"/>
      <c r="H83"/>
    </row>
    <row r="84" spans="1:8" ht="12.5" x14ac:dyDescent="0.25">
      <c r="A84" s="103"/>
      <c r="B84"/>
      <c r="C84"/>
      <c r="D84"/>
      <c r="E84"/>
      <c r="F84"/>
      <c r="G84"/>
      <c r="H84"/>
    </row>
    <row r="85" spans="1:8" ht="13" thickBot="1" x14ac:dyDescent="0.3">
      <c r="A85" s="104" t="s">
        <v>501</v>
      </c>
      <c r="B85"/>
      <c r="C85"/>
      <c r="D85"/>
      <c r="E85"/>
      <c r="F85"/>
      <c r="G85"/>
      <c r="H85"/>
    </row>
    <row r="86" spans="1:8" ht="14.5" x14ac:dyDescent="0.25">
      <c r="A86" s="310"/>
      <c r="B86" s="312">
        <v>45291</v>
      </c>
      <c r="C86" s="308" t="s">
        <v>483</v>
      </c>
      <c r="D86" s="312">
        <v>45657</v>
      </c>
      <c r="E86" s="308" t="s">
        <v>483</v>
      </c>
      <c r="F86" s="308" t="s">
        <v>484</v>
      </c>
      <c r="G86" s="132"/>
      <c r="H86" s="132"/>
    </row>
    <row r="87" spans="1:8" ht="15" thickBot="1" x14ac:dyDescent="0.4">
      <c r="A87" s="311"/>
      <c r="B87" s="313"/>
      <c r="C87" s="309"/>
      <c r="D87" s="313"/>
      <c r="E87" s="309"/>
      <c r="F87" s="309"/>
      <c r="G87" s="133"/>
      <c r="H87" s="132"/>
    </row>
    <row r="88" spans="1:8" ht="15" thickBot="1" x14ac:dyDescent="0.3">
      <c r="A88" s="109" t="s">
        <v>502</v>
      </c>
      <c r="B88" s="114">
        <v>173588</v>
      </c>
      <c r="C88" s="115">
        <f>+B88/$B$91</f>
        <v>3.5742936163974233E-2</v>
      </c>
      <c r="D88" s="114">
        <v>188422</v>
      </c>
      <c r="E88" s="115">
        <f>+D88/$D$91</f>
        <v>1.3371132413326114E-2</v>
      </c>
      <c r="F88" s="115">
        <f>+(D88-B88)/B88</f>
        <v>8.5455215798327072E-2</v>
      </c>
      <c r="G88" s="132"/>
      <c r="H88" s="132"/>
    </row>
    <row r="89" spans="1:8" ht="14.4" customHeight="1" thickBot="1" x14ac:dyDescent="0.3">
      <c r="A89" s="109" t="s">
        <v>503</v>
      </c>
      <c r="B89" s="114">
        <v>4679728</v>
      </c>
      <c r="C89" s="115">
        <f>+B89/$B$91</f>
        <v>0.96358745517410649</v>
      </c>
      <c r="D89" s="114">
        <v>13800102</v>
      </c>
      <c r="E89" s="115">
        <f>+D89/$D$91</f>
        <v>0.97930704036368643</v>
      </c>
      <c r="F89" s="115">
        <f t="shared" ref="F89:F98" si="4">+(D89-B89)/B89</f>
        <v>1.948911133296636</v>
      </c>
      <c r="G89" s="134"/>
      <c r="H89" s="132"/>
    </row>
    <row r="90" spans="1:8" ht="15" thickBot="1" x14ac:dyDescent="0.3">
      <c r="A90" s="109" t="s">
        <v>504</v>
      </c>
      <c r="B90" s="114">
        <v>3252</v>
      </c>
      <c r="C90" s="115">
        <f>+B90/$B$91</f>
        <v>6.6960866191928124E-4</v>
      </c>
      <c r="D90" s="114">
        <v>103177</v>
      </c>
      <c r="E90" s="115">
        <f>+D90/$D$91</f>
        <v>7.3218272229874874E-3</v>
      </c>
      <c r="F90" s="115">
        <f t="shared" si="4"/>
        <v>30.727244772447726</v>
      </c>
      <c r="G90" s="132"/>
      <c r="H90" s="132"/>
    </row>
    <row r="91" spans="1:8" ht="15" thickBot="1" x14ac:dyDescent="0.3">
      <c r="A91" s="110" t="s">
        <v>505</v>
      </c>
      <c r="B91" s="116">
        <v>4856568</v>
      </c>
      <c r="C91" s="117">
        <f>+B91/B98</f>
        <v>0.65425549757545587</v>
      </c>
      <c r="D91" s="116">
        <v>14091701</v>
      </c>
      <c r="E91" s="117">
        <f>+D91/D98</f>
        <v>0.90853556716271833</v>
      </c>
      <c r="F91" s="117">
        <f t="shared" si="4"/>
        <v>1.9015759688734926</v>
      </c>
      <c r="G91" s="132"/>
      <c r="H91" s="132"/>
    </row>
    <row r="92" spans="1:8" ht="15" thickBot="1" x14ac:dyDescent="0.3">
      <c r="A92" s="107" t="s">
        <v>506</v>
      </c>
      <c r="B92" s="114">
        <v>28484</v>
      </c>
      <c r="C92" s="115">
        <f>+B92/$B$97</f>
        <v>1.1098482472276199E-2</v>
      </c>
      <c r="D92" s="114">
        <v>147573</v>
      </c>
      <c r="E92" s="115">
        <f>+D92/$D$97</f>
        <v>0.10402391013960505</v>
      </c>
      <c r="F92" s="115">
        <f t="shared" si="4"/>
        <v>4.1809085802555819</v>
      </c>
      <c r="G92" s="132"/>
      <c r="H92" s="132"/>
    </row>
    <row r="93" spans="1:8" ht="12" customHeight="1" thickBot="1" x14ac:dyDescent="0.3">
      <c r="A93" s="107" t="s">
        <v>507</v>
      </c>
      <c r="B93" s="114">
        <v>2172331</v>
      </c>
      <c r="C93" s="115">
        <f t="shared" ref="C93:C96" si="5">+B93/$B$97</f>
        <v>0.84642527480277441</v>
      </c>
      <c r="D93" s="114">
        <v>594235</v>
      </c>
      <c r="E93" s="115">
        <f>+D93/$D$97</f>
        <v>0.41887505330791003</v>
      </c>
      <c r="F93" s="115">
        <f t="shared" si="4"/>
        <v>-0.72645282878161754</v>
      </c>
      <c r="G93" s="132"/>
      <c r="H93" s="132"/>
    </row>
    <row r="94" spans="1:8" ht="15" thickBot="1" x14ac:dyDescent="0.3">
      <c r="A94" s="107" t="s">
        <v>508</v>
      </c>
      <c r="B94" s="114">
        <v>348564</v>
      </c>
      <c r="C94" s="115">
        <f t="shared" si="5"/>
        <v>0.13581419198379724</v>
      </c>
      <c r="D94" s="114">
        <v>395716</v>
      </c>
      <c r="E94" s="115">
        <f>+D94/$D$97</f>
        <v>0.27893941049381626</v>
      </c>
      <c r="F94" s="115">
        <f t="shared" si="4"/>
        <v>0.13527501405767664</v>
      </c>
      <c r="G94" s="132"/>
      <c r="H94" s="132"/>
    </row>
    <row r="95" spans="1:8" ht="15" thickBot="1" x14ac:dyDescent="0.3">
      <c r="A95" s="107" t="s">
        <v>509</v>
      </c>
      <c r="B95" s="114">
        <v>13965</v>
      </c>
      <c r="C95" s="115">
        <f t="shared" si="5"/>
        <v>5.441311182605572E-3</v>
      </c>
      <c r="D95" s="114">
        <v>10640</v>
      </c>
      <c r="E95" s="115">
        <f>+D95/$D$97</f>
        <v>7.5001145459223416E-3</v>
      </c>
      <c r="F95" s="115">
        <f t="shared" si="4"/>
        <v>-0.23809523809523808</v>
      </c>
      <c r="G95" s="132"/>
      <c r="H95" s="132"/>
    </row>
    <row r="96" spans="1:8" ht="15" thickBot="1" x14ac:dyDescent="0.3">
      <c r="A96" s="107" t="s">
        <v>510</v>
      </c>
      <c r="B96" s="114">
        <v>3133</v>
      </c>
      <c r="C96" s="115">
        <f t="shared" si="5"/>
        <v>1.2207395585465991E-3</v>
      </c>
      <c r="D96" s="114">
        <v>270481</v>
      </c>
      <c r="E96" s="115">
        <f>+D96/$D$97</f>
        <v>0.19066151151274632</v>
      </c>
      <c r="F96" s="115">
        <f t="shared" si="4"/>
        <v>85.332907756144266</v>
      </c>
      <c r="G96" s="132"/>
      <c r="H96" s="132"/>
    </row>
    <row r="97" spans="1:8" ht="15" thickBot="1" x14ac:dyDescent="0.3">
      <c r="A97" s="110" t="s">
        <v>511</v>
      </c>
      <c r="B97" s="116">
        <f>+SUM(B92:B96)</f>
        <v>2566477</v>
      </c>
      <c r="C97" s="117">
        <f>+B97/B98</f>
        <v>0.34574450242454413</v>
      </c>
      <c r="D97" s="116">
        <f>+SUM(D92:D96)</f>
        <v>1418645</v>
      </c>
      <c r="E97" s="117">
        <f>+D97/D98</f>
        <v>9.1464432837281645E-2</v>
      </c>
      <c r="F97" s="117">
        <f t="shared" si="4"/>
        <v>-0.44724032204457709</v>
      </c>
      <c r="G97" s="132"/>
      <c r="H97" s="132"/>
    </row>
    <row r="98" spans="1:8" ht="15" thickBot="1" x14ac:dyDescent="0.3">
      <c r="A98" s="110" t="s">
        <v>512</v>
      </c>
      <c r="B98" s="116">
        <f>+B97+B91</f>
        <v>7423045</v>
      </c>
      <c r="C98" s="113"/>
      <c r="D98" s="116">
        <f>+D97+D91</f>
        <v>15510346</v>
      </c>
      <c r="E98" s="113"/>
      <c r="F98" s="117">
        <f t="shared" si="4"/>
        <v>1.0894856490833613</v>
      </c>
      <c r="G98" s="132"/>
      <c r="H98" s="132"/>
    </row>
    <row r="99" spans="1:8" ht="12.5" x14ac:dyDescent="0.25">
      <c r="A99" s="103"/>
      <c r="B99"/>
      <c r="C99"/>
      <c r="D99"/>
      <c r="E99"/>
      <c r="F99"/>
      <c r="G99"/>
      <c r="H99"/>
    </row>
    <row r="100" spans="1:8" ht="12.5" x14ac:dyDescent="0.25">
      <c r="A100" s="103"/>
      <c r="B100"/>
      <c r="C100"/>
      <c r="D100"/>
      <c r="E100"/>
      <c r="F100"/>
      <c r="G100"/>
      <c r="H100"/>
    </row>
    <row r="101" spans="1:8" ht="12.5" x14ac:dyDescent="0.25">
      <c r="A101" s="103" t="s">
        <v>496</v>
      </c>
      <c r="B101"/>
      <c r="C101"/>
      <c r="D101"/>
      <c r="E101"/>
      <c r="F101"/>
      <c r="G101"/>
      <c r="H101"/>
    </row>
    <row r="102" spans="1:8" ht="12.5" x14ac:dyDescent="0.25">
      <c r="A102" s="103"/>
      <c r="B102"/>
      <c r="C102"/>
      <c r="D102"/>
      <c r="E102"/>
      <c r="F102"/>
      <c r="G102"/>
      <c r="H102"/>
    </row>
    <row r="103" spans="1:8" ht="46" x14ac:dyDescent="0.25">
      <c r="A103" s="103" t="s">
        <v>573</v>
      </c>
      <c r="B103"/>
      <c r="C103"/>
      <c r="D103"/>
      <c r="E103"/>
      <c r="F103"/>
      <c r="G103"/>
      <c r="H103"/>
    </row>
    <row r="104" spans="1:8" ht="46" x14ac:dyDescent="0.25">
      <c r="A104" s="103" t="s">
        <v>574</v>
      </c>
      <c r="B104"/>
      <c r="C104"/>
      <c r="D104"/>
      <c r="E104"/>
      <c r="F104"/>
      <c r="G104"/>
      <c r="H104"/>
    </row>
    <row r="105" spans="1:8" ht="23" x14ac:dyDescent="0.25">
      <c r="A105" s="103" t="s">
        <v>575</v>
      </c>
      <c r="B105"/>
      <c r="C105"/>
      <c r="D105"/>
      <c r="E105"/>
      <c r="F105"/>
      <c r="G105"/>
      <c r="H105"/>
    </row>
    <row r="106" spans="1:8" ht="34.5" x14ac:dyDescent="0.25">
      <c r="A106" s="103" t="s">
        <v>576</v>
      </c>
      <c r="B106"/>
      <c r="C106"/>
      <c r="D106"/>
      <c r="E106"/>
      <c r="F106"/>
      <c r="G106"/>
      <c r="H106"/>
    </row>
    <row r="107" spans="1:8" ht="23" x14ac:dyDescent="0.25">
      <c r="A107" s="103" t="s">
        <v>577</v>
      </c>
      <c r="B107"/>
      <c r="C107"/>
      <c r="D107"/>
      <c r="E107"/>
      <c r="F107"/>
      <c r="G107"/>
      <c r="H107"/>
    </row>
    <row r="108" spans="1:8" ht="23" x14ac:dyDescent="0.25">
      <c r="A108" s="103" t="s">
        <v>578</v>
      </c>
      <c r="B108"/>
      <c r="C108"/>
      <c r="D108"/>
      <c r="E108"/>
      <c r="F108"/>
      <c r="G108"/>
      <c r="H108"/>
    </row>
    <row r="109" spans="1:8" ht="12.5" x14ac:dyDescent="0.25">
      <c r="B109"/>
      <c r="C109"/>
      <c r="D109"/>
      <c r="E109"/>
      <c r="F109"/>
      <c r="G109"/>
      <c r="H109"/>
    </row>
    <row r="110" spans="1:8" ht="13" thickBot="1" x14ac:dyDescent="0.3">
      <c r="A110" s="104" t="s">
        <v>513</v>
      </c>
      <c r="B110"/>
      <c r="C110"/>
      <c r="D110"/>
      <c r="E110"/>
      <c r="F110"/>
      <c r="G110"/>
      <c r="H110"/>
    </row>
    <row r="111" spans="1:8" ht="12.5" x14ac:dyDescent="0.25">
      <c r="A111" s="314" t="s">
        <v>514</v>
      </c>
      <c r="B111" s="306" t="s">
        <v>515</v>
      </c>
      <c r="C111" s="306" t="s">
        <v>579</v>
      </c>
      <c r="D111" s="122" t="s">
        <v>484</v>
      </c>
      <c r="E111"/>
      <c r="F111"/>
      <c r="G111"/>
      <c r="H111"/>
    </row>
    <row r="112" spans="1:8" ht="15" thickBot="1" x14ac:dyDescent="0.3">
      <c r="A112" s="315"/>
      <c r="B112" s="307"/>
      <c r="C112" s="307"/>
      <c r="D112" s="136"/>
      <c r="E112"/>
      <c r="F112"/>
      <c r="G112"/>
      <c r="H112"/>
    </row>
    <row r="113" spans="1:8" ht="13" thickBot="1" x14ac:dyDescent="0.3">
      <c r="A113" s="109" t="s">
        <v>516</v>
      </c>
      <c r="B113" s="114">
        <v>9831841</v>
      </c>
      <c r="C113" s="114">
        <v>11974521</v>
      </c>
      <c r="D113" s="115">
        <v>0.21793273507982888</v>
      </c>
      <c r="E113"/>
      <c r="F113"/>
      <c r="G113"/>
      <c r="H113"/>
    </row>
    <row r="114" spans="1:8" ht="13" thickBot="1" x14ac:dyDescent="0.3">
      <c r="A114" s="109" t="s">
        <v>517</v>
      </c>
      <c r="B114" s="114">
        <v>10378</v>
      </c>
      <c r="C114" s="121">
        <v>865</v>
      </c>
      <c r="D114" s="115">
        <v>-0.91665060705338219</v>
      </c>
      <c r="E114"/>
      <c r="F114"/>
      <c r="G114"/>
      <c r="H114"/>
    </row>
    <row r="115" spans="1:8" ht="13" thickBot="1" x14ac:dyDescent="0.3">
      <c r="A115" s="109" t="s">
        <v>518</v>
      </c>
      <c r="B115" s="114">
        <v>98819</v>
      </c>
      <c r="C115" s="114">
        <v>180237</v>
      </c>
      <c r="D115" s="115">
        <v>0.82391038160677599</v>
      </c>
      <c r="E115"/>
      <c r="F115"/>
      <c r="G115"/>
      <c r="H115"/>
    </row>
    <row r="116" spans="1:8" ht="13" thickBot="1" x14ac:dyDescent="0.3">
      <c r="A116" s="110" t="s">
        <v>519</v>
      </c>
      <c r="B116" s="116">
        <v>9941038</v>
      </c>
      <c r="C116" s="116">
        <v>12155623</v>
      </c>
      <c r="D116" s="117">
        <v>3.24</v>
      </c>
      <c r="E116"/>
      <c r="F116"/>
      <c r="G116"/>
      <c r="H116"/>
    </row>
    <row r="117" spans="1:8" ht="14.4" customHeight="1" x14ac:dyDescent="0.25">
      <c r="A117" s="103"/>
      <c r="B117"/>
      <c r="C117"/>
      <c r="D117"/>
      <c r="E117"/>
      <c r="F117"/>
      <c r="G117"/>
      <c r="H117"/>
    </row>
    <row r="118" spans="1:8" ht="12.5" x14ac:dyDescent="0.25">
      <c r="A118" s="103" t="s">
        <v>496</v>
      </c>
      <c r="B118"/>
      <c r="C118"/>
      <c r="D118"/>
      <c r="E118"/>
      <c r="F118"/>
      <c r="G118"/>
      <c r="H118"/>
    </row>
    <row r="119" spans="1:8" ht="12.5" x14ac:dyDescent="0.25">
      <c r="A119" s="103"/>
      <c r="B119"/>
      <c r="C119"/>
      <c r="D119"/>
      <c r="E119"/>
      <c r="F119"/>
      <c r="G119"/>
      <c r="H119"/>
    </row>
    <row r="120" spans="1:8" ht="23" x14ac:dyDescent="0.25">
      <c r="A120" s="103" t="s">
        <v>580</v>
      </c>
      <c r="B120"/>
      <c r="C120"/>
      <c r="D120"/>
      <c r="E120"/>
      <c r="F120"/>
      <c r="G120"/>
      <c r="H120"/>
    </row>
    <row r="121" spans="1:8" ht="49.75" customHeight="1" x14ac:dyDescent="0.25">
      <c r="A121" s="103" t="s">
        <v>581</v>
      </c>
      <c r="B121"/>
      <c r="C121"/>
      <c r="D121"/>
      <c r="E121"/>
      <c r="F121"/>
      <c r="G121"/>
      <c r="H121"/>
    </row>
    <row r="122" spans="1:8" ht="12.5" x14ac:dyDescent="0.25">
      <c r="A122" s="103"/>
      <c r="B122"/>
      <c r="C122"/>
      <c r="D122"/>
      <c r="E122"/>
      <c r="F122"/>
      <c r="G122"/>
      <c r="H122"/>
    </row>
    <row r="123" spans="1:8" ht="12.5" x14ac:dyDescent="0.25">
      <c r="A123" s="104" t="s">
        <v>520</v>
      </c>
      <c r="B123"/>
      <c r="C123"/>
      <c r="D123"/>
      <c r="E123"/>
      <c r="F123"/>
      <c r="G123"/>
      <c r="H123"/>
    </row>
    <row r="124" spans="1:8" ht="13" thickBot="1" x14ac:dyDescent="0.3">
      <c r="A124" s="103"/>
      <c r="B124"/>
      <c r="C124"/>
      <c r="D124"/>
      <c r="E124"/>
      <c r="F124"/>
      <c r="G124"/>
      <c r="H124"/>
    </row>
    <row r="125" spans="1:8" ht="14.5" x14ac:dyDescent="0.25">
      <c r="A125" s="306" t="s">
        <v>521</v>
      </c>
      <c r="B125" s="306" t="s">
        <v>515</v>
      </c>
      <c r="C125" s="306" t="s">
        <v>483</v>
      </c>
      <c r="D125" s="306" t="s">
        <v>579</v>
      </c>
      <c r="E125" s="306" t="s">
        <v>483</v>
      </c>
      <c r="F125" s="308" t="s">
        <v>484</v>
      </c>
      <c r="G125" s="132"/>
      <c r="H125" s="132"/>
    </row>
    <row r="126" spans="1:8" ht="14.4" customHeight="1" thickBot="1" x14ac:dyDescent="0.4">
      <c r="A126" s="307"/>
      <c r="B126" s="307"/>
      <c r="C126" s="307"/>
      <c r="D126" s="307"/>
      <c r="E126" s="307"/>
      <c r="F126" s="309"/>
      <c r="G126" s="133"/>
      <c r="H126" s="132"/>
    </row>
    <row r="127" spans="1:8" ht="15" thickBot="1" x14ac:dyDescent="0.3">
      <c r="A127" s="109" t="s">
        <v>522</v>
      </c>
      <c r="B127" s="114">
        <v>4467853</v>
      </c>
      <c r="C127" s="115">
        <f>+B127/$B$132</f>
        <v>0.40486713795187035</v>
      </c>
      <c r="D127" s="114">
        <v>4953371</v>
      </c>
      <c r="E127" s="115">
        <f>+D127/$D$132</f>
        <v>0.34425110698707906</v>
      </c>
      <c r="F127" s="115">
        <f>+(D127-B127)/B127</f>
        <v>0.10866919748702565</v>
      </c>
      <c r="G127" s="132"/>
      <c r="H127" s="132"/>
    </row>
    <row r="128" spans="1:8" ht="14.5" customHeight="1" thickBot="1" x14ac:dyDescent="0.3">
      <c r="A128" s="109" t="s">
        <v>523</v>
      </c>
      <c r="B128" s="114">
        <v>2757755</v>
      </c>
      <c r="C128" s="115">
        <f>+B128/$B$132</f>
        <v>0.24990177027365496</v>
      </c>
      <c r="D128" s="114">
        <v>3785413</v>
      </c>
      <c r="E128" s="115">
        <f>+D128/$D$132</f>
        <v>0.26307995416722874</v>
      </c>
      <c r="F128" s="115">
        <f t="shared" ref="F128:F132" si="6">+(D128-B128)/B128</f>
        <v>0.37264296502046046</v>
      </c>
      <c r="G128" s="132"/>
      <c r="H128" s="132"/>
    </row>
    <row r="129" spans="1:8" ht="15" thickBot="1" x14ac:dyDescent="0.3">
      <c r="A129" s="109" t="s">
        <v>524</v>
      </c>
      <c r="B129" s="114">
        <v>2253959</v>
      </c>
      <c r="C129" s="115">
        <f>+B129/$B$132</f>
        <v>0.20424887063000052</v>
      </c>
      <c r="D129" s="114">
        <v>2812095</v>
      </c>
      <c r="E129" s="115">
        <f>+D129/$D$132</f>
        <v>0.19543596001648778</v>
      </c>
      <c r="F129" s="115">
        <f t="shared" si="6"/>
        <v>0.24762473496634144</v>
      </c>
      <c r="G129" s="132"/>
      <c r="H129" s="132"/>
    </row>
    <row r="130" spans="1:8" ht="12" customHeight="1" thickBot="1" x14ac:dyDescent="0.3">
      <c r="A130" s="109" t="s">
        <v>525</v>
      </c>
      <c r="B130" s="114">
        <v>1477439</v>
      </c>
      <c r="C130" s="115">
        <f>+B130/$B$132</f>
        <v>0.13388231426335498</v>
      </c>
      <c r="D130" s="114">
        <v>1425678</v>
      </c>
      <c r="E130" s="115">
        <f>+D130/$D$132</f>
        <v>9.9082267350280223E-2</v>
      </c>
      <c r="F130" s="115">
        <f t="shared" si="6"/>
        <v>-3.5034272142538542E-2</v>
      </c>
      <c r="G130" s="132"/>
      <c r="H130" s="132"/>
    </row>
    <row r="131" spans="1:8" ht="15" thickBot="1" x14ac:dyDescent="0.3">
      <c r="A131" s="109" t="s">
        <v>526</v>
      </c>
      <c r="B131" s="114">
        <v>78350</v>
      </c>
      <c r="C131" s="115">
        <f>+B131/$B$132</f>
        <v>7.0999068811191954E-3</v>
      </c>
      <c r="D131" s="114">
        <v>1412274</v>
      </c>
      <c r="E131" s="115">
        <f>+D131/$D$132</f>
        <v>9.815071147892418E-2</v>
      </c>
      <c r="F131" s="115">
        <f t="shared" si="6"/>
        <v>17.025194639438418</v>
      </c>
      <c r="G131" s="132"/>
      <c r="H131" s="132"/>
    </row>
    <row r="132" spans="1:8" ht="15" thickBot="1" x14ac:dyDescent="0.3">
      <c r="A132" s="110" t="s">
        <v>527</v>
      </c>
      <c r="B132" s="116">
        <f>+SUM(B127:B131)</f>
        <v>11035356</v>
      </c>
      <c r="C132" s="137">
        <v>1</v>
      </c>
      <c r="D132" s="116">
        <f>+SUM(D127:D131)</f>
        <v>14388831</v>
      </c>
      <c r="E132" s="137">
        <v>1</v>
      </c>
      <c r="F132" s="117">
        <f t="shared" si="6"/>
        <v>0.30388462320563109</v>
      </c>
      <c r="G132" s="132"/>
      <c r="H132" s="132"/>
    </row>
    <row r="133" spans="1:8" ht="12.5" x14ac:dyDescent="0.25">
      <c r="A133" s="103"/>
      <c r="B133"/>
      <c r="C133"/>
      <c r="D133"/>
      <c r="E133"/>
      <c r="F133"/>
      <c r="G133"/>
      <c r="H133"/>
    </row>
    <row r="134" spans="1:8" ht="12.5" x14ac:dyDescent="0.25">
      <c r="A134" s="103" t="s">
        <v>496</v>
      </c>
      <c r="B134"/>
      <c r="C134"/>
      <c r="D134"/>
      <c r="E134"/>
      <c r="F134"/>
      <c r="G134"/>
      <c r="H134"/>
    </row>
    <row r="135" spans="1:8" ht="12.5" x14ac:dyDescent="0.25">
      <c r="A135" s="103"/>
      <c r="B135"/>
      <c r="C135"/>
      <c r="D135"/>
      <c r="E135"/>
      <c r="F135"/>
      <c r="G135"/>
      <c r="H135"/>
    </row>
    <row r="136" spans="1:8" ht="115" x14ac:dyDescent="0.25">
      <c r="A136" s="103" t="s">
        <v>582</v>
      </c>
      <c r="B136"/>
      <c r="C136"/>
      <c r="D136"/>
      <c r="E136"/>
      <c r="F136"/>
      <c r="G136"/>
      <c r="H136"/>
    </row>
    <row r="137" spans="1:8" ht="46" x14ac:dyDescent="0.25">
      <c r="A137" s="103" t="s">
        <v>583</v>
      </c>
      <c r="B137"/>
      <c r="C137"/>
      <c r="D137"/>
      <c r="E137"/>
      <c r="F137"/>
      <c r="G137"/>
      <c r="H137"/>
    </row>
    <row r="138" spans="1:8" ht="46" x14ac:dyDescent="0.25">
      <c r="A138" s="103" t="s">
        <v>584</v>
      </c>
      <c r="B138"/>
      <c r="C138"/>
      <c r="D138"/>
      <c r="E138"/>
      <c r="F138"/>
      <c r="G138"/>
      <c r="H138"/>
    </row>
    <row r="139" spans="1:8" ht="103.5" x14ac:dyDescent="0.25">
      <c r="A139" s="103" t="s">
        <v>585</v>
      </c>
      <c r="B139"/>
      <c r="C139"/>
      <c r="D139"/>
      <c r="E139"/>
      <c r="F139"/>
      <c r="G139"/>
      <c r="H139"/>
    </row>
    <row r="140" spans="1:8" ht="57.5" x14ac:dyDescent="0.25">
      <c r="A140" s="103" t="s">
        <v>586</v>
      </c>
      <c r="B140"/>
      <c r="C140"/>
      <c r="D140"/>
      <c r="E140"/>
      <c r="F140"/>
      <c r="G140"/>
      <c r="H140"/>
    </row>
    <row r="141" spans="1:8" ht="12.5" x14ac:dyDescent="0.25">
      <c r="A141" s="112"/>
      <c r="B141"/>
      <c r="C141"/>
      <c r="D141"/>
      <c r="E141"/>
      <c r="F141"/>
      <c r="G141"/>
      <c r="H141"/>
    </row>
    <row r="142" spans="1:8" ht="12.5" x14ac:dyDescent="0.25">
      <c r="A142" s="138" t="s">
        <v>587</v>
      </c>
      <c r="B142"/>
      <c r="C142"/>
      <c r="D142"/>
      <c r="E142"/>
      <c r="F142"/>
      <c r="G142"/>
      <c r="H142"/>
    </row>
    <row r="143" spans="1:8" ht="46" x14ac:dyDescent="0.25">
      <c r="A143" s="103" t="s">
        <v>588</v>
      </c>
      <c r="B143"/>
      <c r="C143"/>
      <c r="D143"/>
      <c r="E143"/>
      <c r="F143"/>
      <c r="G143"/>
      <c r="H143"/>
    </row>
    <row r="144" spans="1:8" ht="12.5" x14ac:dyDescent="0.25">
      <c r="A144" s="103"/>
      <c r="B144"/>
      <c r="C144"/>
      <c r="D144"/>
      <c r="E144"/>
      <c r="F144"/>
      <c r="G144"/>
      <c r="H144"/>
    </row>
    <row r="145" spans="1:8" ht="12.5" x14ac:dyDescent="0.25">
      <c r="A145" s="139" t="s">
        <v>589</v>
      </c>
      <c r="B145"/>
      <c r="C145"/>
      <c r="D145"/>
      <c r="E145"/>
      <c r="F145"/>
      <c r="G145"/>
      <c r="H145"/>
    </row>
    <row r="146" spans="1:8" ht="121.25" customHeight="1" x14ac:dyDescent="0.25">
      <c r="A146" s="103" t="s">
        <v>590</v>
      </c>
      <c r="B146"/>
      <c r="C146"/>
      <c r="D146"/>
      <c r="E146"/>
      <c r="F146"/>
      <c r="G146"/>
      <c r="H146"/>
    </row>
    <row r="147" spans="1:8" ht="46" x14ac:dyDescent="0.25">
      <c r="A147" s="103" t="s">
        <v>591</v>
      </c>
      <c r="B147"/>
      <c r="C147"/>
      <c r="D147"/>
      <c r="E147"/>
      <c r="F147"/>
      <c r="G147"/>
      <c r="H147"/>
    </row>
    <row r="148" spans="1:8" ht="12.5" x14ac:dyDescent="0.25">
      <c r="A148" s="103"/>
      <c r="B148"/>
      <c r="C148"/>
      <c r="D148"/>
      <c r="E148"/>
      <c r="F148"/>
      <c r="G148"/>
      <c r="H148"/>
    </row>
    <row r="149" spans="1:8" ht="92" x14ac:dyDescent="0.25">
      <c r="A149" s="103" t="s">
        <v>592</v>
      </c>
      <c r="B149"/>
      <c r="C149"/>
      <c r="D149"/>
      <c r="E149"/>
      <c r="F149"/>
      <c r="G149"/>
      <c r="H149"/>
    </row>
    <row r="150" spans="1:8" ht="12.5" x14ac:dyDescent="0.25">
      <c r="A150" s="103" t="s">
        <v>593</v>
      </c>
      <c r="B150"/>
      <c r="C150"/>
      <c r="D150"/>
      <c r="E150"/>
      <c r="F150"/>
      <c r="G150"/>
      <c r="H150"/>
    </row>
    <row r="151" spans="1:8" ht="14.4" customHeight="1" x14ac:dyDescent="0.25">
      <c r="A151" s="103"/>
      <c r="B151"/>
      <c r="C151"/>
      <c r="D151"/>
      <c r="E151"/>
      <c r="F151"/>
      <c r="G151"/>
      <c r="H151"/>
    </row>
    <row r="152" spans="1:8" ht="12.5" x14ac:dyDescent="0.25">
      <c r="A152" s="139" t="s">
        <v>594</v>
      </c>
      <c r="B152"/>
      <c r="C152"/>
      <c r="D152"/>
      <c r="E152"/>
      <c r="F152"/>
      <c r="G152"/>
      <c r="H152"/>
    </row>
    <row r="153" spans="1:8" ht="115" x14ac:dyDescent="0.25">
      <c r="A153" s="140" t="s">
        <v>595</v>
      </c>
      <c r="B153"/>
      <c r="C153"/>
      <c r="D153"/>
      <c r="E153"/>
      <c r="F153"/>
      <c r="G153"/>
      <c r="H153"/>
    </row>
    <row r="154" spans="1:8" ht="25.25" customHeight="1" x14ac:dyDescent="0.25">
      <c r="A154" s="140" t="s">
        <v>596</v>
      </c>
      <c r="B154"/>
      <c r="C154"/>
      <c r="D154"/>
      <c r="E154"/>
      <c r="F154"/>
      <c r="G154"/>
      <c r="H154"/>
    </row>
    <row r="155" spans="1:8" ht="12.5" x14ac:dyDescent="0.25">
      <c r="A155" s="141" t="s">
        <v>597</v>
      </c>
      <c r="B155" s="142"/>
      <c r="C155"/>
      <c r="D155"/>
      <c r="E155"/>
      <c r="F155"/>
      <c r="G155"/>
      <c r="H155"/>
    </row>
    <row r="156" spans="1:8" ht="12.5" x14ac:dyDescent="0.25">
      <c r="A156" s="141" t="s">
        <v>598</v>
      </c>
      <c r="B156" s="142"/>
      <c r="C156"/>
      <c r="D156"/>
      <c r="E156"/>
      <c r="F156"/>
      <c r="G156"/>
      <c r="H156"/>
    </row>
    <row r="157" spans="1:8" ht="81" customHeight="1" x14ac:dyDescent="0.25">
      <c r="A157" s="140" t="s">
        <v>599</v>
      </c>
      <c r="B157"/>
      <c r="C157"/>
      <c r="D157"/>
      <c r="E157"/>
      <c r="F157"/>
      <c r="G157"/>
      <c r="H157"/>
    </row>
    <row r="158" spans="1:8" ht="57.5" x14ac:dyDescent="0.25">
      <c r="A158" s="140" t="s">
        <v>600</v>
      </c>
      <c r="B158"/>
      <c r="C158"/>
      <c r="D158"/>
      <c r="E158"/>
      <c r="F158"/>
      <c r="G158"/>
      <c r="H158"/>
    </row>
    <row r="159" spans="1:8" ht="12.5" x14ac:dyDescent="0.25">
      <c r="A159" s="143" t="s">
        <v>601</v>
      </c>
      <c r="B159"/>
      <c r="C159"/>
      <c r="D159"/>
      <c r="E159"/>
      <c r="F159"/>
      <c r="G159"/>
      <c r="H159"/>
    </row>
    <row r="160" spans="1:8" ht="23" x14ac:dyDescent="0.25">
      <c r="A160" s="140" t="s">
        <v>602</v>
      </c>
      <c r="B160"/>
      <c r="C160"/>
      <c r="D160"/>
      <c r="E160"/>
      <c r="F160"/>
      <c r="G160"/>
      <c r="H160"/>
    </row>
    <row r="161" spans="1:8" ht="149.5" x14ac:dyDescent="0.25">
      <c r="A161" s="144" t="s">
        <v>603</v>
      </c>
      <c r="B161"/>
      <c r="C161"/>
      <c r="D161"/>
      <c r="E161"/>
      <c r="F161"/>
      <c r="G161"/>
      <c r="H161"/>
    </row>
    <row r="162" spans="1:8" ht="30.65" customHeight="1" x14ac:dyDescent="0.25">
      <c r="A162" s="139" t="s">
        <v>604</v>
      </c>
      <c r="B162"/>
      <c r="C162"/>
      <c r="D162"/>
      <c r="E162"/>
      <c r="F162"/>
      <c r="G162"/>
      <c r="H162"/>
    </row>
    <row r="163" spans="1:8" ht="66" customHeight="1" x14ac:dyDescent="0.25">
      <c r="A163" s="140" t="s">
        <v>605</v>
      </c>
      <c r="B163"/>
      <c r="C163"/>
      <c r="D163"/>
      <c r="E163"/>
      <c r="F163"/>
      <c r="G163"/>
      <c r="H163"/>
    </row>
    <row r="164" spans="1:8" ht="163.25" customHeight="1" x14ac:dyDescent="0.25">
      <c r="A164" s="140" t="s">
        <v>606</v>
      </c>
      <c r="B164"/>
      <c r="C164"/>
      <c r="D164"/>
      <c r="E164"/>
      <c r="F164"/>
      <c r="G164"/>
      <c r="H164"/>
    </row>
    <row r="165" spans="1:8" ht="57.5" x14ac:dyDescent="0.25">
      <c r="A165" s="140" t="s">
        <v>600</v>
      </c>
      <c r="B165"/>
      <c r="C165"/>
      <c r="D165"/>
      <c r="E165"/>
      <c r="F165"/>
      <c r="G165"/>
      <c r="H165"/>
    </row>
    <row r="166" spans="1:8" ht="12.5" x14ac:dyDescent="0.25">
      <c r="A166" s="139"/>
      <c r="B166"/>
      <c r="C166"/>
      <c r="D166"/>
      <c r="E166"/>
      <c r="F166"/>
      <c r="G166"/>
      <c r="H166"/>
    </row>
    <row r="167" spans="1:8" ht="12.5" x14ac:dyDescent="0.25">
      <c r="A167" s="104" t="s">
        <v>562</v>
      </c>
      <c r="B167"/>
      <c r="C167"/>
      <c r="D167"/>
      <c r="E167"/>
      <c r="F167"/>
      <c r="G167"/>
      <c r="H167"/>
    </row>
    <row r="168" spans="1:8" ht="12.5" x14ac:dyDescent="0.25">
      <c r="A168" s="104"/>
      <c r="B168"/>
      <c r="C168"/>
      <c r="D168"/>
      <c r="E168"/>
      <c r="F168"/>
      <c r="G168"/>
      <c r="H168"/>
    </row>
    <row r="169" spans="1:8" ht="80.5" x14ac:dyDescent="0.25">
      <c r="A169" s="103" t="s">
        <v>607</v>
      </c>
      <c r="B169"/>
      <c r="C169"/>
      <c r="D169"/>
      <c r="E169"/>
      <c r="F169"/>
      <c r="G169"/>
      <c r="H169"/>
    </row>
    <row r="170" spans="1:8" ht="12.5" x14ac:dyDescent="0.25">
      <c r="A170" s="103" t="s">
        <v>608</v>
      </c>
      <c r="B170"/>
      <c r="C170"/>
      <c r="D170"/>
      <c r="E170"/>
      <c r="F170"/>
      <c r="G170"/>
      <c r="H170"/>
    </row>
    <row r="171" spans="1:8" ht="12.5" x14ac:dyDescent="0.25">
      <c r="A171" s="145" t="s">
        <v>609</v>
      </c>
      <c r="B171"/>
      <c r="C171"/>
      <c r="D171"/>
      <c r="E171"/>
      <c r="F171"/>
      <c r="G171"/>
      <c r="H171"/>
    </row>
    <row r="172" spans="1:8" ht="12.5" x14ac:dyDescent="0.25">
      <c r="A172" s="145" t="s">
        <v>610</v>
      </c>
      <c r="B172"/>
      <c r="C172"/>
      <c r="D172"/>
      <c r="E172"/>
      <c r="F172"/>
      <c r="G172"/>
      <c r="H172"/>
    </row>
    <row r="173" spans="1:8" ht="12.5" x14ac:dyDescent="0.25">
      <c r="A173" s="145" t="s">
        <v>611</v>
      </c>
      <c r="B173"/>
      <c r="C173"/>
      <c r="D173"/>
      <c r="E173"/>
      <c r="F173"/>
      <c r="G173"/>
      <c r="H173"/>
    </row>
    <row r="174" spans="1:8" ht="12.5" x14ac:dyDescent="0.25">
      <c r="A174" s="145" t="s">
        <v>612</v>
      </c>
      <c r="B174"/>
      <c r="C174"/>
      <c r="D174"/>
      <c r="E174"/>
      <c r="F174"/>
      <c r="G174"/>
      <c r="H174"/>
    </row>
    <row r="175" spans="1:8" ht="46" x14ac:dyDescent="0.25">
      <c r="A175" s="103" t="s">
        <v>613</v>
      </c>
      <c r="B175"/>
      <c r="C175"/>
      <c r="D175"/>
      <c r="E175"/>
      <c r="F175"/>
      <c r="G175"/>
      <c r="H175"/>
    </row>
    <row r="176" spans="1:8" ht="23" x14ac:dyDescent="0.25">
      <c r="A176" s="103" t="s">
        <v>614</v>
      </c>
      <c r="B176"/>
      <c r="C176"/>
      <c r="D176"/>
      <c r="E176"/>
      <c r="F176"/>
      <c r="G176"/>
      <c r="H176"/>
    </row>
    <row r="177" spans="1:8" ht="12.5" x14ac:dyDescent="0.25">
      <c r="A177" s="145" t="s">
        <v>615</v>
      </c>
      <c r="B177"/>
      <c r="C177"/>
      <c r="D177"/>
      <c r="E177"/>
      <c r="F177"/>
      <c r="G177"/>
      <c r="H177"/>
    </row>
    <row r="178" spans="1:8" ht="23" customHeight="1" x14ac:dyDescent="0.25">
      <c r="A178" s="145" t="s">
        <v>616</v>
      </c>
      <c r="B178"/>
      <c r="C178"/>
      <c r="D178"/>
      <c r="E178"/>
      <c r="F178"/>
      <c r="G178"/>
      <c r="H178"/>
    </row>
    <row r="179" spans="1:8" ht="46" x14ac:dyDescent="0.25">
      <c r="A179" s="103" t="s">
        <v>617</v>
      </c>
      <c r="B179"/>
      <c r="C179"/>
      <c r="D179"/>
      <c r="E179"/>
      <c r="F179"/>
      <c r="G179"/>
      <c r="H179"/>
    </row>
    <row r="180" spans="1:8" ht="12.5" x14ac:dyDescent="0.25">
      <c r="A180" s="123" t="s">
        <v>618</v>
      </c>
      <c r="B180"/>
      <c r="C180"/>
      <c r="D180"/>
      <c r="E180"/>
      <c r="F180"/>
      <c r="G180"/>
      <c r="H180"/>
    </row>
    <row r="181" spans="1:8" ht="69" x14ac:dyDescent="0.25">
      <c r="A181" s="140" t="s">
        <v>619</v>
      </c>
      <c r="B181"/>
      <c r="C181"/>
      <c r="D181"/>
      <c r="E181"/>
      <c r="F181"/>
      <c r="G181"/>
      <c r="H181"/>
    </row>
    <row r="182" spans="1:8" ht="97.75" customHeight="1" x14ac:dyDescent="0.25">
      <c r="A182" s="140" t="s">
        <v>620</v>
      </c>
      <c r="B182"/>
      <c r="C182"/>
      <c r="D182"/>
      <c r="E182"/>
      <c r="F182"/>
      <c r="G182"/>
      <c r="H182"/>
    </row>
    <row r="183" spans="1:8" ht="92" x14ac:dyDescent="0.25">
      <c r="A183" s="140" t="s">
        <v>621</v>
      </c>
      <c r="B183"/>
      <c r="C183"/>
      <c r="D183"/>
      <c r="E183"/>
      <c r="F183"/>
      <c r="G183"/>
      <c r="H183"/>
    </row>
    <row r="184" spans="1:8" ht="12.5" x14ac:dyDescent="0.25">
      <c r="A184" s="140"/>
      <c r="B184"/>
      <c r="C184"/>
      <c r="D184"/>
      <c r="E184"/>
      <c r="F184"/>
      <c r="G184"/>
      <c r="H184"/>
    </row>
    <row r="185" spans="1:8" ht="14" x14ac:dyDescent="0.25">
      <c r="A185" s="146" t="s">
        <v>622</v>
      </c>
      <c r="B185"/>
      <c r="C185"/>
      <c r="D185"/>
      <c r="E185"/>
      <c r="F185"/>
      <c r="G185"/>
      <c r="H185"/>
    </row>
    <row r="186" spans="1:8" ht="207" x14ac:dyDescent="0.25">
      <c r="A186" s="140" t="s">
        <v>623</v>
      </c>
      <c r="B186"/>
      <c r="C186"/>
      <c r="D186"/>
      <c r="E186"/>
      <c r="F186"/>
      <c r="G186"/>
      <c r="H186"/>
    </row>
    <row r="187" spans="1:8" ht="12.5" x14ac:dyDescent="0.25">
      <c r="A187" s="144"/>
      <c r="B187"/>
      <c r="C187"/>
      <c r="D187"/>
      <c r="E187"/>
      <c r="F187"/>
      <c r="G187"/>
      <c r="H187"/>
    </row>
    <row r="188" spans="1:8" ht="14" x14ac:dyDescent="0.25">
      <c r="A188" s="147" t="s">
        <v>624</v>
      </c>
      <c r="B188"/>
      <c r="C188"/>
      <c r="D188"/>
      <c r="E188"/>
      <c r="F188"/>
      <c r="G188"/>
      <c r="H188"/>
    </row>
    <row r="189" spans="1:8" ht="57.5" x14ac:dyDescent="0.25">
      <c r="A189" s="140" t="s">
        <v>625</v>
      </c>
      <c r="B189"/>
      <c r="C189"/>
      <c r="D189"/>
      <c r="E189"/>
      <c r="F189"/>
      <c r="G189"/>
      <c r="H189"/>
    </row>
    <row r="190" spans="1:8" ht="12.5" x14ac:dyDescent="0.25">
      <c r="A190" s="140"/>
      <c r="B190"/>
      <c r="C190"/>
      <c r="D190"/>
      <c r="E190"/>
      <c r="F190"/>
      <c r="G190"/>
      <c r="H190"/>
    </row>
    <row r="191" spans="1:8" ht="12.5" x14ac:dyDescent="0.25">
      <c r="A191" s="140"/>
      <c r="B191"/>
      <c r="C191"/>
      <c r="D191"/>
      <c r="E191"/>
      <c r="F191"/>
      <c r="G191"/>
      <c r="H191"/>
    </row>
    <row r="192" spans="1:8" ht="12.5" x14ac:dyDescent="0.25">
      <c r="A192" s="104" t="s">
        <v>626</v>
      </c>
      <c r="B192"/>
      <c r="C192"/>
      <c r="D192"/>
      <c r="E192"/>
      <c r="F192"/>
      <c r="G192"/>
      <c r="H192"/>
    </row>
    <row r="193" spans="1:8" ht="72.650000000000006" customHeight="1" x14ac:dyDescent="0.25">
      <c r="A193" s="140" t="s">
        <v>627</v>
      </c>
      <c r="B193"/>
      <c r="C193"/>
      <c r="D193"/>
      <c r="E193"/>
      <c r="F193"/>
      <c r="G193"/>
      <c r="H193"/>
    </row>
    <row r="194" spans="1:8" ht="46" x14ac:dyDescent="0.25">
      <c r="A194" s="140" t="s">
        <v>628</v>
      </c>
      <c r="B194"/>
      <c r="C194"/>
      <c r="D194"/>
      <c r="E194"/>
      <c r="F194"/>
      <c r="G194"/>
      <c r="H194"/>
    </row>
    <row r="195" spans="1:8" ht="34.5" x14ac:dyDescent="0.25">
      <c r="A195" s="140" t="s">
        <v>629</v>
      </c>
      <c r="B195"/>
      <c r="C195"/>
      <c r="D195"/>
      <c r="E195"/>
      <c r="F195"/>
      <c r="G195"/>
      <c r="H195"/>
    </row>
    <row r="196" spans="1:8" ht="12.5" x14ac:dyDescent="0.25">
      <c r="A196"/>
      <c r="B196"/>
      <c r="C196"/>
      <c r="D196"/>
      <c r="E196"/>
      <c r="F196"/>
      <c r="G196"/>
      <c r="H196"/>
    </row>
    <row r="197" spans="1:8" ht="12.5" x14ac:dyDescent="0.25">
      <c r="A197" s="104" t="s">
        <v>491</v>
      </c>
      <c r="B197"/>
      <c r="C197"/>
      <c r="D197"/>
      <c r="E197"/>
      <c r="F197"/>
      <c r="G197"/>
      <c r="H197"/>
    </row>
    <row r="198" spans="1:8" ht="46" x14ac:dyDescent="0.25">
      <c r="A198" s="140" t="s">
        <v>630</v>
      </c>
      <c r="B198"/>
      <c r="C198"/>
      <c r="D198"/>
      <c r="E198"/>
      <c r="F198"/>
      <c r="G198"/>
      <c r="H198"/>
    </row>
    <row r="199" spans="1:8" ht="12.5" x14ac:dyDescent="0.25">
      <c r="A199" s="148"/>
      <c r="B199"/>
      <c r="C199"/>
      <c r="D199"/>
      <c r="E199"/>
      <c r="F199"/>
      <c r="G199"/>
      <c r="H199"/>
    </row>
    <row r="200" spans="1:8" ht="12.5" x14ac:dyDescent="0.25">
      <c r="A200" s="104" t="s">
        <v>631</v>
      </c>
      <c r="B200"/>
      <c r="C200"/>
      <c r="D200"/>
      <c r="E200"/>
      <c r="F200"/>
      <c r="G200"/>
      <c r="H200"/>
    </row>
    <row r="201" spans="1:8" ht="69" x14ac:dyDescent="0.25">
      <c r="A201" s="140" t="s">
        <v>632</v>
      </c>
      <c r="B201"/>
      <c r="C201"/>
      <c r="D201"/>
      <c r="E201"/>
      <c r="F201"/>
      <c r="G201"/>
      <c r="H201"/>
    </row>
    <row r="202" spans="1:8" ht="12.5" x14ac:dyDescent="0.25">
      <c r="A202" s="104" t="s">
        <v>492</v>
      </c>
      <c r="B202"/>
      <c r="C202"/>
      <c r="D202"/>
      <c r="E202"/>
      <c r="F202"/>
      <c r="G202"/>
      <c r="H202"/>
    </row>
    <row r="203" spans="1:8" ht="34.5" x14ac:dyDescent="0.25">
      <c r="A203" s="140" t="s">
        <v>633</v>
      </c>
      <c r="B203"/>
      <c r="C203"/>
      <c r="D203"/>
      <c r="E203"/>
      <c r="F203"/>
      <c r="G203"/>
      <c r="H203"/>
    </row>
    <row r="204" spans="1:8" ht="45.65" customHeight="1" x14ac:dyDescent="0.25">
      <c r="A204" s="104" t="s">
        <v>634</v>
      </c>
      <c r="B204"/>
      <c r="C204"/>
      <c r="D204"/>
      <c r="E204"/>
      <c r="F204"/>
      <c r="G204"/>
      <c r="H204"/>
    </row>
    <row r="205" spans="1:8" ht="12.5" x14ac:dyDescent="0.25">
      <c r="A205" s="148" t="s">
        <v>635</v>
      </c>
      <c r="B205"/>
      <c r="C205"/>
      <c r="D205"/>
      <c r="E205"/>
      <c r="F205"/>
      <c r="G205"/>
      <c r="H205"/>
    </row>
    <row r="206" spans="1:8" ht="149.5" x14ac:dyDescent="0.25">
      <c r="A206" s="144" t="s">
        <v>636</v>
      </c>
      <c r="B206"/>
      <c r="C206"/>
      <c r="D206"/>
      <c r="E206"/>
      <c r="F206"/>
      <c r="G206"/>
      <c r="H206"/>
    </row>
    <row r="207" spans="1:8" ht="12.5" x14ac:dyDescent="0.25">
      <c r="A207" s="140"/>
      <c r="B207"/>
      <c r="C207"/>
      <c r="D207"/>
      <c r="E207"/>
      <c r="F207"/>
      <c r="G207"/>
      <c r="H207"/>
    </row>
    <row r="208" spans="1:8" ht="12.5" x14ac:dyDescent="0.25">
      <c r="A208" s="104" t="s">
        <v>637</v>
      </c>
      <c r="B208"/>
      <c r="C208"/>
      <c r="D208"/>
      <c r="E208"/>
      <c r="F208"/>
      <c r="G208"/>
      <c r="H208"/>
    </row>
    <row r="209" spans="1:8" ht="69" x14ac:dyDescent="0.25">
      <c r="A209" s="103" t="s">
        <v>638</v>
      </c>
      <c r="B209"/>
      <c r="C209"/>
      <c r="D209"/>
      <c r="E209"/>
      <c r="F209"/>
      <c r="G209"/>
      <c r="H209"/>
    </row>
    <row r="210" spans="1:8" ht="12.5" x14ac:dyDescent="0.25">
      <c r="A210" s="103"/>
      <c r="B210"/>
      <c r="C210"/>
      <c r="D210"/>
      <c r="E210"/>
      <c r="F210"/>
      <c r="G210"/>
      <c r="H210"/>
    </row>
    <row r="211" spans="1:8" ht="14" x14ac:dyDescent="0.25">
      <c r="A211" s="149" t="s">
        <v>639</v>
      </c>
      <c r="B211" s="146"/>
      <c r="C211"/>
      <c r="D211"/>
      <c r="E211"/>
      <c r="F211"/>
      <c r="G211"/>
      <c r="H211"/>
    </row>
    <row r="212" spans="1:8" ht="46" x14ac:dyDescent="0.25">
      <c r="A212" s="103" t="s">
        <v>640</v>
      </c>
      <c r="B212"/>
      <c r="C212"/>
      <c r="D212"/>
      <c r="E212"/>
      <c r="F212"/>
      <c r="G212"/>
      <c r="H212"/>
    </row>
    <row r="213" spans="1:8" ht="14" x14ac:dyDescent="0.25">
      <c r="A213" s="103" t="s">
        <v>641</v>
      </c>
      <c r="B213"/>
      <c r="C213"/>
      <c r="D213"/>
      <c r="E213"/>
      <c r="F213"/>
      <c r="G213"/>
      <c r="H213"/>
    </row>
    <row r="214" spans="1:8" ht="34.5" x14ac:dyDescent="0.25">
      <c r="A214" s="103" t="s">
        <v>642</v>
      </c>
      <c r="B214"/>
      <c r="C214"/>
      <c r="D214"/>
      <c r="E214"/>
      <c r="F214"/>
      <c r="G214"/>
      <c r="H214"/>
    </row>
    <row r="215" spans="1:8" ht="12.5" x14ac:dyDescent="0.25">
      <c r="A215" s="103" t="s">
        <v>643</v>
      </c>
      <c r="B215"/>
      <c r="C215"/>
      <c r="D215"/>
      <c r="E215"/>
      <c r="F215"/>
      <c r="G215"/>
      <c r="H215"/>
    </row>
    <row r="216" spans="1:8" ht="23" x14ac:dyDescent="0.25">
      <c r="A216" s="103" t="s">
        <v>644</v>
      </c>
      <c r="B216"/>
      <c r="C216"/>
      <c r="D216"/>
      <c r="E216"/>
      <c r="F216"/>
      <c r="G216"/>
      <c r="H216"/>
    </row>
    <row r="217" spans="1:8" ht="12.5" x14ac:dyDescent="0.25">
      <c r="A217" s="103" t="s">
        <v>645</v>
      </c>
      <c r="B217"/>
      <c r="C217"/>
      <c r="D217"/>
      <c r="E217"/>
      <c r="F217"/>
      <c r="G217"/>
      <c r="H217"/>
    </row>
    <row r="218" spans="1:8" ht="23" x14ac:dyDescent="0.25">
      <c r="A218" s="103" t="s">
        <v>646</v>
      </c>
      <c r="B218"/>
      <c r="C218"/>
      <c r="D218"/>
      <c r="E218"/>
      <c r="F218"/>
      <c r="G218"/>
      <c r="H218"/>
    </row>
    <row r="219" spans="1:8" ht="12.5" x14ac:dyDescent="0.25">
      <c r="A219" s="103"/>
      <c r="B219"/>
      <c r="C219"/>
      <c r="D219"/>
      <c r="E219"/>
      <c r="F219"/>
      <c r="G219"/>
      <c r="H219"/>
    </row>
    <row r="220" spans="1:8" ht="12.5" x14ac:dyDescent="0.25">
      <c r="A220" s="103"/>
      <c r="B220"/>
      <c r="C220"/>
      <c r="D220"/>
      <c r="E220"/>
      <c r="F220"/>
      <c r="G220"/>
      <c r="H220"/>
    </row>
    <row r="221" spans="1:8" ht="12.5" x14ac:dyDescent="0.25">
      <c r="A221" s="138" t="s">
        <v>647</v>
      </c>
      <c r="B221"/>
      <c r="C221"/>
      <c r="D221"/>
      <c r="E221"/>
      <c r="F221"/>
      <c r="G221"/>
      <c r="H221"/>
    </row>
    <row r="222" spans="1:8" ht="84.65" customHeight="1" x14ac:dyDescent="0.25">
      <c r="A222" s="103" t="s">
        <v>648</v>
      </c>
      <c r="B222"/>
      <c r="C222"/>
      <c r="D222"/>
      <c r="E222"/>
      <c r="F222"/>
      <c r="G222"/>
      <c r="H222"/>
    </row>
    <row r="223" spans="1:8" ht="103.25" customHeight="1" x14ac:dyDescent="0.25">
      <c r="A223" s="103" t="s">
        <v>649</v>
      </c>
      <c r="B223"/>
      <c r="C223"/>
      <c r="D223"/>
      <c r="E223"/>
      <c r="F223"/>
      <c r="G223"/>
      <c r="H223"/>
    </row>
    <row r="224" spans="1:8" ht="12.5" x14ac:dyDescent="0.25">
      <c r="A224" s="104" t="s">
        <v>650</v>
      </c>
      <c r="B224"/>
      <c r="C224"/>
      <c r="D224"/>
      <c r="E224"/>
      <c r="F224"/>
      <c r="G224"/>
      <c r="H224"/>
    </row>
    <row r="225" spans="1:8" ht="57.5" x14ac:dyDescent="0.25">
      <c r="A225" s="131" t="s">
        <v>651</v>
      </c>
      <c r="B225"/>
      <c r="C225"/>
      <c r="D225"/>
      <c r="E225"/>
      <c r="F225"/>
      <c r="G225"/>
      <c r="H225"/>
    </row>
    <row r="226" spans="1:8" ht="12.5" x14ac:dyDescent="0.25">
      <c r="A226" s="103"/>
      <c r="B226"/>
      <c r="C226"/>
      <c r="D226"/>
      <c r="E226"/>
      <c r="F226"/>
      <c r="G226"/>
      <c r="H226"/>
    </row>
    <row r="227" spans="1:8" ht="12.5" x14ac:dyDescent="0.25">
      <c r="A227" s="104" t="s">
        <v>652</v>
      </c>
      <c r="B227"/>
      <c r="C227"/>
      <c r="D227"/>
      <c r="E227"/>
      <c r="F227"/>
      <c r="G227"/>
      <c r="H227"/>
    </row>
    <row r="228" spans="1:8" ht="115" x14ac:dyDescent="0.25">
      <c r="A228" s="103" t="s">
        <v>653</v>
      </c>
      <c r="B228"/>
      <c r="C228"/>
      <c r="D228"/>
      <c r="E228"/>
      <c r="F228"/>
      <c r="G228"/>
      <c r="H228"/>
    </row>
    <row r="229" spans="1:8" ht="12.5" x14ac:dyDescent="0.25">
      <c r="A229" s="104" t="s">
        <v>654</v>
      </c>
      <c r="B229"/>
      <c r="C229"/>
      <c r="D229"/>
      <c r="E229"/>
      <c r="F229"/>
      <c r="G229"/>
      <c r="H229"/>
    </row>
    <row r="230" spans="1:8" ht="57.5" x14ac:dyDescent="0.25">
      <c r="A230" s="103" t="s">
        <v>655</v>
      </c>
      <c r="B230"/>
      <c r="C230"/>
      <c r="D230"/>
      <c r="E230"/>
      <c r="F230"/>
      <c r="G230"/>
      <c r="H230"/>
    </row>
    <row r="231" spans="1:8" ht="12.5" x14ac:dyDescent="0.25">
      <c r="A231" s="103"/>
      <c r="B231"/>
      <c r="C231"/>
      <c r="D231"/>
      <c r="E231"/>
      <c r="F231"/>
      <c r="G231"/>
      <c r="H231"/>
    </row>
    <row r="232" spans="1:8" ht="12.5" x14ac:dyDescent="0.25">
      <c r="A232" s="104" t="s">
        <v>656</v>
      </c>
      <c r="B232"/>
      <c r="C232"/>
      <c r="D232"/>
      <c r="E232"/>
      <c r="F232"/>
      <c r="G232"/>
      <c r="H232"/>
    </row>
    <row r="233" spans="1:8" ht="46" x14ac:dyDescent="0.25">
      <c r="A233" s="103" t="s">
        <v>657</v>
      </c>
      <c r="B233"/>
      <c r="C233"/>
      <c r="D233"/>
      <c r="E233"/>
      <c r="F233"/>
      <c r="G233"/>
      <c r="H233"/>
    </row>
    <row r="234" spans="1:8" ht="12.5" x14ac:dyDescent="0.25">
      <c r="A234" s="112"/>
      <c r="B234"/>
      <c r="C234"/>
      <c r="D234"/>
      <c r="E234"/>
      <c r="F234"/>
      <c r="G234"/>
      <c r="H234"/>
    </row>
    <row r="235" spans="1:8" ht="12.5" x14ac:dyDescent="0.25">
      <c r="A235" s="104" t="s">
        <v>658</v>
      </c>
      <c r="B235"/>
      <c r="C235"/>
      <c r="D235"/>
      <c r="E235"/>
      <c r="F235"/>
      <c r="G235"/>
      <c r="H235"/>
    </row>
    <row r="236" spans="1:8" ht="96" customHeight="1" x14ac:dyDescent="0.25">
      <c r="A236" s="103" t="s">
        <v>659</v>
      </c>
      <c r="B236"/>
      <c r="C236"/>
      <c r="D236"/>
      <c r="E236"/>
      <c r="F236"/>
      <c r="G236"/>
      <c r="H236"/>
    </row>
    <row r="237" spans="1:8" ht="12.5" x14ac:dyDescent="0.25">
      <c r="A237" s="104" t="s">
        <v>660</v>
      </c>
      <c r="B237"/>
      <c r="C237"/>
      <c r="D237"/>
      <c r="E237"/>
      <c r="F237"/>
      <c r="G237"/>
      <c r="H237"/>
    </row>
    <row r="238" spans="1:8" ht="69" x14ac:dyDescent="0.25">
      <c r="A238" s="103" t="s">
        <v>661</v>
      </c>
      <c r="B238"/>
      <c r="C238"/>
      <c r="D238"/>
      <c r="E238"/>
      <c r="F238"/>
      <c r="G238"/>
      <c r="H238"/>
    </row>
    <row r="239" spans="1:8" ht="12.5" x14ac:dyDescent="0.25">
      <c r="A239" s="103"/>
      <c r="B239"/>
      <c r="C239"/>
      <c r="D239"/>
      <c r="E239"/>
      <c r="F239"/>
      <c r="G239"/>
      <c r="H239"/>
    </row>
    <row r="240" spans="1:8" ht="12.5" x14ac:dyDescent="0.25">
      <c r="A240" s="104" t="s">
        <v>662</v>
      </c>
      <c r="B240"/>
      <c r="C240"/>
      <c r="D240"/>
      <c r="E240"/>
      <c r="F240"/>
      <c r="G240"/>
      <c r="H240"/>
    </row>
    <row r="241" spans="1:8" ht="69" x14ac:dyDescent="0.25">
      <c r="A241" s="103" t="s">
        <v>663</v>
      </c>
      <c r="B241"/>
      <c r="C241"/>
      <c r="D241"/>
      <c r="E241"/>
      <c r="F241"/>
      <c r="G241"/>
      <c r="H241"/>
    </row>
    <row r="242" spans="1:8" ht="12.5" x14ac:dyDescent="0.25">
      <c r="A242" s="103"/>
      <c r="B242"/>
      <c r="C242"/>
      <c r="D242"/>
      <c r="E242"/>
      <c r="F242"/>
      <c r="G242"/>
      <c r="H242"/>
    </row>
    <row r="243" spans="1:8" ht="11.5" customHeight="1" x14ac:dyDescent="0.25">
      <c r="A243" s="104" t="s">
        <v>664</v>
      </c>
      <c r="B243"/>
      <c r="C243"/>
      <c r="D243"/>
      <c r="E243"/>
      <c r="F243"/>
      <c r="G243"/>
      <c r="H243"/>
    </row>
    <row r="244" spans="1:8" ht="92" x14ac:dyDescent="0.25">
      <c r="A244" s="131" t="s">
        <v>665</v>
      </c>
      <c r="B244"/>
      <c r="C244"/>
      <c r="D244"/>
      <c r="E244"/>
      <c r="F244"/>
      <c r="G244"/>
      <c r="H244"/>
    </row>
    <row r="245" spans="1:8" ht="12.5" x14ac:dyDescent="0.25">
      <c r="A245" s="131"/>
      <c r="B245"/>
      <c r="C245"/>
      <c r="D245"/>
      <c r="E245"/>
      <c r="F245"/>
      <c r="G245"/>
      <c r="H245"/>
    </row>
    <row r="246" spans="1:8" ht="12.5" x14ac:dyDescent="0.25">
      <c r="A246" s="104" t="s">
        <v>666</v>
      </c>
      <c r="B246"/>
      <c r="C246"/>
      <c r="D246"/>
      <c r="E246"/>
      <c r="F246"/>
      <c r="G246"/>
      <c r="H246"/>
    </row>
    <row r="247" spans="1:8" ht="88.25" customHeight="1" x14ac:dyDescent="0.25">
      <c r="A247" s="103" t="s">
        <v>667</v>
      </c>
      <c r="B247"/>
      <c r="C247"/>
      <c r="D247"/>
      <c r="E247"/>
      <c r="F247"/>
      <c r="G247"/>
      <c r="H247"/>
    </row>
    <row r="248" spans="1:8" ht="12.5" x14ac:dyDescent="0.25">
      <c r="A248" s="104" t="s">
        <v>668</v>
      </c>
      <c r="B248"/>
      <c r="C248"/>
      <c r="D248"/>
      <c r="E248"/>
      <c r="F248"/>
      <c r="G248"/>
      <c r="H248"/>
    </row>
    <row r="249" spans="1:8" ht="34.5" x14ac:dyDescent="0.25">
      <c r="A249" s="103" t="s">
        <v>669</v>
      </c>
      <c r="B249"/>
      <c r="C249"/>
      <c r="D249"/>
      <c r="E249"/>
      <c r="F249"/>
      <c r="G249"/>
      <c r="H249"/>
    </row>
    <row r="250" spans="1:8" ht="12.5" x14ac:dyDescent="0.25">
      <c r="A250" s="112"/>
      <c r="B250"/>
      <c r="C250"/>
      <c r="D250"/>
      <c r="E250"/>
      <c r="F250"/>
      <c r="G250"/>
      <c r="H250"/>
    </row>
    <row r="251" spans="1:8" ht="12.5" x14ac:dyDescent="0.25">
      <c r="A251" s="112"/>
      <c r="B251"/>
      <c r="C251"/>
      <c r="D251"/>
      <c r="E251"/>
      <c r="F251"/>
      <c r="G251"/>
      <c r="H251"/>
    </row>
    <row r="252" spans="1:8" ht="12.5" x14ac:dyDescent="0.25">
      <c r="A252" s="138" t="s">
        <v>670</v>
      </c>
      <c r="B252"/>
      <c r="C252"/>
      <c r="D252"/>
      <c r="E252"/>
      <c r="F252"/>
      <c r="G252"/>
      <c r="H252"/>
    </row>
    <row r="253" spans="1:8" ht="12.5" x14ac:dyDescent="0.25">
      <c r="A253" s="100"/>
      <c r="B253"/>
      <c r="C253"/>
      <c r="D253"/>
      <c r="E253"/>
      <c r="F253"/>
      <c r="G253"/>
      <c r="H253"/>
    </row>
    <row r="254" spans="1:8" ht="34.5" x14ac:dyDescent="0.25">
      <c r="A254" s="103" t="s">
        <v>671</v>
      </c>
      <c r="B254"/>
      <c r="C254"/>
      <c r="D254"/>
      <c r="E254"/>
      <c r="F254"/>
      <c r="G254"/>
      <c r="H254"/>
    </row>
    <row r="255" spans="1:8" ht="12.5" x14ac:dyDescent="0.25">
      <c r="A255" s="103"/>
      <c r="B255"/>
      <c r="C255"/>
      <c r="D255"/>
      <c r="E255"/>
      <c r="F255"/>
      <c r="G255"/>
      <c r="H255"/>
    </row>
    <row r="256" spans="1:8" ht="12.5" x14ac:dyDescent="0.25">
      <c r="A256" s="150" t="s">
        <v>528</v>
      </c>
      <c r="B256"/>
      <c r="C256"/>
      <c r="D256"/>
      <c r="E256"/>
      <c r="F256"/>
      <c r="G256"/>
      <c r="H256"/>
    </row>
    <row r="257" spans="1:8" ht="12.5" x14ac:dyDescent="0.25">
      <c r="A257" s="103"/>
      <c r="B257"/>
      <c r="C257"/>
      <c r="D257"/>
      <c r="E257"/>
      <c r="F257"/>
      <c r="G257"/>
      <c r="H257"/>
    </row>
    <row r="258" spans="1:8" ht="46" customHeight="1" x14ac:dyDescent="0.25">
      <c r="A258" s="103" t="s">
        <v>672</v>
      </c>
      <c r="B258"/>
      <c r="C258"/>
      <c r="D258"/>
      <c r="E258"/>
      <c r="F258"/>
      <c r="G258"/>
      <c r="H258"/>
    </row>
    <row r="259" spans="1:8" ht="12.5" x14ac:dyDescent="0.25">
      <c r="A259" s="103"/>
      <c r="B259"/>
      <c r="C259"/>
      <c r="D259"/>
      <c r="E259"/>
      <c r="F259"/>
      <c r="G259"/>
      <c r="H259"/>
    </row>
    <row r="260" spans="1:8" ht="24" x14ac:dyDescent="0.25">
      <c r="A260" s="123" t="s">
        <v>673</v>
      </c>
      <c r="B260"/>
      <c r="C260"/>
      <c r="D260"/>
      <c r="E260"/>
      <c r="F260"/>
      <c r="G260"/>
      <c r="H260"/>
    </row>
    <row r="261" spans="1:8" ht="12.5" x14ac:dyDescent="0.25">
      <c r="A261" s="103"/>
      <c r="B261"/>
      <c r="C261"/>
      <c r="D261"/>
      <c r="E261"/>
      <c r="F261"/>
      <c r="G261"/>
      <c r="H261"/>
    </row>
    <row r="262" spans="1:8" ht="23" x14ac:dyDescent="0.25">
      <c r="A262" s="103" t="s">
        <v>674</v>
      </c>
      <c r="B262"/>
      <c r="C262"/>
      <c r="D262"/>
      <c r="E262"/>
      <c r="F262"/>
      <c r="G262"/>
      <c r="H262"/>
    </row>
    <row r="263" spans="1:8" ht="12.5" x14ac:dyDescent="0.25">
      <c r="A263" s="103"/>
      <c r="B263"/>
      <c r="C263"/>
      <c r="D263"/>
      <c r="E263"/>
      <c r="F263"/>
      <c r="G263"/>
      <c r="H263"/>
    </row>
    <row r="264" spans="1:8" ht="24" x14ac:dyDescent="0.25">
      <c r="A264" s="123" t="s">
        <v>529</v>
      </c>
      <c r="B264"/>
      <c r="C264"/>
      <c r="D264"/>
      <c r="E264"/>
      <c r="F264"/>
      <c r="G264"/>
      <c r="H264"/>
    </row>
    <row r="265" spans="1:8" ht="12.5" x14ac:dyDescent="0.25">
      <c r="A265" s="103"/>
      <c r="B265"/>
      <c r="C265"/>
      <c r="D265"/>
      <c r="E265"/>
      <c r="F265"/>
      <c r="G265"/>
      <c r="H265"/>
    </row>
    <row r="266" spans="1:8" ht="23" x14ac:dyDescent="0.25">
      <c r="A266" s="103" t="s">
        <v>530</v>
      </c>
      <c r="B266"/>
      <c r="C266"/>
      <c r="D266"/>
      <c r="E266"/>
      <c r="F266"/>
      <c r="G266"/>
      <c r="H266"/>
    </row>
    <row r="267" spans="1:8" ht="12.5" x14ac:dyDescent="0.25">
      <c r="A267" s="103"/>
      <c r="B267"/>
      <c r="C267"/>
      <c r="D267"/>
      <c r="E267"/>
      <c r="F267"/>
      <c r="G267"/>
      <c r="H267"/>
    </row>
    <row r="268" spans="1:8" ht="23" x14ac:dyDescent="0.25">
      <c r="A268" s="103" t="s">
        <v>531</v>
      </c>
      <c r="B268"/>
      <c r="C268"/>
      <c r="D268"/>
      <c r="E268"/>
      <c r="F268"/>
      <c r="G268"/>
      <c r="H268"/>
    </row>
    <row r="269" spans="1:8" ht="12.5" x14ac:dyDescent="0.25">
      <c r="A269" s="103"/>
      <c r="B269"/>
      <c r="C269"/>
      <c r="D269"/>
      <c r="E269"/>
      <c r="F269"/>
      <c r="G269"/>
      <c r="H269"/>
    </row>
    <row r="270" spans="1:8" ht="34.5" x14ac:dyDescent="0.25">
      <c r="A270" s="103" t="s">
        <v>675</v>
      </c>
      <c r="B270"/>
      <c r="C270"/>
      <c r="D270"/>
      <c r="E270"/>
      <c r="F270"/>
      <c r="G270"/>
      <c r="H270"/>
    </row>
    <row r="271" spans="1:8" ht="12.5" x14ac:dyDescent="0.25">
      <c r="A271" s="103"/>
      <c r="B271"/>
      <c r="C271"/>
      <c r="D271"/>
      <c r="E271"/>
      <c r="F271"/>
      <c r="G271"/>
      <c r="H271"/>
    </row>
    <row r="272" spans="1:8" ht="12.5" x14ac:dyDescent="0.25">
      <c r="A272" s="123" t="s">
        <v>676</v>
      </c>
      <c r="B272" s="123"/>
      <c r="C272"/>
      <c r="D272"/>
      <c r="E272"/>
      <c r="F272"/>
      <c r="G272"/>
      <c r="H272"/>
    </row>
    <row r="273" spans="1:8" ht="12.5" x14ac:dyDescent="0.25">
      <c r="A273" s="123" t="s">
        <v>677</v>
      </c>
      <c r="B273"/>
      <c r="C273" s="123"/>
      <c r="D273"/>
      <c r="E273"/>
      <c r="F273"/>
      <c r="G273"/>
      <c r="H273"/>
    </row>
    <row r="274" spans="1:8" ht="12.5" x14ac:dyDescent="0.25">
      <c r="A274" s="123" t="s">
        <v>467</v>
      </c>
      <c r="B274"/>
      <c r="C274" s="123"/>
      <c r="D274"/>
      <c r="E274"/>
      <c r="F274"/>
      <c r="G274"/>
      <c r="H274"/>
    </row>
    <row r="275" spans="1:8" ht="12.5" x14ac:dyDescent="0.25">
      <c r="A275" s="123"/>
      <c r="B275"/>
      <c r="C275"/>
      <c r="D275"/>
      <c r="E275"/>
      <c r="F275"/>
      <c r="G275"/>
      <c r="H275"/>
    </row>
    <row r="276" spans="1:8" ht="12.5" x14ac:dyDescent="0.25">
      <c r="A276" s="123" t="s">
        <v>532</v>
      </c>
      <c r="B276"/>
      <c r="C276"/>
      <c r="D276"/>
      <c r="E276"/>
      <c r="F276"/>
      <c r="G276"/>
      <c r="H276"/>
    </row>
    <row r="277" spans="1:8" ht="12.5" x14ac:dyDescent="0.25">
      <c r="A277" s="103"/>
      <c r="B277"/>
      <c r="C277"/>
      <c r="D277"/>
      <c r="E277"/>
      <c r="F277"/>
      <c r="G277"/>
      <c r="H277"/>
    </row>
    <row r="278" spans="1:8" ht="23" x14ac:dyDescent="0.25">
      <c r="A278" s="103" t="s">
        <v>678</v>
      </c>
      <c r="B278"/>
      <c r="C278"/>
      <c r="D278"/>
      <c r="E278"/>
      <c r="F278"/>
      <c r="G278"/>
      <c r="H278"/>
    </row>
    <row r="279" spans="1:8" ht="12.5" x14ac:dyDescent="0.25">
      <c r="A279" s="103"/>
      <c r="B279"/>
      <c r="C279"/>
      <c r="D279"/>
      <c r="E279"/>
      <c r="F279"/>
      <c r="G279"/>
      <c r="H279"/>
    </row>
    <row r="280" spans="1:8" ht="12.5" x14ac:dyDescent="0.25">
      <c r="A280" s="123" t="s">
        <v>679</v>
      </c>
      <c r="B280"/>
      <c r="C280"/>
      <c r="D280"/>
      <c r="E280"/>
      <c r="F280"/>
      <c r="G280"/>
      <c r="H280"/>
    </row>
    <row r="281" spans="1:8" ht="12.5" x14ac:dyDescent="0.25">
      <c r="A281" s="103"/>
      <c r="B281"/>
      <c r="C281"/>
      <c r="D281"/>
      <c r="E281"/>
      <c r="F281"/>
      <c r="G281"/>
      <c r="H281"/>
    </row>
    <row r="282" spans="1:8" ht="46" x14ac:dyDescent="0.25">
      <c r="A282" s="103" t="s">
        <v>680</v>
      </c>
      <c r="B282"/>
      <c r="C282"/>
      <c r="D282"/>
      <c r="E282"/>
      <c r="F282"/>
      <c r="G282"/>
      <c r="H282"/>
    </row>
    <row r="283" spans="1:8" ht="12.5" x14ac:dyDescent="0.25">
      <c r="A283" s="103"/>
      <c r="B283"/>
      <c r="C283"/>
      <c r="D283"/>
      <c r="E283"/>
      <c r="F283"/>
      <c r="G283"/>
      <c r="H283"/>
    </row>
    <row r="284" spans="1:8" ht="12.5" x14ac:dyDescent="0.25">
      <c r="A284" s="123" t="s">
        <v>533</v>
      </c>
      <c r="B284"/>
      <c r="C284"/>
      <c r="D284"/>
      <c r="E284"/>
      <c r="F284"/>
      <c r="G284"/>
      <c r="H284"/>
    </row>
    <row r="285" spans="1:8" ht="12.5" x14ac:dyDescent="0.25">
      <c r="A285" s="103"/>
      <c r="B285"/>
      <c r="C285"/>
      <c r="D285"/>
      <c r="E285"/>
      <c r="F285"/>
      <c r="G285"/>
      <c r="H285"/>
    </row>
    <row r="286" spans="1:8" ht="12.5" x14ac:dyDescent="0.25">
      <c r="A286" s="103" t="s">
        <v>681</v>
      </c>
      <c r="B286"/>
      <c r="C286"/>
      <c r="D286"/>
      <c r="E286"/>
      <c r="F286"/>
      <c r="G286"/>
      <c r="H286"/>
    </row>
    <row r="287" spans="1:8" ht="12.5" x14ac:dyDescent="0.25">
      <c r="A287" s="103"/>
      <c r="B287"/>
      <c r="C287"/>
      <c r="D287"/>
      <c r="E287"/>
      <c r="F287"/>
      <c r="G287"/>
      <c r="H287"/>
    </row>
    <row r="288" spans="1:8" ht="24" x14ac:dyDescent="0.25">
      <c r="A288" s="123" t="s">
        <v>534</v>
      </c>
      <c r="B288"/>
      <c r="C288"/>
      <c r="D288"/>
      <c r="E288"/>
      <c r="F288"/>
      <c r="G288"/>
      <c r="H288"/>
    </row>
    <row r="289" spans="1:8" ht="12.5" x14ac:dyDescent="0.25">
      <c r="A289" s="123"/>
      <c r="B289"/>
      <c r="C289"/>
      <c r="D289"/>
      <c r="E289"/>
      <c r="F289"/>
      <c r="G289"/>
      <c r="H289"/>
    </row>
    <row r="290" spans="1:8" ht="12.5" x14ac:dyDescent="0.25">
      <c r="A290" s="103"/>
      <c r="B290"/>
      <c r="C290"/>
      <c r="D290"/>
      <c r="E290"/>
      <c r="F290"/>
      <c r="G290"/>
      <c r="H290"/>
    </row>
    <row r="291" spans="1:8" ht="34.5" x14ac:dyDescent="0.25">
      <c r="A291" s="103" t="s">
        <v>682</v>
      </c>
      <c r="B291"/>
      <c r="C291"/>
      <c r="D291"/>
      <c r="E291"/>
      <c r="F291"/>
      <c r="G291"/>
      <c r="H291"/>
    </row>
    <row r="292" spans="1:8" ht="12.5" x14ac:dyDescent="0.25">
      <c r="A292" s="103"/>
      <c r="B292"/>
      <c r="C292"/>
      <c r="D292"/>
      <c r="E292"/>
      <c r="F292"/>
      <c r="G292"/>
      <c r="H292"/>
    </row>
    <row r="293" spans="1:8" ht="24" x14ac:dyDescent="0.25">
      <c r="A293" s="123" t="s">
        <v>683</v>
      </c>
      <c r="B293"/>
      <c r="C293"/>
      <c r="D293"/>
      <c r="E293"/>
      <c r="F293"/>
      <c r="G293"/>
      <c r="H293"/>
    </row>
    <row r="294" spans="1:8" ht="12.5" x14ac:dyDescent="0.25">
      <c r="A294" s="123" t="s">
        <v>684</v>
      </c>
      <c r="B294"/>
      <c r="C294"/>
      <c r="D294"/>
      <c r="E294"/>
      <c r="F294"/>
      <c r="G294"/>
      <c r="H294"/>
    </row>
    <row r="295" spans="1:8" ht="12.5" x14ac:dyDescent="0.25">
      <c r="A295" s="124"/>
      <c r="B295"/>
      <c r="C295"/>
      <c r="D295"/>
      <c r="E295"/>
      <c r="F295"/>
      <c r="G295"/>
      <c r="H295"/>
    </row>
    <row r="296" spans="1:8" ht="12.5" x14ac:dyDescent="0.25">
      <c r="A296" s="103"/>
      <c r="B296"/>
      <c r="C296"/>
      <c r="D296"/>
      <c r="E296"/>
      <c r="F296"/>
      <c r="G296"/>
      <c r="H296"/>
    </row>
    <row r="297" spans="1:8" ht="12.5" x14ac:dyDescent="0.25">
      <c r="A297" s="103" t="s">
        <v>685</v>
      </c>
      <c r="B297"/>
      <c r="C297"/>
      <c r="D297"/>
      <c r="E297"/>
      <c r="F297"/>
      <c r="G297"/>
      <c r="H297"/>
    </row>
    <row r="298" spans="1:8" ht="12.5" x14ac:dyDescent="0.25">
      <c r="A298" s="103"/>
      <c r="B298"/>
      <c r="C298"/>
      <c r="D298"/>
      <c r="E298"/>
      <c r="F298"/>
      <c r="G298"/>
      <c r="H298"/>
    </row>
    <row r="299" spans="1:8" ht="12.5" x14ac:dyDescent="0.25">
      <c r="A299" s="123" t="s">
        <v>686</v>
      </c>
      <c r="B299"/>
      <c r="C299"/>
      <c r="D299"/>
      <c r="E299"/>
      <c r="F299"/>
      <c r="G299"/>
      <c r="H299"/>
    </row>
    <row r="300" spans="1:8" ht="12.5" x14ac:dyDescent="0.25">
      <c r="A300" s="123" t="s">
        <v>687</v>
      </c>
      <c r="B300"/>
      <c r="C300"/>
      <c r="D300"/>
      <c r="E300"/>
      <c r="F300"/>
      <c r="G300"/>
      <c r="H300"/>
    </row>
    <row r="301" spans="1:8" ht="12.5" x14ac:dyDescent="0.25">
      <c r="A301" s="103"/>
      <c r="B301"/>
      <c r="C301"/>
      <c r="D301"/>
      <c r="E301"/>
      <c r="F301"/>
      <c r="G301"/>
      <c r="H301"/>
    </row>
    <row r="302" spans="1:8" ht="85.75" customHeight="1" x14ac:dyDescent="0.25">
      <c r="A302" s="103" t="s">
        <v>688</v>
      </c>
      <c r="B302"/>
      <c r="C302"/>
      <c r="D302"/>
      <c r="E302"/>
      <c r="F302"/>
      <c r="G302"/>
      <c r="H302"/>
    </row>
    <row r="303" spans="1:8" ht="12.5" x14ac:dyDescent="0.25">
      <c r="A303" s="103"/>
      <c r="B303"/>
      <c r="C303"/>
      <c r="D303"/>
      <c r="E303"/>
      <c r="F303"/>
      <c r="G303"/>
      <c r="H303"/>
    </row>
    <row r="304" spans="1:8" ht="12.5" x14ac:dyDescent="0.25">
      <c r="A304" s="123" t="s">
        <v>689</v>
      </c>
      <c r="B304"/>
      <c r="C304"/>
      <c r="D304"/>
      <c r="E304"/>
      <c r="F304"/>
      <c r="G304"/>
      <c r="H304"/>
    </row>
    <row r="305" spans="1:8" ht="12.5" x14ac:dyDescent="0.25">
      <c r="A305" s="103"/>
      <c r="B305"/>
      <c r="C305"/>
      <c r="D305"/>
      <c r="E305"/>
      <c r="F305"/>
      <c r="G305"/>
      <c r="H305"/>
    </row>
    <row r="306" spans="1:8" ht="12.5" x14ac:dyDescent="0.25">
      <c r="A306" s="103"/>
      <c r="B306"/>
      <c r="C306"/>
      <c r="D306"/>
      <c r="E306"/>
      <c r="F306"/>
      <c r="G306"/>
      <c r="H306"/>
    </row>
    <row r="307" spans="1:8" ht="23" x14ac:dyDescent="0.25">
      <c r="A307" s="103" t="s">
        <v>690</v>
      </c>
      <c r="B307"/>
      <c r="C307"/>
      <c r="D307"/>
      <c r="E307"/>
      <c r="F307"/>
      <c r="G307"/>
      <c r="H307"/>
    </row>
    <row r="308" spans="1:8" ht="12.5" x14ac:dyDescent="0.25">
      <c r="A308" s="103"/>
      <c r="B308"/>
      <c r="C308"/>
      <c r="D308"/>
      <c r="E308"/>
      <c r="F308"/>
      <c r="G308"/>
      <c r="H308"/>
    </row>
    <row r="309" spans="1:8" ht="36" x14ac:dyDescent="0.25">
      <c r="A309" s="123" t="s">
        <v>691</v>
      </c>
      <c r="B309"/>
      <c r="C309"/>
      <c r="D309"/>
      <c r="E309"/>
      <c r="F309"/>
      <c r="G309"/>
      <c r="H309"/>
    </row>
    <row r="310" spans="1:8" ht="12.5" x14ac:dyDescent="0.25">
      <c r="A310" s="124"/>
      <c r="B310"/>
      <c r="C310"/>
      <c r="D310"/>
      <c r="E310"/>
      <c r="F310"/>
      <c r="G310"/>
      <c r="H310"/>
    </row>
    <row r="311" spans="1:8" ht="80.5" x14ac:dyDescent="0.25">
      <c r="A311" s="103" t="s">
        <v>692</v>
      </c>
      <c r="B311"/>
      <c r="C311"/>
      <c r="D311"/>
      <c r="E311"/>
      <c r="F311"/>
      <c r="G311"/>
      <c r="H311"/>
    </row>
    <row r="312" spans="1:8" ht="12.5" x14ac:dyDescent="0.25">
      <c r="A312" s="103"/>
      <c r="B312"/>
      <c r="C312"/>
      <c r="D312"/>
      <c r="E312"/>
      <c r="F312"/>
      <c r="G312"/>
      <c r="H312"/>
    </row>
    <row r="313" spans="1:8" ht="48" x14ac:dyDescent="0.25">
      <c r="A313" s="123" t="s">
        <v>693</v>
      </c>
      <c r="B313"/>
      <c r="C313"/>
      <c r="D313"/>
      <c r="E313"/>
      <c r="F313"/>
      <c r="G313"/>
      <c r="H313"/>
    </row>
    <row r="314" spans="1:8" ht="13" thickBot="1" x14ac:dyDescent="0.3">
      <c r="A314" s="123"/>
      <c r="B314"/>
      <c r="C314"/>
      <c r="D314"/>
      <c r="E314"/>
      <c r="F314"/>
      <c r="G314"/>
      <c r="H314"/>
    </row>
    <row r="315" spans="1:8" ht="13" thickBot="1" x14ac:dyDescent="0.3">
      <c r="A315" s="125" t="s">
        <v>535</v>
      </c>
      <c r="B315" s="126">
        <v>307931</v>
      </c>
      <c r="C315"/>
      <c r="D315"/>
      <c r="E315"/>
      <c r="F315"/>
      <c r="G315"/>
      <c r="H315"/>
    </row>
    <row r="316" spans="1:8" ht="13" thickBot="1" x14ac:dyDescent="0.3">
      <c r="A316" s="127" t="s">
        <v>536</v>
      </c>
      <c r="B316" s="128">
        <v>3130</v>
      </c>
      <c r="C316"/>
      <c r="D316"/>
      <c r="E316"/>
      <c r="F316"/>
      <c r="G316"/>
      <c r="H316"/>
    </row>
    <row r="317" spans="1:8" ht="13" thickBot="1" x14ac:dyDescent="0.3">
      <c r="A317" s="129" t="s">
        <v>537</v>
      </c>
      <c r="B317" s="130">
        <f>+SUM(B315:B316)</f>
        <v>311061</v>
      </c>
      <c r="C317"/>
      <c r="D317"/>
      <c r="E317"/>
      <c r="F317"/>
      <c r="G317"/>
      <c r="H317"/>
    </row>
    <row r="318" spans="1:8" ht="13" thickBot="1" x14ac:dyDescent="0.3">
      <c r="A318" s="127" t="s">
        <v>498</v>
      </c>
      <c r="B318" s="128">
        <v>13272</v>
      </c>
      <c r="C318"/>
      <c r="D318"/>
      <c r="E318"/>
      <c r="F318"/>
      <c r="G318"/>
      <c r="H318"/>
    </row>
    <row r="319" spans="1:8" ht="13" thickBot="1" x14ac:dyDescent="0.3">
      <c r="A319" s="127" t="s">
        <v>538</v>
      </c>
      <c r="B319" s="128">
        <v>261802</v>
      </c>
      <c r="C319"/>
      <c r="D319"/>
      <c r="E319"/>
      <c r="F319"/>
      <c r="G319"/>
      <c r="H319"/>
    </row>
    <row r="320" spans="1:8" ht="13" thickBot="1" x14ac:dyDescent="0.3">
      <c r="A320" s="127" t="s">
        <v>539</v>
      </c>
      <c r="B320" s="151">
        <v>-1460</v>
      </c>
      <c r="C320"/>
      <c r="D320"/>
      <c r="E320"/>
      <c r="F320"/>
      <c r="G320"/>
      <c r="H320"/>
    </row>
    <row r="321" spans="1:8" ht="13" thickBot="1" x14ac:dyDescent="0.3">
      <c r="A321" s="127" t="s">
        <v>540</v>
      </c>
      <c r="B321" s="128">
        <v>37427</v>
      </c>
      <c r="C321"/>
      <c r="D321"/>
      <c r="E321"/>
      <c r="F321"/>
      <c r="G321"/>
      <c r="H321"/>
    </row>
    <row r="322" spans="1:8" ht="13" thickBot="1" x14ac:dyDescent="0.3">
      <c r="A322" s="127" t="s">
        <v>510</v>
      </c>
      <c r="B322" s="128">
        <v>20</v>
      </c>
      <c r="C322"/>
      <c r="D322"/>
      <c r="E322"/>
      <c r="F322"/>
      <c r="G322"/>
      <c r="H322"/>
    </row>
    <row r="323" spans="1:8" ht="13" thickBot="1" x14ac:dyDescent="0.3">
      <c r="A323" s="129" t="s">
        <v>541</v>
      </c>
      <c r="B323" s="130">
        <f>+SUM(B318:B322)</f>
        <v>311061</v>
      </c>
      <c r="C323"/>
      <c r="D323"/>
      <c r="E323"/>
      <c r="F323"/>
      <c r="G323"/>
      <c r="H323"/>
    </row>
    <row r="324" spans="1:8" ht="12.5" x14ac:dyDescent="0.25">
      <c r="A324" s="103"/>
      <c r="B324"/>
      <c r="C324"/>
      <c r="D324"/>
      <c r="E324"/>
      <c r="F324"/>
      <c r="G324"/>
      <c r="H324"/>
    </row>
    <row r="325" spans="1:8" ht="23" x14ac:dyDescent="0.25">
      <c r="A325" s="103" t="s">
        <v>542</v>
      </c>
      <c r="B325"/>
      <c r="C325"/>
      <c r="D325"/>
      <c r="E325"/>
      <c r="F325"/>
      <c r="G325"/>
      <c r="H325"/>
    </row>
    <row r="326" spans="1:8" ht="12.5" x14ac:dyDescent="0.25">
      <c r="A326"/>
      <c r="B326"/>
      <c r="C326"/>
      <c r="D326"/>
      <c r="E326"/>
      <c r="F326"/>
      <c r="G326"/>
      <c r="H326"/>
    </row>
    <row r="327" spans="1:8" ht="12.5" x14ac:dyDescent="0.25">
      <c r="A327" s="112"/>
      <c r="B327"/>
      <c r="C327"/>
      <c r="D327"/>
      <c r="E327"/>
      <c r="F327"/>
      <c r="G327"/>
      <c r="H327"/>
    </row>
    <row r="328" spans="1:8" ht="23" x14ac:dyDescent="0.25">
      <c r="A328" s="103" t="s">
        <v>694</v>
      </c>
      <c r="B328"/>
      <c r="C328"/>
      <c r="D328"/>
      <c r="E328"/>
      <c r="F328"/>
      <c r="G328"/>
      <c r="H328"/>
    </row>
    <row r="329" spans="1:8" ht="12.5" x14ac:dyDescent="0.25">
      <c r="A329" s="103"/>
      <c r="B329"/>
      <c r="C329"/>
      <c r="D329"/>
      <c r="E329"/>
      <c r="F329"/>
      <c r="G329"/>
      <c r="H329"/>
    </row>
    <row r="330" spans="1:8" ht="132" x14ac:dyDescent="0.25">
      <c r="A330" s="152" t="s">
        <v>560</v>
      </c>
      <c r="B330"/>
      <c r="C330"/>
      <c r="D330"/>
      <c r="E330"/>
      <c r="F330"/>
      <c r="G330"/>
      <c r="H330"/>
    </row>
    <row r="331" spans="1:8" ht="12.5" x14ac:dyDescent="0.25">
      <c r="A331" s="123"/>
      <c r="B331"/>
      <c r="C331"/>
      <c r="D331"/>
      <c r="E331"/>
      <c r="F331"/>
      <c r="G331"/>
      <c r="H331"/>
    </row>
    <row r="332" spans="1:8" ht="23" x14ac:dyDescent="0.25">
      <c r="A332" s="103" t="s">
        <v>695</v>
      </c>
      <c r="B332"/>
      <c r="C332"/>
      <c r="D332"/>
      <c r="E332"/>
      <c r="F332"/>
      <c r="G332"/>
      <c r="H332"/>
    </row>
    <row r="333" spans="1:8" ht="12.5" x14ac:dyDescent="0.25">
      <c r="A333" s="103"/>
      <c r="B333"/>
      <c r="C333"/>
      <c r="D333"/>
      <c r="E333"/>
      <c r="F333"/>
      <c r="G333"/>
      <c r="H333"/>
    </row>
    <row r="334" spans="1:8" ht="12.5" x14ac:dyDescent="0.25">
      <c r="A334" s="123" t="s">
        <v>543</v>
      </c>
      <c r="B334"/>
      <c r="C334"/>
      <c r="D334"/>
      <c r="E334"/>
      <c r="F334"/>
      <c r="G334"/>
      <c r="H334"/>
    </row>
    <row r="335" spans="1:8" ht="12.5" x14ac:dyDescent="0.25">
      <c r="A335" s="103"/>
      <c r="B335"/>
      <c r="C335"/>
      <c r="D335"/>
      <c r="E335"/>
      <c r="F335"/>
      <c r="G335"/>
      <c r="H335"/>
    </row>
    <row r="336" spans="1:8" ht="23" x14ac:dyDescent="0.25">
      <c r="A336" s="103" t="s">
        <v>696</v>
      </c>
      <c r="B336"/>
      <c r="C336"/>
      <c r="D336"/>
      <c r="E336"/>
      <c r="F336"/>
      <c r="G336"/>
      <c r="H336"/>
    </row>
    <row r="337" spans="1:8" ht="12.5" x14ac:dyDescent="0.25">
      <c r="A337" s="103"/>
      <c r="B337"/>
      <c r="C337"/>
      <c r="D337"/>
      <c r="E337"/>
      <c r="F337"/>
      <c r="G337"/>
      <c r="H337"/>
    </row>
    <row r="338" spans="1:8" ht="12.5" x14ac:dyDescent="0.25">
      <c r="A338" s="123" t="s">
        <v>544</v>
      </c>
      <c r="B338"/>
      <c r="C338"/>
      <c r="D338"/>
      <c r="E338"/>
      <c r="F338"/>
      <c r="G338"/>
      <c r="H338"/>
    </row>
    <row r="339" spans="1:8" ht="12.5" x14ac:dyDescent="0.25">
      <c r="A339" s="103"/>
      <c r="B339"/>
      <c r="C339"/>
      <c r="D339"/>
      <c r="E339"/>
      <c r="F339"/>
      <c r="G339"/>
      <c r="H339"/>
    </row>
    <row r="340" spans="1:8" ht="23" x14ac:dyDescent="0.25">
      <c r="A340" s="103" t="s">
        <v>697</v>
      </c>
      <c r="B340"/>
      <c r="C340"/>
      <c r="D340"/>
      <c r="E340"/>
      <c r="F340"/>
      <c r="G340"/>
      <c r="H340"/>
    </row>
    <row r="341" spans="1:8" ht="12.5" x14ac:dyDescent="0.25">
      <c r="A341" s="103"/>
      <c r="B341"/>
      <c r="C341"/>
      <c r="D341"/>
      <c r="E341"/>
      <c r="F341"/>
      <c r="G341"/>
      <c r="H341"/>
    </row>
    <row r="342" spans="1:8" ht="12.5" x14ac:dyDescent="0.25">
      <c r="A342" s="123" t="s">
        <v>545</v>
      </c>
      <c r="B342"/>
      <c r="C342"/>
      <c r="D342"/>
      <c r="E342"/>
      <c r="F342"/>
      <c r="G342"/>
      <c r="H342"/>
    </row>
    <row r="343" spans="1:8" ht="12.5" x14ac:dyDescent="0.25">
      <c r="A343" s="103"/>
      <c r="B343"/>
      <c r="C343"/>
      <c r="D343"/>
      <c r="E343"/>
      <c r="F343"/>
      <c r="G343"/>
      <c r="H343"/>
    </row>
    <row r="344" spans="1:8" ht="34.5" x14ac:dyDescent="0.25">
      <c r="A344" s="103" t="s">
        <v>698</v>
      </c>
      <c r="B344"/>
      <c r="C344"/>
      <c r="D344"/>
      <c r="E344"/>
      <c r="F344"/>
      <c r="G344"/>
      <c r="H344"/>
    </row>
    <row r="345" spans="1:8" ht="12.5" x14ac:dyDescent="0.25">
      <c r="A345" s="103"/>
      <c r="B345"/>
      <c r="C345"/>
      <c r="D345"/>
      <c r="E345"/>
      <c r="F345"/>
      <c r="G345"/>
      <c r="H345"/>
    </row>
    <row r="346" spans="1:8" ht="12.5" x14ac:dyDescent="0.25">
      <c r="A346" s="123" t="s">
        <v>544</v>
      </c>
      <c r="B346"/>
      <c r="C346"/>
      <c r="D346"/>
      <c r="E346"/>
      <c r="F346"/>
      <c r="G346"/>
      <c r="H346"/>
    </row>
    <row r="347" spans="1:8" ht="12.5" x14ac:dyDescent="0.25">
      <c r="A347" s="103"/>
      <c r="B347"/>
      <c r="C347"/>
      <c r="D347"/>
      <c r="E347"/>
      <c r="F347"/>
      <c r="G347"/>
      <c r="H347"/>
    </row>
    <row r="348" spans="1:8" ht="23" x14ac:dyDescent="0.25">
      <c r="A348" s="103" t="s">
        <v>699</v>
      </c>
      <c r="B348"/>
      <c r="C348"/>
      <c r="D348"/>
      <c r="E348"/>
      <c r="F348"/>
      <c r="G348"/>
      <c r="H348"/>
    </row>
    <row r="349" spans="1:8" ht="12.5" x14ac:dyDescent="0.25">
      <c r="A349" s="103"/>
      <c r="B349"/>
      <c r="C349"/>
      <c r="D349"/>
      <c r="E349"/>
      <c r="F349"/>
      <c r="G349"/>
      <c r="H349"/>
    </row>
    <row r="350" spans="1:8" ht="12.5" x14ac:dyDescent="0.25">
      <c r="A350" s="123" t="s">
        <v>546</v>
      </c>
      <c r="B350"/>
      <c r="C350"/>
      <c r="D350"/>
      <c r="E350"/>
      <c r="F350"/>
      <c r="G350"/>
      <c r="H350"/>
    </row>
    <row r="351" spans="1:8" ht="12.5" x14ac:dyDescent="0.25">
      <c r="A351" s="103"/>
      <c r="B351"/>
      <c r="C351"/>
      <c r="D351"/>
      <c r="E351"/>
      <c r="F351"/>
      <c r="G351"/>
      <c r="H351"/>
    </row>
    <row r="352" spans="1:8" ht="46" x14ac:dyDescent="0.25">
      <c r="A352" s="103" t="s">
        <v>700</v>
      </c>
      <c r="B352"/>
      <c r="C352"/>
      <c r="D352"/>
      <c r="E352"/>
      <c r="F352"/>
      <c r="G352"/>
      <c r="H352"/>
    </row>
    <row r="353" spans="1:8" ht="12.5" x14ac:dyDescent="0.25">
      <c r="A353" s="103"/>
      <c r="B353"/>
      <c r="C353"/>
      <c r="D353"/>
      <c r="E353"/>
      <c r="F353"/>
      <c r="G353"/>
      <c r="H353"/>
    </row>
    <row r="354" spans="1:8" ht="12.5" x14ac:dyDescent="0.25">
      <c r="A354" s="123" t="s">
        <v>544</v>
      </c>
      <c r="B354"/>
      <c r="C354"/>
      <c r="D354"/>
      <c r="E354"/>
      <c r="F354"/>
      <c r="G354"/>
      <c r="H354"/>
    </row>
    <row r="355" spans="1:8" ht="12.5" x14ac:dyDescent="0.25">
      <c r="A355" s="103"/>
      <c r="B355"/>
      <c r="C355"/>
      <c r="D355"/>
      <c r="E355"/>
      <c r="F355"/>
      <c r="G355"/>
      <c r="H355"/>
    </row>
    <row r="356" spans="1:8" ht="23" x14ac:dyDescent="0.25">
      <c r="A356" s="103" t="s">
        <v>701</v>
      </c>
      <c r="B356"/>
      <c r="C356"/>
      <c r="D356"/>
      <c r="E356"/>
      <c r="F356"/>
      <c r="G356"/>
      <c r="H356"/>
    </row>
    <row r="357" spans="1:8" ht="12.5" x14ac:dyDescent="0.25">
      <c r="A357" s="103"/>
      <c r="B357"/>
      <c r="C357"/>
      <c r="D357"/>
      <c r="E357"/>
      <c r="F357"/>
      <c r="G357"/>
      <c r="H357"/>
    </row>
    <row r="358" spans="1:8" ht="12.5" x14ac:dyDescent="0.25">
      <c r="A358" s="123" t="s">
        <v>547</v>
      </c>
      <c r="B358"/>
      <c r="C358"/>
      <c r="D358"/>
      <c r="E358"/>
      <c r="F358"/>
      <c r="G358"/>
      <c r="H358"/>
    </row>
    <row r="359" spans="1:8" ht="12.5" x14ac:dyDescent="0.25">
      <c r="A359" s="104"/>
      <c r="B359"/>
      <c r="C359"/>
      <c r="D359"/>
      <c r="E359"/>
      <c r="F359"/>
      <c r="G359"/>
      <c r="H359"/>
    </row>
    <row r="360" spans="1:8" ht="12.5" x14ac:dyDescent="0.25">
      <c r="A360" s="104"/>
      <c r="B360"/>
      <c r="C360"/>
      <c r="D360"/>
      <c r="E360"/>
      <c r="F360"/>
      <c r="G360"/>
      <c r="H360"/>
    </row>
    <row r="361" spans="1:8" ht="12.5" x14ac:dyDescent="0.25">
      <c r="A361" s="103"/>
      <c r="B361"/>
      <c r="C361"/>
      <c r="D361"/>
      <c r="E361"/>
      <c r="F361"/>
      <c r="G361"/>
      <c r="H361"/>
    </row>
    <row r="362" spans="1:8" ht="12.5" x14ac:dyDescent="0.25">
      <c r="A362" s="103" t="s">
        <v>702</v>
      </c>
      <c r="B362"/>
      <c r="C362"/>
      <c r="D362"/>
      <c r="E362"/>
      <c r="F362"/>
      <c r="G362"/>
      <c r="H362"/>
    </row>
    <row r="363" spans="1:8" ht="11.5" customHeight="1" x14ac:dyDescent="0.25">
      <c r="A363" s="103"/>
      <c r="B363"/>
      <c r="C363"/>
      <c r="D363"/>
      <c r="E363"/>
      <c r="F363"/>
      <c r="G363"/>
      <c r="H363"/>
    </row>
    <row r="364" spans="1:8" ht="12.5" x14ac:dyDescent="0.25">
      <c r="A364" s="112" t="s">
        <v>703</v>
      </c>
      <c r="B364"/>
      <c r="C364"/>
      <c r="D364"/>
      <c r="E364"/>
      <c r="F364"/>
      <c r="G364"/>
      <c r="H364"/>
    </row>
    <row r="365" spans="1:8" ht="12.5" x14ac:dyDescent="0.25">
      <c r="A365" s="112" t="s">
        <v>458</v>
      </c>
      <c r="B365"/>
      <c r="C365"/>
      <c r="D365"/>
      <c r="E365"/>
      <c r="F365"/>
      <c r="G365"/>
      <c r="H365"/>
    </row>
    <row r="366" spans="1:8" ht="12.5" x14ac:dyDescent="0.25">
      <c r="A366" s="103"/>
      <c r="B366"/>
      <c r="C366"/>
      <c r="D366"/>
      <c r="E366"/>
      <c r="F366"/>
      <c r="G366"/>
      <c r="H366"/>
    </row>
  </sheetData>
  <mergeCells count="21">
    <mergeCell ref="A125:A126"/>
    <mergeCell ref="B125:B126"/>
    <mergeCell ref="C125:C126"/>
    <mergeCell ref="F50:F51"/>
    <mergeCell ref="A86:A87"/>
    <mergeCell ref="B86:B87"/>
    <mergeCell ref="C86:C87"/>
    <mergeCell ref="D86:D87"/>
    <mergeCell ref="E86:E87"/>
    <mergeCell ref="F86:F87"/>
    <mergeCell ref="A50:A51"/>
    <mergeCell ref="B50:B51"/>
    <mergeCell ref="C50:C51"/>
    <mergeCell ref="D50:D51"/>
    <mergeCell ref="E50:E51"/>
    <mergeCell ref="A111:A112"/>
    <mergeCell ref="D125:D126"/>
    <mergeCell ref="E125:E126"/>
    <mergeCell ref="F125:F126"/>
    <mergeCell ref="B111:B112"/>
    <mergeCell ref="C111:C112"/>
  </mergeCells>
  <hyperlinks>
    <hyperlink ref="A256" r:id="rId1" display="http://www.heliosfaros.hr/" xr:uid="{D789893F-8E2E-40CB-A0F4-953C1CB169A7}"/>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f00c05a3-a522-4b3b-aeec-75a37a6bc44f"/>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ebeef9ca-c00b-443c-ae4d-d16a6508f86d"/>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2024-01-19T07:47:07Z</cp:lastPrinted>
  <dcterms:created xsi:type="dcterms:W3CDTF">2008-10-17T11:51:54Z</dcterms:created>
  <dcterms:modified xsi:type="dcterms:W3CDTF">2025-02-28T06:40:59Z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