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entghr.sharepoint.com/sites/CompanyControl/Shared Documents/TFI_POD/2026/Q2 2026/"/>
    </mc:Choice>
  </mc:AlternateContent>
  <xr:revisionPtr revIDLastSave="0" documentId="8_{9C552CF5-90B4-4E91-A1B6-1711E3D77A7E}" xr6:coauthVersionLast="47" xr6:coauthVersionMax="47" xr10:uidLastSave="{00000000-0000-0000-0000-000000000000}"/>
  <bookViews>
    <workbookView xWindow="-108" yWindow="-108" windowWidth="23256" windowHeight="1245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podaci'!$A$1:$O$61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4" i="24" l="1"/>
  <c r="C64" i="24"/>
  <c r="C74" i="24" s="1"/>
  <c r="D57" i="24"/>
  <c r="I61" i="24"/>
  <c r="H61" i="24"/>
  <c r="I60" i="24"/>
  <c r="H60" i="24"/>
  <c r="I57" i="24"/>
  <c r="H57" i="24"/>
  <c r="F57" i="24"/>
  <c r="E57" i="24"/>
  <c r="G57" i="24" s="1"/>
  <c r="H13" i="21" l="1"/>
  <c r="K98" i="26"/>
  <c r="J98" i="26"/>
  <c r="I98" i="26"/>
  <c r="H98" i="26"/>
  <c r="H91" i="26"/>
  <c r="H109" i="26" s="1"/>
  <c r="H110" i="26" s="1"/>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<sst xmlns="http://schemas.openxmlformats.org/spreadsheetml/2006/main" count="627" uniqueCount="545">
  <si>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</si>
  <si>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</si>
  <si>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</si>
  <si>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</si>
  <si>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</si>
  <si>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</si>
  <si>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</si>
  <si>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</si>
  <si>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</si>
  <si>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</si>
  <si>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</si>
  <si>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</si>
  <si>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</si>
  <si>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</si>
  <si>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</si>
  <si>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</si>
  <si>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</si>
  <si>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</si>
  <si>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</si>
  <si>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</si>
  <si>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</si>
  <si>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</si>
  <si>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</si>
  <si>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</si>
  <si>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</si>
  <si>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</si>
  <si>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</si>
  <si>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</si>
  <si>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</si>
  <si>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</si>
  <si>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</si>
  <si>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</si>
  <si>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</si>
  <si>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</si>
  <si>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</si>
  <si>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</si>
  <si>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</si>
  <si>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</si>
  <si>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</si>
  <si>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</si>
  <si>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</si>
  <si>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</si>
  <si>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</si>
  <si>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</si>
  <si>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</si>
  <si>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</si>
  <si>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</si>
  <si>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</si>
  <si>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</si>
  <si>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</si>
  <si>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</si>
  <si>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</si>
  <si>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</si>
  <si>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</si>
  <si>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</si>
  <si>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</si>
  <si>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</si>
  <si>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</si>
  <si>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</si>
  <si>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</si>
  <si>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</si>
  <si>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</si>
  <si>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</si>
  <si>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</si>
  <si>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</si>
  <si>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</si>
  <si>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</si>
  <si>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</si>
  <si>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</si>
  <si>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</si>
  <si>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</si>
  <si>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</si>
  <si>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</si>
  <si>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</si>
  <si>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</si>
  <si>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</si>
  <si>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</si>
  <si>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</si>
  <si>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</si>
  <si>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</si>
  <si>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</si>
  <si>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</si>
  <si>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</si>
  <si>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</si>
  <si>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</si>
  <si>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</si>
  <si>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</si>
  <si>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</si>
  <si>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</si>
  <si>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</si>
  <si>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</si>
  <si>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</si>
  <si>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</si>
  <si>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</si>
  <si>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</si>
  <si>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</si>
  <si>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</si>
  <si>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</si>
  <si>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</si>
  <si>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</si>
  <si>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</si>
  <si>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</si>
  <si>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</si>
  <si>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</si>
  <si>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</si>
  <si>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</si>
  <si>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</si>
  <si>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</si>
  <si>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</si>
  <si>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</si>
  <si>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</si>
  <si>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</si>
  <si>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</si>
  <si>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</si>
  <si>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</si>
  <si>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</si>
  <si>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</si>
  <si>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</si>
  <si>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</si>
  <si>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</si>
  <si>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</si>
  <si>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</si>
  <si>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</si>
  <si>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</si>
  <si>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</si>
  <si>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</si>
  <si>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</si>
  <si>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</si>
  <si>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</si>
  <si>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</si>
  <si>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</si>
  <si>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</si>
  <si>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</si>
  <si>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</si>
  <si>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</si>
  <si>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</si>
  <si>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</si>
  <si>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</si>
  <si>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</si>
  <si>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</si>
  <si>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</si>
  <si>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</si>
  <si>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</si>
  <si>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</si>
  <si>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</si>
  <si>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</si>
  <si>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</si>
  <si>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</si>
  <si>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</si>
  <si>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</si>
  <si>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</si>
  <si>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</si>
  <si>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</si>
  <si>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</si>
  <si>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</si>
  <si>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</si>
  <si>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</si>
  <si>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</si>
  <si>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</si>
  <si>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</si>
  <si>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</si>
  <si>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</si>
  <si>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</si>
  <si>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</si>
  <si>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</si>
  <si>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</si>
  <si>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</si>
  <si>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</si>
  <si>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</si>
  <si>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</si>
  <si>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</si>
  <si>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</si>
  <si>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</si>
  <si>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</si>
  <si>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</si>
  <si>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</si>
  <si>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</si>
  <si>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</si>
  <si>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</si>
  <si>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</si>
  <si>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</si>
  <si>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</si>
  <si>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</si>
  <si>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</si>
  <si>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</si>
  <si>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</si>
  <si>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</si>
  <si>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</si>
  <si>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</si>
  <si>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</si>
  <si>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</si>
  <si>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</si>
  <si>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</si>
  <si>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</si>
  <si>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</si>
  <si>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</si>
  <si>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</si>
  <si>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</si>
  <si>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</si>
  <si>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</si>
  <si>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</si>
  <si>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</si>
  <si>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</si>
  <si>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</si>
  <si>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</si>
  <si>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</si>
  <si>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</si>
  <si>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</si>
  <si>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</si>
  <si>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</si>
  <si>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</si>
  <si>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</si>
  <si>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</si>
  <si>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</si>
  <si>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</si>
  <si>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</si>
  <si>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</si>
  <si>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</si>
  <si>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</si>
  <si>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</si>
  <si>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</si>
  <si>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</si>
  <si>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</si>
  <si>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</si>
  <si>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</si>
  <si>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</si>
  <si>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</si>
  <si>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</si>
  <si>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</si>
  <si>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</si>
  <si>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</si>
  <si>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</si>
  <si>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</si>
  <si>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</si>
  <si>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</si>
  <si>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</si>
  <si>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</si>
  <si>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</si>
  <si>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</si>
  <si>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</si>
  <si>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</si>
  <si>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</si>
  <si>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</si>
  <si>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</si>
  <si>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</si>
  <si>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</si>
  <si>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</si>
  <si>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</si>
  <si>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</si>
  <si>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</si>
  <si>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</si>
  <si>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</si>
  <si>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</si>
  <si>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</si>
  <si>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</si>
  <si>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</si>
  <si>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</si>
  <si>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</si>
  <si>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</si>
  <si>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</si>
  <si>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</si>
  <si>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</si>
  <si>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</si>
  <si>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</si>
  <si>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</si>
  <si>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</si>
  <si>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</si>
  <si>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</si>
  <si>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</si>
  <si>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</si>
  <si>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</si>
  <si>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</si>
  <si>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</si>
  <si>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</si>
  <si>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</si>
  <si>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</si>
  <si>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</si>
  <si>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</si>
  <si>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</si>
  <si>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</si>
  <si>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</si>
  <si>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</si>
  <si>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</si>
  <si>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</si>
  <si>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</si>
  <si>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</si>
  <si>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</si>
  <si>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</si>
  <si>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</si>
  <si>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</si>
  <si>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</si>
  <si>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</si>
  <si>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</si>
  <si>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</si>
  <si>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</si>
  <si>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</si>
  <si>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</si>
  <si>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</si>
  <si>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</si>
  <si>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</si>
  <si>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</si>
  <si>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</si>
  <si>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</si>
  <si>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</si>
  <si>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</si>
  <si>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</si>
  <si>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</si>
  <si>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</si>
  <si>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</si>
  <si>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</si>
  <si>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</si>
  <si>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</si>
  <si>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</si>
  <si>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</si>
  <si>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</si>
  <si>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</si>
  <si>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</si>
  <si>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</si>
  <si>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</si>
  <si>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</si>
  <si>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</si>
  <si>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</si>
  <si>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</si>
  <si>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</si>
  <si>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</si>
  <si>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</si>
  <si>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</si>
  <si>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</si>
  <si>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</si>
  <si>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</si>
  <si>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</si>
  <si>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</si>
  <si>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</si>
  <si>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</si>
  <si>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</si>
  <si>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</si>
  <si>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</si>
  <si>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</si>
  <si>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</si>
  <si>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</si>
  <si>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</si>
  <si>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</si>
  <si>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</si>
  <si>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</si>
  <si>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</si>
  <si>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</si>
  <si>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</si>
  <si>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</si>
  <si>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</si>
  <si>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</si>
  <si>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</si>
  <si>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</si>
  <si>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</si>
  <si>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</si>
  <si>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</si>
  <si>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</si>
  <si>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</si>
  <si>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</si>
  <si>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</si>
  <si>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</si>
  <si>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</si>
  <si>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</si>
  <si>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</si>
  <si>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</si>
  <si>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</si>
  <si>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</si>
  <si>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</si>
  <si>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</si>
  <si>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</si>
  <si>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</si>
  <si>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</si>
  <si>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</si>
  <si>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</si>
  <si>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</si>
  <si>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</si>
  <si>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</si>
  <si>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</si>
  <si>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</si>
  <si>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</si>
  <si>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</si>
  <si>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</si>
  <si>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</si>
  <si>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</si>
  <si>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</si>
  <si>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</si>
  <si>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</si>
  <si>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</si>
  <si>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</si>
  <si>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</si>
  <si>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</si>
  <si>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</si>
  <si>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</si>
  <si>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</si>
  <si>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</si>
  <si>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</si>
  <si>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</si>
  <si>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</si>
  <si>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</si>
  <si>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</si>
  <si>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</si>
  <si>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</si>
  <si>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</si>
  <si>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</si>
  <si>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</si>
  <si>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</si>
  <si>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</si>
  <si>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</si>
  <si>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</si>
  <si>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</si>
  <si>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</si>
  <si>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</si>
  <si>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</si>
  <si>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</si>
  <si>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</si>
  <si>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</si>
  <si>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</si>
  <si>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</si>
  <si>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</si>
  <si>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</si>
  <si>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</si>
  <si>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</si>
  <si>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</si>
  <si>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</si>
  <si>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</si>
  <si>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</si>
  <si>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</si>
  <si>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</si>
  <si>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</si>
  <si>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</si>
  <si>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</si>
  <si>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</si>
  <si>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</si>
  <si>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</si>
  <si>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</si>
  <si>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</si>
  <si>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</si>
  <si>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</si>
  <si>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</si>
  <si>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</si>
  <si>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</si>
  <si>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</si>
  <si>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</si>
  <si>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</si>
  <si>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</si>
  <si>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</si>
  <si>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</si>
  <si>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</si>
  <si>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</si>
  <si>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</si>
  <si>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03272699</t>
  </si>
  <si>
    <t>HR</t>
  </si>
  <si>
    <t>5299001W91BFWSUOVD63</t>
  </si>
  <si>
    <t>0800002028</t>
  </si>
  <si>
    <t>84214771175</t>
  </si>
  <si>
    <t>233</t>
  </si>
  <si>
    <t>ERICSSON NIKOLA TESLA D.D. ZAGREB</t>
  </si>
  <si>
    <t>Zagreb</t>
  </si>
  <si>
    <t>Krapinska 45</t>
  </si>
  <si>
    <t>ent.company@ericssonnikolatesla.com</t>
  </si>
  <si>
    <t>https://ericssonnikolatesla.com/</t>
  </si>
  <si>
    <t>0</t>
  </si>
  <si>
    <t>Obveznik: ERICSSON NIKOLA TESLA  D.D.</t>
  </si>
  <si>
    <t>a)</t>
  </si>
  <si>
    <t>Objašnjenje poslovnih događaja značajnih za razumijevanje promjena u izvještajima o financijskom položaju i poslovnim rezultatima nalazi se u Pres info/Izjavi poslovodstva o stanju Grupe i Društva</t>
  </si>
  <si>
    <t>Financijski izvještaji sastavljeni su u skladu s Međunarodnim standardima financijskog izvještavanja koje je usvojila Europska unija (MSFI), po načelu povijesnog troška izuzevši financijske instrumente koji su iskazani po fer vrijednosti, a koji uključuju derivativne financijske instrumente i financijsku imovinu i obveze po fer vrijednosti kroz račun dobiti i gubitka. Podaci su ažurirani u skladu sa prikazom u posljednjem godišnjem financijskom izvještaju.</t>
  </si>
  <si>
    <t>b)</t>
  </si>
  <si>
    <t>c)</t>
  </si>
  <si>
    <t>Prilikom sastavljanja ovih financijskih izvještaja za izvještajno tromjesečno razdoblje primjenjuju se iste računovodstvene politike kao i u posljednjim godišnjim revidiranim financijskim izvještajima.</t>
  </si>
  <si>
    <t>d)</t>
  </si>
  <si>
    <t>Izdavatelj ne obavlja djelatnost sezonske prirode.</t>
  </si>
  <si>
    <t>e)</t>
  </si>
  <si>
    <t>Detaljna analiza prihoda od prodaje i neto dobiti po poslovnim segmentima prikazana je u slijedećoj tablici</t>
  </si>
  <si>
    <t>Segment report</t>
  </si>
  <si>
    <t>Ukupno</t>
  </si>
  <si>
    <t>‘000 EUR</t>
  </si>
  <si>
    <t>Prihodi od prodaje</t>
  </si>
  <si>
    <t>Operativna dobit</t>
  </si>
  <si>
    <t>Digitalno društvo</t>
  </si>
  <si>
    <t>R&amp;D i usluge</t>
  </si>
  <si>
    <t>Telekom</t>
  </si>
  <si>
    <t>Transakcije s povezanim društvima:</t>
  </si>
  <si>
    <t>Prodaja proizvoda i usluga</t>
  </si>
  <si>
    <t>Nabava proizvoda i usluga</t>
  </si>
  <si>
    <t>Potraživanja i obveze prema povezanim društvima:</t>
  </si>
  <si>
    <t>Potraživanja</t>
  </si>
  <si>
    <t>Obveze</t>
  </si>
  <si>
    <t>f)</t>
  </si>
  <si>
    <t>1.</t>
  </si>
  <si>
    <t>Naziv, sjedište (adresa) izdavatelja, pravni oblik izdavatelja, država osnivanja, matični broj subjekta, osobni identifikacijski broj objavljeni su na stranici Opći podaci u sklopu ovog dokumenta.</t>
  </si>
  <si>
    <t>2.</t>
  </si>
  <si>
    <t>Usvojene računovodstvene politike se nisu mijenjale uodnosu na prethodno razdoblje.</t>
  </si>
  <si>
    <t>3.</t>
  </si>
  <si>
    <t>Financijske obveze po osnovi danih jamstava koje nisu uključene u bilancu nisu materijalno značajne i Uprava vjeruje kako je mogućnost bilo kakvog odljeva po osnovu istih neznatna. Društvo nema obveza po osnovi mirovina iz domene MRS 19.</t>
  </si>
  <si>
    <t>4.</t>
  </si>
  <si>
    <t>U izvještajnom razdoblju društvo nije imalo stavki prihoda ili rashoda izuzetne veličine ili pojave.</t>
  </si>
  <si>
    <t>5..</t>
  </si>
  <si>
    <t xml:space="preserve">Društvo nema dugovanja koja dospijevaju nakon više od pet godina.
</t>
  </si>
  <si>
    <t>Na datum bilance nema dugovanja koja su pokrivena vrijednim osiguranjem koje je izdalo Društvo ili ovisna društva.</t>
  </si>
  <si>
    <t>6.</t>
  </si>
  <si>
    <t>7.</t>
  </si>
  <si>
    <t>Nije bilo kapitalizacije plaća u izvještajnom razdoblju.</t>
  </si>
  <si>
    <t>8.</t>
  </si>
  <si>
    <t>Obračun rezerve za odgođeni porez provodi se jednom godišnje, na datum bilance 31.12. poslovne godine. Nije bilo kretanja tih stanja tijekom izvještajnog razdoblja.</t>
  </si>
  <si>
    <t>9.</t>
  </si>
  <si>
    <t>Društvo nema sudjelujućih interesa.</t>
  </si>
  <si>
    <t>10.</t>
  </si>
  <si>
    <t>NIje bilo transakcija upisa dionica niti udjela tijekom poslovne godine u okviru odobrenog kapitala.</t>
  </si>
  <si>
    <t>11.</t>
  </si>
  <si>
    <t>Društvo nema potvrda o sudjelovanju, konvertibilnih zadužnica, jamstava, opcija ili sličnih vrijednosnica ili prava.</t>
  </si>
  <si>
    <t>12.</t>
  </si>
  <si>
    <t>Društvo nema udjela u društvima s neograničenom odgovornosti.</t>
  </si>
  <si>
    <t>13. i 14.</t>
  </si>
  <si>
    <t xml:space="preserve">Društvo Telefonaktiebolaget LM Ericsson (Švedska, Torshamnsgatan 21, SE-164 83 Stockholm) sastavlja konsolidirani financijski izvještaj najveće grupe poduzetnika u koju je Grupa Ericsson Nikola Tesla uključena kao pridružena članica korporacije Ericsson. </t>
  </si>
  <si>
    <t>15.</t>
  </si>
  <si>
    <t xml:space="preserve">Navedeni izvještaji dostupni su na https://www.ericsson.com/en/investors/financial-reports. </t>
  </si>
  <si>
    <t>16.</t>
  </si>
  <si>
    <t>Društvo nije imalo aranžmana koji nisu uključeni u bilancu a kod kojih bi rizici ili koristi koji proizlaze iz takvih aranžmana bili materijalni.</t>
  </si>
  <si>
    <t>17.</t>
  </si>
  <si>
    <r>
      <t>Nema značajnih događaja</t>
    </r>
    <r>
      <rPr>
        <sz val="11"/>
        <color rgb="FFFF0000"/>
        <rFont val="Arial"/>
        <family val="2"/>
        <charset val="238"/>
      </rPr>
      <t xml:space="preserve"> </t>
    </r>
    <r>
      <rPr>
        <sz val="11"/>
        <rFont val="Arial"/>
        <family val="2"/>
        <charset val="238"/>
      </rPr>
      <t xml:space="preserve"> koji su nastupili nakon datuma bilance, a da nisu odraženi u računu dobiti i gubitka ili bilanci.</t>
    </r>
  </si>
  <si>
    <r>
      <rPr>
        <b/>
        <sz val="11"/>
        <rFont val="Arial"/>
        <family val="2"/>
        <charset val="238"/>
      </rPr>
      <t>DODATNO</t>
    </r>
    <r>
      <rPr>
        <sz val="11"/>
        <rFont val="Arial"/>
        <family val="2"/>
        <charset val="238"/>
      </rPr>
      <t xml:space="preserve"> (objašnjenje razlika koje proizlaze kao posljedica strukture i sadržaja GFI-POD obrasca u XLS formatu u odnosu na pojedine pozicije revidiranih godišnjih izvješća u PDF-u):</t>
    </r>
  </si>
  <si>
    <t>Bilanca</t>
  </si>
  <si>
    <t>Unutar kategorije Dugotrajne imovine u Izvještaju o financijskom položaju iznos iskazanih Zajmova i potraživanja prikazan je u TFI-POD obrascu pod AOPovima 023 Dani zajmovi, depoziti i slično poduzetnicima unutar grupe, 028 Dani zajmovi, depoziti i slično, 034 Potraživanja od kupaca ,035 Ostala potraživanja.</t>
  </si>
  <si>
    <t>Unutar kategorije Kratkotrajne imovine u Izvještaju o financijskom položaju ukupan iznos iskazanih Ostalih potraživanja i Potraživanja po preplaćenom porezu na dobit iskazan je u TFI-POD obrascu pod AOPovima 051 Potraživanja od države i drugih institucija,052 Ostala potraživanja, 061 Dani zajmovi, depoziti i slično.</t>
  </si>
  <si>
    <t>Unutar kategorije Kapital i rezerve u Izvještaju o financijskom položaju iznos iskazane Zadržane dobiti prikazan je u TFI-POD obrascu pod AOPovima 083 Zadražana dobit ili preneseni gubitak i 086 Dobit ili gubitak poslovne godine.</t>
  </si>
  <si>
    <t>Dodatno, unutar kategorije Dugoročnih obveza u Izvještaju o financijskom položaju ukupan iznos iskazanih Uzetih zajmova te Dugoročnih obveza po najmovima prikazan je pod AOPom 103 Obveze prema bankama i drugim financijskim institucijama.</t>
  </si>
  <si>
    <t>Unutar kategorije Kratkoročne obveze u Izvještaju o financijskom položaju ukupan iznos Obveza prema dobavljačima i ostale obveze, te Obveza poreza na na dobit iskazan je pod AOPovima 117 Obveze prema dobavljačima,119 Obveze prema zaposlenicima,120 Obveze  za poreze, doprinose i sličana davanja.</t>
  </si>
  <si>
    <t>Također unutar kategorije Kratkoročne obveze u Izvještaju o financijskom položaju ukupan iznos Odgođenog plaćanja troškova i prihod budućeg razdoblja te Ugovornih obveza prikazan je pod AOPovima 116 Obveze za predujmove, 124 Odgođeno plaćanja troškova i prihod budućeg razdoblja.</t>
  </si>
  <si>
    <t>Također, unutar kategorije Kratkoročnih obveza u Izvještaju o financijskom položaju ukupan iznos Rezerviranja prikazan je pod AOPom 123 Ostale kratkoročne obveze.</t>
  </si>
  <si>
    <t>Dodatno, unutar kategorije Kratkoročnih obveza u Izvještaju o financijskom položaju ukupan iznos iskazanih Uzetih zajmova te Kratkoročnih obveza po najmovima prikazan je pod AOPom 115 Obveze prema bankama i drugim financijskim institucijama.</t>
  </si>
  <si>
    <t>RDG</t>
  </si>
  <si>
    <t>Struktura troškova u Izvještaju o sveobuhvatnoj dobiti (FS Izvještaj) je prema fukciji, te je prikaz troškova drugačiji od onog u TFI-POD obrascima,koij prate prirodu troška. Ukupni iznos Troškova prodanih proizvoda, Troškova prodaje, Administrativnih troškova i Umanjenja vrijednosti odgovara iznosu AOPa 007 Poslovni rashodi.</t>
  </si>
  <si>
    <t>Ukupni iznos AOPa 006 Ostali poslovni prihodi (izvan grupe), čini iznos prikazan u linijama Ostali poslovni prihodi te Povrat umanjenja vrijednosti financijske imovine unutar Izvještaja o sveobuhvatnoj dobiti.</t>
  </si>
  <si>
    <t>Pristup posljednjim godišnjim izvještajima (Stranica burze) i https://ericssonnikolatesla.com/odnosi-s-investitorima/izvjestaji/</t>
  </si>
  <si>
    <t>Financijski izvještaji Izdavatelja dostupni su na službenoj web stranici: https://ericssonnikolatesla.com/odnosi-s-investitorima/izvjestaji/</t>
  </si>
  <si>
    <t>KPMG Croatia d.o.o.</t>
  </si>
  <si>
    <t>Domagoj Hrkać</t>
  </si>
  <si>
    <t>Jelena Kulović Šmint</t>
  </si>
  <si>
    <t>+385995461875</t>
  </si>
  <si>
    <t>jelenakulovicsmint@ericssonnikolatesla.com</t>
  </si>
  <si>
    <t xml:space="preserve">stanje na dan 30.06.2026 </t>
  </si>
  <si>
    <t>u razdoblju 01.01.2026 do 30.06.2026</t>
  </si>
  <si>
    <t>u razdoblju 01.01.2026. do 30.06.2026.</t>
  </si>
  <si>
    <t>Prosječan broj zaposlenih tijekom izvještajnog razdoblja iznosi 2822 (Q2 2025: 2798). Društvo ne prati zaposlenike po kategorijama.</t>
  </si>
  <si>
    <t>30.06.2026</t>
  </si>
  <si>
    <t xml:space="preserve">BILJEŠKE UZ FINANCIJSKE IZVJEŠTAJE - TFI
(koji se sastavljaju za tromjesečna razdoblja)
Naziv izdavatelja:   ERICSSON NIKOLA TESLA  D.D.
OIB:   84214771175
Izvještajno razdoblje: Q2 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</si>
</sst>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u/>
      <sz val="10"/>
      <color theme="10"/>
      <name val="Arial"/>
      <family val="2"/>
      <charset val="238"/>
    </font>
    <font>
      <u/>
      <sz val="11"/>
      <color theme="10"/>
      <name val="Arial"/>
      <family val="2"/>
      <charset val="238"/>
    </font>
    <font>
      <sz val="11"/>
      <color rgb="FFFF0000"/>
      <name val="Arial"/>
      <family val="2"/>
      <charset val="238"/>
    </font>
    <font>
      <b/>
      <sz val="11"/>
      <color theme="1"/>
      <name val="Arial"/>
      <family val="2"/>
      <charset val="238"/>
    </font>
    <font>
      <u/>
      <sz val="11"/>
      <color theme="1"/>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5" fillId="0" borderId="0" applyNumberFormat="0" applyFill="0" applyBorder="0" applyAlignment="0" applyProtection="0"/>
    <xf numFmtId="0" fontId="7" fillId="0" borderId="0">
      <alignment vertical="top"/>
    </xf>
  </cellStyleXfs>
  <cellXfs count="328">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9" fillId="0" borderId="0" xfId="0" applyFont="1" applyAlignment="1">
      <alignment horizontal="left" vertical="top"/>
    </xf>
    <xf numFmtId="0" fontId="29" fillId="0" borderId="0" xfId="0" applyFont="1"/>
    <xf numFmtId="0" fontId="29" fillId="0" borderId="0" xfId="0" applyFont="1" applyAlignment="1">
      <alignment horizontal="left" wrapText="1"/>
    </xf>
    <xf numFmtId="0" fontId="29" fillId="0" borderId="0" xfId="0" applyFont="1" applyAlignment="1">
      <alignment horizontal="left" vertical="top" wrapText="1"/>
    </xf>
    <xf numFmtId="0" fontId="29" fillId="0" borderId="0" xfId="0" applyFont="1" applyAlignment="1">
      <alignment vertical="top"/>
    </xf>
    <xf numFmtId="0" fontId="26" fillId="0" borderId="0" xfId="0" applyFont="1" applyAlignment="1">
      <alignment horizontal="left" vertical="top"/>
    </xf>
    <xf numFmtId="0" fontId="37" fillId="0" borderId="0" xfId="0" applyFont="1" applyAlignment="1">
      <alignment horizontal="left" vertical="top" wrapText="1"/>
    </xf>
    <xf numFmtId="0" fontId="37" fillId="0" borderId="0" xfId="0" applyFont="1"/>
    <xf numFmtId="0" fontId="38" fillId="0" borderId="0" xfId="1" quotePrefix="1" applyFont="1" applyAlignment="1">
      <alignment horizontal="left" vertical="top"/>
    </xf>
    <xf numFmtId="0" fontId="26" fillId="0" borderId="0" xfId="1" applyFont="1" applyAlignment="1">
      <alignment horizontal="justify" vertical="top"/>
    </xf>
    <xf numFmtId="0" fontId="26" fillId="0" borderId="0" xfId="1" applyFont="1">
      <alignment vertical="top"/>
    </xf>
    <xf numFmtId="0" fontId="26" fillId="0" borderId="0" xfId="0" applyFont="1"/>
    <xf numFmtId="0" fontId="38" fillId="0" borderId="12" xfId="1" applyFont="1" applyBorder="1" applyAlignment="1">
      <alignment horizontal="center"/>
    </xf>
    <xf numFmtId="0" fontId="38" fillId="0" borderId="12" xfId="1" applyFont="1" applyBorder="1" applyAlignment="1">
      <alignment horizontal="right" vertical="top"/>
    </xf>
    <xf numFmtId="14" fontId="38" fillId="0" borderId="12" xfId="7" quotePrefix="1" applyNumberFormat="1" applyFont="1" applyBorder="1" applyAlignment="1">
      <alignment horizontal="right"/>
    </xf>
    <xf numFmtId="0" fontId="38" fillId="0" borderId="12" xfId="1" applyFont="1" applyBorder="1" applyAlignment="1">
      <alignment horizontal="right"/>
    </xf>
    <xf numFmtId="0" fontId="38" fillId="0" borderId="12" xfId="1" applyFont="1" applyBorder="1" applyAlignment="1">
      <alignment horizontal="right" wrapText="1"/>
    </xf>
    <xf numFmtId="0" fontId="26" fillId="0" borderId="12" xfId="1" applyFont="1" applyBorder="1">
      <alignment vertical="top"/>
    </xf>
    <xf numFmtId="3" fontId="26" fillId="0" borderId="12" xfId="7" applyNumberFormat="1" applyFont="1" applyBorder="1" applyAlignment="1">
      <alignment horizontal="right" wrapText="1"/>
    </xf>
    <xf numFmtId="3" fontId="38" fillId="0" borderId="12" xfId="0" applyNumberFormat="1" applyFont="1" applyBorder="1" applyAlignment="1">
      <alignment horizontal="right" vertical="top"/>
    </xf>
    <xf numFmtId="3" fontId="26" fillId="0" borderId="0" xfId="7" applyNumberFormat="1" applyFont="1" applyAlignment="1">
      <alignment horizontal="right" wrapText="1"/>
    </xf>
    <xf numFmtId="3" fontId="29" fillId="0" borderId="0" xfId="0" applyNumberFormat="1" applyFont="1" applyAlignment="1">
      <alignment horizontal="right" vertical="top"/>
    </xf>
    <xf numFmtId="3" fontId="38" fillId="0" borderId="0" xfId="0" applyNumberFormat="1" applyFont="1" applyAlignment="1">
      <alignment horizontal="right" vertical="top"/>
    </xf>
    <xf numFmtId="3" fontId="37" fillId="0" borderId="0" xfId="7" applyNumberFormat="1" applyFont="1" applyAlignment="1">
      <alignment horizontal="right" wrapText="1"/>
    </xf>
    <xf numFmtId="3" fontId="37" fillId="0" borderId="0" xfId="7" applyNumberFormat="1" applyFont="1" applyAlignment="1">
      <alignment horizontal="right"/>
    </xf>
    <xf numFmtId="0" fontId="38" fillId="0" borderId="0" xfId="1" applyFont="1" applyAlignment="1">
      <alignment horizontal="left" vertical="top"/>
    </xf>
    <xf numFmtId="0" fontId="26" fillId="0" borderId="0" xfId="0" applyFont="1" applyAlignment="1">
      <alignment horizontal="left" vertical="top" wrapText="1"/>
    </xf>
    <xf numFmtId="0" fontId="26" fillId="0" borderId="0" xfId="1" applyFont="1" applyAlignment="1">
      <alignment vertical="top" wrapText="1"/>
    </xf>
    <xf numFmtId="14" fontId="38" fillId="0" borderId="0" xfId="1" applyNumberFormat="1" applyFont="1" applyAlignment="1">
      <alignment horizontal="right" wrapText="1"/>
    </xf>
    <xf numFmtId="0" fontId="38" fillId="0" borderId="0" xfId="1" applyFont="1" applyAlignment="1">
      <alignment horizontal="right"/>
    </xf>
    <xf numFmtId="0" fontId="26" fillId="0" borderId="0" xfId="1" applyFont="1" applyAlignment="1">
      <alignment horizontal="right" vertical="top" wrapText="1"/>
    </xf>
    <xf numFmtId="3" fontId="26" fillId="0" borderId="18" xfId="7" applyNumberFormat="1" applyFont="1" applyBorder="1" applyAlignment="1">
      <alignment horizontal="right" vertical="top" wrapText="1"/>
    </xf>
    <xf numFmtId="0" fontId="39" fillId="0" borderId="0" xfId="1" applyFont="1" applyAlignment="1">
      <alignment horizontal="right" vertical="top" wrapText="1"/>
    </xf>
    <xf numFmtId="14" fontId="38" fillId="0" borderId="0" xfId="1" applyNumberFormat="1" applyFont="1" applyAlignment="1">
      <alignment horizontal="right" vertical="top" wrapText="1"/>
    </xf>
    <xf numFmtId="0" fontId="39" fillId="0" borderId="0" xfId="7" applyFont="1" applyAlignment="1">
      <alignment horizontal="right" vertical="top" wrapText="1"/>
    </xf>
    <xf numFmtId="0" fontId="37" fillId="0" borderId="0" xfId="0" applyFont="1" applyAlignment="1">
      <alignment horizontal="left" vertical="top"/>
    </xf>
    <xf numFmtId="0" fontId="29" fillId="0" borderId="0" xfId="0" applyFont="1" applyAlignment="1">
      <alignment horizontal="center" wrapText="1"/>
    </xf>
    <xf numFmtId="0" fontId="29" fillId="0" borderId="0" xfId="0" applyFont="1" applyAlignment="1">
      <alignment horizontal="left"/>
    </xf>
    <xf numFmtId="0" fontId="26" fillId="0" borderId="0" xfId="0" applyFont="1" applyAlignment="1">
      <alignment vertical="top"/>
    </xf>
    <xf numFmtId="0" fontId="36" fillId="0" borderId="0" xfId="6" applyFont="1"/>
    <xf numFmtId="0" fontId="29" fillId="11" borderId="0" xfId="0" applyFont="1" applyFill="1" applyAlignment="1">
      <alignment horizontal="left"/>
    </xf>
    <xf numFmtId="0" fontId="28" fillId="0" borderId="0" xfId="0" applyFont="1" applyAlignment="1">
      <alignment vertical="top"/>
    </xf>
    <xf numFmtId="0" fontId="29" fillId="0" borderId="0" xfId="0" applyFont="1" applyAlignment="1">
      <alignment vertical="top" wrapText="1"/>
    </xf>
    <xf numFmtId="0" fontId="35" fillId="0" borderId="0" xfId="6" applyAlignment="1">
      <alignment vertical="top"/>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35" fillId="12" borderId="3" xfId="6"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8" fillId="0" borderId="12" xfId="1" applyFont="1" applyBorder="1" applyAlignment="1">
      <alignment horizontal="center" wrapText="1"/>
    </xf>
    <xf numFmtId="0" fontId="2" fillId="0" borderId="0" xfId="0" applyFont="1" applyAlignment="1">
      <alignment horizontal="left" vertical="top" wrapText="1"/>
    </xf>
    <xf numFmtId="0" fontId="2" fillId="0" borderId="0" xfId="0" applyFont="1" applyAlignment="1">
      <alignment horizontal="left" vertical="top"/>
    </xf>
    <xf numFmtId="0" fontId="29" fillId="0" borderId="0" xfId="0" applyFont="1" applyAlignment="1">
      <alignment horizontal="left" wrapText="1"/>
    </xf>
    <xf numFmtId="0" fontId="29" fillId="0" borderId="0" xfId="0" applyFont="1" applyAlignment="1">
      <alignment horizontal="left" vertical="top" wrapText="1"/>
    </xf>
    <xf numFmtId="0" fontId="26" fillId="0" borderId="0" xfId="1" applyFont="1" applyAlignment="1">
      <alignment horizontal="left" vertical="top" wrapText="1"/>
    </xf>
    <xf numFmtId="0" fontId="26" fillId="0" borderId="0" xfId="0" applyFont="1" applyAlignment="1">
      <alignment horizontal="left" vertical="top" wrapText="1"/>
    </xf>
  </cellXfs>
  <cellStyles count="8">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_ERNT TFI-POD Q3-2010_HR_FINAL" xfId="7" xr:uid="{7411B381-9B73-4078-82EC-4CCB5F8E72DD}"/>
    <cellStyle name="Style 1" xfId="1" xr:uid="{00000000-0005-0000-0000-000005000000}"/>
  </cellStyles>
  <dxfs count="0"/>
  <tableStyles count="1" defaultTableStyle="TableStyleMedium2" defaultPivotStyle="PivotStyleLight16">
    <tableStyle name="Invisible" pivot="0" table="0" count="0" xr9:uid="{D76A152D-9A4F-4841-B8A3-285035A41DF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ericsson.com/en/investors/financial-reports" TargetMode="External"/><Relationship Id="rId1" Type="http://schemas.openxmlformats.org/officeDocument/2006/relationships/hyperlink" Target="https://ericssonnikolatesla.com/odnosi-s-investitorima/izvjestaj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view="pageBreakPreview" zoomScaleNormal="100" zoomScaleSheetLayoutView="100" workbookViewId="0">
      <selection activeCell="U22" sqref="U22"/>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213" t="s">
        <v>305</v>
      </c>
      <c r="B1" s="214"/>
      <c r="C1" s="214"/>
      <c r="D1" s="51"/>
      <c r="E1" s="51"/>
      <c r="F1" s="51"/>
      <c r="G1" s="51"/>
      <c r="H1" s="51"/>
      <c r="I1" s="51"/>
      <c r="J1" s="52"/>
    </row>
    <row r="2" spans="1:20" ht="14.4" customHeight="1" x14ac:dyDescent="0.3">
      <c r="A2" s="215" t="s">
        <v>321</v>
      </c>
      <c r="B2" s="216"/>
      <c r="C2" s="216"/>
      <c r="D2" s="216"/>
      <c r="E2" s="216"/>
      <c r="F2" s="216"/>
      <c r="G2" s="216"/>
      <c r="H2" s="216"/>
      <c r="I2" s="216"/>
      <c r="J2" s="217"/>
      <c r="N2" s="34">
        <v>1</v>
      </c>
    </row>
    <row r="3" spans="1:20" x14ac:dyDescent="0.3">
      <c r="A3" s="53"/>
      <c r="B3" s="54"/>
      <c r="C3" s="54"/>
      <c r="D3" s="54"/>
      <c r="E3" s="54"/>
      <c r="F3" s="54"/>
      <c r="G3" s="54"/>
      <c r="H3" s="54"/>
      <c r="I3" s="54"/>
      <c r="J3" s="55"/>
      <c r="N3" s="34">
        <v>2</v>
      </c>
    </row>
    <row r="4" spans="1:20" ht="33.6" customHeight="1" x14ac:dyDescent="0.3">
      <c r="A4" s="218" t="s">
        <v>306</v>
      </c>
      <c r="B4" s="219"/>
      <c r="C4" s="219"/>
      <c r="D4" s="219"/>
      <c r="E4" s="220">
        <v>46023</v>
      </c>
      <c r="F4" s="221"/>
      <c r="G4" s="56" t="s">
        <v>0</v>
      </c>
      <c r="H4" s="220">
        <v>46203</v>
      </c>
      <c r="I4" s="221"/>
      <c r="J4" s="57"/>
      <c r="N4" s="34">
        <v>3</v>
      </c>
    </row>
    <row r="5" spans="1:20" s="33" customFormat="1" ht="10.199999999999999" customHeight="1" x14ac:dyDescent="0.3">
      <c r="A5" s="222"/>
      <c r="B5" s="223"/>
      <c r="C5" s="223"/>
      <c r="D5" s="223"/>
      <c r="E5" s="223"/>
      <c r="F5" s="223"/>
      <c r="G5" s="223"/>
      <c r="H5" s="223"/>
      <c r="I5" s="223"/>
      <c r="J5" s="224"/>
      <c r="N5" s="34">
        <v>4</v>
      </c>
    </row>
    <row r="6" spans="1:20" ht="20.399999999999999" customHeight="1" x14ac:dyDescent="0.3">
      <c r="A6" s="58"/>
      <c r="B6" s="59" t="s">
        <v>326</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327</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209" t="s">
        <v>328</v>
      </c>
      <c r="B10" s="210"/>
      <c r="C10" s="210"/>
      <c r="D10" s="210"/>
      <c r="E10" s="210"/>
      <c r="F10" s="210"/>
      <c r="G10" s="210"/>
      <c r="H10" s="210"/>
      <c r="I10" s="210"/>
      <c r="J10" s="66"/>
    </row>
    <row r="11" spans="1:20" ht="24.6" customHeight="1" x14ac:dyDescent="0.3">
      <c r="A11" s="197" t="s">
        <v>307</v>
      </c>
      <c r="B11" s="211"/>
      <c r="C11" s="203" t="s">
        <v>449</v>
      </c>
      <c r="D11" s="204"/>
      <c r="E11" s="67"/>
      <c r="F11" s="168" t="s">
        <v>329</v>
      </c>
      <c r="G11" s="207"/>
      <c r="H11" s="184" t="s">
        <v>450</v>
      </c>
      <c r="I11" s="185"/>
      <c r="J11" s="68"/>
    </row>
    <row r="12" spans="1:20" ht="14.4" customHeight="1" x14ac:dyDescent="0.3">
      <c r="A12" s="69"/>
      <c r="B12" s="70"/>
      <c r="C12" s="70"/>
      <c r="D12" s="70"/>
      <c r="E12" s="212"/>
      <c r="F12" s="212"/>
      <c r="G12" s="212"/>
      <c r="H12" s="212"/>
      <c r="I12" s="71"/>
      <c r="J12" s="68"/>
    </row>
    <row r="13" spans="1:20" ht="21" customHeight="1" x14ac:dyDescent="0.3">
      <c r="A13" s="167" t="s">
        <v>322</v>
      </c>
      <c r="B13" s="207"/>
      <c r="C13" s="203" t="s">
        <v>452</v>
      </c>
      <c r="D13" s="204"/>
      <c r="E13" s="225"/>
      <c r="F13" s="212"/>
      <c r="G13" s="212"/>
      <c r="H13" s="212"/>
      <c r="I13" s="71"/>
      <c r="J13" s="68"/>
    </row>
    <row r="14" spans="1:20" ht="10.95" customHeight="1" x14ac:dyDescent="0.3">
      <c r="A14" s="67"/>
      <c r="B14" s="71"/>
      <c r="C14" s="47"/>
      <c r="D14" s="47"/>
      <c r="E14" s="174"/>
      <c r="F14" s="174"/>
      <c r="G14" s="174"/>
      <c r="H14" s="174"/>
      <c r="I14" s="70"/>
      <c r="J14" s="72"/>
    </row>
    <row r="15" spans="1:20" ht="22.95" customHeight="1" x14ac:dyDescent="0.3">
      <c r="A15" s="167" t="s">
        <v>308</v>
      </c>
      <c r="B15" s="207"/>
      <c r="C15" s="203" t="s">
        <v>453</v>
      </c>
      <c r="D15" s="204"/>
      <c r="E15" s="208"/>
      <c r="F15" s="199"/>
      <c r="G15" s="73" t="s">
        <v>330</v>
      </c>
      <c r="H15" s="184" t="s">
        <v>451</v>
      </c>
      <c r="I15" s="185"/>
      <c r="J15" s="74"/>
    </row>
    <row r="16" spans="1:20" ht="10.95" customHeight="1" x14ac:dyDescent="0.3">
      <c r="A16" s="67"/>
      <c r="B16" s="71"/>
      <c r="C16" s="70"/>
      <c r="D16" s="70"/>
      <c r="E16" s="174"/>
      <c r="F16" s="174"/>
      <c r="G16" s="194"/>
      <c r="H16" s="194"/>
      <c r="I16" s="70"/>
      <c r="J16" s="72"/>
    </row>
    <row r="17" spans="1:10" ht="22.95" customHeight="1" x14ac:dyDescent="0.3">
      <c r="A17" s="75"/>
      <c r="B17" s="73" t="s">
        <v>331</v>
      </c>
      <c r="C17" s="203" t="s">
        <v>454</v>
      </c>
      <c r="D17" s="204"/>
      <c r="E17" s="76"/>
      <c r="F17" s="76"/>
      <c r="G17" s="76"/>
      <c r="H17" s="76"/>
      <c r="I17" s="76"/>
      <c r="J17" s="74"/>
    </row>
    <row r="18" spans="1:10" x14ac:dyDescent="0.3">
      <c r="A18" s="205"/>
      <c r="B18" s="206"/>
      <c r="C18" s="174"/>
      <c r="D18" s="174"/>
      <c r="E18" s="174"/>
      <c r="F18" s="174"/>
      <c r="G18" s="174"/>
      <c r="H18" s="174"/>
      <c r="I18" s="70"/>
      <c r="J18" s="72"/>
    </row>
    <row r="19" spans="1:10" x14ac:dyDescent="0.3">
      <c r="A19" s="197" t="s">
        <v>309</v>
      </c>
      <c r="B19" s="198"/>
      <c r="C19" s="175" t="s">
        <v>455</v>
      </c>
      <c r="D19" s="176"/>
      <c r="E19" s="176"/>
      <c r="F19" s="176"/>
      <c r="G19" s="176"/>
      <c r="H19" s="176"/>
      <c r="I19" s="176"/>
      <c r="J19" s="177"/>
    </row>
    <row r="20" spans="1:10" x14ac:dyDescent="0.3">
      <c r="A20" s="69"/>
      <c r="B20" s="70"/>
      <c r="C20" s="77"/>
      <c r="D20" s="70"/>
      <c r="E20" s="174"/>
      <c r="F20" s="174"/>
      <c r="G20" s="174"/>
      <c r="H20" s="174"/>
      <c r="I20" s="70"/>
      <c r="J20" s="72"/>
    </row>
    <row r="21" spans="1:10" x14ac:dyDescent="0.3">
      <c r="A21" s="197" t="s">
        <v>310</v>
      </c>
      <c r="B21" s="198"/>
      <c r="C21" s="184">
        <v>10000</v>
      </c>
      <c r="D21" s="185"/>
      <c r="E21" s="174"/>
      <c r="F21" s="174"/>
      <c r="G21" s="175" t="s">
        <v>456</v>
      </c>
      <c r="H21" s="176"/>
      <c r="I21" s="176"/>
      <c r="J21" s="177"/>
    </row>
    <row r="22" spans="1:10" x14ac:dyDescent="0.3">
      <c r="A22" s="69"/>
      <c r="B22" s="70"/>
      <c r="C22" s="70"/>
      <c r="D22" s="70"/>
      <c r="E22" s="174"/>
      <c r="F22" s="174"/>
      <c r="G22" s="174"/>
      <c r="H22" s="174"/>
      <c r="I22" s="70"/>
      <c r="J22" s="72"/>
    </row>
    <row r="23" spans="1:10" x14ac:dyDescent="0.3">
      <c r="A23" s="197" t="s">
        <v>311</v>
      </c>
      <c r="B23" s="198"/>
      <c r="C23" s="175" t="s">
        <v>457</v>
      </c>
      <c r="D23" s="176"/>
      <c r="E23" s="176"/>
      <c r="F23" s="176"/>
      <c r="G23" s="176"/>
      <c r="H23" s="176"/>
      <c r="I23" s="176"/>
      <c r="J23" s="177"/>
    </row>
    <row r="24" spans="1:10" x14ac:dyDescent="0.3">
      <c r="A24" s="69"/>
      <c r="B24" s="70"/>
      <c r="C24" s="47"/>
      <c r="D24" s="70"/>
      <c r="E24" s="174"/>
      <c r="F24" s="174"/>
      <c r="G24" s="174"/>
      <c r="H24" s="174"/>
      <c r="I24" s="70"/>
      <c r="J24" s="72"/>
    </row>
    <row r="25" spans="1:10" x14ac:dyDescent="0.3">
      <c r="A25" s="197" t="s">
        <v>312</v>
      </c>
      <c r="B25" s="198"/>
      <c r="C25" s="200" t="s">
        <v>458</v>
      </c>
      <c r="D25" s="201"/>
      <c r="E25" s="201"/>
      <c r="F25" s="201"/>
      <c r="G25" s="201"/>
      <c r="H25" s="201"/>
      <c r="I25" s="201"/>
      <c r="J25" s="202"/>
    </row>
    <row r="26" spans="1:10" x14ac:dyDescent="0.3">
      <c r="A26" s="69"/>
      <c r="B26" s="70"/>
      <c r="C26" s="77"/>
      <c r="D26" s="70"/>
      <c r="E26" s="174"/>
      <c r="F26" s="174"/>
      <c r="G26" s="174"/>
      <c r="H26" s="174"/>
      <c r="I26" s="70"/>
      <c r="J26" s="72"/>
    </row>
    <row r="27" spans="1:10" x14ac:dyDescent="0.3">
      <c r="A27" s="197" t="s">
        <v>313</v>
      </c>
      <c r="B27" s="198"/>
      <c r="C27" s="200" t="s">
        <v>459</v>
      </c>
      <c r="D27" s="201"/>
      <c r="E27" s="201"/>
      <c r="F27" s="201"/>
      <c r="G27" s="201"/>
      <c r="H27" s="201"/>
      <c r="I27" s="201"/>
      <c r="J27" s="202"/>
    </row>
    <row r="28" spans="1:10" ht="13.95" customHeight="1" x14ac:dyDescent="0.3">
      <c r="A28" s="69"/>
      <c r="B28" s="70"/>
      <c r="C28" s="77"/>
      <c r="D28" s="70"/>
      <c r="E28" s="174"/>
      <c r="F28" s="174"/>
      <c r="G28" s="174"/>
      <c r="H28" s="174"/>
      <c r="I28" s="70"/>
      <c r="J28" s="72"/>
    </row>
    <row r="29" spans="1:10" ht="22.95" customHeight="1" x14ac:dyDescent="0.3">
      <c r="A29" s="167" t="s">
        <v>323</v>
      </c>
      <c r="B29" s="198"/>
      <c r="C29" s="18">
        <v>2806</v>
      </c>
      <c r="D29" s="78"/>
      <c r="E29" s="178"/>
      <c r="F29" s="178"/>
      <c r="G29" s="178"/>
      <c r="H29" s="178"/>
      <c r="I29" s="79"/>
      <c r="J29" s="80"/>
    </row>
    <row r="30" spans="1:10" x14ac:dyDescent="0.3">
      <c r="A30" s="69"/>
      <c r="B30" s="70"/>
      <c r="C30" s="70"/>
      <c r="D30" s="70"/>
      <c r="E30" s="174"/>
      <c r="F30" s="174"/>
      <c r="G30" s="174"/>
      <c r="H30" s="174"/>
      <c r="I30" s="79"/>
      <c r="J30" s="80"/>
    </row>
    <row r="31" spans="1:10" x14ac:dyDescent="0.3">
      <c r="A31" s="197" t="s">
        <v>314</v>
      </c>
      <c r="B31" s="198"/>
      <c r="C31" s="19" t="s">
        <v>333</v>
      </c>
      <c r="D31" s="196" t="s">
        <v>332</v>
      </c>
      <c r="E31" s="182"/>
      <c r="F31" s="182"/>
      <c r="G31" s="182"/>
      <c r="H31" s="70"/>
      <c r="I31" s="81" t="s">
        <v>333</v>
      </c>
      <c r="J31" s="82" t="s">
        <v>334</v>
      </c>
    </row>
    <row r="32" spans="1:10" x14ac:dyDescent="0.3">
      <c r="A32" s="197"/>
      <c r="B32" s="198"/>
      <c r="C32" s="83"/>
      <c r="D32" s="56"/>
      <c r="E32" s="199"/>
      <c r="F32" s="199"/>
      <c r="G32" s="199"/>
      <c r="H32" s="199"/>
      <c r="I32" s="79"/>
      <c r="J32" s="80"/>
    </row>
    <row r="33" spans="1:10" x14ac:dyDescent="0.3">
      <c r="A33" s="197" t="s">
        <v>324</v>
      </c>
      <c r="B33" s="198"/>
      <c r="C33" s="18" t="s">
        <v>336</v>
      </c>
      <c r="D33" s="196" t="s">
        <v>335</v>
      </c>
      <c r="E33" s="182"/>
      <c r="F33" s="182"/>
      <c r="G33" s="182"/>
      <c r="H33" s="76"/>
      <c r="I33" s="81" t="s">
        <v>336</v>
      </c>
      <c r="J33" s="82" t="s">
        <v>337</v>
      </c>
    </row>
    <row r="34" spans="1:10" x14ac:dyDescent="0.3">
      <c r="A34" s="69"/>
      <c r="B34" s="70"/>
      <c r="C34" s="70"/>
      <c r="D34" s="70"/>
      <c r="E34" s="174"/>
      <c r="F34" s="174"/>
      <c r="G34" s="174"/>
      <c r="H34" s="174"/>
      <c r="I34" s="70"/>
      <c r="J34" s="72"/>
    </row>
    <row r="35" spans="1:10" x14ac:dyDescent="0.3">
      <c r="A35" s="196" t="s">
        <v>325</v>
      </c>
      <c r="B35" s="182"/>
      <c r="C35" s="182"/>
      <c r="D35" s="182"/>
      <c r="E35" s="182" t="s">
        <v>315</v>
      </c>
      <c r="F35" s="182"/>
      <c r="G35" s="182"/>
      <c r="H35" s="182"/>
      <c r="I35" s="182"/>
      <c r="J35" s="84" t="s">
        <v>316</v>
      </c>
    </row>
    <row r="36" spans="1:10" x14ac:dyDescent="0.3">
      <c r="A36" s="69"/>
      <c r="B36" s="70"/>
      <c r="C36" s="70"/>
      <c r="D36" s="70"/>
      <c r="E36" s="174"/>
      <c r="F36" s="174"/>
      <c r="G36" s="174"/>
      <c r="H36" s="174"/>
      <c r="I36" s="70"/>
      <c r="J36" s="80"/>
    </row>
    <row r="37" spans="1:10" x14ac:dyDescent="0.3">
      <c r="A37" s="190"/>
      <c r="B37" s="191"/>
      <c r="C37" s="191"/>
      <c r="D37" s="191"/>
      <c r="E37" s="190"/>
      <c r="F37" s="191"/>
      <c r="G37" s="191"/>
      <c r="H37" s="191"/>
      <c r="I37" s="192"/>
      <c r="J37" s="48"/>
    </row>
    <row r="38" spans="1:10" x14ac:dyDescent="0.3">
      <c r="A38" s="39"/>
      <c r="B38" s="47"/>
      <c r="C38" s="50"/>
      <c r="D38" s="195"/>
      <c r="E38" s="195"/>
      <c r="F38" s="195"/>
      <c r="G38" s="195"/>
      <c r="H38" s="195"/>
      <c r="I38" s="195"/>
      <c r="J38" s="40"/>
    </row>
    <row r="39" spans="1:10" x14ac:dyDescent="0.3">
      <c r="A39" s="190"/>
      <c r="B39" s="191"/>
      <c r="C39" s="191"/>
      <c r="D39" s="192"/>
      <c r="E39" s="190"/>
      <c r="F39" s="191"/>
      <c r="G39" s="191"/>
      <c r="H39" s="191"/>
      <c r="I39" s="192"/>
      <c r="J39" s="18"/>
    </row>
    <row r="40" spans="1:10" x14ac:dyDescent="0.3">
      <c r="A40" s="39"/>
      <c r="B40" s="47"/>
      <c r="C40" s="50"/>
      <c r="D40" s="49"/>
      <c r="E40" s="195"/>
      <c r="F40" s="195"/>
      <c r="G40" s="195"/>
      <c r="H40" s="195"/>
      <c r="I40" s="46"/>
      <c r="J40" s="40"/>
    </row>
    <row r="41" spans="1:10" x14ac:dyDescent="0.3">
      <c r="A41" s="190"/>
      <c r="B41" s="191"/>
      <c r="C41" s="191"/>
      <c r="D41" s="192"/>
      <c r="E41" s="190"/>
      <c r="F41" s="191"/>
      <c r="G41" s="191"/>
      <c r="H41" s="191"/>
      <c r="I41" s="192"/>
      <c r="J41" s="18"/>
    </row>
    <row r="42" spans="1:10" x14ac:dyDescent="0.3">
      <c r="A42" s="39"/>
      <c r="B42" s="47"/>
      <c r="C42" s="50"/>
      <c r="D42" s="49"/>
      <c r="E42" s="195"/>
      <c r="F42" s="195"/>
      <c r="G42" s="195"/>
      <c r="H42" s="195"/>
      <c r="I42" s="46"/>
      <c r="J42" s="40"/>
    </row>
    <row r="43" spans="1:10" x14ac:dyDescent="0.3">
      <c r="A43" s="190"/>
      <c r="B43" s="191"/>
      <c r="C43" s="191"/>
      <c r="D43" s="192"/>
      <c r="E43" s="190"/>
      <c r="F43" s="191"/>
      <c r="G43" s="191"/>
      <c r="H43" s="191"/>
      <c r="I43" s="192"/>
      <c r="J43" s="18"/>
    </row>
    <row r="44" spans="1:10" x14ac:dyDescent="0.3">
      <c r="A44" s="41"/>
      <c r="B44" s="50"/>
      <c r="C44" s="193"/>
      <c r="D44" s="193"/>
      <c r="E44" s="194"/>
      <c r="F44" s="194"/>
      <c r="G44" s="193"/>
      <c r="H44" s="193"/>
      <c r="I44" s="193"/>
      <c r="J44" s="40"/>
    </row>
    <row r="45" spans="1:10" x14ac:dyDescent="0.3">
      <c r="A45" s="190"/>
      <c r="B45" s="191"/>
      <c r="C45" s="191"/>
      <c r="D45" s="192"/>
      <c r="E45" s="190"/>
      <c r="F45" s="191"/>
      <c r="G45" s="191"/>
      <c r="H45" s="191"/>
      <c r="I45" s="192"/>
      <c r="J45" s="18"/>
    </row>
    <row r="46" spans="1:10" x14ac:dyDescent="0.3">
      <c r="A46" s="41"/>
      <c r="B46" s="50"/>
      <c r="C46" s="50"/>
      <c r="D46" s="47"/>
      <c r="E46" s="194"/>
      <c r="F46" s="194"/>
      <c r="G46" s="193"/>
      <c r="H46" s="193"/>
      <c r="I46" s="47"/>
      <c r="J46" s="40"/>
    </row>
    <row r="47" spans="1:10" x14ac:dyDescent="0.3">
      <c r="A47" s="190"/>
      <c r="B47" s="191"/>
      <c r="C47" s="191"/>
      <c r="D47" s="192"/>
      <c r="E47" s="190"/>
      <c r="F47" s="191"/>
      <c r="G47" s="191"/>
      <c r="H47" s="191"/>
      <c r="I47" s="192"/>
      <c r="J47" s="18"/>
    </row>
    <row r="48" spans="1:10" x14ac:dyDescent="0.3">
      <c r="A48" s="85"/>
      <c r="B48" s="77"/>
      <c r="C48" s="77"/>
      <c r="D48" s="70"/>
      <c r="E48" s="174"/>
      <c r="F48" s="174"/>
      <c r="G48" s="188"/>
      <c r="H48" s="188"/>
      <c r="I48" s="70"/>
      <c r="J48" s="86" t="s">
        <v>338</v>
      </c>
    </row>
    <row r="49" spans="1:10" x14ac:dyDescent="0.3">
      <c r="A49" s="85"/>
      <c r="B49" s="77"/>
      <c r="C49" s="77"/>
      <c r="D49" s="70"/>
      <c r="E49" s="174"/>
      <c r="F49" s="174"/>
      <c r="G49" s="188"/>
      <c r="H49" s="188"/>
      <c r="I49" s="70"/>
      <c r="J49" s="86" t="s">
        <v>339</v>
      </c>
    </row>
    <row r="50" spans="1:10" ht="14.4" customHeight="1" x14ac:dyDescent="0.3">
      <c r="A50" s="167" t="s">
        <v>317</v>
      </c>
      <c r="B50" s="168"/>
      <c r="C50" s="184" t="s">
        <v>339</v>
      </c>
      <c r="D50" s="185"/>
      <c r="E50" s="186" t="s">
        <v>340</v>
      </c>
      <c r="F50" s="187"/>
      <c r="G50" s="175"/>
      <c r="H50" s="176"/>
      <c r="I50" s="176"/>
      <c r="J50" s="177"/>
    </row>
    <row r="51" spans="1:10" x14ac:dyDescent="0.3">
      <c r="A51" s="85"/>
      <c r="B51" s="77"/>
      <c r="C51" s="188"/>
      <c r="D51" s="188"/>
      <c r="E51" s="174"/>
      <c r="F51" s="174"/>
      <c r="G51" s="189" t="s">
        <v>341</v>
      </c>
      <c r="H51" s="189"/>
      <c r="I51" s="189"/>
      <c r="J51" s="63"/>
    </row>
    <row r="52" spans="1:10" ht="13.95" customHeight="1" x14ac:dyDescent="0.3">
      <c r="A52" s="167" t="s">
        <v>318</v>
      </c>
      <c r="B52" s="168"/>
      <c r="C52" s="175" t="s">
        <v>536</v>
      </c>
      <c r="D52" s="176"/>
      <c r="E52" s="176"/>
      <c r="F52" s="176"/>
      <c r="G52" s="176"/>
      <c r="H52" s="176"/>
      <c r="I52" s="176"/>
      <c r="J52" s="177"/>
    </row>
    <row r="53" spans="1:10" x14ac:dyDescent="0.3">
      <c r="A53" s="69"/>
      <c r="B53" s="70"/>
      <c r="C53" s="178" t="s">
        <v>319</v>
      </c>
      <c r="D53" s="178"/>
      <c r="E53" s="178"/>
      <c r="F53" s="178"/>
      <c r="G53" s="178"/>
      <c r="H53" s="178"/>
      <c r="I53" s="178"/>
      <c r="J53" s="72"/>
    </row>
    <row r="54" spans="1:10" x14ac:dyDescent="0.3">
      <c r="A54" s="167" t="s">
        <v>320</v>
      </c>
      <c r="B54" s="168"/>
      <c r="C54" s="179" t="s">
        <v>537</v>
      </c>
      <c r="D54" s="180"/>
      <c r="E54" s="181"/>
      <c r="F54" s="174"/>
      <c r="G54" s="174"/>
      <c r="H54" s="182"/>
      <c r="I54" s="182"/>
      <c r="J54" s="183"/>
    </row>
    <row r="55" spans="1:10" x14ac:dyDescent="0.3">
      <c r="A55" s="69"/>
      <c r="B55" s="70"/>
      <c r="C55" s="77"/>
      <c r="D55" s="70"/>
      <c r="E55" s="174"/>
      <c r="F55" s="174"/>
      <c r="G55" s="174"/>
      <c r="H55" s="174"/>
      <c r="I55" s="70"/>
      <c r="J55" s="72"/>
    </row>
    <row r="56" spans="1:10" ht="14.4" customHeight="1" x14ac:dyDescent="0.3">
      <c r="A56" s="167" t="s">
        <v>312</v>
      </c>
      <c r="B56" s="168"/>
      <c r="C56" s="169" t="s">
        <v>538</v>
      </c>
      <c r="D56" s="170"/>
      <c r="E56" s="170"/>
      <c r="F56" s="170"/>
      <c r="G56" s="170"/>
      <c r="H56" s="170"/>
      <c r="I56" s="170"/>
      <c r="J56" s="171"/>
    </row>
    <row r="57" spans="1:10" x14ac:dyDescent="0.3">
      <c r="A57" s="69"/>
      <c r="B57" s="70"/>
      <c r="C57" s="70"/>
      <c r="D57" s="70"/>
      <c r="E57" s="174"/>
      <c r="F57" s="174"/>
      <c r="G57" s="174"/>
      <c r="H57" s="174"/>
      <c r="I57" s="70"/>
      <c r="J57" s="72"/>
    </row>
    <row r="58" spans="1:10" x14ac:dyDescent="0.3">
      <c r="A58" s="167" t="s">
        <v>342</v>
      </c>
      <c r="B58" s="168"/>
      <c r="C58" s="169" t="s">
        <v>534</v>
      </c>
      <c r="D58" s="170"/>
      <c r="E58" s="170"/>
      <c r="F58" s="170"/>
      <c r="G58" s="170"/>
      <c r="H58" s="170"/>
      <c r="I58" s="170"/>
      <c r="J58" s="171"/>
    </row>
    <row r="59" spans="1:10" ht="14.4" customHeight="1" x14ac:dyDescent="0.3">
      <c r="A59" s="69"/>
      <c r="B59" s="70"/>
      <c r="C59" s="172" t="s">
        <v>343</v>
      </c>
      <c r="D59" s="172"/>
      <c r="E59" s="172"/>
      <c r="F59" s="172"/>
      <c r="G59" s="70"/>
      <c r="H59" s="70"/>
      <c r="I59" s="70"/>
      <c r="J59" s="72"/>
    </row>
    <row r="60" spans="1:10" x14ac:dyDescent="0.3">
      <c r="A60" s="167" t="s">
        <v>344</v>
      </c>
      <c r="B60" s="168"/>
      <c r="C60" s="169" t="s">
        <v>535</v>
      </c>
      <c r="D60" s="170"/>
      <c r="E60" s="170"/>
      <c r="F60" s="170"/>
      <c r="G60" s="170"/>
      <c r="H60" s="170"/>
      <c r="I60" s="170"/>
      <c r="J60" s="171"/>
    </row>
    <row r="61" spans="1:10" ht="14.4" customHeight="1" x14ac:dyDescent="0.3">
      <c r="A61" s="87"/>
      <c r="B61" s="88"/>
      <c r="C61" s="173" t="s">
        <v>345</v>
      </c>
      <c r="D61" s="173"/>
      <c r="E61" s="173"/>
      <c r="F61" s="173"/>
      <c r="G61" s="173"/>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headerFooter>
    <oddHeader>&amp;L&amp;"Arial"&amp;10&amp;K000000 Confidentiality Class: Open&amp;1#_x000D_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activeCell="H9" sqref="H9"/>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233" t="s">
        <v>1</v>
      </c>
      <c r="B1" s="234"/>
      <c r="C1" s="234"/>
      <c r="D1" s="234"/>
      <c r="E1" s="234"/>
      <c r="F1" s="234"/>
      <c r="G1" s="234"/>
      <c r="H1" s="234"/>
      <c r="I1" s="234"/>
    </row>
    <row r="2" spans="1:9" x14ac:dyDescent="0.25">
      <c r="A2" s="235" t="s">
        <v>539</v>
      </c>
      <c r="B2" s="236"/>
      <c r="C2" s="236"/>
      <c r="D2" s="236"/>
      <c r="E2" s="236"/>
      <c r="F2" s="236"/>
      <c r="G2" s="236"/>
      <c r="H2" s="236"/>
      <c r="I2" s="236"/>
    </row>
    <row r="3" spans="1:9" x14ac:dyDescent="0.25">
      <c r="A3" s="237" t="s">
        <v>437</v>
      </c>
      <c r="B3" s="237"/>
      <c r="C3" s="237"/>
      <c r="D3" s="237"/>
      <c r="E3" s="237"/>
      <c r="F3" s="237"/>
      <c r="G3" s="237"/>
      <c r="H3" s="237"/>
      <c r="I3" s="237"/>
    </row>
    <row r="4" spans="1:9" x14ac:dyDescent="0.25">
      <c r="A4" s="238" t="s">
        <v>461</v>
      </c>
      <c r="B4" s="239"/>
      <c r="C4" s="239"/>
      <c r="D4" s="239"/>
      <c r="E4" s="239"/>
      <c r="F4" s="239"/>
      <c r="G4" s="239"/>
      <c r="H4" s="239"/>
      <c r="I4" s="240"/>
    </row>
    <row r="5" spans="1:9" ht="30.6" x14ac:dyDescent="0.25">
      <c r="A5" s="243" t="s">
        <v>2</v>
      </c>
      <c r="B5" s="244"/>
      <c r="C5" s="244"/>
      <c r="D5" s="244"/>
      <c r="E5" s="244"/>
      <c r="F5" s="244"/>
      <c r="G5" s="45" t="s">
        <v>101</v>
      </c>
      <c r="H5" s="6" t="s">
        <v>294</v>
      </c>
      <c r="I5" s="6" t="s">
        <v>295</v>
      </c>
    </row>
    <row r="6" spans="1:9" x14ac:dyDescent="0.25">
      <c r="A6" s="241">
        <v>1</v>
      </c>
      <c r="B6" s="242"/>
      <c r="C6" s="242"/>
      <c r="D6" s="242"/>
      <c r="E6" s="242"/>
      <c r="F6" s="242"/>
      <c r="G6" s="44">
        <v>2</v>
      </c>
      <c r="H6" s="6">
        <v>3</v>
      </c>
      <c r="I6" s="6">
        <v>4</v>
      </c>
    </row>
    <row r="7" spans="1:9" x14ac:dyDescent="0.25">
      <c r="A7" s="245"/>
      <c r="B7" s="245"/>
      <c r="C7" s="245"/>
      <c r="D7" s="245"/>
      <c r="E7" s="245"/>
      <c r="F7" s="245"/>
      <c r="G7" s="245"/>
      <c r="H7" s="245"/>
      <c r="I7" s="245"/>
    </row>
    <row r="8" spans="1:9" ht="12.75" customHeight="1" x14ac:dyDescent="0.25">
      <c r="A8" s="227" t="s">
        <v>4</v>
      </c>
      <c r="B8" s="227"/>
      <c r="C8" s="227"/>
      <c r="D8" s="227"/>
      <c r="E8" s="227"/>
      <c r="F8" s="227"/>
      <c r="G8" s="7">
        <v>1</v>
      </c>
      <c r="H8" s="90">
        <v>0</v>
      </c>
      <c r="I8" s="90">
        <v>0</v>
      </c>
    </row>
    <row r="9" spans="1:9" ht="12.75" customHeight="1" x14ac:dyDescent="0.25">
      <c r="A9" s="228" t="s">
        <v>300</v>
      </c>
      <c r="B9" s="228"/>
      <c r="C9" s="228"/>
      <c r="D9" s="228"/>
      <c r="E9" s="228"/>
      <c r="F9" s="228"/>
      <c r="G9" s="8">
        <v>2</v>
      </c>
      <c r="H9" s="91">
        <f>H10+H17+H27+H38+H43</f>
        <v>32159981.690000001</v>
      </c>
      <c r="I9" s="91">
        <f>I10+I17+I27+I38+I43</f>
        <v>31106429.390000001</v>
      </c>
    </row>
    <row r="10" spans="1:9" ht="12.75" customHeight="1" x14ac:dyDescent="0.25">
      <c r="A10" s="230" t="s">
        <v>5</v>
      </c>
      <c r="B10" s="230"/>
      <c r="C10" s="230"/>
      <c r="D10" s="230"/>
      <c r="E10" s="230"/>
      <c r="F10" s="230"/>
      <c r="G10" s="8">
        <v>3</v>
      </c>
      <c r="H10" s="91">
        <f>H11+H12+H13+H14+H15+H16</f>
        <v>2123226.5099999998</v>
      </c>
      <c r="I10" s="91">
        <f>I11+I12+I13+I14+I15+I16</f>
        <v>2178428.7400000002</v>
      </c>
    </row>
    <row r="11" spans="1:9" ht="12.75" customHeight="1" x14ac:dyDescent="0.25">
      <c r="A11" s="226" t="s">
        <v>6</v>
      </c>
      <c r="B11" s="226"/>
      <c r="C11" s="226"/>
      <c r="D11" s="226"/>
      <c r="E11" s="226"/>
      <c r="F11" s="226"/>
      <c r="G11" s="7">
        <v>4</v>
      </c>
      <c r="H11" s="90">
        <v>0</v>
      </c>
      <c r="I11" s="90">
        <v>0</v>
      </c>
    </row>
    <row r="12" spans="1:9" ht="22.95" customHeight="1" x14ac:dyDescent="0.25">
      <c r="A12" s="226" t="s">
        <v>7</v>
      </c>
      <c r="B12" s="226"/>
      <c r="C12" s="226"/>
      <c r="D12" s="226"/>
      <c r="E12" s="226"/>
      <c r="F12" s="226"/>
      <c r="G12" s="7">
        <v>5</v>
      </c>
      <c r="H12" s="90">
        <v>62320.53</v>
      </c>
      <c r="I12" s="90">
        <v>1254456.3200000001</v>
      </c>
    </row>
    <row r="13" spans="1:9" ht="12.75" customHeight="1" x14ac:dyDescent="0.25">
      <c r="A13" s="226" t="s">
        <v>8</v>
      </c>
      <c r="B13" s="226"/>
      <c r="C13" s="226"/>
      <c r="D13" s="226"/>
      <c r="E13" s="226"/>
      <c r="F13" s="226"/>
      <c r="G13" s="7">
        <v>6</v>
      </c>
      <c r="H13" s="90">
        <v>0</v>
      </c>
      <c r="I13" s="90">
        <v>0</v>
      </c>
    </row>
    <row r="14" spans="1:9" ht="12.75" customHeight="1" x14ac:dyDescent="0.25">
      <c r="A14" s="226" t="s">
        <v>9</v>
      </c>
      <c r="B14" s="226"/>
      <c r="C14" s="226"/>
      <c r="D14" s="226"/>
      <c r="E14" s="226"/>
      <c r="F14" s="226"/>
      <c r="G14" s="7">
        <v>7</v>
      </c>
      <c r="H14" s="90">
        <v>0</v>
      </c>
      <c r="I14" s="90">
        <v>0</v>
      </c>
    </row>
    <row r="15" spans="1:9" ht="12.75" customHeight="1" x14ac:dyDescent="0.25">
      <c r="A15" s="226" t="s">
        <v>10</v>
      </c>
      <c r="B15" s="226"/>
      <c r="C15" s="226"/>
      <c r="D15" s="226"/>
      <c r="E15" s="226"/>
      <c r="F15" s="226"/>
      <c r="G15" s="7">
        <v>8</v>
      </c>
      <c r="H15" s="90">
        <v>2060905.98</v>
      </c>
      <c r="I15" s="90">
        <v>923972.42</v>
      </c>
    </row>
    <row r="16" spans="1:9" ht="12.75" customHeight="1" x14ac:dyDescent="0.25">
      <c r="A16" s="226" t="s">
        <v>11</v>
      </c>
      <c r="B16" s="226"/>
      <c r="C16" s="226"/>
      <c r="D16" s="226"/>
      <c r="E16" s="226"/>
      <c r="F16" s="226"/>
      <c r="G16" s="7">
        <v>9</v>
      </c>
      <c r="H16" s="90">
        <v>0</v>
      </c>
      <c r="I16" s="90">
        <v>0</v>
      </c>
    </row>
    <row r="17" spans="1:9" ht="12.75" customHeight="1" x14ac:dyDescent="0.25">
      <c r="A17" s="230" t="s">
        <v>12</v>
      </c>
      <c r="B17" s="230"/>
      <c r="C17" s="230"/>
      <c r="D17" s="230"/>
      <c r="E17" s="230"/>
      <c r="F17" s="230"/>
      <c r="G17" s="8">
        <v>10</v>
      </c>
      <c r="H17" s="91">
        <f>H18+H19+H20+H21+H22+H23+H24+H25+H26</f>
        <v>26748748.949999999</v>
      </c>
      <c r="I17" s="91">
        <f>I18+I19+I20+I21+I22+I23+I24+I25+I26</f>
        <v>25353868.66</v>
      </c>
    </row>
    <row r="18" spans="1:9" ht="12.75" customHeight="1" x14ac:dyDescent="0.25">
      <c r="A18" s="226" t="s">
        <v>13</v>
      </c>
      <c r="B18" s="226"/>
      <c r="C18" s="226"/>
      <c r="D18" s="226"/>
      <c r="E18" s="226"/>
      <c r="F18" s="226"/>
      <c r="G18" s="7">
        <v>11</v>
      </c>
      <c r="H18" s="90">
        <v>2071185.09</v>
      </c>
      <c r="I18" s="90">
        <v>2071185.09</v>
      </c>
    </row>
    <row r="19" spans="1:9" ht="12.75" customHeight="1" x14ac:dyDescent="0.25">
      <c r="A19" s="226" t="s">
        <v>14</v>
      </c>
      <c r="B19" s="226"/>
      <c r="C19" s="226"/>
      <c r="D19" s="226"/>
      <c r="E19" s="226"/>
      <c r="F19" s="226"/>
      <c r="G19" s="7">
        <v>12</v>
      </c>
      <c r="H19" s="90">
        <v>16540325.039999999</v>
      </c>
      <c r="I19" s="90">
        <v>15625971.4</v>
      </c>
    </row>
    <row r="20" spans="1:9" ht="12.75" customHeight="1" x14ac:dyDescent="0.25">
      <c r="A20" s="226" t="s">
        <v>15</v>
      </c>
      <c r="B20" s="226"/>
      <c r="C20" s="226"/>
      <c r="D20" s="226"/>
      <c r="E20" s="226"/>
      <c r="F20" s="226"/>
      <c r="G20" s="7">
        <v>13</v>
      </c>
      <c r="H20" s="90">
        <v>4711511.82</v>
      </c>
      <c r="I20" s="90">
        <v>3852231.22</v>
      </c>
    </row>
    <row r="21" spans="1:9" ht="12.75" customHeight="1" x14ac:dyDescent="0.25">
      <c r="A21" s="226" t="s">
        <v>16</v>
      </c>
      <c r="B21" s="226"/>
      <c r="C21" s="226"/>
      <c r="D21" s="226"/>
      <c r="E21" s="226"/>
      <c r="F21" s="226"/>
      <c r="G21" s="7">
        <v>14</v>
      </c>
      <c r="H21" s="90">
        <v>2520028.33</v>
      </c>
      <c r="I21" s="90">
        <v>2675043.27</v>
      </c>
    </row>
    <row r="22" spans="1:9" ht="12.75" customHeight="1" x14ac:dyDescent="0.25">
      <c r="A22" s="226" t="s">
        <v>17</v>
      </c>
      <c r="B22" s="226"/>
      <c r="C22" s="226"/>
      <c r="D22" s="226"/>
      <c r="E22" s="226"/>
      <c r="F22" s="226"/>
      <c r="G22" s="7">
        <v>15</v>
      </c>
      <c r="H22" s="90">
        <v>0</v>
      </c>
      <c r="I22" s="90">
        <v>0</v>
      </c>
    </row>
    <row r="23" spans="1:9" ht="12.75" customHeight="1" x14ac:dyDescent="0.25">
      <c r="A23" s="226" t="s">
        <v>18</v>
      </c>
      <c r="B23" s="226"/>
      <c r="C23" s="226"/>
      <c r="D23" s="226"/>
      <c r="E23" s="226"/>
      <c r="F23" s="226"/>
      <c r="G23" s="7">
        <v>16</v>
      </c>
      <c r="H23" s="90">
        <v>0</v>
      </c>
      <c r="I23" s="90">
        <v>0</v>
      </c>
    </row>
    <row r="24" spans="1:9" ht="12.75" customHeight="1" x14ac:dyDescent="0.25">
      <c r="A24" s="226" t="s">
        <v>19</v>
      </c>
      <c r="B24" s="226"/>
      <c r="C24" s="226"/>
      <c r="D24" s="226"/>
      <c r="E24" s="226"/>
      <c r="F24" s="226"/>
      <c r="G24" s="7">
        <v>17</v>
      </c>
      <c r="H24" s="90">
        <v>895619.34</v>
      </c>
      <c r="I24" s="90">
        <v>1119420.1200000001</v>
      </c>
    </row>
    <row r="25" spans="1:9" ht="12.75" customHeight="1" x14ac:dyDescent="0.25">
      <c r="A25" s="226" t="s">
        <v>20</v>
      </c>
      <c r="B25" s="226"/>
      <c r="C25" s="226"/>
      <c r="D25" s="226"/>
      <c r="E25" s="226"/>
      <c r="F25" s="226"/>
      <c r="G25" s="7">
        <v>18</v>
      </c>
      <c r="H25" s="90">
        <v>10079.33</v>
      </c>
      <c r="I25" s="90">
        <v>10017.56</v>
      </c>
    </row>
    <row r="26" spans="1:9" ht="12.75" customHeight="1" x14ac:dyDescent="0.25">
      <c r="A26" s="226" t="s">
        <v>21</v>
      </c>
      <c r="B26" s="226"/>
      <c r="C26" s="226"/>
      <c r="D26" s="226"/>
      <c r="E26" s="226"/>
      <c r="F26" s="226"/>
      <c r="G26" s="7">
        <v>19</v>
      </c>
      <c r="H26" s="90">
        <v>0</v>
      </c>
      <c r="I26" s="90">
        <v>0</v>
      </c>
    </row>
    <row r="27" spans="1:9" ht="12.75" customHeight="1" x14ac:dyDescent="0.25">
      <c r="A27" s="230" t="s">
        <v>22</v>
      </c>
      <c r="B27" s="230"/>
      <c r="C27" s="230"/>
      <c r="D27" s="230"/>
      <c r="E27" s="230"/>
      <c r="F27" s="230"/>
      <c r="G27" s="8">
        <v>20</v>
      </c>
      <c r="H27" s="91">
        <f>SUM(H28:H37)</f>
        <v>86281.01</v>
      </c>
      <c r="I27" s="91">
        <f>SUM(I28:I37)</f>
        <v>67727.59</v>
      </c>
    </row>
    <row r="28" spans="1:9" ht="12.75" customHeight="1" x14ac:dyDescent="0.25">
      <c r="A28" s="226" t="s">
        <v>23</v>
      </c>
      <c r="B28" s="226"/>
      <c r="C28" s="226"/>
      <c r="D28" s="226"/>
      <c r="E28" s="226"/>
      <c r="F28" s="226"/>
      <c r="G28" s="7">
        <v>21</v>
      </c>
      <c r="H28" s="90">
        <v>4340.79</v>
      </c>
      <c r="I28" s="90">
        <v>4340.79</v>
      </c>
    </row>
    <row r="29" spans="1:9" ht="12.75" customHeight="1" x14ac:dyDescent="0.25">
      <c r="A29" s="226" t="s">
        <v>24</v>
      </c>
      <c r="B29" s="226"/>
      <c r="C29" s="226"/>
      <c r="D29" s="226"/>
      <c r="E29" s="226"/>
      <c r="F29" s="226"/>
      <c r="G29" s="7">
        <v>22</v>
      </c>
      <c r="H29" s="90">
        <v>0</v>
      </c>
      <c r="I29" s="90">
        <v>0</v>
      </c>
    </row>
    <row r="30" spans="1:9" ht="12.75" customHeight="1" x14ac:dyDescent="0.25">
      <c r="A30" s="226" t="s">
        <v>25</v>
      </c>
      <c r="B30" s="226"/>
      <c r="C30" s="226"/>
      <c r="D30" s="226"/>
      <c r="E30" s="226"/>
      <c r="F30" s="226"/>
      <c r="G30" s="7">
        <v>23</v>
      </c>
      <c r="H30" s="90">
        <v>0</v>
      </c>
      <c r="I30" s="90">
        <v>0</v>
      </c>
    </row>
    <row r="31" spans="1:9" ht="24" customHeight="1" x14ac:dyDescent="0.25">
      <c r="A31" s="226" t="s">
        <v>26</v>
      </c>
      <c r="B31" s="226"/>
      <c r="C31" s="226"/>
      <c r="D31" s="226"/>
      <c r="E31" s="226"/>
      <c r="F31" s="226"/>
      <c r="G31" s="7">
        <v>24</v>
      </c>
      <c r="H31" s="90">
        <v>0</v>
      </c>
      <c r="I31" s="90">
        <v>0</v>
      </c>
    </row>
    <row r="32" spans="1:9" ht="23.4" customHeight="1" x14ac:dyDescent="0.25">
      <c r="A32" s="226" t="s">
        <v>27</v>
      </c>
      <c r="B32" s="226"/>
      <c r="C32" s="226"/>
      <c r="D32" s="226"/>
      <c r="E32" s="226"/>
      <c r="F32" s="226"/>
      <c r="G32" s="7">
        <v>25</v>
      </c>
      <c r="H32" s="90">
        <v>0</v>
      </c>
      <c r="I32" s="90">
        <v>0</v>
      </c>
    </row>
    <row r="33" spans="1:9" ht="21.6" customHeight="1" x14ac:dyDescent="0.25">
      <c r="A33" s="226" t="s">
        <v>28</v>
      </c>
      <c r="B33" s="226"/>
      <c r="C33" s="226"/>
      <c r="D33" s="226"/>
      <c r="E33" s="226"/>
      <c r="F33" s="226"/>
      <c r="G33" s="7">
        <v>26</v>
      </c>
      <c r="H33" s="90">
        <v>0</v>
      </c>
      <c r="I33" s="90">
        <v>0</v>
      </c>
    </row>
    <row r="34" spans="1:9" ht="12.75" customHeight="1" x14ac:dyDescent="0.25">
      <c r="A34" s="226" t="s">
        <v>29</v>
      </c>
      <c r="B34" s="226"/>
      <c r="C34" s="226"/>
      <c r="D34" s="226"/>
      <c r="E34" s="226"/>
      <c r="F34" s="226"/>
      <c r="G34" s="7">
        <v>27</v>
      </c>
      <c r="H34" s="90">
        <v>0</v>
      </c>
      <c r="I34" s="90">
        <v>0</v>
      </c>
    </row>
    <row r="35" spans="1:9" ht="12.75" customHeight="1" x14ac:dyDescent="0.25">
      <c r="A35" s="226" t="s">
        <v>30</v>
      </c>
      <c r="B35" s="226"/>
      <c r="C35" s="226"/>
      <c r="D35" s="226"/>
      <c r="E35" s="226"/>
      <c r="F35" s="226"/>
      <c r="G35" s="7">
        <v>28</v>
      </c>
      <c r="H35" s="90">
        <v>81940.22</v>
      </c>
      <c r="I35" s="90">
        <v>63386.8</v>
      </c>
    </row>
    <row r="36" spans="1:9" ht="12.75" customHeight="1" x14ac:dyDescent="0.25">
      <c r="A36" s="226" t="s">
        <v>31</v>
      </c>
      <c r="B36" s="226"/>
      <c r="C36" s="226"/>
      <c r="D36" s="226"/>
      <c r="E36" s="226"/>
      <c r="F36" s="226"/>
      <c r="G36" s="7">
        <v>29</v>
      </c>
      <c r="H36" s="90">
        <v>0</v>
      </c>
      <c r="I36" s="90">
        <v>0</v>
      </c>
    </row>
    <row r="37" spans="1:9" ht="12.75" customHeight="1" x14ac:dyDescent="0.25">
      <c r="A37" s="226" t="s">
        <v>32</v>
      </c>
      <c r="B37" s="226"/>
      <c r="C37" s="226"/>
      <c r="D37" s="226"/>
      <c r="E37" s="226"/>
      <c r="F37" s="226"/>
      <c r="G37" s="7">
        <v>30</v>
      </c>
      <c r="H37" s="90">
        <v>0</v>
      </c>
      <c r="I37" s="90">
        <v>0</v>
      </c>
    </row>
    <row r="38" spans="1:9" ht="12.75" customHeight="1" x14ac:dyDescent="0.25">
      <c r="A38" s="230" t="s">
        <v>33</v>
      </c>
      <c r="B38" s="230"/>
      <c r="C38" s="230"/>
      <c r="D38" s="230"/>
      <c r="E38" s="230"/>
      <c r="F38" s="230"/>
      <c r="G38" s="8">
        <v>31</v>
      </c>
      <c r="H38" s="91">
        <f>H39+H40+H41+H42</f>
        <v>579947.53</v>
      </c>
      <c r="I38" s="91">
        <f>I39+I40+I41+I42</f>
        <v>860078.37</v>
      </c>
    </row>
    <row r="39" spans="1:9" ht="12.75" customHeight="1" x14ac:dyDescent="0.25">
      <c r="A39" s="226" t="s">
        <v>34</v>
      </c>
      <c r="B39" s="226"/>
      <c r="C39" s="226"/>
      <c r="D39" s="226"/>
      <c r="E39" s="226"/>
      <c r="F39" s="226"/>
      <c r="G39" s="7">
        <v>32</v>
      </c>
      <c r="H39" s="90">
        <v>0</v>
      </c>
      <c r="I39" s="90">
        <v>0</v>
      </c>
    </row>
    <row r="40" spans="1:9" ht="12.75" customHeight="1" x14ac:dyDescent="0.25">
      <c r="A40" s="226" t="s">
        <v>35</v>
      </c>
      <c r="B40" s="226"/>
      <c r="C40" s="226"/>
      <c r="D40" s="226"/>
      <c r="E40" s="226"/>
      <c r="F40" s="226"/>
      <c r="G40" s="7">
        <v>33</v>
      </c>
      <c r="H40" s="90">
        <v>0</v>
      </c>
      <c r="I40" s="90">
        <v>0</v>
      </c>
    </row>
    <row r="41" spans="1:9" ht="12.75" customHeight="1" x14ac:dyDescent="0.25">
      <c r="A41" s="226" t="s">
        <v>36</v>
      </c>
      <c r="B41" s="226"/>
      <c r="C41" s="226"/>
      <c r="D41" s="226"/>
      <c r="E41" s="226"/>
      <c r="F41" s="226"/>
      <c r="G41" s="7">
        <v>34</v>
      </c>
      <c r="H41" s="90">
        <v>482000.77</v>
      </c>
      <c r="I41" s="90">
        <v>764810.89</v>
      </c>
    </row>
    <row r="42" spans="1:9" ht="12.75" customHeight="1" x14ac:dyDescent="0.25">
      <c r="A42" s="226" t="s">
        <v>37</v>
      </c>
      <c r="B42" s="226"/>
      <c r="C42" s="226"/>
      <c r="D42" s="226"/>
      <c r="E42" s="226"/>
      <c r="F42" s="226"/>
      <c r="G42" s="7">
        <v>35</v>
      </c>
      <c r="H42" s="90">
        <v>97946.76</v>
      </c>
      <c r="I42" s="90">
        <v>95267.48</v>
      </c>
    </row>
    <row r="43" spans="1:9" ht="12.75" customHeight="1" x14ac:dyDescent="0.25">
      <c r="A43" s="226" t="s">
        <v>38</v>
      </c>
      <c r="B43" s="226"/>
      <c r="C43" s="226"/>
      <c r="D43" s="226"/>
      <c r="E43" s="226"/>
      <c r="F43" s="226"/>
      <c r="G43" s="7">
        <v>36</v>
      </c>
      <c r="H43" s="90">
        <v>2621777.69</v>
      </c>
      <c r="I43" s="90">
        <v>2646326.0299999998</v>
      </c>
    </row>
    <row r="44" spans="1:9" ht="12.75" customHeight="1" x14ac:dyDescent="0.25">
      <c r="A44" s="228" t="s">
        <v>301</v>
      </c>
      <c r="B44" s="228"/>
      <c r="C44" s="228"/>
      <c r="D44" s="228"/>
      <c r="E44" s="228"/>
      <c r="F44" s="228"/>
      <c r="G44" s="8">
        <v>37</v>
      </c>
      <c r="H44" s="91">
        <f>H45+H53+H60+H70</f>
        <v>123286261.59</v>
      </c>
      <c r="I44" s="91">
        <f>I45+I53+I60+I70</f>
        <v>126707364.86</v>
      </c>
    </row>
    <row r="45" spans="1:9" ht="12.75" customHeight="1" x14ac:dyDescent="0.25">
      <c r="A45" s="230" t="s">
        <v>39</v>
      </c>
      <c r="B45" s="230"/>
      <c r="C45" s="230"/>
      <c r="D45" s="230"/>
      <c r="E45" s="230"/>
      <c r="F45" s="230"/>
      <c r="G45" s="8">
        <v>38</v>
      </c>
      <c r="H45" s="91">
        <f>SUM(H46:H52)</f>
        <v>9908867.1799999997</v>
      </c>
      <c r="I45" s="91">
        <f>SUM(I46:I52)</f>
        <v>15030797.859999999</v>
      </c>
    </row>
    <row r="46" spans="1:9" ht="12.75" customHeight="1" x14ac:dyDescent="0.25">
      <c r="A46" s="226" t="s">
        <v>40</v>
      </c>
      <c r="B46" s="226"/>
      <c r="C46" s="226"/>
      <c r="D46" s="226"/>
      <c r="E46" s="226"/>
      <c r="F46" s="226"/>
      <c r="G46" s="7">
        <v>39</v>
      </c>
      <c r="H46" s="90">
        <v>5463566.6900000004</v>
      </c>
      <c r="I46" s="90">
        <v>3723452.32</v>
      </c>
    </row>
    <row r="47" spans="1:9" ht="12.75" customHeight="1" x14ac:dyDescent="0.25">
      <c r="A47" s="226" t="s">
        <v>41</v>
      </c>
      <c r="B47" s="226"/>
      <c r="C47" s="226"/>
      <c r="D47" s="226"/>
      <c r="E47" s="226"/>
      <c r="F47" s="226"/>
      <c r="G47" s="7">
        <v>40</v>
      </c>
      <c r="H47" s="90">
        <v>4445300.49</v>
      </c>
      <c r="I47" s="90">
        <v>11307345.539999999</v>
      </c>
    </row>
    <row r="48" spans="1:9" ht="12.75" customHeight="1" x14ac:dyDescent="0.25">
      <c r="A48" s="226" t="s">
        <v>42</v>
      </c>
      <c r="B48" s="226"/>
      <c r="C48" s="226"/>
      <c r="D48" s="226"/>
      <c r="E48" s="226"/>
      <c r="F48" s="226"/>
      <c r="G48" s="7">
        <v>41</v>
      </c>
      <c r="H48" s="90">
        <v>0</v>
      </c>
      <c r="I48" s="90">
        <v>0</v>
      </c>
    </row>
    <row r="49" spans="1:9" ht="12.75" customHeight="1" x14ac:dyDescent="0.25">
      <c r="A49" s="226" t="s">
        <v>43</v>
      </c>
      <c r="B49" s="226"/>
      <c r="C49" s="226"/>
      <c r="D49" s="226"/>
      <c r="E49" s="226"/>
      <c r="F49" s="226"/>
      <c r="G49" s="7">
        <v>42</v>
      </c>
      <c r="H49" s="90">
        <v>0</v>
      </c>
      <c r="I49" s="90">
        <v>0</v>
      </c>
    </row>
    <row r="50" spans="1:9" ht="12.75" customHeight="1" x14ac:dyDescent="0.25">
      <c r="A50" s="226" t="s">
        <v>44</v>
      </c>
      <c r="B50" s="226"/>
      <c r="C50" s="226"/>
      <c r="D50" s="226"/>
      <c r="E50" s="226"/>
      <c r="F50" s="226"/>
      <c r="G50" s="7">
        <v>43</v>
      </c>
      <c r="H50" s="90">
        <v>0</v>
      </c>
      <c r="I50" s="90">
        <v>0</v>
      </c>
    </row>
    <row r="51" spans="1:9" ht="12.75" customHeight="1" x14ac:dyDescent="0.25">
      <c r="A51" s="226" t="s">
        <v>45</v>
      </c>
      <c r="B51" s="226"/>
      <c r="C51" s="226"/>
      <c r="D51" s="226"/>
      <c r="E51" s="226"/>
      <c r="F51" s="226"/>
      <c r="G51" s="7">
        <v>44</v>
      </c>
      <c r="H51" s="90">
        <v>0</v>
      </c>
      <c r="I51" s="90">
        <v>0</v>
      </c>
    </row>
    <row r="52" spans="1:9" ht="12.75" customHeight="1" x14ac:dyDescent="0.25">
      <c r="A52" s="226" t="s">
        <v>46</v>
      </c>
      <c r="B52" s="226"/>
      <c r="C52" s="226"/>
      <c r="D52" s="226"/>
      <c r="E52" s="226"/>
      <c r="F52" s="226"/>
      <c r="G52" s="7">
        <v>45</v>
      </c>
      <c r="H52" s="90">
        <v>0</v>
      </c>
      <c r="I52" s="90">
        <v>0</v>
      </c>
    </row>
    <row r="53" spans="1:9" ht="12.75" customHeight="1" x14ac:dyDescent="0.25">
      <c r="A53" s="230" t="s">
        <v>47</v>
      </c>
      <c r="B53" s="230"/>
      <c r="C53" s="230"/>
      <c r="D53" s="230"/>
      <c r="E53" s="230"/>
      <c r="F53" s="230"/>
      <c r="G53" s="8">
        <v>46</v>
      </c>
      <c r="H53" s="91">
        <f>SUM(H54:H59)</f>
        <v>68885388.930000007</v>
      </c>
      <c r="I53" s="91">
        <f>SUM(I54:I59)</f>
        <v>65177754.909999996</v>
      </c>
    </row>
    <row r="54" spans="1:9" ht="12.75" customHeight="1" x14ac:dyDescent="0.25">
      <c r="A54" s="226" t="s">
        <v>48</v>
      </c>
      <c r="B54" s="226"/>
      <c r="C54" s="226"/>
      <c r="D54" s="226"/>
      <c r="E54" s="226"/>
      <c r="F54" s="226"/>
      <c r="G54" s="7">
        <v>47</v>
      </c>
      <c r="H54" s="90">
        <v>749641.17</v>
      </c>
      <c r="I54" s="90">
        <v>330887.69</v>
      </c>
    </row>
    <row r="55" spans="1:9" ht="12.75" customHeight="1" x14ac:dyDescent="0.25">
      <c r="A55" s="226" t="s">
        <v>49</v>
      </c>
      <c r="B55" s="226"/>
      <c r="C55" s="226"/>
      <c r="D55" s="226"/>
      <c r="E55" s="226"/>
      <c r="F55" s="226"/>
      <c r="G55" s="7">
        <v>48</v>
      </c>
      <c r="H55" s="90">
        <v>44059254.93</v>
      </c>
      <c r="I55" s="90">
        <v>42506905.549999997</v>
      </c>
    </row>
    <row r="56" spans="1:9" ht="12.75" customHeight="1" x14ac:dyDescent="0.25">
      <c r="A56" s="226" t="s">
        <v>50</v>
      </c>
      <c r="B56" s="226"/>
      <c r="C56" s="226"/>
      <c r="D56" s="226"/>
      <c r="E56" s="226"/>
      <c r="F56" s="226"/>
      <c r="G56" s="7">
        <v>49</v>
      </c>
      <c r="H56" s="90">
        <v>23251450.59</v>
      </c>
      <c r="I56" s="90">
        <v>21932816.609999999</v>
      </c>
    </row>
    <row r="57" spans="1:9" ht="12.75" customHeight="1" x14ac:dyDescent="0.25">
      <c r="A57" s="226" t="s">
        <v>51</v>
      </c>
      <c r="B57" s="226"/>
      <c r="C57" s="226"/>
      <c r="D57" s="226"/>
      <c r="E57" s="226"/>
      <c r="F57" s="226"/>
      <c r="G57" s="7">
        <v>50</v>
      </c>
      <c r="H57" s="90">
        <v>0</v>
      </c>
      <c r="I57" s="90">
        <v>0</v>
      </c>
    </row>
    <row r="58" spans="1:9" ht="12.75" customHeight="1" x14ac:dyDescent="0.25">
      <c r="A58" s="226" t="s">
        <v>52</v>
      </c>
      <c r="B58" s="226"/>
      <c r="C58" s="226"/>
      <c r="D58" s="226"/>
      <c r="E58" s="226"/>
      <c r="F58" s="226"/>
      <c r="G58" s="7">
        <v>51</v>
      </c>
      <c r="H58" s="90">
        <v>343387.78</v>
      </c>
      <c r="I58" s="90">
        <v>212831.15</v>
      </c>
    </row>
    <row r="59" spans="1:9" ht="12.75" customHeight="1" x14ac:dyDescent="0.25">
      <c r="A59" s="226" t="s">
        <v>53</v>
      </c>
      <c r="B59" s="226"/>
      <c r="C59" s="226"/>
      <c r="D59" s="226"/>
      <c r="E59" s="226"/>
      <c r="F59" s="226"/>
      <c r="G59" s="7">
        <v>52</v>
      </c>
      <c r="H59" s="90">
        <v>481654.46</v>
      </c>
      <c r="I59" s="90">
        <v>194313.91</v>
      </c>
    </row>
    <row r="60" spans="1:9" ht="12.75" customHeight="1" x14ac:dyDescent="0.25">
      <c r="A60" s="230" t="s">
        <v>54</v>
      </c>
      <c r="B60" s="230"/>
      <c r="C60" s="230"/>
      <c r="D60" s="230"/>
      <c r="E60" s="230"/>
      <c r="F60" s="230"/>
      <c r="G60" s="8">
        <v>53</v>
      </c>
      <c r="H60" s="91">
        <f>SUM(H61:H69)</f>
        <v>5203223.7699999996</v>
      </c>
      <c r="I60" s="91">
        <f>SUM(I61:I69)</f>
        <v>5235508.4800000004</v>
      </c>
    </row>
    <row r="61" spans="1:9" ht="12.75" customHeight="1" x14ac:dyDescent="0.25">
      <c r="A61" s="226" t="s">
        <v>23</v>
      </c>
      <c r="B61" s="226"/>
      <c r="C61" s="226"/>
      <c r="D61" s="226"/>
      <c r="E61" s="226"/>
      <c r="F61" s="226"/>
      <c r="G61" s="7">
        <v>54</v>
      </c>
      <c r="H61" s="90">
        <v>0</v>
      </c>
      <c r="I61" s="90">
        <v>0</v>
      </c>
    </row>
    <row r="62" spans="1:9" ht="27.6" customHeight="1" x14ac:dyDescent="0.25">
      <c r="A62" s="226" t="s">
        <v>24</v>
      </c>
      <c r="B62" s="226"/>
      <c r="C62" s="226"/>
      <c r="D62" s="226"/>
      <c r="E62" s="226"/>
      <c r="F62" s="226"/>
      <c r="G62" s="7">
        <v>55</v>
      </c>
      <c r="H62" s="90">
        <v>0</v>
      </c>
      <c r="I62" s="90">
        <v>0</v>
      </c>
    </row>
    <row r="63" spans="1:9" ht="12.75" customHeight="1" x14ac:dyDescent="0.25">
      <c r="A63" s="226" t="s">
        <v>25</v>
      </c>
      <c r="B63" s="226"/>
      <c r="C63" s="226"/>
      <c r="D63" s="226"/>
      <c r="E63" s="226"/>
      <c r="F63" s="226"/>
      <c r="G63" s="7">
        <v>56</v>
      </c>
      <c r="H63" s="90">
        <v>0</v>
      </c>
      <c r="I63" s="90">
        <v>0</v>
      </c>
    </row>
    <row r="64" spans="1:9" ht="25.95" customHeight="1" x14ac:dyDescent="0.25">
      <c r="A64" s="226" t="s">
        <v>55</v>
      </c>
      <c r="B64" s="226"/>
      <c r="C64" s="226"/>
      <c r="D64" s="226"/>
      <c r="E64" s="226"/>
      <c r="F64" s="226"/>
      <c r="G64" s="7">
        <v>57</v>
      </c>
      <c r="H64" s="90">
        <v>0</v>
      </c>
      <c r="I64" s="90">
        <v>0</v>
      </c>
    </row>
    <row r="65" spans="1:9" ht="21.6" customHeight="1" x14ac:dyDescent="0.25">
      <c r="A65" s="226" t="s">
        <v>27</v>
      </c>
      <c r="B65" s="226"/>
      <c r="C65" s="226"/>
      <c r="D65" s="226"/>
      <c r="E65" s="226"/>
      <c r="F65" s="226"/>
      <c r="G65" s="7">
        <v>58</v>
      </c>
      <c r="H65" s="90">
        <v>0</v>
      </c>
      <c r="I65" s="90">
        <v>0</v>
      </c>
    </row>
    <row r="66" spans="1:9" ht="21.6" customHeight="1" x14ac:dyDescent="0.25">
      <c r="A66" s="226" t="s">
        <v>28</v>
      </c>
      <c r="B66" s="226"/>
      <c r="C66" s="226"/>
      <c r="D66" s="226"/>
      <c r="E66" s="226"/>
      <c r="F66" s="226"/>
      <c r="G66" s="7">
        <v>59</v>
      </c>
      <c r="H66" s="90">
        <v>0</v>
      </c>
      <c r="I66" s="90">
        <v>0</v>
      </c>
    </row>
    <row r="67" spans="1:9" ht="12.75" customHeight="1" x14ac:dyDescent="0.25">
      <c r="A67" s="226" t="s">
        <v>29</v>
      </c>
      <c r="B67" s="226"/>
      <c r="C67" s="226"/>
      <c r="D67" s="226"/>
      <c r="E67" s="226"/>
      <c r="F67" s="226"/>
      <c r="G67" s="7">
        <v>60</v>
      </c>
      <c r="H67" s="90">
        <v>4471107.53</v>
      </c>
      <c r="I67" s="90">
        <v>4503392.24</v>
      </c>
    </row>
    <row r="68" spans="1:9" ht="12.75" customHeight="1" x14ac:dyDescent="0.25">
      <c r="A68" s="226" t="s">
        <v>30</v>
      </c>
      <c r="B68" s="226"/>
      <c r="C68" s="226"/>
      <c r="D68" s="226"/>
      <c r="E68" s="226"/>
      <c r="F68" s="226"/>
      <c r="G68" s="7">
        <v>61</v>
      </c>
      <c r="H68" s="90">
        <v>732116.24</v>
      </c>
      <c r="I68" s="90">
        <v>732116.24</v>
      </c>
    </row>
    <row r="69" spans="1:9" ht="12.75" customHeight="1" x14ac:dyDescent="0.25">
      <c r="A69" s="226" t="s">
        <v>56</v>
      </c>
      <c r="B69" s="226"/>
      <c r="C69" s="226"/>
      <c r="D69" s="226"/>
      <c r="E69" s="226"/>
      <c r="F69" s="226"/>
      <c r="G69" s="7">
        <v>62</v>
      </c>
      <c r="H69" s="90">
        <v>0</v>
      </c>
      <c r="I69" s="90">
        <v>0</v>
      </c>
    </row>
    <row r="70" spans="1:9" ht="12.75" customHeight="1" x14ac:dyDescent="0.25">
      <c r="A70" s="226" t="s">
        <v>57</v>
      </c>
      <c r="B70" s="226"/>
      <c r="C70" s="226"/>
      <c r="D70" s="226"/>
      <c r="E70" s="226"/>
      <c r="F70" s="226"/>
      <c r="G70" s="7">
        <v>63</v>
      </c>
      <c r="H70" s="90">
        <v>39288781.710000001</v>
      </c>
      <c r="I70" s="90">
        <v>41263303.609999999</v>
      </c>
    </row>
    <row r="71" spans="1:9" ht="12.75" customHeight="1" x14ac:dyDescent="0.25">
      <c r="A71" s="227" t="s">
        <v>58</v>
      </c>
      <c r="B71" s="227"/>
      <c r="C71" s="227"/>
      <c r="D71" s="227"/>
      <c r="E71" s="227"/>
      <c r="F71" s="227"/>
      <c r="G71" s="7">
        <v>64</v>
      </c>
      <c r="H71" s="90">
        <v>2237795.69</v>
      </c>
      <c r="I71" s="90">
        <v>3147776.59</v>
      </c>
    </row>
    <row r="72" spans="1:9" ht="12.75" customHeight="1" x14ac:dyDescent="0.25">
      <c r="A72" s="228" t="s">
        <v>302</v>
      </c>
      <c r="B72" s="228"/>
      <c r="C72" s="228"/>
      <c r="D72" s="228"/>
      <c r="E72" s="228"/>
      <c r="F72" s="228"/>
      <c r="G72" s="8">
        <v>65</v>
      </c>
      <c r="H72" s="91">
        <f>H8+H9+H44+H71</f>
        <v>157684038.97</v>
      </c>
      <c r="I72" s="91">
        <f>I8+I9+I44+I71</f>
        <v>160961570.84</v>
      </c>
    </row>
    <row r="73" spans="1:9" ht="12.75" customHeight="1" x14ac:dyDescent="0.25">
      <c r="A73" s="227" t="s">
        <v>59</v>
      </c>
      <c r="B73" s="227"/>
      <c r="C73" s="227"/>
      <c r="D73" s="227"/>
      <c r="E73" s="227"/>
      <c r="F73" s="227"/>
      <c r="G73" s="7">
        <v>66</v>
      </c>
      <c r="H73" s="90">
        <v>0</v>
      </c>
      <c r="I73" s="90">
        <v>0</v>
      </c>
    </row>
    <row r="74" spans="1:9" x14ac:dyDescent="0.25">
      <c r="A74" s="231" t="s">
        <v>60</v>
      </c>
      <c r="B74" s="232"/>
      <c r="C74" s="232"/>
      <c r="D74" s="232"/>
      <c r="E74" s="232"/>
      <c r="F74" s="232"/>
      <c r="G74" s="232"/>
      <c r="H74" s="232"/>
      <c r="I74" s="232"/>
    </row>
    <row r="75" spans="1:9" ht="24.75" customHeight="1" x14ac:dyDescent="0.25">
      <c r="A75" s="228" t="s">
        <v>439</v>
      </c>
      <c r="B75" s="228"/>
      <c r="C75" s="228"/>
      <c r="D75" s="228"/>
      <c r="E75" s="228"/>
      <c r="F75" s="228"/>
      <c r="G75" s="8">
        <v>67</v>
      </c>
      <c r="H75" s="92">
        <f>H76+H77+H78+H84+H85+H92+H95+H98</f>
        <v>64288077.189999998</v>
      </c>
      <c r="I75" s="92">
        <f>I76+I77+I78+I84+I85+I92+I95+I98</f>
        <v>58286291.100000001</v>
      </c>
    </row>
    <row r="76" spans="1:9" ht="12.75" customHeight="1" x14ac:dyDescent="0.25">
      <c r="A76" s="226" t="s">
        <v>61</v>
      </c>
      <c r="B76" s="226"/>
      <c r="C76" s="226"/>
      <c r="D76" s="226"/>
      <c r="E76" s="226"/>
      <c r="F76" s="226"/>
      <c r="G76" s="7">
        <v>68</v>
      </c>
      <c r="H76" s="90">
        <v>17674030</v>
      </c>
      <c r="I76" s="90">
        <v>17674030</v>
      </c>
    </row>
    <row r="77" spans="1:9" ht="12.75" customHeight="1" x14ac:dyDescent="0.25">
      <c r="A77" s="226" t="s">
        <v>62</v>
      </c>
      <c r="B77" s="226"/>
      <c r="C77" s="226"/>
      <c r="D77" s="226"/>
      <c r="E77" s="226"/>
      <c r="F77" s="226"/>
      <c r="G77" s="7">
        <v>69</v>
      </c>
      <c r="H77" s="90">
        <v>0</v>
      </c>
      <c r="I77" s="90">
        <v>0</v>
      </c>
    </row>
    <row r="78" spans="1:9" ht="12.75" customHeight="1" x14ac:dyDescent="0.25">
      <c r="A78" s="230" t="s">
        <v>63</v>
      </c>
      <c r="B78" s="230"/>
      <c r="C78" s="230"/>
      <c r="D78" s="230"/>
      <c r="E78" s="230"/>
      <c r="F78" s="230"/>
      <c r="G78" s="8">
        <v>70</v>
      </c>
      <c r="H78" s="92">
        <f>SUM(H79:H83)</f>
        <v>6300647.4400000004</v>
      </c>
      <c r="I78" s="92">
        <f>SUM(I79:I83)</f>
        <v>6164309.1900000004</v>
      </c>
    </row>
    <row r="79" spans="1:9" ht="12.75" customHeight="1" x14ac:dyDescent="0.25">
      <c r="A79" s="226" t="s">
        <v>64</v>
      </c>
      <c r="B79" s="226"/>
      <c r="C79" s="226"/>
      <c r="D79" s="226"/>
      <c r="E79" s="226"/>
      <c r="F79" s="226"/>
      <c r="G79" s="7">
        <v>71</v>
      </c>
      <c r="H79" s="90">
        <v>3001044.08</v>
      </c>
      <c r="I79" s="90">
        <v>3058105.33</v>
      </c>
    </row>
    <row r="80" spans="1:9" ht="12.75" customHeight="1" x14ac:dyDescent="0.25">
      <c r="A80" s="226" t="s">
        <v>65</v>
      </c>
      <c r="B80" s="226"/>
      <c r="C80" s="226"/>
      <c r="D80" s="226"/>
      <c r="E80" s="226"/>
      <c r="F80" s="226"/>
      <c r="G80" s="7">
        <v>72</v>
      </c>
      <c r="H80" s="90">
        <v>6803176.8600000003</v>
      </c>
      <c r="I80" s="90">
        <v>6531645.8600000003</v>
      </c>
    </row>
    <row r="81" spans="1:9" ht="12.75" customHeight="1" x14ac:dyDescent="0.25">
      <c r="A81" s="226" t="s">
        <v>66</v>
      </c>
      <c r="B81" s="226"/>
      <c r="C81" s="226"/>
      <c r="D81" s="226"/>
      <c r="E81" s="226"/>
      <c r="F81" s="226"/>
      <c r="G81" s="7">
        <v>73</v>
      </c>
      <c r="H81" s="90">
        <v>-3503573.5</v>
      </c>
      <c r="I81" s="90">
        <v>-3425442</v>
      </c>
    </row>
    <row r="82" spans="1:9" ht="12.75" customHeight="1" x14ac:dyDescent="0.25">
      <c r="A82" s="226" t="s">
        <v>67</v>
      </c>
      <c r="B82" s="226"/>
      <c r="C82" s="226"/>
      <c r="D82" s="226"/>
      <c r="E82" s="226"/>
      <c r="F82" s="226"/>
      <c r="G82" s="7">
        <v>74</v>
      </c>
      <c r="H82" s="90">
        <v>0</v>
      </c>
      <c r="I82" s="90">
        <v>0</v>
      </c>
    </row>
    <row r="83" spans="1:9" ht="12.75" customHeight="1" x14ac:dyDescent="0.25">
      <c r="A83" s="226" t="s">
        <v>68</v>
      </c>
      <c r="B83" s="226"/>
      <c r="C83" s="226"/>
      <c r="D83" s="226"/>
      <c r="E83" s="226"/>
      <c r="F83" s="226"/>
      <c r="G83" s="7">
        <v>75</v>
      </c>
      <c r="H83" s="90">
        <v>0</v>
      </c>
      <c r="I83" s="90">
        <v>0</v>
      </c>
    </row>
    <row r="84" spans="1:9" ht="12.75" customHeight="1" x14ac:dyDescent="0.25">
      <c r="A84" s="229" t="s">
        <v>69</v>
      </c>
      <c r="B84" s="229"/>
      <c r="C84" s="229"/>
      <c r="D84" s="229"/>
      <c r="E84" s="229"/>
      <c r="F84" s="229"/>
      <c r="G84" s="20">
        <v>76</v>
      </c>
      <c r="H84" s="93">
        <v>0</v>
      </c>
      <c r="I84" s="93">
        <v>0</v>
      </c>
    </row>
    <row r="85" spans="1:9" ht="12.75" customHeight="1" x14ac:dyDescent="0.25">
      <c r="A85" s="230" t="s">
        <v>429</v>
      </c>
      <c r="B85" s="230"/>
      <c r="C85" s="230"/>
      <c r="D85" s="230"/>
      <c r="E85" s="230"/>
      <c r="F85" s="230"/>
      <c r="G85" s="8">
        <v>77</v>
      </c>
      <c r="H85" s="91">
        <f>H86+H87+H88+H89+H90+H91</f>
        <v>0</v>
      </c>
      <c r="I85" s="91">
        <f>I86+I87+I88+I89+I90+I91</f>
        <v>0</v>
      </c>
    </row>
    <row r="86" spans="1:9" ht="25.5" customHeight="1" x14ac:dyDescent="0.25">
      <c r="A86" s="226" t="s">
        <v>424</v>
      </c>
      <c r="B86" s="226"/>
      <c r="C86" s="226"/>
      <c r="D86" s="226"/>
      <c r="E86" s="226"/>
      <c r="F86" s="226"/>
      <c r="G86" s="7">
        <v>78</v>
      </c>
      <c r="H86" s="90">
        <v>0</v>
      </c>
      <c r="I86" s="90">
        <v>0</v>
      </c>
    </row>
    <row r="87" spans="1:9" ht="12.75" customHeight="1" x14ac:dyDescent="0.25">
      <c r="A87" s="226" t="s">
        <v>70</v>
      </c>
      <c r="B87" s="226"/>
      <c r="C87" s="226"/>
      <c r="D87" s="226"/>
      <c r="E87" s="226"/>
      <c r="F87" s="226"/>
      <c r="G87" s="7">
        <v>79</v>
      </c>
      <c r="H87" s="90">
        <v>0</v>
      </c>
      <c r="I87" s="90">
        <v>0</v>
      </c>
    </row>
    <row r="88" spans="1:9" ht="12.75" customHeight="1" x14ac:dyDescent="0.25">
      <c r="A88" s="226" t="s">
        <v>71</v>
      </c>
      <c r="B88" s="226"/>
      <c r="C88" s="226"/>
      <c r="D88" s="226"/>
      <c r="E88" s="226"/>
      <c r="F88" s="226"/>
      <c r="G88" s="7">
        <v>80</v>
      </c>
      <c r="H88" s="90">
        <v>0</v>
      </c>
      <c r="I88" s="90">
        <v>0</v>
      </c>
    </row>
    <row r="89" spans="1:9" ht="12.75" customHeight="1" x14ac:dyDescent="0.25">
      <c r="A89" s="226" t="s">
        <v>346</v>
      </c>
      <c r="B89" s="226"/>
      <c r="C89" s="226"/>
      <c r="D89" s="226"/>
      <c r="E89" s="226"/>
      <c r="F89" s="226"/>
      <c r="G89" s="7">
        <v>81</v>
      </c>
      <c r="H89" s="90">
        <v>0</v>
      </c>
      <c r="I89" s="90">
        <v>0</v>
      </c>
    </row>
    <row r="90" spans="1:9" ht="26.25" customHeight="1" x14ac:dyDescent="0.25">
      <c r="A90" s="226" t="s">
        <v>347</v>
      </c>
      <c r="B90" s="226"/>
      <c r="C90" s="226"/>
      <c r="D90" s="226"/>
      <c r="E90" s="226"/>
      <c r="F90" s="226"/>
      <c r="G90" s="7">
        <v>82</v>
      </c>
      <c r="H90" s="90">
        <v>0</v>
      </c>
      <c r="I90" s="90">
        <v>0</v>
      </c>
    </row>
    <row r="91" spans="1:9" x14ac:dyDescent="0.25">
      <c r="A91" s="226" t="s">
        <v>425</v>
      </c>
      <c r="B91" s="226"/>
      <c r="C91" s="226"/>
      <c r="D91" s="226"/>
      <c r="E91" s="226"/>
      <c r="F91" s="226"/>
      <c r="G91" s="7">
        <v>83</v>
      </c>
      <c r="H91" s="90">
        <v>0</v>
      </c>
      <c r="I91" s="90">
        <v>0</v>
      </c>
    </row>
    <row r="92" spans="1:9" ht="12.75" customHeight="1" x14ac:dyDescent="0.25">
      <c r="A92" s="230" t="s">
        <v>430</v>
      </c>
      <c r="B92" s="230"/>
      <c r="C92" s="230"/>
      <c r="D92" s="230"/>
      <c r="E92" s="230"/>
      <c r="F92" s="230"/>
      <c r="G92" s="8">
        <v>84</v>
      </c>
      <c r="H92" s="91">
        <f>H93-H94</f>
        <v>23008355.420000002</v>
      </c>
      <c r="I92" s="91">
        <f>I93-I94</f>
        <v>23183709.920000002</v>
      </c>
    </row>
    <row r="93" spans="1:9" ht="12.75" customHeight="1" x14ac:dyDescent="0.25">
      <c r="A93" s="226" t="s">
        <v>72</v>
      </c>
      <c r="B93" s="226"/>
      <c r="C93" s="226"/>
      <c r="D93" s="226"/>
      <c r="E93" s="226"/>
      <c r="F93" s="226"/>
      <c r="G93" s="7">
        <v>85</v>
      </c>
      <c r="H93" s="90">
        <v>23008355.420000002</v>
      </c>
      <c r="I93" s="90">
        <v>23183709.920000002</v>
      </c>
    </row>
    <row r="94" spans="1:9" ht="12.75" customHeight="1" x14ac:dyDescent="0.25">
      <c r="A94" s="226" t="s">
        <v>73</v>
      </c>
      <c r="B94" s="226"/>
      <c r="C94" s="226"/>
      <c r="D94" s="226"/>
      <c r="E94" s="226"/>
      <c r="F94" s="226"/>
      <c r="G94" s="7">
        <v>86</v>
      </c>
      <c r="H94" s="90">
        <v>0</v>
      </c>
      <c r="I94" s="90">
        <v>0</v>
      </c>
    </row>
    <row r="95" spans="1:9" ht="12.75" customHeight="1" x14ac:dyDescent="0.25">
      <c r="A95" s="230" t="s">
        <v>431</v>
      </c>
      <c r="B95" s="230"/>
      <c r="C95" s="230"/>
      <c r="D95" s="230"/>
      <c r="E95" s="230"/>
      <c r="F95" s="230"/>
      <c r="G95" s="8">
        <v>87</v>
      </c>
      <c r="H95" s="91">
        <f>H96-H97</f>
        <v>17305044.329999998</v>
      </c>
      <c r="I95" s="91">
        <f>I96-I97</f>
        <v>11264241.99</v>
      </c>
    </row>
    <row r="96" spans="1:9" ht="12.75" customHeight="1" x14ac:dyDescent="0.25">
      <c r="A96" s="226" t="s">
        <v>74</v>
      </c>
      <c r="B96" s="226"/>
      <c r="C96" s="226"/>
      <c r="D96" s="226"/>
      <c r="E96" s="226"/>
      <c r="F96" s="226"/>
      <c r="G96" s="7">
        <v>88</v>
      </c>
      <c r="H96" s="90">
        <v>17305044.329999998</v>
      </c>
      <c r="I96" s="90">
        <v>11264241.99</v>
      </c>
    </row>
    <row r="97" spans="1:9" ht="12.75" customHeight="1" x14ac:dyDescent="0.25">
      <c r="A97" s="226" t="s">
        <v>75</v>
      </c>
      <c r="B97" s="226"/>
      <c r="C97" s="226"/>
      <c r="D97" s="226"/>
      <c r="E97" s="226"/>
      <c r="F97" s="226"/>
      <c r="G97" s="7">
        <v>89</v>
      </c>
      <c r="H97" s="90">
        <v>0</v>
      </c>
      <c r="I97" s="90">
        <v>0</v>
      </c>
    </row>
    <row r="98" spans="1:9" ht="12.75" customHeight="1" x14ac:dyDescent="0.25">
      <c r="A98" s="226" t="s">
        <v>76</v>
      </c>
      <c r="B98" s="226"/>
      <c r="C98" s="226"/>
      <c r="D98" s="226"/>
      <c r="E98" s="226"/>
      <c r="F98" s="226"/>
      <c r="G98" s="7">
        <v>90</v>
      </c>
      <c r="H98" s="90">
        <v>0</v>
      </c>
      <c r="I98" s="90">
        <v>0</v>
      </c>
    </row>
    <row r="99" spans="1:9" ht="12.75" customHeight="1" x14ac:dyDescent="0.25">
      <c r="A99" s="228" t="s">
        <v>432</v>
      </c>
      <c r="B99" s="228"/>
      <c r="C99" s="228"/>
      <c r="D99" s="228"/>
      <c r="E99" s="228"/>
      <c r="F99" s="228"/>
      <c r="G99" s="8">
        <v>91</v>
      </c>
      <c r="H99" s="91">
        <f>SUM(H100:H105)</f>
        <v>1696111.5</v>
      </c>
      <c r="I99" s="91">
        <f>SUM(I100:I105)</f>
        <v>1735682</v>
      </c>
    </row>
    <row r="100" spans="1:9" ht="12.75" customHeight="1" x14ac:dyDescent="0.25">
      <c r="A100" s="226" t="s">
        <v>77</v>
      </c>
      <c r="B100" s="226"/>
      <c r="C100" s="226"/>
      <c r="D100" s="226"/>
      <c r="E100" s="226"/>
      <c r="F100" s="226"/>
      <c r="G100" s="7">
        <v>92</v>
      </c>
      <c r="H100" s="90">
        <v>1696111.5</v>
      </c>
      <c r="I100" s="90">
        <v>1735682</v>
      </c>
    </row>
    <row r="101" spans="1:9" ht="12.75" customHeight="1" x14ac:dyDescent="0.25">
      <c r="A101" s="226" t="s">
        <v>78</v>
      </c>
      <c r="B101" s="226"/>
      <c r="C101" s="226"/>
      <c r="D101" s="226"/>
      <c r="E101" s="226"/>
      <c r="F101" s="226"/>
      <c r="G101" s="7">
        <v>93</v>
      </c>
      <c r="H101" s="90">
        <v>0</v>
      </c>
      <c r="I101" s="90">
        <v>0</v>
      </c>
    </row>
    <row r="102" spans="1:9" ht="12.75" customHeight="1" x14ac:dyDescent="0.25">
      <c r="A102" s="226" t="s">
        <v>79</v>
      </c>
      <c r="B102" s="226"/>
      <c r="C102" s="226"/>
      <c r="D102" s="226"/>
      <c r="E102" s="226"/>
      <c r="F102" s="226"/>
      <c r="G102" s="7">
        <v>94</v>
      </c>
      <c r="H102" s="90">
        <v>0</v>
      </c>
      <c r="I102" s="90">
        <v>0</v>
      </c>
    </row>
    <row r="103" spans="1:9" ht="12.75" customHeight="1" x14ac:dyDescent="0.25">
      <c r="A103" s="226" t="s">
        <v>80</v>
      </c>
      <c r="B103" s="226"/>
      <c r="C103" s="226"/>
      <c r="D103" s="226"/>
      <c r="E103" s="226"/>
      <c r="F103" s="226"/>
      <c r="G103" s="7">
        <v>95</v>
      </c>
      <c r="H103" s="90">
        <v>0</v>
      </c>
      <c r="I103" s="90">
        <v>0</v>
      </c>
    </row>
    <row r="104" spans="1:9" ht="12.75" customHeight="1" x14ac:dyDescent="0.25">
      <c r="A104" s="226" t="s">
        <v>81</v>
      </c>
      <c r="B104" s="226"/>
      <c r="C104" s="226"/>
      <c r="D104" s="226"/>
      <c r="E104" s="226"/>
      <c r="F104" s="226"/>
      <c r="G104" s="7">
        <v>96</v>
      </c>
      <c r="H104" s="90">
        <v>0</v>
      </c>
      <c r="I104" s="90">
        <v>0</v>
      </c>
    </row>
    <row r="105" spans="1:9" ht="12.75" customHeight="1" x14ac:dyDescent="0.25">
      <c r="A105" s="226" t="s">
        <v>82</v>
      </c>
      <c r="B105" s="226"/>
      <c r="C105" s="226"/>
      <c r="D105" s="226"/>
      <c r="E105" s="226"/>
      <c r="F105" s="226"/>
      <c r="G105" s="7">
        <v>97</v>
      </c>
      <c r="H105" s="90">
        <v>0</v>
      </c>
      <c r="I105" s="90">
        <v>0</v>
      </c>
    </row>
    <row r="106" spans="1:9" ht="12.75" customHeight="1" x14ac:dyDescent="0.25">
      <c r="A106" s="228" t="s">
        <v>433</v>
      </c>
      <c r="B106" s="228"/>
      <c r="C106" s="228"/>
      <c r="D106" s="228"/>
      <c r="E106" s="228"/>
      <c r="F106" s="228"/>
      <c r="G106" s="8">
        <v>98</v>
      </c>
      <c r="H106" s="91">
        <f>SUM(H107:H117)</f>
        <v>11482452.65</v>
      </c>
      <c r="I106" s="91">
        <f>SUM(I107:I117)</f>
        <v>10996124.529999999</v>
      </c>
    </row>
    <row r="107" spans="1:9" ht="12.75" customHeight="1" x14ac:dyDescent="0.25">
      <c r="A107" s="226" t="s">
        <v>83</v>
      </c>
      <c r="B107" s="226"/>
      <c r="C107" s="226"/>
      <c r="D107" s="226"/>
      <c r="E107" s="226"/>
      <c r="F107" s="226"/>
      <c r="G107" s="7">
        <v>99</v>
      </c>
      <c r="H107" s="90" t="s">
        <v>460</v>
      </c>
      <c r="I107" s="90" t="s">
        <v>460</v>
      </c>
    </row>
    <row r="108" spans="1:9" ht="24.6" customHeight="1" x14ac:dyDescent="0.25">
      <c r="A108" s="226" t="s">
        <v>84</v>
      </c>
      <c r="B108" s="226"/>
      <c r="C108" s="226"/>
      <c r="D108" s="226"/>
      <c r="E108" s="226"/>
      <c r="F108" s="226"/>
      <c r="G108" s="7">
        <v>100</v>
      </c>
      <c r="H108" s="90" t="s">
        <v>460</v>
      </c>
      <c r="I108" s="90" t="s">
        <v>460</v>
      </c>
    </row>
    <row r="109" spans="1:9" ht="12.75" customHeight="1" x14ac:dyDescent="0.25">
      <c r="A109" s="226" t="s">
        <v>85</v>
      </c>
      <c r="B109" s="226"/>
      <c r="C109" s="226"/>
      <c r="D109" s="226"/>
      <c r="E109" s="226"/>
      <c r="F109" s="226"/>
      <c r="G109" s="7">
        <v>101</v>
      </c>
      <c r="H109" s="90">
        <v>0</v>
      </c>
      <c r="I109" s="90">
        <v>0</v>
      </c>
    </row>
    <row r="110" spans="1:9" ht="21.6" customHeight="1" x14ac:dyDescent="0.25">
      <c r="A110" s="226" t="s">
        <v>86</v>
      </c>
      <c r="B110" s="226"/>
      <c r="C110" s="226"/>
      <c r="D110" s="226"/>
      <c r="E110" s="226"/>
      <c r="F110" s="226"/>
      <c r="G110" s="7">
        <v>102</v>
      </c>
      <c r="H110" s="90">
        <v>0</v>
      </c>
      <c r="I110" s="90">
        <v>0</v>
      </c>
    </row>
    <row r="111" spans="1:9" ht="12.75" customHeight="1" x14ac:dyDescent="0.25">
      <c r="A111" s="226" t="s">
        <v>87</v>
      </c>
      <c r="B111" s="226"/>
      <c r="C111" s="226"/>
      <c r="D111" s="226"/>
      <c r="E111" s="226"/>
      <c r="F111" s="226"/>
      <c r="G111" s="7">
        <v>103</v>
      </c>
      <c r="H111" s="90">
        <v>0</v>
      </c>
      <c r="I111" s="90">
        <v>0</v>
      </c>
    </row>
    <row r="112" spans="1:9" ht="12.75" customHeight="1" x14ac:dyDescent="0.25">
      <c r="A112" s="226" t="s">
        <v>88</v>
      </c>
      <c r="B112" s="226"/>
      <c r="C112" s="226"/>
      <c r="D112" s="226"/>
      <c r="E112" s="226"/>
      <c r="F112" s="226"/>
      <c r="G112" s="7">
        <v>104</v>
      </c>
      <c r="H112" s="90">
        <v>11482452.65</v>
      </c>
      <c r="I112" s="90">
        <v>10996124.529999999</v>
      </c>
    </row>
    <row r="113" spans="1:9" ht="12.75" customHeight="1" x14ac:dyDescent="0.25">
      <c r="A113" s="226" t="s">
        <v>89</v>
      </c>
      <c r="B113" s="226"/>
      <c r="C113" s="226"/>
      <c r="D113" s="226"/>
      <c r="E113" s="226"/>
      <c r="F113" s="226"/>
      <c r="G113" s="7">
        <v>105</v>
      </c>
      <c r="H113" s="90">
        <v>0</v>
      </c>
      <c r="I113" s="90">
        <v>0</v>
      </c>
    </row>
    <row r="114" spans="1:9" ht="12.75" customHeight="1" x14ac:dyDescent="0.25">
      <c r="A114" s="226" t="s">
        <v>90</v>
      </c>
      <c r="B114" s="226"/>
      <c r="C114" s="226"/>
      <c r="D114" s="226"/>
      <c r="E114" s="226"/>
      <c r="F114" s="226"/>
      <c r="G114" s="7">
        <v>106</v>
      </c>
      <c r="H114" s="90">
        <v>0</v>
      </c>
      <c r="I114" s="90">
        <v>0</v>
      </c>
    </row>
    <row r="115" spans="1:9" ht="12.75" customHeight="1" x14ac:dyDescent="0.25">
      <c r="A115" s="226" t="s">
        <v>91</v>
      </c>
      <c r="B115" s="226"/>
      <c r="C115" s="226"/>
      <c r="D115" s="226"/>
      <c r="E115" s="226"/>
      <c r="F115" s="226"/>
      <c r="G115" s="7">
        <v>107</v>
      </c>
      <c r="H115" s="90">
        <v>0</v>
      </c>
      <c r="I115" s="90">
        <v>0</v>
      </c>
    </row>
    <row r="116" spans="1:9" ht="12.75" customHeight="1" x14ac:dyDescent="0.25">
      <c r="A116" s="226" t="s">
        <v>92</v>
      </c>
      <c r="B116" s="226"/>
      <c r="C116" s="226"/>
      <c r="D116" s="226"/>
      <c r="E116" s="226"/>
      <c r="F116" s="226"/>
      <c r="G116" s="7">
        <v>108</v>
      </c>
      <c r="H116" s="90">
        <v>0</v>
      </c>
      <c r="I116" s="90">
        <v>0</v>
      </c>
    </row>
    <row r="117" spans="1:9" ht="12.75" customHeight="1" x14ac:dyDescent="0.25">
      <c r="A117" s="226" t="s">
        <v>93</v>
      </c>
      <c r="B117" s="226"/>
      <c r="C117" s="226"/>
      <c r="D117" s="226"/>
      <c r="E117" s="226"/>
      <c r="F117" s="226"/>
      <c r="G117" s="7">
        <v>109</v>
      </c>
      <c r="H117" s="90">
        <v>0</v>
      </c>
      <c r="I117" s="90">
        <v>0</v>
      </c>
    </row>
    <row r="118" spans="1:9" ht="12.75" customHeight="1" x14ac:dyDescent="0.25">
      <c r="A118" s="228" t="s">
        <v>434</v>
      </c>
      <c r="B118" s="228"/>
      <c r="C118" s="228"/>
      <c r="D118" s="228"/>
      <c r="E118" s="228"/>
      <c r="F118" s="228"/>
      <c r="G118" s="8">
        <v>110</v>
      </c>
      <c r="H118" s="91">
        <f>SUM(H119:H132)</f>
        <v>54459930.840000004</v>
      </c>
      <c r="I118" s="91">
        <f>SUM(I119:I132)</f>
        <v>62534481.060000002</v>
      </c>
    </row>
    <row r="119" spans="1:9" ht="12.75" customHeight="1" x14ac:dyDescent="0.25">
      <c r="A119" s="226" t="s">
        <v>83</v>
      </c>
      <c r="B119" s="226"/>
      <c r="C119" s="226"/>
      <c r="D119" s="226"/>
      <c r="E119" s="226"/>
      <c r="F119" s="226"/>
      <c r="G119" s="7">
        <v>111</v>
      </c>
      <c r="H119" s="90">
        <v>1065062.43</v>
      </c>
      <c r="I119" s="90">
        <v>162260.68</v>
      </c>
    </row>
    <row r="120" spans="1:9" ht="22.2" customHeight="1" x14ac:dyDescent="0.25">
      <c r="A120" s="226" t="s">
        <v>84</v>
      </c>
      <c r="B120" s="226"/>
      <c r="C120" s="226"/>
      <c r="D120" s="226"/>
      <c r="E120" s="226"/>
      <c r="F120" s="226"/>
      <c r="G120" s="7">
        <v>112</v>
      </c>
      <c r="H120" s="90">
        <v>0</v>
      </c>
      <c r="I120" s="90">
        <v>0</v>
      </c>
    </row>
    <row r="121" spans="1:9" ht="12.75" customHeight="1" x14ac:dyDescent="0.25">
      <c r="A121" s="226" t="s">
        <v>85</v>
      </c>
      <c r="B121" s="226"/>
      <c r="C121" s="226"/>
      <c r="D121" s="226"/>
      <c r="E121" s="226"/>
      <c r="F121" s="226"/>
      <c r="G121" s="7">
        <v>113</v>
      </c>
      <c r="H121" s="90">
        <v>12909182.529999999</v>
      </c>
      <c r="I121" s="90">
        <v>10575166.390000001</v>
      </c>
    </row>
    <row r="122" spans="1:9" ht="23.4" customHeight="1" x14ac:dyDescent="0.25">
      <c r="A122" s="226" t="s">
        <v>86</v>
      </c>
      <c r="B122" s="226"/>
      <c r="C122" s="226"/>
      <c r="D122" s="226"/>
      <c r="E122" s="226"/>
      <c r="F122" s="226"/>
      <c r="G122" s="7">
        <v>114</v>
      </c>
      <c r="H122" s="90">
        <v>0</v>
      </c>
      <c r="I122" s="90">
        <v>0</v>
      </c>
    </row>
    <row r="123" spans="1:9" ht="12.75" customHeight="1" x14ac:dyDescent="0.25">
      <c r="A123" s="226" t="s">
        <v>87</v>
      </c>
      <c r="B123" s="226"/>
      <c r="C123" s="226"/>
      <c r="D123" s="226"/>
      <c r="E123" s="226"/>
      <c r="F123" s="226"/>
      <c r="G123" s="7">
        <v>115</v>
      </c>
      <c r="H123" s="90">
        <v>0</v>
      </c>
      <c r="I123" s="90">
        <v>0</v>
      </c>
    </row>
    <row r="124" spans="1:9" ht="12.75" customHeight="1" x14ac:dyDescent="0.25">
      <c r="A124" s="226" t="s">
        <v>88</v>
      </c>
      <c r="B124" s="226"/>
      <c r="C124" s="226"/>
      <c r="D124" s="226"/>
      <c r="E124" s="226"/>
      <c r="F124" s="226"/>
      <c r="G124" s="7">
        <v>116</v>
      </c>
      <c r="H124" s="90">
        <v>9517170.5399999991</v>
      </c>
      <c r="I124" s="90">
        <v>2390666.0699999998</v>
      </c>
    </row>
    <row r="125" spans="1:9" ht="12.75" customHeight="1" x14ac:dyDescent="0.25">
      <c r="A125" s="226" t="s">
        <v>89</v>
      </c>
      <c r="B125" s="226"/>
      <c r="C125" s="226"/>
      <c r="D125" s="226"/>
      <c r="E125" s="226"/>
      <c r="F125" s="226"/>
      <c r="G125" s="7">
        <v>117</v>
      </c>
      <c r="H125" s="90">
        <v>3335284.01</v>
      </c>
      <c r="I125" s="90">
        <v>3575466.78</v>
      </c>
    </row>
    <row r="126" spans="1:9" ht="12.75" customHeight="1" x14ac:dyDescent="0.25">
      <c r="A126" s="226" t="s">
        <v>90</v>
      </c>
      <c r="B126" s="226"/>
      <c r="C126" s="226"/>
      <c r="D126" s="226"/>
      <c r="E126" s="226"/>
      <c r="F126" s="226"/>
      <c r="G126" s="7">
        <v>118</v>
      </c>
      <c r="H126" s="90">
        <v>4099545.11</v>
      </c>
      <c r="I126" s="90">
        <v>6564694.4199999999</v>
      </c>
    </row>
    <row r="127" spans="1:9" x14ac:dyDescent="0.25">
      <c r="A127" s="226" t="s">
        <v>91</v>
      </c>
      <c r="B127" s="226"/>
      <c r="C127" s="226"/>
      <c r="D127" s="226"/>
      <c r="E127" s="226"/>
      <c r="F127" s="226"/>
      <c r="G127" s="7">
        <v>119</v>
      </c>
      <c r="H127" s="90">
        <v>0</v>
      </c>
      <c r="I127" s="90">
        <v>0</v>
      </c>
    </row>
    <row r="128" spans="1:9" x14ac:dyDescent="0.25">
      <c r="A128" s="226" t="s">
        <v>94</v>
      </c>
      <c r="B128" s="226"/>
      <c r="C128" s="226"/>
      <c r="D128" s="226"/>
      <c r="E128" s="226"/>
      <c r="F128" s="226"/>
      <c r="G128" s="7">
        <v>120</v>
      </c>
      <c r="H128" s="90">
        <v>15119967.18</v>
      </c>
      <c r="I128" s="90">
        <v>13799867.789999999</v>
      </c>
    </row>
    <row r="129" spans="1:9" x14ac:dyDescent="0.25">
      <c r="A129" s="226" t="s">
        <v>95</v>
      </c>
      <c r="B129" s="226"/>
      <c r="C129" s="226"/>
      <c r="D129" s="226"/>
      <c r="E129" s="226"/>
      <c r="F129" s="226"/>
      <c r="G129" s="7">
        <v>121</v>
      </c>
      <c r="H129" s="90">
        <v>6473137.0800000001</v>
      </c>
      <c r="I129" s="90">
        <v>6298165.3899999997</v>
      </c>
    </row>
    <row r="130" spans="1:9" x14ac:dyDescent="0.25">
      <c r="A130" s="226" t="s">
        <v>96</v>
      </c>
      <c r="B130" s="226"/>
      <c r="C130" s="226"/>
      <c r="D130" s="226"/>
      <c r="E130" s="226"/>
      <c r="F130" s="226"/>
      <c r="G130" s="7">
        <v>122</v>
      </c>
      <c r="H130" s="90">
        <v>0</v>
      </c>
      <c r="I130" s="90">
        <v>17760926.559999999</v>
      </c>
    </row>
    <row r="131" spans="1:9" x14ac:dyDescent="0.25">
      <c r="A131" s="226" t="s">
        <v>97</v>
      </c>
      <c r="B131" s="226"/>
      <c r="C131" s="226"/>
      <c r="D131" s="226"/>
      <c r="E131" s="226"/>
      <c r="F131" s="226"/>
      <c r="G131" s="7">
        <v>123</v>
      </c>
      <c r="H131" s="90">
        <v>0</v>
      </c>
      <c r="I131" s="90">
        <v>0</v>
      </c>
    </row>
    <row r="132" spans="1:9" x14ac:dyDescent="0.25">
      <c r="A132" s="226" t="s">
        <v>98</v>
      </c>
      <c r="B132" s="226"/>
      <c r="C132" s="226"/>
      <c r="D132" s="226"/>
      <c r="E132" s="226"/>
      <c r="F132" s="226"/>
      <c r="G132" s="7">
        <v>124</v>
      </c>
      <c r="H132" s="90">
        <v>1940581.96</v>
      </c>
      <c r="I132" s="90">
        <v>1407266.98</v>
      </c>
    </row>
    <row r="133" spans="1:9" ht="22.2" customHeight="1" x14ac:dyDescent="0.25">
      <c r="A133" s="227" t="s">
        <v>99</v>
      </c>
      <c r="B133" s="227"/>
      <c r="C133" s="227"/>
      <c r="D133" s="227"/>
      <c r="E133" s="227"/>
      <c r="F133" s="227"/>
      <c r="G133" s="7">
        <v>125</v>
      </c>
      <c r="H133" s="90">
        <v>25757466.789999999</v>
      </c>
      <c r="I133" s="90">
        <v>27408992.149999999</v>
      </c>
    </row>
    <row r="134" spans="1:9" ht="12.75" customHeight="1" x14ac:dyDescent="0.25">
      <c r="A134" s="228" t="s">
        <v>435</v>
      </c>
      <c r="B134" s="228"/>
      <c r="C134" s="228"/>
      <c r="D134" s="228"/>
      <c r="E134" s="228"/>
      <c r="F134" s="228"/>
      <c r="G134" s="8">
        <v>126</v>
      </c>
      <c r="H134" s="91">
        <f>H75+H99+H106+H118+H133</f>
        <v>157684038.97</v>
      </c>
      <c r="I134" s="91">
        <f>I75+I99+I106+I118+I133</f>
        <v>160961570.84</v>
      </c>
    </row>
    <row r="135" spans="1:9" x14ac:dyDescent="0.25">
      <c r="A135" s="227" t="s">
        <v>100</v>
      </c>
      <c r="B135" s="227"/>
      <c r="C135" s="227"/>
      <c r="D135" s="227"/>
      <c r="E135" s="227"/>
      <c r="F135" s="227"/>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oddHeader>&amp;L&amp;"Arial"&amp;10&amp;K000000 Confidentiality Class: Open&amp;1#_x000D_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C1" zoomScaleNormal="115" zoomScaleSheetLayoutView="100" workbookViewId="0">
      <selection activeCell="J2" sqref="J2"/>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63" t="s">
        <v>102</v>
      </c>
      <c r="B1" s="264"/>
      <c r="C1" s="264"/>
      <c r="D1" s="264"/>
      <c r="E1" s="264"/>
      <c r="F1" s="264"/>
      <c r="G1" s="264"/>
      <c r="H1" s="264"/>
      <c r="I1" s="264"/>
    </row>
    <row r="2" spans="1:11" x14ac:dyDescent="0.25">
      <c r="A2" s="265" t="s">
        <v>540</v>
      </c>
      <c r="B2" s="266"/>
      <c r="C2" s="266"/>
      <c r="D2" s="266"/>
      <c r="E2" s="266"/>
      <c r="F2" s="266"/>
      <c r="G2" s="266"/>
      <c r="H2" s="266"/>
      <c r="I2" s="266"/>
    </row>
    <row r="3" spans="1:11" x14ac:dyDescent="0.25">
      <c r="A3" s="267" t="s">
        <v>438</v>
      </c>
      <c r="B3" s="268"/>
      <c r="C3" s="268"/>
      <c r="D3" s="268"/>
      <c r="E3" s="268"/>
      <c r="F3" s="268"/>
      <c r="G3" s="268"/>
      <c r="H3" s="268"/>
      <c r="I3" s="268"/>
      <c r="J3" s="269"/>
      <c r="K3" s="269"/>
    </row>
    <row r="4" spans="1:11" x14ac:dyDescent="0.25">
      <c r="A4" s="270" t="s">
        <v>461</v>
      </c>
      <c r="B4" s="271"/>
      <c r="C4" s="271"/>
      <c r="D4" s="271"/>
      <c r="E4" s="271"/>
      <c r="F4" s="271"/>
      <c r="G4" s="271"/>
      <c r="H4" s="271"/>
      <c r="I4" s="271"/>
      <c r="J4" s="272"/>
      <c r="K4" s="272"/>
    </row>
    <row r="5" spans="1:11" ht="22.2" customHeight="1" x14ac:dyDescent="0.25">
      <c r="A5" s="273" t="s">
        <v>2</v>
      </c>
      <c r="B5" s="274"/>
      <c r="C5" s="274"/>
      <c r="D5" s="274"/>
      <c r="E5" s="274"/>
      <c r="F5" s="274"/>
      <c r="G5" s="273" t="s">
        <v>103</v>
      </c>
      <c r="H5" s="275" t="s">
        <v>299</v>
      </c>
      <c r="I5" s="276"/>
      <c r="J5" s="275" t="s">
        <v>278</v>
      </c>
      <c r="K5" s="276"/>
    </row>
    <row r="6" spans="1:11" x14ac:dyDescent="0.25">
      <c r="A6" s="274"/>
      <c r="B6" s="274"/>
      <c r="C6" s="274"/>
      <c r="D6" s="274"/>
      <c r="E6" s="274"/>
      <c r="F6" s="274"/>
      <c r="G6" s="274"/>
      <c r="H6" s="23" t="s">
        <v>292</v>
      </c>
      <c r="I6" s="23" t="s">
        <v>293</v>
      </c>
      <c r="J6" s="23" t="s">
        <v>292</v>
      </c>
      <c r="K6" s="23" t="s">
        <v>293</v>
      </c>
    </row>
    <row r="7" spans="1:11" x14ac:dyDescent="0.25">
      <c r="A7" s="261">
        <v>1</v>
      </c>
      <c r="B7" s="262"/>
      <c r="C7" s="262"/>
      <c r="D7" s="262"/>
      <c r="E7" s="262"/>
      <c r="F7" s="262"/>
      <c r="G7" s="24">
        <v>2</v>
      </c>
      <c r="H7" s="23">
        <v>3</v>
      </c>
      <c r="I7" s="23">
        <v>4</v>
      </c>
      <c r="J7" s="23">
        <v>5</v>
      </c>
      <c r="K7" s="23">
        <v>6</v>
      </c>
    </row>
    <row r="8" spans="1:11" ht="12.75" customHeight="1" x14ac:dyDescent="0.25">
      <c r="A8" s="257" t="s">
        <v>348</v>
      </c>
      <c r="B8" s="257"/>
      <c r="C8" s="257"/>
      <c r="D8" s="257"/>
      <c r="E8" s="257"/>
      <c r="F8" s="257"/>
      <c r="G8" s="8">
        <v>1</v>
      </c>
      <c r="H8" s="94">
        <f>SUM(H9:H13)</f>
        <v>110593189</v>
      </c>
      <c r="I8" s="94">
        <f>SUM(I9:I13)</f>
        <v>56169834</v>
      </c>
      <c r="J8" s="94">
        <f>SUM(J9:J13)</f>
        <v>129118559.98999999</v>
      </c>
      <c r="K8" s="94">
        <f>SUM(K9:K13)</f>
        <v>68693988.890000001</v>
      </c>
    </row>
    <row r="9" spans="1:11" ht="12.75" customHeight="1" x14ac:dyDescent="0.25">
      <c r="A9" s="226" t="s">
        <v>115</v>
      </c>
      <c r="B9" s="226"/>
      <c r="C9" s="226"/>
      <c r="D9" s="226"/>
      <c r="E9" s="226"/>
      <c r="F9" s="226"/>
      <c r="G9" s="7">
        <v>2</v>
      </c>
      <c r="H9" s="95">
        <v>244455</v>
      </c>
      <c r="I9" s="95">
        <v>133451</v>
      </c>
      <c r="J9" s="95">
        <v>433390.93</v>
      </c>
      <c r="K9" s="95">
        <v>244824.08</v>
      </c>
    </row>
    <row r="10" spans="1:11" ht="12.75" customHeight="1" x14ac:dyDescent="0.25">
      <c r="A10" s="226" t="s">
        <v>436</v>
      </c>
      <c r="B10" s="226"/>
      <c r="C10" s="226"/>
      <c r="D10" s="226"/>
      <c r="E10" s="226"/>
      <c r="F10" s="226"/>
      <c r="G10" s="7">
        <v>3</v>
      </c>
      <c r="H10" s="95">
        <v>107260253</v>
      </c>
      <c r="I10" s="95">
        <v>54488513</v>
      </c>
      <c r="J10" s="95">
        <v>127157089.09999999</v>
      </c>
      <c r="K10" s="95">
        <v>67763208.840000004</v>
      </c>
    </row>
    <row r="11" spans="1:11" ht="12.75" customHeight="1" x14ac:dyDescent="0.25">
      <c r="A11" s="226" t="s">
        <v>116</v>
      </c>
      <c r="B11" s="226"/>
      <c r="C11" s="226"/>
      <c r="D11" s="226"/>
      <c r="E11" s="226"/>
      <c r="F11" s="226"/>
      <c r="G11" s="7">
        <v>4</v>
      </c>
      <c r="H11" s="95">
        <v>0</v>
      </c>
      <c r="I11" s="95">
        <v>0</v>
      </c>
      <c r="J11" s="95">
        <v>0</v>
      </c>
      <c r="K11" s="95">
        <v>0</v>
      </c>
    </row>
    <row r="12" spans="1:11" ht="12.75" customHeight="1" x14ac:dyDescent="0.25">
      <c r="A12" s="226" t="s">
        <v>117</v>
      </c>
      <c r="B12" s="226"/>
      <c r="C12" s="226"/>
      <c r="D12" s="226"/>
      <c r="E12" s="226"/>
      <c r="F12" s="226"/>
      <c r="G12" s="7">
        <v>5</v>
      </c>
      <c r="H12" s="95">
        <v>94906</v>
      </c>
      <c r="I12" s="95">
        <v>46711</v>
      </c>
      <c r="J12" s="95">
        <v>78395.39</v>
      </c>
      <c r="K12" s="95">
        <v>38733.769999999997</v>
      </c>
    </row>
    <row r="13" spans="1:11" ht="12.75" customHeight="1" x14ac:dyDescent="0.25">
      <c r="A13" s="226" t="s">
        <v>118</v>
      </c>
      <c r="B13" s="226"/>
      <c r="C13" s="226"/>
      <c r="D13" s="226"/>
      <c r="E13" s="226"/>
      <c r="F13" s="226"/>
      <c r="G13" s="7">
        <v>6</v>
      </c>
      <c r="H13" s="95">
        <v>2993575</v>
      </c>
      <c r="I13" s="95">
        <v>1501159</v>
      </c>
      <c r="J13" s="95">
        <v>1449684.57</v>
      </c>
      <c r="K13" s="95">
        <v>647222.19999999995</v>
      </c>
    </row>
    <row r="14" spans="1:11" ht="12.75" customHeight="1" x14ac:dyDescent="0.25">
      <c r="A14" s="257" t="s">
        <v>349</v>
      </c>
      <c r="B14" s="257"/>
      <c r="C14" s="257"/>
      <c r="D14" s="257"/>
      <c r="E14" s="257"/>
      <c r="F14" s="257"/>
      <c r="G14" s="8">
        <v>7</v>
      </c>
      <c r="H14" s="94">
        <f>H15+H16+H20+H24+H25+H26+H29+H36</f>
        <v>99379383</v>
      </c>
      <c r="I14" s="94">
        <f>I15+I16+I20+I24+I25+I26+I29+I36</f>
        <v>51678635</v>
      </c>
      <c r="J14" s="94">
        <f>J15+J16+J20+J24+J25+J26+J29+J36</f>
        <v>115462352.39</v>
      </c>
      <c r="K14" s="94">
        <f>K15+K16+K20+K24+K25+K26+K29+K36</f>
        <v>62558637.450000003</v>
      </c>
    </row>
    <row r="15" spans="1:11" ht="12.75" customHeight="1" x14ac:dyDescent="0.25">
      <c r="A15" s="226" t="s">
        <v>104</v>
      </c>
      <c r="B15" s="226"/>
      <c r="C15" s="226"/>
      <c r="D15" s="226"/>
      <c r="E15" s="226"/>
      <c r="F15" s="226"/>
      <c r="G15" s="7">
        <v>8</v>
      </c>
      <c r="H15" s="95">
        <v>-4308945</v>
      </c>
      <c r="I15" s="95">
        <v>-1217212</v>
      </c>
      <c r="J15" s="95">
        <v>-6862045.0499999998</v>
      </c>
      <c r="K15" s="95">
        <v>-4009150.58</v>
      </c>
    </row>
    <row r="16" spans="1:11" ht="12.75" customHeight="1" x14ac:dyDescent="0.25">
      <c r="A16" s="230" t="s">
        <v>418</v>
      </c>
      <c r="B16" s="230"/>
      <c r="C16" s="230"/>
      <c r="D16" s="230"/>
      <c r="E16" s="230"/>
      <c r="F16" s="230"/>
      <c r="G16" s="8">
        <v>9</v>
      </c>
      <c r="H16" s="94">
        <f>SUM(H17:H19)</f>
        <v>33829805</v>
      </c>
      <c r="I16" s="94">
        <f>SUM(I17:I19)</f>
        <v>17834325</v>
      </c>
      <c r="J16" s="94">
        <f>SUM(J17:J19)</f>
        <v>46372123.899999999</v>
      </c>
      <c r="K16" s="94">
        <f>SUM(K17:K19)</f>
        <v>27924478.350000001</v>
      </c>
    </row>
    <row r="17" spans="1:11" ht="12.75" customHeight="1" x14ac:dyDescent="0.25">
      <c r="A17" s="260" t="s">
        <v>119</v>
      </c>
      <c r="B17" s="260"/>
      <c r="C17" s="260"/>
      <c r="D17" s="260"/>
      <c r="E17" s="260"/>
      <c r="F17" s="260"/>
      <c r="G17" s="7">
        <v>10</v>
      </c>
      <c r="H17" s="95">
        <v>22219053</v>
      </c>
      <c r="I17" s="95">
        <v>10480070</v>
      </c>
      <c r="J17" s="95">
        <v>29689577.579999998</v>
      </c>
      <c r="K17" s="95">
        <v>18198545.190000001</v>
      </c>
    </row>
    <row r="18" spans="1:11" ht="12.75" customHeight="1" x14ac:dyDescent="0.25">
      <c r="A18" s="260" t="s">
        <v>120</v>
      </c>
      <c r="B18" s="260"/>
      <c r="C18" s="260"/>
      <c r="D18" s="260"/>
      <c r="E18" s="260"/>
      <c r="F18" s="260"/>
      <c r="G18" s="7">
        <v>11</v>
      </c>
      <c r="H18" s="95">
        <v>0</v>
      </c>
      <c r="I18" s="95">
        <v>0</v>
      </c>
      <c r="J18" s="95">
        <v>0</v>
      </c>
      <c r="K18" s="95">
        <v>0</v>
      </c>
    </row>
    <row r="19" spans="1:11" ht="12.75" customHeight="1" x14ac:dyDescent="0.25">
      <c r="A19" s="260" t="s">
        <v>121</v>
      </c>
      <c r="B19" s="260"/>
      <c r="C19" s="260"/>
      <c r="D19" s="260"/>
      <c r="E19" s="260"/>
      <c r="F19" s="260"/>
      <c r="G19" s="7">
        <v>12</v>
      </c>
      <c r="H19" s="95">
        <v>11610752</v>
      </c>
      <c r="I19" s="95">
        <v>7354255</v>
      </c>
      <c r="J19" s="95">
        <v>16682546.32</v>
      </c>
      <c r="K19" s="95">
        <v>9725933.1600000001</v>
      </c>
    </row>
    <row r="20" spans="1:11" ht="12.75" customHeight="1" x14ac:dyDescent="0.25">
      <c r="A20" s="230" t="s">
        <v>419</v>
      </c>
      <c r="B20" s="230"/>
      <c r="C20" s="230"/>
      <c r="D20" s="230"/>
      <c r="E20" s="230"/>
      <c r="F20" s="230"/>
      <c r="G20" s="8">
        <v>13</v>
      </c>
      <c r="H20" s="94">
        <f>SUM(H21:H23)</f>
        <v>61633321</v>
      </c>
      <c r="I20" s="94">
        <f>SUM(I21:I23)</f>
        <v>30816172</v>
      </c>
      <c r="J20" s="94">
        <f>SUM(J21:J23)</f>
        <v>67536196</v>
      </c>
      <c r="K20" s="94">
        <f>SUM(K21:K23)</f>
        <v>34556804.450000003</v>
      </c>
    </row>
    <row r="21" spans="1:11" ht="12.75" customHeight="1" x14ac:dyDescent="0.25">
      <c r="A21" s="260" t="s">
        <v>105</v>
      </c>
      <c r="B21" s="260"/>
      <c r="C21" s="260"/>
      <c r="D21" s="260"/>
      <c r="E21" s="260"/>
      <c r="F21" s="260"/>
      <c r="G21" s="7">
        <v>14</v>
      </c>
      <c r="H21" s="95">
        <v>38270039</v>
      </c>
      <c r="I21" s="95">
        <v>18678249</v>
      </c>
      <c r="J21" s="95">
        <v>42121043.359999999</v>
      </c>
      <c r="K21" s="95">
        <v>21292010.920000002</v>
      </c>
    </row>
    <row r="22" spans="1:11" ht="12.75" customHeight="1" x14ac:dyDescent="0.25">
      <c r="A22" s="260" t="s">
        <v>106</v>
      </c>
      <c r="B22" s="260"/>
      <c r="C22" s="260"/>
      <c r="D22" s="260"/>
      <c r="E22" s="260"/>
      <c r="F22" s="260"/>
      <c r="G22" s="7">
        <v>15</v>
      </c>
      <c r="H22" s="95">
        <v>16323429</v>
      </c>
      <c r="I22" s="95">
        <v>8465227</v>
      </c>
      <c r="J22" s="95">
        <v>17437186.329999998</v>
      </c>
      <c r="K22" s="95">
        <v>9005390.0500000007</v>
      </c>
    </row>
    <row r="23" spans="1:11" ht="12.75" customHeight="1" x14ac:dyDescent="0.25">
      <c r="A23" s="260" t="s">
        <v>107</v>
      </c>
      <c r="B23" s="260"/>
      <c r="C23" s="260"/>
      <c r="D23" s="260"/>
      <c r="E23" s="260"/>
      <c r="F23" s="260"/>
      <c r="G23" s="7">
        <v>16</v>
      </c>
      <c r="H23" s="95">
        <v>7039853</v>
      </c>
      <c r="I23" s="95">
        <v>3672696</v>
      </c>
      <c r="J23" s="95">
        <v>7977966.3099999996</v>
      </c>
      <c r="K23" s="95">
        <v>4259403.4800000004</v>
      </c>
    </row>
    <row r="24" spans="1:11" ht="12.75" customHeight="1" x14ac:dyDescent="0.25">
      <c r="A24" s="226" t="s">
        <v>108</v>
      </c>
      <c r="B24" s="226"/>
      <c r="C24" s="226"/>
      <c r="D24" s="226"/>
      <c r="E24" s="226"/>
      <c r="F24" s="226"/>
      <c r="G24" s="7">
        <v>17</v>
      </c>
      <c r="H24" s="95">
        <v>2513016</v>
      </c>
      <c r="I24" s="95">
        <v>1289099</v>
      </c>
      <c r="J24" s="95">
        <v>2522439.5699999998</v>
      </c>
      <c r="K24" s="95">
        <v>1298477.27</v>
      </c>
    </row>
    <row r="25" spans="1:11" ht="12.75" customHeight="1" x14ac:dyDescent="0.25">
      <c r="A25" s="226" t="s">
        <v>109</v>
      </c>
      <c r="B25" s="226"/>
      <c r="C25" s="226"/>
      <c r="D25" s="226"/>
      <c r="E25" s="226"/>
      <c r="F25" s="226"/>
      <c r="G25" s="7">
        <v>18</v>
      </c>
      <c r="H25" s="95">
        <v>5013600</v>
      </c>
      <c r="I25" s="95">
        <v>2769412</v>
      </c>
      <c r="J25" s="95">
        <v>5196761.29</v>
      </c>
      <c r="K25" s="95">
        <v>2704316.03</v>
      </c>
    </row>
    <row r="26" spans="1:11" ht="12.75" customHeight="1" x14ac:dyDescent="0.25">
      <c r="A26" s="230" t="s">
        <v>420</v>
      </c>
      <c r="B26" s="230"/>
      <c r="C26" s="230"/>
      <c r="D26" s="230"/>
      <c r="E26" s="230"/>
      <c r="F26" s="230"/>
      <c r="G26" s="8">
        <v>19</v>
      </c>
      <c r="H26" s="94">
        <f>H27+H28</f>
        <v>0</v>
      </c>
      <c r="I26" s="94">
        <f>I27+I28</f>
        <v>0</v>
      </c>
      <c r="J26" s="94">
        <f>J27+J28</f>
        <v>0</v>
      </c>
      <c r="K26" s="94">
        <f>K27+K28</f>
        <v>0</v>
      </c>
    </row>
    <row r="27" spans="1:11" ht="12.75" customHeight="1" x14ac:dyDescent="0.25">
      <c r="A27" s="260" t="s">
        <v>122</v>
      </c>
      <c r="B27" s="260"/>
      <c r="C27" s="260"/>
      <c r="D27" s="260"/>
      <c r="E27" s="260"/>
      <c r="F27" s="260"/>
      <c r="G27" s="7">
        <v>20</v>
      </c>
      <c r="H27" s="95">
        <v>0</v>
      </c>
      <c r="I27" s="95">
        <v>0</v>
      </c>
      <c r="J27" s="95">
        <v>0</v>
      </c>
      <c r="K27" s="95">
        <v>0</v>
      </c>
    </row>
    <row r="28" spans="1:11" ht="12.75" customHeight="1" x14ac:dyDescent="0.25">
      <c r="A28" s="260" t="s">
        <v>123</v>
      </c>
      <c r="B28" s="260"/>
      <c r="C28" s="260"/>
      <c r="D28" s="260"/>
      <c r="E28" s="260"/>
      <c r="F28" s="260"/>
      <c r="G28" s="7">
        <v>21</v>
      </c>
      <c r="H28" s="95">
        <v>0</v>
      </c>
      <c r="I28" s="95">
        <v>0</v>
      </c>
      <c r="J28" s="95">
        <v>0</v>
      </c>
      <c r="K28" s="95">
        <v>0</v>
      </c>
    </row>
    <row r="29" spans="1:11" ht="12.75" customHeight="1" x14ac:dyDescent="0.25">
      <c r="A29" s="230" t="s">
        <v>421</v>
      </c>
      <c r="B29" s="230"/>
      <c r="C29" s="230"/>
      <c r="D29" s="230"/>
      <c r="E29" s="230"/>
      <c r="F29" s="230"/>
      <c r="G29" s="8">
        <v>22</v>
      </c>
      <c r="H29" s="94">
        <f>SUM(H30:H35)</f>
        <v>698586</v>
      </c>
      <c r="I29" s="94">
        <f>SUM(I30:I35)</f>
        <v>186839</v>
      </c>
      <c r="J29" s="94">
        <f>SUM(J30:J35)</f>
        <v>696876.68</v>
      </c>
      <c r="K29" s="94">
        <f>SUM(K30:K35)</f>
        <v>83711.929999999993</v>
      </c>
    </row>
    <row r="30" spans="1:11" ht="12.75" customHeight="1" x14ac:dyDescent="0.25">
      <c r="A30" s="260" t="s">
        <v>124</v>
      </c>
      <c r="B30" s="260"/>
      <c r="C30" s="260"/>
      <c r="D30" s="260"/>
      <c r="E30" s="260"/>
      <c r="F30" s="260"/>
      <c r="G30" s="7">
        <v>23</v>
      </c>
      <c r="H30" s="95">
        <v>690277</v>
      </c>
      <c r="I30" s="95">
        <v>179700</v>
      </c>
      <c r="J30" s="95">
        <v>684441.24</v>
      </c>
      <c r="K30" s="95">
        <v>73169.75</v>
      </c>
    </row>
    <row r="31" spans="1:11" ht="12.75" customHeight="1" x14ac:dyDescent="0.25">
      <c r="A31" s="260" t="s">
        <v>125</v>
      </c>
      <c r="B31" s="260"/>
      <c r="C31" s="260"/>
      <c r="D31" s="260"/>
      <c r="E31" s="260"/>
      <c r="F31" s="260"/>
      <c r="G31" s="7">
        <v>24</v>
      </c>
      <c r="H31" s="95">
        <v>0</v>
      </c>
      <c r="I31" s="95">
        <v>0</v>
      </c>
      <c r="J31" s="95">
        <v>0</v>
      </c>
      <c r="K31" s="95">
        <v>0</v>
      </c>
    </row>
    <row r="32" spans="1:11" ht="12.75" customHeight="1" x14ac:dyDescent="0.25">
      <c r="A32" s="260" t="s">
        <v>126</v>
      </c>
      <c r="B32" s="260"/>
      <c r="C32" s="260"/>
      <c r="D32" s="260"/>
      <c r="E32" s="260"/>
      <c r="F32" s="260"/>
      <c r="G32" s="7">
        <v>25</v>
      </c>
      <c r="H32" s="95">
        <v>0</v>
      </c>
      <c r="I32" s="95">
        <v>0</v>
      </c>
      <c r="J32" s="95">
        <v>0</v>
      </c>
      <c r="K32" s="95">
        <v>0</v>
      </c>
    </row>
    <row r="33" spans="1:11" ht="12.75" customHeight="1" x14ac:dyDescent="0.25">
      <c r="A33" s="260" t="s">
        <v>127</v>
      </c>
      <c r="B33" s="260"/>
      <c r="C33" s="260"/>
      <c r="D33" s="260"/>
      <c r="E33" s="260"/>
      <c r="F33" s="260"/>
      <c r="G33" s="7">
        <v>26</v>
      </c>
      <c r="H33" s="95">
        <v>0</v>
      </c>
      <c r="I33" s="95">
        <v>0</v>
      </c>
      <c r="J33" s="95">
        <v>0</v>
      </c>
      <c r="K33" s="95">
        <v>0</v>
      </c>
    </row>
    <row r="34" spans="1:11" ht="12.75" customHeight="1" x14ac:dyDescent="0.25">
      <c r="A34" s="260" t="s">
        <v>128</v>
      </c>
      <c r="B34" s="260"/>
      <c r="C34" s="260"/>
      <c r="D34" s="260"/>
      <c r="E34" s="260"/>
      <c r="F34" s="260"/>
      <c r="G34" s="7">
        <v>27</v>
      </c>
      <c r="H34" s="95">
        <v>8309</v>
      </c>
      <c r="I34" s="95">
        <v>7139</v>
      </c>
      <c r="J34" s="95">
        <v>12435.44</v>
      </c>
      <c r="K34" s="95">
        <v>10542.18</v>
      </c>
    </row>
    <row r="35" spans="1:11" ht="12.75" customHeight="1" x14ac:dyDescent="0.25">
      <c r="A35" s="260" t="s">
        <v>129</v>
      </c>
      <c r="B35" s="260"/>
      <c r="C35" s="260"/>
      <c r="D35" s="260"/>
      <c r="E35" s="260"/>
      <c r="F35" s="260"/>
      <c r="G35" s="7">
        <v>28</v>
      </c>
      <c r="H35" s="95">
        <v>0</v>
      </c>
      <c r="I35" s="95">
        <v>0</v>
      </c>
      <c r="J35" s="95">
        <v>0</v>
      </c>
      <c r="K35" s="95">
        <v>0</v>
      </c>
    </row>
    <row r="36" spans="1:11" ht="12.75" customHeight="1" x14ac:dyDescent="0.25">
      <c r="A36" s="226" t="s">
        <v>110</v>
      </c>
      <c r="B36" s="226"/>
      <c r="C36" s="226"/>
      <c r="D36" s="226"/>
      <c r="E36" s="226"/>
      <c r="F36" s="226"/>
      <c r="G36" s="7">
        <v>29</v>
      </c>
      <c r="H36" s="95">
        <v>0</v>
      </c>
      <c r="I36" s="95">
        <v>0</v>
      </c>
      <c r="J36" s="95" t="s">
        <v>460</v>
      </c>
      <c r="K36" s="95">
        <v>0</v>
      </c>
    </row>
    <row r="37" spans="1:11" ht="12.75" customHeight="1" x14ac:dyDescent="0.25">
      <c r="A37" s="257" t="s">
        <v>350</v>
      </c>
      <c r="B37" s="257"/>
      <c r="C37" s="257"/>
      <c r="D37" s="257"/>
      <c r="E37" s="257"/>
      <c r="F37" s="257"/>
      <c r="G37" s="8">
        <v>30</v>
      </c>
      <c r="H37" s="94">
        <f>SUM(H38:H47)</f>
        <v>557734</v>
      </c>
      <c r="I37" s="94">
        <f>SUM(I38:I47)</f>
        <v>231306</v>
      </c>
      <c r="J37" s="94">
        <f>SUM(J38:J47)</f>
        <v>376001.08</v>
      </c>
      <c r="K37" s="94">
        <f>SUM(K38:K47)</f>
        <v>202671.26</v>
      </c>
    </row>
    <row r="38" spans="1:11" ht="12.75" customHeight="1" x14ac:dyDescent="0.25">
      <c r="A38" s="226" t="s">
        <v>130</v>
      </c>
      <c r="B38" s="226"/>
      <c r="C38" s="226"/>
      <c r="D38" s="226"/>
      <c r="E38" s="226"/>
      <c r="F38" s="226"/>
      <c r="G38" s="7">
        <v>31</v>
      </c>
      <c r="H38" s="95">
        <v>0</v>
      </c>
      <c r="I38" s="95">
        <v>0</v>
      </c>
      <c r="J38" s="95">
        <v>0</v>
      </c>
      <c r="K38" s="95">
        <v>0</v>
      </c>
    </row>
    <row r="39" spans="1:11" ht="25.2" customHeight="1" x14ac:dyDescent="0.25">
      <c r="A39" s="226" t="s">
        <v>131</v>
      </c>
      <c r="B39" s="226"/>
      <c r="C39" s="226"/>
      <c r="D39" s="226"/>
      <c r="E39" s="226"/>
      <c r="F39" s="226"/>
      <c r="G39" s="7">
        <v>32</v>
      </c>
      <c r="H39" s="95">
        <v>0</v>
      </c>
      <c r="I39" s="95">
        <v>0</v>
      </c>
      <c r="J39" s="95">
        <v>0</v>
      </c>
      <c r="K39" s="95">
        <v>0</v>
      </c>
    </row>
    <row r="40" spans="1:11" ht="25.2" customHeight="1" x14ac:dyDescent="0.25">
      <c r="A40" s="226" t="s">
        <v>132</v>
      </c>
      <c r="B40" s="226"/>
      <c r="C40" s="226"/>
      <c r="D40" s="226"/>
      <c r="E40" s="226"/>
      <c r="F40" s="226"/>
      <c r="G40" s="7">
        <v>33</v>
      </c>
      <c r="H40" s="95">
        <v>0</v>
      </c>
      <c r="I40" s="95">
        <v>0</v>
      </c>
      <c r="J40" s="95">
        <v>0</v>
      </c>
      <c r="K40" s="95">
        <v>0</v>
      </c>
    </row>
    <row r="41" spans="1:11" ht="25.2" customHeight="1" x14ac:dyDescent="0.25">
      <c r="A41" s="226" t="s">
        <v>133</v>
      </c>
      <c r="B41" s="226"/>
      <c r="C41" s="226"/>
      <c r="D41" s="226"/>
      <c r="E41" s="226"/>
      <c r="F41" s="226"/>
      <c r="G41" s="7">
        <v>34</v>
      </c>
      <c r="H41" s="95">
        <v>0</v>
      </c>
      <c r="I41" s="95">
        <v>0</v>
      </c>
      <c r="J41" s="95">
        <v>0</v>
      </c>
      <c r="K41" s="95">
        <v>0</v>
      </c>
    </row>
    <row r="42" spans="1:11" ht="25.2" customHeight="1" x14ac:dyDescent="0.25">
      <c r="A42" s="226" t="s">
        <v>134</v>
      </c>
      <c r="B42" s="226"/>
      <c r="C42" s="226"/>
      <c r="D42" s="226"/>
      <c r="E42" s="226"/>
      <c r="F42" s="226"/>
      <c r="G42" s="7">
        <v>35</v>
      </c>
      <c r="H42" s="95">
        <v>0</v>
      </c>
      <c r="I42" s="95">
        <v>0</v>
      </c>
      <c r="J42" s="95">
        <v>0</v>
      </c>
      <c r="K42" s="95">
        <v>0</v>
      </c>
    </row>
    <row r="43" spans="1:11" ht="12.75" customHeight="1" x14ac:dyDescent="0.25">
      <c r="A43" s="226" t="s">
        <v>135</v>
      </c>
      <c r="B43" s="226"/>
      <c r="C43" s="226"/>
      <c r="D43" s="226"/>
      <c r="E43" s="226"/>
      <c r="F43" s="226"/>
      <c r="G43" s="7">
        <v>36</v>
      </c>
      <c r="H43" s="95">
        <v>0</v>
      </c>
      <c r="I43" s="95">
        <v>0</v>
      </c>
      <c r="J43" s="95">
        <v>0</v>
      </c>
      <c r="K43" s="95">
        <v>0</v>
      </c>
    </row>
    <row r="44" spans="1:11" ht="12.75" customHeight="1" x14ac:dyDescent="0.25">
      <c r="A44" s="226" t="s">
        <v>136</v>
      </c>
      <c r="B44" s="226"/>
      <c r="C44" s="226"/>
      <c r="D44" s="226"/>
      <c r="E44" s="226"/>
      <c r="F44" s="226"/>
      <c r="G44" s="7">
        <v>37</v>
      </c>
      <c r="H44" s="95">
        <v>516001</v>
      </c>
      <c r="I44" s="95">
        <v>211785</v>
      </c>
      <c r="J44" s="95">
        <v>327685.7</v>
      </c>
      <c r="K44" s="95">
        <v>164080.17000000001</v>
      </c>
    </row>
    <row r="45" spans="1:11" ht="12.75" customHeight="1" x14ac:dyDescent="0.25">
      <c r="A45" s="226" t="s">
        <v>137</v>
      </c>
      <c r="B45" s="226"/>
      <c r="C45" s="226"/>
      <c r="D45" s="226"/>
      <c r="E45" s="226"/>
      <c r="F45" s="226"/>
      <c r="G45" s="7">
        <v>38</v>
      </c>
      <c r="H45" s="95">
        <v>0</v>
      </c>
      <c r="I45" s="95">
        <v>-2648</v>
      </c>
      <c r="J45" s="95">
        <v>4721.47</v>
      </c>
      <c r="K45" s="95">
        <v>-4004.01</v>
      </c>
    </row>
    <row r="46" spans="1:11" ht="12.75" customHeight="1" x14ac:dyDescent="0.25">
      <c r="A46" s="226" t="s">
        <v>138</v>
      </c>
      <c r="B46" s="226"/>
      <c r="C46" s="226"/>
      <c r="D46" s="226"/>
      <c r="E46" s="226"/>
      <c r="F46" s="226"/>
      <c r="G46" s="7">
        <v>39</v>
      </c>
      <c r="H46" s="95">
        <v>0</v>
      </c>
      <c r="I46" s="95">
        <v>0</v>
      </c>
      <c r="J46" s="95">
        <v>0</v>
      </c>
      <c r="K46" s="95">
        <v>0</v>
      </c>
    </row>
    <row r="47" spans="1:11" ht="12.75" customHeight="1" x14ac:dyDescent="0.25">
      <c r="A47" s="226" t="s">
        <v>139</v>
      </c>
      <c r="B47" s="226"/>
      <c r="C47" s="226"/>
      <c r="D47" s="226"/>
      <c r="E47" s="226"/>
      <c r="F47" s="226"/>
      <c r="G47" s="7">
        <v>40</v>
      </c>
      <c r="H47" s="95">
        <v>41733</v>
      </c>
      <c r="I47" s="95">
        <v>22169</v>
      </c>
      <c r="J47" s="95">
        <v>43593.91</v>
      </c>
      <c r="K47" s="95">
        <v>42595.1</v>
      </c>
    </row>
    <row r="48" spans="1:11" ht="12.75" customHeight="1" x14ac:dyDescent="0.25">
      <c r="A48" s="257" t="s">
        <v>351</v>
      </c>
      <c r="B48" s="257"/>
      <c r="C48" s="257"/>
      <c r="D48" s="257"/>
      <c r="E48" s="257"/>
      <c r="F48" s="257"/>
      <c r="G48" s="8">
        <v>41</v>
      </c>
      <c r="H48" s="94">
        <f>SUM(H49:H55)</f>
        <v>259300</v>
      </c>
      <c r="I48" s="94">
        <f>SUM(I49:I55)</f>
        <v>156119</v>
      </c>
      <c r="J48" s="94">
        <f>SUM(J49:J55)</f>
        <v>295328</v>
      </c>
      <c r="K48" s="94">
        <f>SUM(K49:K55)</f>
        <v>111450.01</v>
      </c>
    </row>
    <row r="49" spans="1:11" ht="25.2" customHeight="1" x14ac:dyDescent="0.25">
      <c r="A49" s="226" t="s">
        <v>140</v>
      </c>
      <c r="B49" s="226"/>
      <c r="C49" s="226"/>
      <c r="D49" s="226"/>
      <c r="E49" s="226"/>
      <c r="F49" s="226"/>
      <c r="G49" s="7">
        <v>42</v>
      </c>
      <c r="H49" s="95">
        <v>0</v>
      </c>
      <c r="I49" s="95">
        <v>0</v>
      </c>
      <c r="J49" s="95">
        <v>0</v>
      </c>
      <c r="K49" s="95">
        <v>0</v>
      </c>
    </row>
    <row r="50" spans="1:11" ht="12.75" customHeight="1" x14ac:dyDescent="0.25">
      <c r="A50" s="250" t="s">
        <v>141</v>
      </c>
      <c r="B50" s="250"/>
      <c r="C50" s="250"/>
      <c r="D50" s="250"/>
      <c r="E50" s="250"/>
      <c r="F50" s="250"/>
      <c r="G50" s="7">
        <v>43</v>
      </c>
      <c r="H50" s="95">
        <v>0</v>
      </c>
      <c r="I50" s="95">
        <v>0</v>
      </c>
      <c r="J50" s="95">
        <v>0</v>
      </c>
      <c r="K50" s="95">
        <v>0</v>
      </c>
    </row>
    <row r="51" spans="1:11" ht="12.75" customHeight="1" x14ac:dyDescent="0.25">
      <c r="A51" s="250" t="s">
        <v>142</v>
      </c>
      <c r="B51" s="250"/>
      <c r="C51" s="250"/>
      <c r="D51" s="250"/>
      <c r="E51" s="250"/>
      <c r="F51" s="250"/>
      <c r="G51" s="7">
        <v>44</v>
      </c>
      <c r="H51" s="95">
        <v>239499</v>
      </c>
      <c r="I51" s="95">
        <v>136318</v>
      </c>
      <c r="J51" s="95">
        <v>295328</v>
      </c>
      <c r="K51" s="95">
        <v>111450.01</v>
      </c>
    </row>
    <row r="52" spans="1:11" ht="12.75" customHeight="1" x14ac:dyDescent="0.25">
      <c r="A52" s="250" t="s">
        <v>143</v>
      </c>
      <c r="B52" s="250"/>
      <c r="C52" s="250"/>
      <c r="D52" s="250"/>
      <c r="E52" s="250"/>
      <c r="F52" s="250"/>
      <c r="G52" s="7">
        <v>45</v>
      </c>
      <c r="H52" s="95">
        <v>19801</v>
      </c>
      <c r="I52" s="95">
        <v>19801</v>
      </c>
      <c r="J52" s="95">
        <v>0</v>
      </c>
      <c r="K52" s="95">
        <v>0</v>
      </c>
    </row>
    <row r="53" spans="1:11" ht="12.75" customHeight="1" x14ac:dyDescent="0.25">
      <c r="A53" s="250" t="s">
        <v>144</v>
      </c>
      <c r="B53" s="250"/>
      <c r="C53" s="250"/>
      <c r="D53" s="250"/>
      <c r="E53" s="250"/>
      <c r="F53" s="250"/>
      <c r="G53" s="7">
        <v>46</v>
      </c>
      <c r="H53" s="95">
        <v>0</v>
      </c>
      <c r="I53" s="95">
        <v>0</v>
      </c>
      <c r="J53" s="95">
        <v>0</v>
      </c>
      <c r="K53" s="95">
        <v>0</v>
      </c>
    </row>
    <row r="54" spans="1:11" ht="12.75" customHeight="1" x14ac:dyDescent="0.25">
      <c r="A54" s="250" t="s">
        <v>145</v>
      </c>
      <c r="B54" s="250"/>
      <c r="C54" s="250"/>
      <c r="D54" s="250"/>
      <c r="E54" s="250"/>
      <c r="F54" s="250"/>
      <c r="G54" s="7">
        <v>47</v>
      </c>
      <c r="H54" s="95">
        <v>0</v>
      </c>
      <c r="I54" s="95">
        <v>0</v>
      </c>
      <c r="J54" s="95">
        <v>0</v>
      </c>
      <c r="K54" s="95">
        <v>0</v>
      </c>
    </row>
    <row r="55" spans="1:11" ht="12.75" customHeight="1" x14ac:dyDescent="0.25">
      <c r="A55" s="250" t="s">
        <v>146</v>
      </c>
      <c r="B55" s="250"/>
      <c r="C55" s="250"/>
      <c r="D55" s="250"/>
      <c r="E55" s="250"/>
      <c r="F55" s="250"/>
      <c r="G55" s="7">
        <v>48</v>
      </c>
      <c r="H55" s="95">
        <v>0</v>
      </c>
      <c r="I55" s="95">
        <v>0</v>
      </c>
      <c r="J55" s="95">
        <v>0</v>
      </c>
      <c r="K55" s="95">
        <v>0</v>
      </c>
    </row>
    <row r="56" spans="1:11" ht="22.2" customHeight="1" x14ac:dyDescent="0.25">
      <c r="A56" s="259" t="s">
        <v>147</v>
      </c>
      <c r="B56" s="259"/>
      <c r="C56" s="259"/>
      <c r="D56" s="259"/>
      <c r="E56" s="259"/>
      <c r="F56" s="259"/>
      <c r="G56" s="7">
        <v>49</v>
      </c>
      <c r="H56" s="95">
        <v>0</v>
      </c>
      <c r="I56" s="95">
        <v>0</v>
      </c>
      <c r="J56" s="95">
        <v>0</v>
      </c>
      <c r="K56" s="95">
        <v>0</v>
      </c>
    </row>
    <row r="57" spans="1:11" ht="12.75" customHeight="1" x14ac:dyDescent="0.25">
      <c r="A57" s="259" t="s">
        <v>148</v>
      </c>
      <c r="B57" s="259"/>
      <c r="C57" s="259"/>
      <c r="D57" s="259"/>
      <c r="E57" s="259"/>
      <c r="F57" s="259"/>
      <c r="G57" s="7">
        <v>50</v>
      </c>
      <c r="H57" s="95">
        <v>0</v>
      </c>
      <c r="I57" s="95">
        <v>0</v>
      </c>
      <c r="J57" s="95">
        <v>0</v>
      </c>
      <c r="K57" s="95">
        <v>0</v>
      </c>
    </row>
    <row r="58" spans="1:11" ht="24.6" customHeight="1" x14ac:dyDescent="0.25">
      <c r="A58" s="259" t="s">
        <v>149</v>
      </c>
      <c r="B58" s="259"/>
      <c r="C58" s="259"/>
      <c r="D58" s="259"/>
      <c r="E58" s="259"/>
      <c r="F58" s="259"/>
      <c r="G58" s="7">
        <v>51</v>
      </c>
      <c r="H58" s="95">
        <v>0</v>
      </c>
      <c r="I58" s="95">
        <v>0</v>
      </c>
      <c r="J58" s="95">
        <v>0</v>
      </c>
      <c r="K58" s="95">
        <v>0</v>
      </c>
    </row>
    <row r="59" spans="1:11" ht="12.75" customHeight="1" x14ac:dyDescent="0.25">
      <c r="A59" s="259" t="s">
        <v>150</v>
      </c>
      <c r="B59" s="259"/>
      <c r="C59" s="259"/>
      <c r="D59" s="259"/>
      <c r="E59" s="259"/>
      <c r="F59" s="259"/>
      <c r="G59" s="7">
        <v>52</v>
      </c>
      <c r="H59" s="95">
        <v>0</v>
      </c>
      <c r="I59" s="95">
        <v>0</v>
      </c>
      <c r="J59" s="95">
        <v>0</v>
      </c>
      <c r="K59" s="95">
        <v>0</v>
      </c>
    </row>
    <row r="60" spans="1:11" ht="12.75" customHeight="1" x14ac:dyDescent="0.25">
      <c r="A60" s="257" t="s">
        <v>352</v>
      </c>
      <c r="B60" s="257"/>
      <c r="C60" s="257"/>
      <c r="D60" s="257"/>
      <c r="E60" s="257"/>
      <c r="F60" s="257"/>
      <c r="G60" s="8">
        <v>53</v>
      </c>
      <c r="H60" s="94">
        <f>H8+H37+H56+H57</f>
        <v>111150923</v>
      </c>
      <c r="I60" s="94">
        <f t="shared" ref="I60:K60" si="0">I8+I37+I56+I57</f>
        <v>56401140</v>
      </c>
      <c r="J60" s="94">
        <f t="shared" si="0"/>
        <v>129494561.06999999</v>
      </c>
      <c r="K60" s="94">
        <f t="shared" si="0"/>
        <v>68896660.150000006</v>
      </c>
    </row>
    <row r="61" spans="1:11" ht="12.75" customHeight="1" x14ac:dyDescent="0.25">
      <c r="A61" s="257" t="s">
        <v>353</v>
      </c>
      <c r="B61" s="257"/>
      <c r="C61" s="257"/>
      <c r="D61" s="257"/>
      <c r="E61" s="257"/>
      <c r="F61" s="257"/>
      <c r="G61" s="8">
        <v>54</v>
      </c>
      <c r="H61" s="94">
        <f>H14+H48+H58+H59</f>
        <v>99638683</v>
      </c>
      <c r="I61" s="94">
        <f t="shared" ref="I61:K61" si="1">I14+I48+I58+I59</f>
        <v>51834754</v>
      </c>
      <c r="J61" s="94">
        <f t="shared" si="1"/>
        <v>115757680.39</v>
      </c>
      <c r="K61" s="94">
        <f t="shared" si="1"/>
        <v>62670087.460000001</v>
      </c>
    </row>
    <row r="62" spans="1:11" ht="12.75" customHeight="1" x14ac:dyDescent="0.25">
      <c r="A62" s="257" t="s">
        <v>354</v>
      </c>
      <c r="B62" s="257"/>
      <c r="C62" s="257"/>
      <c r="D62" s="257"/>
      <c r="E62" s="257"/>
      <c r="F62" s="257"/>
      <c r="G62" s="8">
        <v>55</v>
      </c>
      <c r="H62" s="94">
        <f>H60-H61</f>
        <v>11512240</v>
      </c>
      <c r="I62" s="94">
        <f t="shared" ref="I62:K62" si="2">I60-I61</f>
        <v>4566386</v>
      </c>
      <c r="J62" s="94">
        <f t="shared" si="2"/>
        <v>13736880.68</v>
      </c>
      <c r="K62" s="94">
        <f t="shared" si="2"/>
        <v>6226572.6900000004</v>
      </c>
    </row>
    <row r="63" spans="1:11" ht="12.75" customHeight="1" x14ac:dyDescent="0.25">
      <c r="A63" s="258" t="s">
        <v>355</v>
      </c>
      <c r="B63" s="258"/>
      <c r="C63" s="258"/>
      <c r="D63" s="258"/>
      <c r="E63" s="258"/>
      <c r="F63" s="258"/>
      <c r="G63" s="8">
        <v>56</v>
      </c>
      <c r="H63" s="94">
        <f>+IF((H60-H61)&gt;0,(H60-H61),0)</f>
        <v>11512240</v>
      </c>
      <c r="I63" s="94">
        <f t="shared" ref="I63:K63" si="3">+IF((I60-I61)&gt;0,(I60-I61),0)</f>
        <v>4566386</v>
      </c>
      <c r="J63" s="94">
        <f t="shared" si="3"/>
        <v>13736880.68</v>
      </c>
      <c r="K63" s="94">
        <f t="shared" si="3"/>
        <v>6226572.6900000004</v>
      </c>
    </row>
    <row r="64" spans="1:11" ht="12.75" customHeight="1" x14ac:dyDescent="0.25">
      <c r="A64" s="258" t="s">
        <v>356</v>
      </c>
      <c r="B64" s="258"/>
      <c r="C64" s="258"/>
      <c r="D64" s="258"/>
      <c r="E64" s="258"/>
      <c r="F64" s="258"/>
      <c r="G64" s="8">
        <v>57</v>
      </c>
      <c r="H64" s="94">
        <f>+IF((H60-H61)&lt;0,(H60-H61),0)</f>
        <v>0</v>
      </c>
      <c r="I64" s="94">
        <f t="shared" ref="I64:K64" si="4">+IF((I60-I61)&lt;0,(I60-I61),0)</f>
        <v>0</v>
      </c>
      <c r="J64" s="94">
        <f t="shared" si="4"/>
        <v>0</v>
      </c>
      <c r="K64" s="94">
        <f t="shared" si="4"/>
        <v>0</v>
      </c>
    </row>
    <row r="65" spans="1:11" ht="12.75" customHeight="1" x14ac:dyDescent="0.25">
      <c r="A65" s="259" t="s">
        <v>111</v>
      </c>
      <c r="B65" s="259"/>
      <c r="C65" s="259"/>
      <c r="D65" s="259"/>
      <c r="E65" s="259"/>
      <c r="F65" s="259"/>
      <c r="G65" s="7">
        <v>58</v>
      </c>
      <c r="H65" s="95">
        <v>2072203</v>
      </c>
      <c r="I65" s="95">
        <v>821949</v>
      </c>
      <c r="J65" s="95">
        <v>2472638.69</v>
      </c>
      <c r="K65" s="95">
        <v>1120783.25</v>
      </c>
    </row>
    <row r="66" spans="1:11" ht="12.75" customHeight="1" x14ac:dyDescent="0.25">
      <c r="A66" s="257" t="s">
        <v>357</v>
      </c>
      <c r="B66" s="257"/>
      <c r="C66" s="257"/>
      <c r="D66" s="257"/>
      <c r="E66" s="257"/>
      <c r="F66" s="257"/>
      <c r="G66" s="8">
        <v>59</v>
      </c>
      <c r="H66" s="94">
        <f>H62-H65</f>
        <v>9440037</v>
      </c>
      <c r="I66" s="94">
        <f t="shared" ref="I66:K66" si="5">I62-I65</f>
        <v>3744437</v>
      </c>
      <c r="J66" s="94">
        <f t="shared" si="5"/>
        <v>11264241.99</v>
      </c>
      <c r="K66" s="94">
        <f t="shared" si="5"/>
        <v>5105789.4400000004</v>
      </c>
    </row>
    <row r="67" spans="1:11" ht="12.75" customHeight="1" x14ac:dyDescent="0.25">
      <c r="A67" s="258" t="s">
        <v>358</v>
      </c>
      <c r="B67" s="258"/>
      <c r="C67" s="258"/>
      <c r="D67" s="258"/>
      <c r="E67" s="258"/>
      <c r="F67" s="258"/>
      <c r="G67" s="8">
        <v>60</v>
      </c>
      <c r="H67" s="94">
        <f>+IF((H62-H65)&gt;0,(H62-H65),0)</f>
        <v>9440037</v>
      </c>
      <c r="I67" s="94">
        <f t="shared" ref="I67:K67" si="6">+IF((I62-I65)&gt;0,(I62-I65),0)</f>
        <v>3744437</v>
      </c>
      <c r="J67" s="94">
        <f t="shared" si="6"/>
        <v>11264241.99</v>
      </c>
      <c r="K67" s="94">
        <f t="shared" si="6"/>
        <v>5105789.4400000004</v>
      </c>
    </row>
    <row r="68" spans="1:11" ht="12.75" customHeight="1" x14ac:dyDescent="0.25">
      <c r="A68" s="258" t="s">
        <v>359</v>
      </c>
      <c r="B68" s="258"/>
      <c r="C68" s="258"/>
      <c r="D68" s="258"/>
      <c r="E68" s="258"/>
      <c r="F68" s="258"/>
      <c r="G68" s="8">
        <v>61</v>
      </c>
      <c r="H68" s="94">
        <f>+IF((H62-H65)&lt;0,(H62-H65),0)</f>
        <v>0</v>
      </c>
      <c r="I68" s="94">
        <f t="shared" ref="I68:K68" si="7">+IF((I62-I65)&lt;0,(I62-I65),0)</f>
        <v>0</v>
      </c>
      <c r="J68" s="94">
        <f t="shared" si="7"/>
        <v>0</v>
      </c>
      <c r="K68" s="94">
        <f t="shared" si="7"/>
        <v>0</v>
      </c>
    </row>
    <row r="69" spans="1:11" x14ac:dyDescent="0.25">
      <c r="A69" s="251" t="s">
        <v>151</v>
      </c>
      <c r="B69" s="251"/>
      <c r="C69" s="251"/>
      <c r="D69" s="251"/>
      <c r="E69" s="251"/>
      <c r="F69" s="251"/>
      <c r="G69" s="252"/>
      <c r="H69" s="252"/>
      <c r="I69" s="252"/>
      <c r="J69" s="253"/>
      <c r="K69" s="253"/>
    </row>
    <row r="70" spans="1:11" ht="22.2" customHeight="1" x14ac:dyDescent="0.25">
      <c r="A70" s="257" t="s">
        <v>360</v>
      </c>
      <c r="B70" s="257"/>
      <c r="C70" s="257"/>
      <c r="D70" s="257"/>
      <c r="E70" s="257"/>
      <c r="F70" s="257"/>
      <c r="G70" s="8">
        <v>62</v>
      </c>
      <c r="H70" s="94">
        <f>H71-H72</f>
        <v>0</v>
      </c>
      <c r="I70" s="94">
        <f>I71-I72</f>
        <v>0</v>
      </c>
      <c r="J70" s="94">
        <f>J71-J72</f>
        <v>0</v>
      </c>
      <c r="K70" s="94">
        <f>K71-K72</f>
        <v>0</v>
      </c>
    </row>
    <row r="71" spans="1:11" ht="12.75" customHeight="1" x14ac:dyDescent="0.25">
      <c r="A71" s="250" t="s">
        <v>152</v>
      </c>
      <c r="B71" s="250"/>
      <c r="C71" s="250"/>
      <c r="D71" s="250"/>
      <c r="E71" s="250"/>
      <c r="F71" s="250"/>
      <c r="G71" s="7">
        <v>63</v>
      </c>
      <c r="H71" s="95">
        <v>0</v>
      </c>
      <c r="I71" s="95">
        <v>0</v>
      </c>
      <c r="J71" s="95">
        <v>0</v>
      </c>
      <c r="K71" s="95">
        <v>0</v>
      </c>
    </row>
    <row r="72" spans="1:11" ht="12.75" customHeight="1" x14ac:dyDescent="0.25">
      <c r="A72" s="250" t="s">
        <v>153</v>
      </c>
      <c r="B72" s="250"/>
      <c r="C72" s="250"/>
      <c r="D72" s="250"/>
      <c r="E72" s="250"/>
      <c r="F72" s="250"/>
      <c r="G72" s="7">
        <v>64</v>
      </c>
      <c r="H72" s="95">
        <v>0</v>
      </c>
      <c r="I72" s="95">
        <v>0</v>
      </c>
      <c r="J72" s="95">
        <v>0</v>
      </c>
      <c r="K72" s="95">
        <v>0</v>
      </c>
    </row>
    <row r="73" spans="1:11" ht="12.75" customHeight="1" x14ac:dyDescent="0.25">
      <c r="A73" s="259" t="s">
        <v>154</v>
      </c>
      <c r="B73" s="259"/>
      <c r="C73" s="259"/>
      <c r="D73" s="259"/>
      <c r="E73" s="259"/>
      <c r="F73" s="259"/>
      <c r="G73" s="7">
        <v>65</v>
      </c>
      <c r="H73" s="95">
        <v>0</v>
      </c>
      <c r="I73" s="95">
        <v>0</v>
      </c>
      <c r="J73" s="95">
        <v>0</v>
      </c>
      <c r="K73" s="95">
        <v>0</v>
      </c>
    </row>
    <row r="74" spans="1:11" ht="12.75" customHeight="1" x14ac:dyDescent="0.25">
      <c r="A74" s="258" t="s">
        <v>361</v>
      </c>
      <c r="B74" s="258"/>
      <c r="C74" s="258"/>
      <c r="D74" s="258"/>
      <c r="E74" s="258"/>
      <c r="F74" s="258"/>
      <c r="G74" s="8">
        <v>66</v>
      </c>
      <c r="H74" s="96">
        <v>0</v>
      </c>
      <c r="I74" s="96">
        <v>0</v>
      </c>
      <c r="J74" s="96">
        <v>0</v>
      </c>
      <c r="K74" s="96">
        <v>0</v>
      </c>
    </row>
    <row r="75" spans="1:11" ht="12.75" customHeight="1" x14ac:dyDescent="0.25">
      <c r="A75" s="258" t="s">
        <v>362</v>
      </c>
      <c r="B75" s="258"/>
      <c r="C75" s="258"/>
      <c r="D75" s="258"/>
      <c r="E75" s="258"/>
      <c r="F75" s="258"/>
      <c r="G75" s="8">
        <v>67</v>
      </c>
      <c r="H75" s="96">
        <v>0</v>
      </c>
      <c r="I75" s="96">
        <v>0</v>
      </c>
      <c r="J75" s="96">
        <v>0</v>
      </c>
      <c r="K75" s="96">
        <v>0</v>
      </c>
    </row>
    <row r="76" spans="1:11" x14ac:dyDescent="0.25">
      <c r="A76" s="251" t="s">
        <v>155</v>
      </c>
      <c r="B76" s="251"/>
      <c r="C76" s="251"/>
      <c r="D76" s="251"/>
      <c r="E76" s="251"/>
      <c r="F76" s="251"/>
      <c r="G76" s="252"/>
      <c r="H76" s="252"/>
      <c r="I76" s="252"/>
      <c r="J76" s="253"/>
      <c r="K76" s="253"/>
    </row>
    <row r="77" spans="1:11" ht="12.75" customHeight="1" x14ac:dyDescent="0.25">
      <c r="A77" s="257" t="s">
        <v>363</v>
      </c>
      <c r="B77" s="257"/>
      <c r="C77" s="257"/>
      <c r="D77" s="257"/>
      <c r="E77" s="257"/>
      <c r="F77" s="257"/>
      <c r="G77" s="8">
        <v>68</v>
      </c>
      <c r="H77" s="96">
        <v>0</v>
      </c>
      <c r="I77" s="96">
        <v>0</v>
      </c>
      <c r="J77" s="96">
        <v>0</v>
      </c>
      <c r="K77" s="96">
        <v>0</v>
      </c>
    </row>
    <row r="78" spans="1:11" ht="12.75" customHeight="1" x14ac:dyDescent="0.25">
      <c r="A78" s="256" t="s">
        <v>364</v>
      </c>
      <c r="B78" s="256"/>
      <c r="C78" s="256"/>
      <c r="D78" s="256"/>
      <c r="E78" s="256"/>
      <c r="F78" s="256"/>
      <c r="G78" s="20">
        <v>69</v>
      </c>
      <c r="H78" s="97">
        <v>0</v>
      </c>
      <c r="I78" s="97">
        <v>0</v>
      </c>
      <c r="J78" s="97">
        <v>0</v>
      </c>
      <c r="K78" s="97">
        <v>0</v>
      </c>
    </row>
    <row r="79" spans="1:11" ht="12.75" customHeight="1" x14ac:dyDescent="0.25">
      <c r="A79" s="256" t="s">
        <v>365</v>
      </c>
      <c r="B79" s="256"/>
      <c r="C79" s="256"/>
      <c r="D79" s="256"/>
      <c r="E79" s="256"/>
      <c r="F79" s="256"/>
      <c r="G79" s="20">
        <v>70</v>
      </c>
      <c r="H79" s="97">
        <v>0</v>
      </c>
      <c r="I79" s="97">
        <v>0</v>
      </c>
      <c r="J79" s="97">
        <v>0</v>
      </c>
      <c r="K79" s="97">
        <v>0</v>
      </c>
    </row>
    <row r="80" spans="1:11" ht="12.75" customHeight="1" x14ac:dyDescent="0.25">
      <c r="A80" s="257" t="s">
        <v>366</v>
      </c>
      <c r="B80" s="257"/>
      <c r="C80" s="257"/>
      <c r="D80" s="257"/>
      <c r="E80" s="257"/>
      <c r="F80" s="257"/>
      <c r="G80" s="8">
        <v>71</v>
      </c>
      <c r="H80" s="96">
        <v>0</v>
      </c>
      <c r="I80" s="96">
        <v>0</v>
      </c>
      <c r="J80" s="96">
        <v>0</v>
      </c>
      <c r="K80" s="96">
        <v>0</v>
      </c>
    </row>
    <row r="81" spans="1:11" ht="12.75" customHeight="1" x14ac:dyDescent="0.25">
      <c r="A81" s="257" t="s">
        <v>367</v>
      </c>
      <c r="B81" s="257"/>
      <c r="C81" s="257"/>
      <c r="D81" s="257"/>
      <c r="E81" s="257"/>
      <c r="F81" s="257"/>
      <c r="G81" s="8">
        <v>72</v>
      </c>
      <c r="H81" s="96">
        <v>0</v>
      </c>
      <c r="I81" s="96">
        <v>0</v>
      </c>
      <c r="J81" s="96">
        <v>0</v>
      </c>
      <c r="K81" s="96">
        <v>0</v>
      </c>
    </row>
    <row r="82" spans="1:11" ht="12.75" customHeight="1" x14ac:dyDescent="0.25">
      <c r="A82" s="258" t="s">
        <v>368</v>
      </c>
      <c r="B82" s="258"/>
      <c r="C82" s="258"/>
      <c r="D82" s="258"/>
      <c r="E82" s="258"/>
      <c r="F82" s="258"/>
      <c r="G82" s="8">
        <v>73</v>
      </c>
      <c r="H82" s="96">
        <v>0</v>
      </c>
      <c r="I82" s="96">
        <v>0</v>
      </c>
      <c r="J82" s="96">
        <v>0</v>
      </c>
      <c r="K82" s="96">
        <v>0</v>
      </c>
    </row>
    <row r="83" spans="1:11" ht="12.75" customHeight="1" x14ac:dyDescent="0.25">
      <c r="A83" s="258" t="s">
        <v>369</v>
      </c>
      <c r="B83" s="258"/>
      <c r="C83" s="258"/>
      <c r="D83" s="258"/>
      <c r="E83" s="258"/>
      <c r="F83" s="258"/>
      <c r="G83" s="8">
        <v>74</v>
      </c>
      <c r="H83" s="96">
        <v>0</v>
      </c>
      <c r="I83" s="96">
        <v>0</v>
      </c>
      <c r="J83" s="96">
        <v>0</v>
      </c>
      <c r="K83" s="96">
        <v>0</v>
      </c>
    </row>
    <row r="84" spans="1:11" x14ac:dyDescent="0.25">
      <c r="A84" s="251" t="s">
        <v>112</v>
      </c>
      <c r="B84" s="251"/>
      <c r="C84" s="251"/>
      <c r="D84" s="251"/>
      <c r="E84" s="251"/>
      <c r="F84" s="251"/>
      <c r="G84" s="252"/>
      <c r="H84" s="252"/>
      <c r="I84" s="252"/>
      <c r="J84" s="253"/>
      <c r="K84" s="253"/>
    </row>
    <row r="85" spans="1:11" ht="12.75" customHeight="1" x14ac:dyDescent="0.25">
      <c r="A85" s="246" t="s">
        <v>370</v>
      </c>
      <c r="B85" s="246"/>
      <c r="C85" s="246"/>
      <c r="D85" s="246"/>
      <c r="E85" s="246"/>
      <c r="F85" s="246"/>
      <c r="G85" s="8">
        <v>75</v>
      </c>
      <c r="H85" s="98">
        <f>H86+H87</f>
        <v>0</v>
      </c>
      <c r="I85" s="98">
        <f>I86+I87</f>
        <v>0</v>
      </c>
      <c r="J85" s="98">
        <f>J86+J87</f>
        <v>0</v>
      </c>
      <c r="K85" s="98">
        <f>K86+K87</f>
        <v>0</v>
      </c>
    </row>
    <row r="86" spans="1:11" ht="12.75" customHeight="1" x14ac:dyDescent="0.25">
      <c r="A86" s="247" t="s">
        <v>156</v>
      </c>
      <c r="B86" s="247"/>
      <c r="C86" s="247"/>
      <c r="D86" s="247"/>
      <c r="E86" s="247"/>
      <c r="F86" s="247"/>
      <c r="G86" s="7">
        <v>76</v>
      </c>
      <c r="H86" s="99">
        <v>0</v>
      </c>
      <c r="I86" s="99">
        <v>0</v>
      </c>
      <c r="J86" s="99">
        <v>0</v>
      </c>
      <c r="K86" s="99">
        <v>0</v>
      </c>
    </row>
    <row r="87" spans="1:11" ht="12.75" customHeight="1" x14ac:dyDescent="0.25">
      <c r="A87" s="247" t="s">
        <v>157</v>
      </c>
      <c r="B87" s="247"/>
      <c r="C87" s="247"/>
      <c r="D87" s="247"/>
      <c r="E87" s="247"/>
      <c r="F87" s="247"/>
      <c r="G87" s="7">
        <v>77</v>
      </c>
      <c r="H87" s="99">
        <v>0</v>
      </c>
      <c r="I87" s="99">
        <v>0</v>
      </c>
      <c r="J87" s="99">
        <v>0</v>
      </c>
      <c r="K87" s="99">
        <v>0</v>
      </c>
    </row>
    <row r="88" spans="1:11" x14ac:dyDescent="0.25">
      <c r="A88" s="254" t="s">
        <v>114</v>
      </c>
      <c r="B88" s="254"/>
      <c r="C88" s="254"/>
      <c r="D88" s="254"/>
      <c r="E88" s="254"/>
      <c r="F88" s="254"/>
      <c r="G88" s="255"/>
      <c r="H88" s="255"/>
      <c r="I88" s="255"/>
      <c r="J88" s="253"/>
      <c r="K88" s="253"/>
    </row>
    <row r="89" spans="1:11" ht="12.75" customHeight="1" x14ac:dyDescent="0.25">
      <c r="A89" s="227" t="s">
        <v>158</v>
      </c>
      <c r="B89" s="227"/>
      <c r="C89" s="227"/>
      <c r="D89" s="227"/>
      <c r="E89" s="227"/>
      <c r="F89" s="227"/>
      <c r="G89" s="7">
        <v>78</v>
      </c>
      <c r="H89" s="99">
        <v>9440037</v>
      </c>
      <c r="I89" s="99">
        <v>3744437</v>
      </c>
      <c r="J89" s="99">
        <v>11264241.99</v>
      </c>
      <c r="K89" s="99">
        <v>5105789.4400000004</v>
      </c>
    </row>
    <row r="90" spans="1:11" ht="24" customHeight="1" x14ac:dyDescent="0.25">
      <c r="A90" s="228" t="s">
        <v>417</v>
      </c>
      <c r="B90" s="228"/>
      <c r="C90" s="228"/>
      <c r="D90" s="228"/>
      <c r="E90" s="228"/>
      <c r="F90" s="228"/>
      <c r="G90" s="8">
        <v>79</v>
      </c>
      <c r="H90" s="100">
        <f>H91+H98</f>
        <v>0</v>
      </c>
      <c r="I90" s="100">
        <f>I91+I98</f>
        <v>0</v>
      </c>
      <c r="J90" s="100">
        <f t="shared" ref="J90:K90" si="8">J91+J98</f>
        <v>0</v>
      </c>
      <c r="K90" s="100">
        <f t="shared" si="8"/>
        <v>0</v>
      </c>
    </row>
    <row r="91" spans="1:11" ht="24" customHeight="1" x14ac:dyDescent="0.25">
      <c r="A91" s="248" t="s">
        <v>422</v>
      </c>
      <c r="B91" s="248"/>
      <c r="C91" s="248"/>
      <c r="D91" s="248"/>
      <c r="E91" s="248"/>
      <c r="F91" s="248"/>
      <c r="G91" s="8">
        <v>80</v>
      </c>
      <c r="H91" s="100">
        <f>SUM(H92:H96)</f>
        <v>0</v>
      </c>
      <c r="I91" s="100">
        <f>SUM(I92:I96)</f>
        <v>0</v>
      </c>
      <c r="J91" s="100">
        <f>SUM(J92:J96)</f>
        <v>0</v>
      </c>
      <c r="K91" s="100">
        <f>SUM(K92:K96)</f>
        <v>0</v>
      </c>
    </row>
    <row r="92" spans="1:11" ht="25.5" customHeight="1" x14ac:dyDescent="0.25">
      <c r="A92" s="250" t="s">
        <v>371</v>
      </c>
      <c r="B92" s="250"/>
      <c r="C92" s="250"/>
      <c r="D92" s="250"/>
      <c r="E92" s="250"/>
      <c r="F92" s="250"/>
      <c r="G92" s="7">
        <v>81</v>
      </c>
      <c r="H92" s="99">
        <v>0</v>
      </c>
      <c r="I92" s="99">
        <v>0</v>
      </c>
      <c r="J92" s="99">
        <v>0</v>
      </c>
      <c r="K92" s="99">
        <v>0</v>
      </c>
    </row>
    <row r="93" spans="1:11" ht="38.25" customHeight="1" x14ac:dyDescent="0.25">
      <c r="A93" s="250" t="s">
        <v>372</v>
      </c>
      <c r="B93" s="250"/>
      <c r="C93" s="250"/>
      <c r="D93" s="250"/>
      <c r="E93" s="250"/>
      <c r="F93" s="250"/>
      <c r="G93" s="7">
        <v>82</v>
      </c>
      <c r="H93" s="99">
        <v>0</v>
      </c>
      <c r="I93" s="99">
        <v>0</v>
      </c>
      <c r="J93" s="99">
        <v>0</v>
      </c>
      <c r="K93" s="99">
        <v>0</v>
      </c>
    </row>
    <row r="94" spans="1:11" ht="38.25" customHeight="1" x14ac:dyDescent="0.25">
      <c r="A94" s="250" t="s">
        <v>373</v>
      </c>
      <c r="B94" s="250"/>
      <c r="C94" s="250"/>
      <c r="D94" s="250"/>
      <c r="E94" s="250"/>
      <c r="F94" s="250"/>
      <c r="G94" s="7">
        <v>83</v>
      </c>
      <c r="H94" s="99">
        <v>0</v>
      </c>
      <c r="I94" s="99">
        <v>0</v>
      </c>
      <c r="J94" s="99">
        <v>0</v>
      </c>
      <c r="K94" s="99">
        <v>0</v>
      </c>
    </row>
    <row r="95" spans="1:11" x14ac:dyDescent="0.25">
      <c r="A95" s="250" t="s">
        <v>374</v>
      </c>
      <c r="B95" s="250"/>
      <c r="C95" s="250"/>
      <c r="D95" s="250"/>
      <c r="E95" s="250"/>
      <c r="F95" s="250"/>
      <c r="G95" s="7">
        <v>84</v>
      </c>
      <c r="H95" s="99">
        <v>0</v>
      </c>
      <c r="I95" s="99">
        <v>0</v>
      </c>
      <c r="J95" s="99">
        <v>0</v>
      </c>
      <c r="K95" s="99">
        <v>0</v>
      </c>
    </row>
    <row r="96" spans="1:11" x14ac:dyDescent="0.25">
      <c r="A96" s="250" t="s">
        <v>375</v>
      </c>
      <c r="B96" s="250"/>
      <c r="C96" s="250"/>
      <c r="D96" s="250"/>
      <c r="E96" s="250"/>
      <c r="F96" s="250"/>
      <c r="G96" s="7">
        <v>85</v>
      </c>
      <c r="H96" s="99">
        <v>0</v>
      </c>
      <c r="I96" s="99">
        <v>0</v>
      </c>
      <c r="J96" s="99">
        <v>0</v>
      </c>
      <c r="K96" s="99">
        <v>0</v>
      </c>
    </row>
    <row r="97" spans="1:11" ht="26.25" customHeight="1" x14ac:dyDescent="0.25">
      <c r="A97" s="250" t="s">
        <v>376</v>
      </c>
      <c r="B97" s="250"/>
      <c r="C97" s="250"/>
      <c r="D97" s="250"/>
      <c r="E97" s="250"/>
      <c r="F97" s="250"/>
      <c r="G97" s="7">
        <v>86</v>
      </c>
      <c r="H97" s="99">
        <v>0</v>
      </c>
      <c r="I97" s="99">
        <v>0</v>
      </c>
      <c r="J97" s="99">
        <v>0</v>
      </c>
      <c r="K97" s="99">
        <v>0</v>
      </c>
    </row>
    <row r="98" spans="1:11" ht="25.5" customHeight="1" x14ac:dyDescent="0.25">
      <c r="A98" s="248" t="s">
        <v>446</v>
      </c>
      <c r="B98" s="248"/>
      <c r="C98" s="248"/>
      <c r="D98" s="248"/>
      <c r="E98" s="248"/>
      <c r="F98" s="248"/>
      <c r="G98" s="8">
        <v>87</v>
      </c>
      <c r="H98" s="100">
        <f>SUM(H99:H107)</f>
        <v>0</v>
      </c>
      <c r="I98" s="100">
        <f>SUM(I99:I107)</f>
        <v>0</v>
      </c>
      <c r="J98" s="100">
        <f>SUM(J99:J107)</f>
        <v>0</v>
      </c>
      <c r="K98" s="100">
        <f>SUM(K99:K107)</f>
        <v>0</v>
      </c>
    </row>
    <row r="99" spans="1:11" x14ac:dyDescent="0.25">
      <c r="A99" s="249" t="s">
        <v>159</v>
      </c>
      <c r="B99" s="249"/>
      <c r="C99" s="249"/>
      <c r="D99" s="249"/>
      <c r="E99" s="249"/>
      <c r="F99" s="249"/>
      <c r="G99" s="7">
        <v>88</v>
      </c>
      <c r="H99" s="99">
        <v>0</v>
      </c>
      <c r="I99" s="99">
        <v>0</v>
      </c>
      <c r="J99" s="99">
        <v>0</v>
      </c>
      <c r="K99" s="99">
        <v>0</v>
      </c>
    </row>
    <row r="100" spans="1:11" x14ac:dyDescent="0.25">
      <c r="A100" s="249" t="s">
        <v>440</v>
      </c>
      <c r="B100" s="249"/>
      <c r="C100" s="249"/>
      <c r="D100" s="249"/>
      <c r="E100" s="249"/>
      <c r="F100" s="249"/>
      <c r="G100" s="7">
        <v>89</v>
      </c>
      <c r="H100" s="99">
        <v>0</v>
      </c>
      <c r="I100" s="99">
        <v>0</v>
      </c>
      <c r="J100" s="99">
        <v>0</v>
      </c>
      <c r="K100" s="99">
        <v>0</v>
      </c>
    </row>
    <row r="101" spans="1:11" ht="36" customHeight="1" x14ac:dyDescent="0.25">
      <c r="A101" s="250" t="s">
        <v>441</v>
      </c>
      <c r="B101" s="250"/>
      <c r="C101" s="250"/>
      <c r="D101" s="250"/>
      <c r="E101" s="250"/>
      <c r="F101" s="250"/>
      <c r="G101" s="7">
        <v>90</v>
      </c>
      <c r="H101" s="99">
        <v>0</v>
      </c>
      <c r="I101" s="99">
        <v>0</v>
      </c>
      <c r="J101" s="99">
        <v>0</v>
      </c>
      <c r="K101" s="99">
        <v>0</v>
      </c>
    </row>
    <row r="102" spans="1:11" ht="22.2" customHeight="1" x14ac:dyDescent="0.25">
      <c r="A102" s="249" t="s">
        <v>160</v>
      </c>
      <c r="B102" s="249"/>
      <c r="C102" s="249"/>
      <c r="D102" s="249"/>
      <c r="E102" s="249"/>
      <c r="F102" s="249"/>
      <c r="G102" s="7">
        <v>91</v>
      </c>
      <c r="H102" s="99">
        <v>0</v>
      </c>
      <c r="I102" s="99">
        <v>0</v>
      </c>
      <c r="J102" s="99">
        <v>0</v>
      </c>
      <c r="K102" s="99">
        <v>0</v>
      </c>
    </row>
    <row r="103" spans="1:11" ht="22.2" customHeight="1" x14ac:dyDescent="0.25">
      <c r="A103" s="249" t="s">
        <v>161</v>
      </c>
      <c r="B103" s="249"/>
      <c r="C103" s="249"/>
      <c r="D103" s="249"/>
      <c r="E103" s="249"/>
      <c r="F103" s="249"/>
      <c r="G103" s="7">
        <v>92</v>
      </c>
      <c r="H103" s="99">
        <v>0</v>
      </c>
      <c r="I103" s="99">
        <v>0</v>
      </c>
      <c r="J103" s="99">
        <v>0</v>
      </c>
      <c r="K103" s="99">
        <v>0</v>
      </c>
    </row>
    <row r="104" spans="1:11" ht="22.2" customHeight="1" x14ac:dyDescent="0.25">
      <c r="A104" s="249" t="s">
        <v>162</v>
      </c>
      <c r="B104" s="249"/>
      <c r="C104" s="249"/>
      <c r="D104" s="249"/>
      <c r="E104" s="249"/>
      <c r="F104" s="249"/>
      <c r="G104" s="7">
        <v>93</v>
      </c>
      <c r="H104" s="99">
        <v>0</v>
      </c>
      <c r="I104" s="99">
        <v>0</v>
      </c>
      <c r="J104" s="99">
        <v>0</v>
      </c>
      <c r="K104" s="99">
        <v>0</v>
      </c>
    </row>
    <row r="105" spans="1:11" ht="12.75" customHeight="1" x14ac:dyDescent="0.25">
      <c r="A105" s="250" t="s">
        <v>442</v>
      </c>
      <c r="B105" s="250"/>
      <c r="C105" s="250"/>
      <c r="D105" s="250"/>
      <c r="E105" s="250"/>
      <c r="F105" s="250"/>
      <c r="G105" s="7">
        <v>94</v>
      </c>
      <c r="H105" s="99">
        <v>0</v>
      </c>
      <c r="I105" s="99">
        <v>0</v>
      </c>
      <c r="J105" s="99">
        <v>0</v>
      </c>
      <c r="K105" s="99">
        <v>0</v>
      </c>
    </row>
    <row r="106" spans="1:11" ht="26.25" customHeight="1" x14ac:dyDescent="0.25">
      <c r="A106" s="250" t="s">
        <v>443</v>
      </c>
      <c r="B106" s="250"/>
      <c r="C106" s="250"/>
      <c r="D106" s="250"/>
      <c r="E106" s="250"/>
      <c r="F106" s="250"/>
      <c r="G106" s="7">
        <v>95</v>
      </c>
      <c r="H106" s="99">
        <v>0</v>
      </c>
      <c r="I106" s="99">
        <v>0</v>
      </c>
      <c r="J106" s="99">
        <v>0</v>
      </c>
      <c r="K106" s="99">
        <v>0</v>
      </c>
    </row>
    <row r="107" spans="1:11" x14ac:dyDescent="0.25">
      <c r="A107" s="250" t="s">
        <v>444</v>
      </c>
      <c r="B107" s="250"/>
      <c r="C107" s="250"/>
      <c r="D107" s="250"/>
      <c r="E107" s="250"/>
      <c r="F107" s="250"/>
      <c r="G107" s="7">
        <v>96</v>
      </c>
      <c r="H107" s="99">
        <v>0</v>
      </c>
      <c r="I107" s="99">
        <v>0</v>
      </c>
      <c r="J107" s="99">
        <v>0</v>
      </c>
      <c r="K107" s="99">
        <v>0</v>
      </c>
    </row>
    <row r="108" spans="1:11" ht="24.75" customHeight="1" x14ac:dyDescent="0.25">
      <c r="A108" s="250" t="s">
        <v>445</v>
      </c>
      <c r="B108" s="250"/>
      <c r="C108" s="250"/>
      <c r="D108" s="250"/>
      <c r="E108" s="250"/>
      <c r="F108" s="250"/>
      <c r="G108" s="7">
        <v>97</v>
      </c>
      <c r="H108" s="99">
        <v>0</v>
      </c>
      <c r="I108" s="99">
        <v>0</v>
      </c>
      <c r="J108" s="99">
        <v>0</v>
      </c>
      <c r="K108" s="99">
        <v>0</v>
      </c>
    </row>
    <row r="109" spans="1:11" ht="22.95" customHeight="1" x14ac:dyDescent="0.25">
      <c r="A109" s="228" t="s">
        <v>447</v>
      </c>
      <c r="B109" s="228"/>
      <c r="C109" s="228"/>
      <c r="D109" s="228"/>
      <c r="E109" s="228"/>
      <c r="F109" s="228"/>
      <c r="G109" s="8">
        <v>98</v>
      </c>
      <c r="H109" s="100">
        <f>H91+H98-H108-H97</f>
        <v>0</v>
      </c>
      <c r="I109" s="100">
        <f>I91+I98-I108-I97</f>
        <v>0</v>
      </c>
      <c r="J109" s="100">
        <f>J91+J98-J108-J97</f>
        <v>0</v>
      </c>
      <c r="K109" s="100">
        <f>K91+K98-K108-K97</f>
        <v>0</v>
      </c>
    </row>
    <row r="110" spans="1:11" ht="28.2" customHeight="1" x14ac:dyDescent="0.25">
      <c r="A110" s="228" t="s">
        <v>448</v>
      </c>
      <c r="B110" s="228"/>
      <c r="C110" s="228"/>
      <c r="D110" s="228"/>
      <c r="E110" s="228"/>
      <c r="F110" s="228"/>
      <c r="G110" s="8">
        <v>99</v>
      </c>
      <c r="H110" s="98">
        <f>H89+H109</f>
        <v>9440037</v>
      </c>
      <c r="I110" s="98">
        <f t="shared" ref="I110:K110" si="9">I89+I109</f>
        <v>3744437</v>
      </c>
      <c r="J110" s="98">
        <f t="shared" si="9"/>
        <v>11264241.99</v>
      </c>
      <c r="K110" s="98">
        <f t="shared" si="9"/>
        <v>5105789.4400000004</v>
      </c>
    </row>
    <row r="111" spans="1:11" x14ac:dyDescent="0.25">
      <c r="A111" s="251" t="s">
        <v>163</v>
      </c>
      <c r="B111" s="251"/>
      <c r="C111" s="251"/>
      <c r="D111" s="251"/>
      <c r="E111" s="251"/>
      <c r="F111" s="251"/>
      <c r="G111" s="252"/>
      <c r="H111" s="252"/>
      <c r="I111" s="252"/>
      <c r="J111" s="253"/>
      <c r="K111" s="253"/>
    </row>
    <row r="112" spans="1:11" ht="26.4" customHeight="1" x14ac:dyDescent="0.25">
      <c r="A112" s="246" t="s">
        <v>377</v>
      </c>
      <c r="B112" s="246"/>
      <c r="C112" s="246"/>
      <c r="D112" s="246"/>
      <c r="E112" s="246"/>
      <c r="F112" s="246"/>
      <c r="G112" s="8">
        <v>100</v>
      </c>
      <c r="H112" s="98">
        <f>H113+H114</f>
        <v>9440037</v>
      </c>
      <c r="I112" s="98">
        <f>I113+I114</f>
        <v>3744437</v>
      </c>
      <c r="J112" s="98">
        <f>J113+J114</f>
        <v>11264241.99</v>
      </c>
      <c r="K112" s="98">
        <f>K113+K114</f>
        <v>5105789.4400000004</v>
      </c>
    </row>
    <row r="113" spans="1:11" ht="12.75" customHeight="1" x14ac:dyDescent="0.25">
      <c r="A113" s="247" t="s">
        <v>113</v>
      </c>
      <c r="B113" s="247"/>
      <c r="C113" s="247"/>
      <c r="D113" s="247"/>
      <c r="E113" s="247"/>
      <c r="F113" s="247"/>
      <c r="G113" s="7">
        <v>101</v>
      </c>
      <c r="H113" s="99">
        <v>9440037</v>
      </c>
      <c r="I113" s="99">
        <v>3744437</v>
      </c>
      <c r="J113" s="99">
        <v>11264241.99</v>
      </c>
      <c r="K113" s="99">
        <v>5105789.4400000004</v>
      </c>
    </row>
    <row r="114" spans="1:11" ht="12.75" customHeight="1" x14ac:dyDescent="0.25">
      <c r="A114" s="247" t="s">
        <v>164</v>
      </c>
      <c r="B114" s="247"/>
      <c r="C114" s="247"/>
      <c r="D114" s="247"/>
      <c r="E114" s="247"/>
      <c r="F114" s="247"/>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3" orientation="portrait" r:id="rId1"/>
  <headerFooter alignWithMargins="0">
    <oddHeader>&amp;L&amp;"Arial"&amp;10&amp;K000000 Confidentiality Class: Open&amp;1#_x000D_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I65" sqref="I65"/>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82" t="s">
        <v>165</v>
      </c>
      <c r="B1" s="283"/>
      <c r="C1" s="283"/>
      <c r="D1" s="283"/>
      <c r="E1" s="283"/>
      <c r="F1" s="283"/>
      <c r="G1" s="283"/>
      <c r="H1" s="283"/>
      <c r="I1" s="283"/>
    </row>
    <row r="2" spans="1:9" x14ac:dyDescent="0.25">
      <c r="A2" s="284" t="s">
        <v>541</v>
      </c>
      <c r="B2" s="236"/>
      <c r="C2" s="236"/>
      <c r="D2" s="236"/>
      <c r="E2" s="236"/>
      <c r="F2" s="236"/>
      <c r="G2" s="236"/>
      <c r="H2" s="236"/>
      <c r="I2" s="236"/>
    </row>
    <row r="3" spans="1:9" x14ac:dyDescent="0.25">
      <c r="A3" s="286" t="s">
        <v>438</v>
      </c>
      <c r="B3" s="287"/>
      <c r="C3" s="287"/>
      <c r="D3" s="287"/>
      <c r="E3" s="287"/>
      <c r="F3" s="287"/>
      <c r="G3" s="287"/>
      <c r="H3" s="287"/>
      <c r="I3" s="287"/>
    </row>
    <row r="4" spans="1:9" x14ac:dyDescent="0.25">
      <c r="A4" s="285" t="s">
        <v>461</v>
      </c>
      <c r="B4" s="239"/>
      <c r="C4" s="239"/>
      <c r="D4" s="239"/>
      <c r="E4" s="239"/>
      <c r="F4" s="239"/>
      <c r="G4" s="239"/>
      <c r="H4" s="239"/>
      <c r="I4" s="240"/>
    </row>
    <row r="5" spans="1:9" ht="22.2" x14ac:dyDescent="0.25">
      <c r="A5" s="288" t="s">
        <v>2</v>
      </c>
      <c r="B5" s="244"/>
      <c r="C5" s="244"/>
      <c r="D5" s="244"/>
      <c r="E5" s="244"/>
      <c r="F5" s="244"/>
      <c r="G5" s="28" t="s">
        <v>103</v>
      </c>
      <c r="H5" s="29" t="s">
        <v>299</v>
      </c>
      <c r="I5" s="29" t="s">
        <v>278</v>
      </c>
    </row>
    <row r="6" spans="1:9" x14ac:dyDescent="0.25">
      <c r="A6" s="289">
        <v>1</v>
      </c>
      <c r="B6" s="244"/>
      <c r="C6" s="244"/>
      <c r="D6" s="244"/>
      <c r="E6" s="244"/>
      <c r="F6" s="244"/>
      <c r="G6" s="30">
        <v>2</v>
      </c>
      <c r="H6" s="29" t="s">
        <v>166</v>
      </c>
      <c r="I6" s="29" t="s">
        <v>167</v>
      </c>
    </row>
    <row r="7" spans="1:9" x14ac:dyDescent="0.25">
      <c r="A7" s="279" t="s">
        <v>168</v>
      </c>
      <c r="B7" s="279"/>
      <c r="C7" s="279"/>
      <c r="D7" s="279"/>
      <c r="E7" s="279"/>
      <c r="F7" s="279"/>
      <c r="G7" s="279"/>
      <c r="H7" s="279"/>
      <c r="I7" s="279"/>
    </row>
    <row r="8" spans="1:9" ht="12.75" customHeight="1" x14ac:dyDescent="0.25">
      <c r="A8" s="226" t="s">
        <v>169</v>
      </c>
      <c r="B8" s="226"/>
      <c r="C8" s="226"/>
      <c r="D8" s="226"/>
      <c r="E8" s="226"/>
      <c r="F8" s="226"/>
      <c r="G8" s="31">
        <v>1</v>
      </c>
      <c r="H8" s="101">
        <v>11512240</v>
      </c>
      <c r="I8" s="101">
        <v>13736880.68</v>
      </c>
    </row>
    <row r="9" spans="1:9" ht="12.75" customHeight="1" x14ac:dyDescent="0.25">
      <c r="A9" s="281" t="s">
        <v>170</v>
      </c>
      <c r="B9" s="281"/>
      <c r="C9" s="281"/>
      <c r="D9" s="281"/>
      <c r="E9" s="281"/>
      <c r="F9" s="281"/>
      <c r="G9" s="32">
        <v>2</v>
      </c>
      <c r="H9" s="102">
        <f>H10+H11+H12+H13+H14+H15+H16+H17</f>
        <v>2549428</v>
      </c>
      <c r="I9" s="102">
        <f>I10+I11+I12+I13+I14+I15+I16+I17</f>
        <v>3173445.35</v>
      </c>
    </row>
    <row r="10" spans="1:9" ht="12.75" customHeight="1" x14ac:dyDescent="0.25">
      <c r="A10" s="260" t="s">
        <v>171</v>
      </c>
      <c r="B10" s="260"/>
      <c r="C10" s="260"/>
      <c r="D10" s="260"/>
      <c r="E10" s="260"/>
      <c r="F10" s="260"/>
      <c r="G10" s="31">
        <v>3</v>
      </c>
      <c r="H10" s="101">
        <v>2513016</v>
      </c>
      <c r="I10" s="101">
        <v>2522439.5699999998</v>
      </c>
    </row>
    <row r="11" spans="1:9" ht="22.2" customHeight="1" x14ac:dyDescent="0.25">
      <c r="A11" s="260" t="s">
        <v>172</v>
      </c>
      <c r="B11" s="260"/>
      <c r="C11" s="260"/>
      <c r="D11" s="260"/>
      <c r="E11" s="260"/>
      <c r="F11" s="260"/>
      <c r="G11" s="31">
        <v>4</v>
      </c>
      <c r="H11" s="101">
        <v>-124962</v>
      </c>
      <c r="I11" s="101">
        <v>392.46</v>
      </c>
    </row>
    <row r="12" spans="1:9" ht="23.4" customHeight="1" x14ac:dyDescent="0.25">
      <c r="A12" s="260" t="s">
        <v>173</v>
      </c>
      <c r="B12" s="260"/>
      <c r="C12" s="260"/>
      <c r="D12" s="260"/>
      <c r="E12" s="260"/>
      <c r="F12" s="260"/>
      <c r="G12" s="31">
        <v>5</v>
      </c>
      <c r="H12" s="101">
        <v>-33726</v>
      </c>
      <c r="I12" s="101">
        <v>-32284.71</v>
      </c>
    </row>
    <row r="13" spans="1:9" ht="12.75" customHeight="1" x14ac:dyDescent="0.25">
      <c r="A13" s="260" t="s">
        <v>174</v>
      </c>
      <c r="B13" s="260"/>
      <c r="C13" s="260"/>
      <c r="D13" s="260"/>
      <c r="E13" s="260"/>
      <c r="F13" s="260"/>
      <c r="G13" s="31">
        <v>6</v>
      </c>
      <c r="H13" s="101">
        <v>-524007</v>
      </c>
      <c r="I13" s="101">
        <v>-334998.75</v>
      </c>
    </row>
    <row r="14" spans="1:9" ht="12.75" customHeight="1" x14ac:dyDescent="0.25">
      <c r="A14" s="260" t="s">
        <v>175</v>
      </c>
      <c r="B14" s="260"/>
      <c r="C14" s="260"/>
      <c r="D14" s="260"/>
      <c r="E14" s="260"/>
      <c r="F14" s="260"/>
      <c r="G14" s="31">
        <v>7</v>
      </c>
      <c r="H14" s="101">
        <v>239498</v>
      </c>
      <c r="I14" s="101">
        <v>291331.88</v>
      </c>
    </row>
    <row r="15" spans="1:9" ht="12.75" customHeight="1" x14ac:dyDescent="0.25">
      <c r="A15" s="260" t="s">
        <v>176</v>
      </c>
      <c r="B15" s="260"/>
      <c r="C15" s="260"/>
      <c r="D15" s="260"/>
      <c r="E15" s="260"/>
      <c r="F15" s="260"/>
      <c r="G15" s="31">
        <v>8</v>
      </c>
      <c r="H15" s="101">
        <v>0</v>
      </c>
      <c r="I15" s="101">
        <v>0</v>
      </c>
    </row>
    <row r="16" spans="1:9" ht="12.75" customHeight="1" x14ac:dyDescent="0.25">
      <c r="A16" s="260" t="s">
        <v>177</v>
      </c>
      <c r="B16" s="260"/>
      <c r="C16" s="260"/>
      <c r="D16" s="260"/>
      <c r="E16" s="260"/>
      <c r="F16" s="260"/>
      <c r="G16" s="31">
        <v>9</v>
      </c>
      <c r="H16" s="101">
        <v>125430</v>
      </c>
      <c r="I16" s="101">
        <v>18648.59</v>
      </c>
    </row>
    <row r="17" spans="1:9" ht="25.2" customHeight="1" x14ac:dyDescent="0.25">
      <c r="A17" s="260" t="s">
        <v>178</v>
      </c>
      <c r="B17" s="260"/>
      <c r="C17" s="260"/>
      <c r="D17" s="260"/>
      <c r="E17" s="260"/>
      <c r="F17" s="260"/>
      <c r="G17" s="31">
        <v>10</v>
      </c>
      <c r="H17" s="101">
        <v>354179</v>
      </c>
      <c r="I17" s="101">
        <v>707916.31</v>
      </c>
    </row>
    <row r="18" spans="1:9" ht="28.2" customHeight="1" x14ac:dyDescent="0.25">
      <c r="A18" s="277" t="s">
        <v>304</v>
      </c>
      <c r="B18" s="277"/>
      <c r="C18" s="277"/>
      <c r="D18" s="277"/>
      <c r="E18" s="277"/>
      <c r="F18" s="277"/>
      <c r="G18" s="32">
        <v>11</v>
      </c>
      <c r="H18" s="102">
        <f>H8+H9</f>
        <v>14061668</v>
      </c>
      <c r="I18" s="102">
        <f>I8+I9</f>
        <v>16910326.030000001</v>
      </c>
    </row>
    <row r="19" spans="1:9" ht="12.75" customHeight="1" x14ac:dyDescent="0.25">
      <c r="A19" s="281" t="s">
        <v>179</v>
      </c>
      <c r="B19" s="281"/>
      <c r="C19" s="281"/>
      <c r="D19" s="281"/>
      <c r="E19" s="281"/>
      <c r="F19" s="281"/>
      <c r="G19" s="32">
        <v>12</v>
      </c>
      <c r="H19" s="102">
        <f>H20+H21+H22+H23</f>
        <v>-8010072</v>
      </c>
      <c r="I19" s="102">
        <f>I20+I21+I22+I23</f>
        <v>-3300722.43</v>
      </c>
    </row>
    <row r="20" spans="1:9" ht="12.75" customHeight="1" x14ac:dyDescent="0.25">
      <c r="A20" s="260" t="s">
        <v>180</v>
      </c>
      <c r="B20" s="260"/>
      <c r="C20" s="260"/>
      <c r="D20" s="260"/>
      <c r="E20" s="260"/>
      <c r="F20" s="260"/>
      <c r="G20" s="31">
        <v>13</v>
      </c>
      <c r="H20" s="101">
        <v>-1855799</v>
      </c>
      <c r="I20" s="101">
        <v>22907.72</v>
      </c>
    </row>
    <row r="21" spans="1:9" ht="12.75" customHeight="1" x14ac:dyDescent="0.25">
      <c r="A21" s="260" t="s">
        <v>181</v>
      </c>
      <c r="B21" s="260"/>
      <c r="C21" s="260"/>
      <c r="D21" s="260"/>
      <c r="E21" s="260"/>
      <c r="F21" s="260"/>
      <c r="G21" s="31">
        <v>14</v>
      </c>
      <c r="H21" s="101">
        <v>-899351</v>
      </c>
      <c r="I21" s="101">
        <v>2292045.0099999998</v>
      </c>
    </row>
    <row r="22" spans="1:9" ht="12.75" customHeight="1" x14ac:dyDescent="0.25">
      <c r="A22" s="260" t="s">
        <v>182</v>
      </c>
      <c r="B22" s="260"/>
      <c r="C22" s="260"/>
      <c r="D22" s="260"/>
      <c r="E22" s="260"/>
      <c r="F22" s="260"/>
      <c r="G22" s="31">
        <v>15</v>
      </c>
      <c r="H22" s="101">
        <v>-5810457</v>
      </c>
      <c r="I22" s="101">
        <v>-5121930.68</v>
      </c>
    </row>
    <row r="23" spans="1:9" ht="12.75" customHeight="1" x14ac:dyDescent="0.25">
      <c r="A23" s="260" t="s">
        <v>183</v>
      </c>
      <c r="B23" s="260"/>
      <c r="C23" s="260"/>
      <c r="D23" s="260"/>
      <c r="E23" s="260"/>
      <c r="F23" s="260"/>
      <c r="G23" s="31">
        <v>16</v>
      </c>
      <c r="H23" s="101">
        <v>555535</v>
      </c>
      <c r="I23" s="101">
        <v>-493744.48</v>
      </c>
    </row>
    <row r="24" spans="1:9" ht="12.75" customHeight="1" x14ac:dyDescent="0.25">
      <c r="A24" s="277" t="s">
        <v>184</v>
      </c>
      <c r="B24" s="277"/>
      <c r="C24" s="277"/>
      <c r="D24" s="277"/>
      <c r="E24" s="277"/>
      <c r="F24" s="277"/>
      <c r="G24" s="32">
        <v>17</v>
      </c>
      <c r="H24" s="102">
        <f>H18+H19</f>
        <v>6051596</v>
      </c>
      <c r="I24" s="102">
        <f>I18+I19</f>
        <v>13609603.6</v>
      </c>
    </row>
    <row r="25" spans="1:9" ht="12.75" customHeight="1" x14ac:dyDescent="0.25">
      <c r="A25" s="226" t="s">
        <v>185</v>
      </c>
      <c r="B25" s="226"/>
      <c r="C25" s="226"/>
      <c r="D25" s="226"/>
      <c r="E25" s="226"/>
      <c r="F25" s="226"/>
      <c r="G25" s="31">
        <v>18</v>
      </c>
      <c r="H25" s="101">
        <v>-239498</v>
      </c>
      <c r="I25" s="101">
        <v>-207105.28</v>
      </c>
    </row>
    <row r="26" spans="1:9" ht="12.75" customHeight="1" x14ac:dyDescent="0.25">
      <c r="A26" s="226" t="s">
        <v>186</v>
      </c>
      <c r="B26" s="226"/>
      <c r="C26" s="226"/>
      <c r="D26" s="226"/>
      <c r="E26" s="226"/>
      <c r="F26" s="226"/>
      <c r="G26" s="31">
        <v>19</v>
      </c>
      <c r="H26" s="101">
        <v>-3583920</v>
      </c>
      <c r="I26" s="101">
        <v>-1594470.92</v>
      </c>
    </row>
    <row r="27" spans="1:9" ht="25.95" customHeight="1" x14ac:dyDescent="0.25">
      <c r="A27" s="278" t="s">
        <v>187</v>
      </c>
      <c r="B27" s="278"/>
      <c r="C27" s="278"/>
      <c r="D27" s="278"/>
      <c r="E27" s="278"/>
      <c r="F27" s="278"/>
      <c r="G27" s="32">
        <v>20</v>
      </c>
      <c r="H27" s="102">
        <f>H24+H25+H26</f>
        <v>2228178</v>
      </c>
      <c r="I27" s="102">
        <f>I24+I25+I26</f>
        <v>11808027.4</v>
      </c>
    </row>
    <row r="28" spans="1:9" x14ac:dyDescent="0.25">
      <c r="A28" s="279" t="s">
        <v>188</v>
      </c>
      <c r="B28" s="279"/>
      <c r="C28" s="279"/>
      <c r="D28" s="279"/>
      <c r="E28" s="279"/>
      <c r="F28" s="279"/>
      <c r="G28" s="279"/>
      <c r="H28" s="279"/>
      <c r="I28" s="279"/>
    </row>
    <row r="29" spans="1:9" ht="30.6" customHeight="1" x14ac:dyDescent="0.25">
      <c r="A29" s="226" t="s">
        <v>189</v>
      </c>
      <c r="B29" s="226"/>
      <c r="C29" s="226"/>
      <c r="D29" s="226"/>
      <c r="E29" s="226"/>
      <c r="F29" s="226"/>
      <c r="G29" s="31">
        <v>21</v>
      </c>
      <c r="H29" s="103">
        <v>106401</v>
      </c>
      <c r="I29" s="103">
        <v>8598.39</v>
      </c>
    </row>
    <row r="30" spans="1:9" ht="12.75" customHeight="1" x14ac:dyDescent="0.25">
      <c r="A30" s="226" t="s">
        <v>190</v>
      </c>
      <c r="B30" s="226"/>
      <c r="C30" s="226"/>
      <c r="D30" s="226"/>
      <c r="E30" s="226"/>
      <c r="F30" s="226"/>
      <c r="G30" s="31">
        <v>22</v>
      </c>
      <c r="H30" s="103">
        <v>0</v>
      </c>
      <c r="I30" s="103">
        <v>0</v>
      </c>
    </row>
    <row r="31" spans="1:9" ht="12.75" customHeight="1" x14ac:dyDescent="0.25">
      <c r="A31" s="226" t="s">
        <v>191</v>
      </c>
      <c r="B31" s="226"/>
      <c r="C31" s="226"/>
      <c r="D31" s="226"/>
      <c r="E31" s="226"/>
      <c r="F31" s="226"/>
      <c r="G31" s="31">
        <v>23</v>
      </c>
      <c r="H31" s="103">
        <v>492352</v>
      </c>
      <c r="I31" s="103">
        <v>317866.06</v>
      </c>
    </row>
    <row r="32" spans="1:9" ht="12.75" customHeight="1" x14ac:dyDescent="0.25">
      <c r="A32" s="226" t="s">
        <v>192</v>
      </c>
      <c r="B32" s="226"/>
      <c r="C32" s="226"/>
      <c r="D32" s="226"/>
      <c r="E32" s="226"/>
      <c r="F32" s="226"/>
      <c r="G32" s="31">
        <v>24</v>
      </c>
      <c r="H32" s="103">
        <v>8007</v>
      </c>
      <c r="I32" s="103">
        <v>7313.05</v>
      </c>
    </row>
    <row r="33" spans="1:9" ht="12.75" customHeight="1" x14ac:dyDescent="0.25">
      <c r="A33" s="226" t="s">
        <v>193</v>
      </c>
      <c r="B33" s="226"/>
      <c r="C33" s="226"/>
      <c r="D33" s="226"/>
      <c r="E33" s="226"/>
      <c r="F33" s="226"/>
      <c r="G33" s="31">
        <v>25</v>
      </c>
      <c r="H33" s="103">
        <v>690159</v>
      </c>
      <c r="I33" s="103">
        <v>0</v>
      </c>
    </row>
    <row r="34" spans="1:9" ht="12.75" customHeight="1" x14ac:dyDescent="0.25">
      <c r="A34" s="226" t="s">
        <v>194</v>
      </c>
      <c r="B34" s="226"/>
      <c r="C34" s="226"/>
      <c r="D34" s="226"/>
      <c r="E34" s="226"/>
      <c r="F34" s="226"/>
      <c r="G34" s="31">
        <v>26</v>
      </c>
      <c r="H34" s="103">
        <v>0</v>
      </c>
      <c r="I34" s="103">
        <v>0</v>
      </c>
    </row>
    <row r="35" spans="1:9" ht="26.4" customHeight="1" x14ac:dyDescent="0.25">
      <c r="A35" s="277" t="s">
        <v>195</v>
      </c>
      <c r="B35" s="277"/>
      <c r="C35" s="277"/>
      <c r="D35" s="277"/>
      <c r="E35" s="277"/>
      <c r="F35" s="277"/>
      <c r="G35" s="32">
        <v>27</v>
      </c>
      <c r="H35" s="104">
        <f>H29+H30+H31+H32+H33+H34</f>
        <v>1296919</v>
      </c>
      <c r="I35" s="104">
        <f>I29+I30+I31+I32+I33+I34</f>
        <v>333777.5</v>
      </c>
    </row>
    <row r="36" spans="1:9" ht="22.95" customHeight="1" x14ac:dyDescent="0.25">
      <c r="A36" s="226" t="s">
        <v>196</v>
      </c>
      <c r="B36" s="226"/>
      <c r="C36" s="226"/>
      <c r="D36" s="226"/>
      <c r="E36" s="226"/>
      <c r="F36" s="226"/>
      <c r="G36" s="31">
        <v>28</v>
      </c>
      <c r="H36" s="103">
        <v>-3003174</v>
      </c>
      <c r="I36" s="103">
        <v>-1464188.88</v>
      </c>
    </row>
    <row r="37" spans="1:9" ht="12.75" customHeight="1" x14ac:dyDescent="0.25">
      <c r="A37" s="226" t="s">
        <v>197</v>
      </c>
      <c r="B37" s="226"/>
      <c r="C37" s="226"/>
      <c r="D37" s="226"/>
      <c r="E37" s="226"/>
      <c r="F37" s="226"/>
      <c r="G37" s="31">
        <v>29</v>
      </c>
      <c r="H37" s="103">
        <v>0</v>
      </c>
      <c r="I37" s="103">
        <v>0</v>
      </c>
    </row>
    <row r="38" spans="1:9" ht="12.75" customHeight="1" x14ac:dyDescent="0.25">
      <c r="A38" s="226" t="s">
        <v>198</v>
      </c>
      <c r="B38" s="226"/>
      <c r="C38" s="226"/>
      <c r="D38" s="226"/>
      <c r="E38" s="226"/>
      <c r="F38" s="226"/>
      <c r="G38" s="31">
        <v>30</v>
      </c>
      <c r="H38" s="103">
        <v>0</v>
      </c>
      <c r="I38" s="103">
        <v>0</v>
      </c>
    </row>
    <row r="39" spans="1:9" ht="12.75" customHeight="1" x14ac:dyDescent="0.25">
      <c r="A39" s="226" t="s">
        <v>199</v>
      </c>
      <c r="B39" s="226"/>
      <c r="C39" s="226"/>
      <c r="D39" s="226"/>
      <c r="E39" s="226"/>
      <c r="F39" s="226"/>
      <c r="G39" s="31">
        <v>31</v>
      </c>
      <c r="H39" s="103">
        <v>0</v>
      </c>
      <c r="I39" s="103">
        <v>0</v>
      </c>
    </row>
    <row r="40" spans="1:9" ht="12.75" customHeight="1" x14ac:dyDescent="0.25">
      <c r="A40" s="226" t="s">
        <v>200</v>
      </c>
      <c r="B40" s="226"/>
      <c r="C40" s="226"/>
      <c r="D40" s="226"/>
      <c r="E40" s="226"/>
      <c r="F40" s="226"/>
      <c r="G40" s="31">
        <v>32</v>
      </c>
      <c r="H40" s="103">
        <v>0</v>
      </c>
      <c r="I40" s="103">
        <v>0</v>
      </c>
    </row>
    <row r="41" spans="1:9" ht="24" customHeight="1" x14ac:dyDescent="0.25">
      <c r="A41" s="277" t="s">
        <v>201</v>
      </c>
      <c r="B41" s="277"/>
      <c r="C41" s="277"/>
      <c r="D41" s="277"/>
      <c r="E41" s="277"/>
      <c r="F41" s="277"/>
      <c r="G41" s="32">
        <v>33</v>
      </c>
      <c r="H41" s="104">
        <f>H36+H37+H38+H39+H40</f>
        <v>-3003174</v>
      </c>
      <c r="I41" s="104">
        <f>I36+I37+I38+I39+I40</f>
        <v>-1464188.88</v>
      </c>
    </row>
    <row r="42" spans="1:9" ht="29.4" customHeight="1" x14ac:dyDescent="0.25">
      <c r="A42" s="278" t="s">
        <v>202</v>
      </c>
      <c r="B42" s="278"/>
      <c r="C42" s="278"/>
      <c r="D42" s="278"/>
      <c r="E42" s="278"/>
      <c r="F42" s="278"/>
      <c r="G42" s="32">
        <v>34</v>
      </c>
      <c r="H42" s="104">
        <f>H35+H41</f>
        <v>-1706255</v>
      </c>
      <c r="I42" s="104">
        <f>I35+I41</f>
        <v>-1130411.3799999999</v>
      </c>
    </row>
    <row r="43" spans="1:9" x14ac:dyDescent="0.25">
      <c r="A43" s="279" t="s">
        <v>203</v>
      </c>
      <c r="B43" s="279"/>
      <c r="C43" s="279"/>
      <c r="D43" s="279"/>
      <c r="E43" s="279"/>
      <c r="F43" s="279"/>
      <c r="G43" s="279"/>
      <c r="H43" s="279"/>
      <c r="I43" s="279"/>
    </row>
    <row r="44" spans="1:9" ht="12.75" customHeight="1" x14ac:dyDescent="0.25">
      <c r="A44" s="226" t="s">
        <v>204</v>
      </c>
      <c r="B44" s="226"/>
      <c r="C44" s="226"/>
      <c r="D44" s="226"/>
      <c r="E44" s="226"/>
      <c r="F44" s="226"/>
      <c r="G44" s="31">
        <v>35</v>
      </c>
      <c r="H44" s="103">
        <v>0</v>
      </c>
      <c r="I44" s="103">
        <v>0</v>
      </c>
    </row>
    <row r="45" spans="1:9" ht="25.2" customHeight="1" x14ac:dyDescent="0.25">
      <c r="A45" s="226" t="s">
        <v>205</v>
      </c>
      <c r="B45" s="226"/>
      <c r="C45" s="226"/>
      <c r="D45" s="226"/>
      <c r="E45" s="226"/>
      <c r="F45" s="226"/>
      <c r="G45" s="31">
        <v>36</v>
      </c>
      <c r="H45" s="103">
        <v>0</v>
      </c>
      <c r="I45" s="103">
        <v>0</v>
      </c>
    </row>
    <row r="46" spans="1:9" ht="12.75" customHeight="1" x14ac:dyDescent="0.25">
      <c r="A46" s="226" t="s">
        <v>206</v>
      </c>
      <c r="B46" s="226"/>
      <c r="C46" s="226"/>
      <c r="D46" s="226"/>
      <c r="E46" s="226"/>
      <c r="F46" s="226"/>
      <c r="G46" s="31">
        <v>37</v>
      </c>
      <c r="H46" s="103">
        <v>0</v>
      </c>
      <c r="I46" s="103">
        <v>0</v>
      </c>
    </row>
    <row r="47" spans="1:9" ht="12.75" customHeight="1" x14ac:dyDescent="0.25">
      <c r="A47" s="226" t="s">
        <v>207</v>
      </c>
      <c r="B47" s="226"/>
      <c r="C47" s="226"/>
      <c r="D47" s="226"/>
      <c r="E47" s="226"/>
      <c r="F47" s="226"/>
      <c r="G47" s="31">
        <v>38</v>
      </c>
      <c r="H47" s="103">
        <v>0</v>
      </c>
      <c r="I47" s="103">
        <v>0</v>
      </c>
    </row>
    <row r="48" spans="1:9" ht="22.2" customHeight="1" x14ac:dyDescent="0.25">
      <c r="A48" s="277" t="s">
        <v>208</v>
      </c>
      <c r="B48" s="277"/>
      <c r="C48" s="277"/>
      <c r="D48" s="277"/>
      <c r="E48" s="277"/>
      <c r="F48" s="277"/>
      <c r="G48" s="32">
        <v>39</v>
      </c>
      <c r="H48" s="104">
        <f>H44+H45+H46+H47</f>
        <v>0</v>
      </c>
      <c r="I48" s="104">
        <f>I44+I45+I46+I47</f>
        <v>0</v>
      </c>
    </row>
    <row r="49" spans="1:9" ht="24.6" customHeight="1" x14ac:dyDescent="0.25">
      <c r="A49" s="226" t="s">
        <v>303</v>
      </c>
      <c r="B49" s="226"/>
      <c r="C49" s="226"/>
      <c r="D49" s="226"/>
      <c r="E49" s="226"/>
      <c r="F49" s="226"/>
      <c r="G49" s="31">
        <v>40</v>
      </c>
      <c r="H49" s="103">
        <v>-4616528</v>
      </c>
      <c r="I49" s="103">
        <v>-7403448.4199999999</v>
      </c>
    </row>
    <row r="50" spans="1:9" ht="12.75" customHeight="1" x14ac:dyDescent="0.25">
      <c r="A50" s="226" t="s">
        <v>209</v>
      </c>
      <c r="B50" s="226"/>
      <c r="C50" s="226"/>
      <c r="D50" s="226"/>
      <c r="E50" s="226"/>
      <c r="F50" s="226"/>
      <c r="G50" s="31">
        <v>41</v>
      </c>
      <c r="H50" s="103">
        <v>-132568</v>
      </c>
      <c r="I50" s="103">
        <v>-1421.96</v>
      </c>
    </row>
    <row r="51" spans="1:9" ht="12.75" customHeight="1" x14ac:dyDescent="0.25">
      <c r="A51" s="226" t="s">
        <v>210</v>
      </c>
      <c r="B51" s="226"/>
      <c r="C51" s="226"/>
      <c r="D51" s="226"/>
      <c r="E51" s="226"/>
      <c r="F51" s="226"/>
      <c r="G51" s="31">
        <v>42</v>
      </c>
      <c r="H51" s="103">
        <v>-1049463</v>
      </c>
      <c r="I51" s="103">
        <v>-1100816.04</v>
      </c>
    </row>
    <row r="52" spans="1:9" ht="22.95" customHeight="1" x14ac:dyDescent="0.25">
      <c r="A52" s="226" t="s">
        <v>211</v>
      </c>
      <c r="B52" s="226"/>
      <c r="C52" s="226"/>
      <c r="D52" s="226"/>
      <c r="E52" s="226"/>
      <c r="F52" s="226"/>
      <c r="G52" s="31">
        <v>43</v>
      </c>
      <c r="H52" s="103">
        <v>0</v>
      </c>
      <c r="I52" s="103">
        <v>-193399.5</v>
      </c>
    </row>
    <row r="53" spans="1:9" ht="12.75" customHeight="1" x14ac:dyDescent="0.25">
      <c r="A53" s="226" t="s">
        <v>212</v>
      </c>
      <c r="B53" s="226"/>
      <c r="C53" s="226"/>
      <c r="D53" s="226"/>
      <c r="E53" s="226"/>
      <c r="F53" s="226"/>
      <c r="G53" s="31">
        <v>44</v>
      </c>
      <c r="H53" s="103">
        <v>0</v>
      </c>
      <c r="I53" s="103">
        <v>0</v>
      </c>
    </row>
    <row r="54" spans="1:9" ht="30.6" customHeight="1" x14ac:dyDescent="0.25">
      <c r="A54" s="277" t="s">
        <v>213</v>
      </c>
      <c r="B54" s="277"/>
      <c r="C54" s="277"/>
      <c r="D54" s="277"/>
      <c r="E54" s="277"/>
      <c r="F54" s="277"/>
      <c r="G54" s="32">
        <v>45</v>
      </c>
      <c r="H54" s="104">
        <f>H49+H50+H51+H52+H53</f>
        <v>-5798559</v>
      </c>
      <c r="I54" s="104">
        <f>I49+I50+I51+I52+I53</f>
        <v>-8699085.9199999999</v>
      </c>
    </row>
    <row r="55" spans="1:9" ht="29.4" customHeight="1" x14ac:dyDescent="0.25">
      <c r="A55" s="278" t="s">
        <v>214</v>
      </c>
      <c r="B55" s="278"/>
      <c r="C55" s="278"/>
      <c r="D55" s="278"/>
      <c r="E55" s="278"/>
      <c r="F55" s="278"/>
      <c r="G55" s="32">
        <v>46</v>
      </c>
      <c r="H55" s="104">
        <f>H48+H54</f>
        <v>-5798559</v>
      </c>
      <c r="I55" s="104">
        <f>I48+I54</f>
        <v>-8699085.9199999999</v>
      </c>
    </row>
    <row r="56" spans="1:9" x14ac:dyDescent="0.25">
      <c r="A56" s="226" t="s">
        <v>215</v>
      </c>
      <c r="B56" s="226"/>
      <c r="C56" s="226"/>
      <c r="D56" s="226"/>
      <c r="E56" s="226"/>
      <c r="F56" s="226"/>
      <c r="G56" s="31">
        <v>47</v>
      </c>
      <c r="H56" s="103">
        <v>-5541</v>
      </c>
      <c r="I56" s="103">
        <v>-4008.2</v>
      </c>
    </row>
    <row r="57" spans="1:9" ht="26.4" customHeight="1" x14ac:dyDescent="0.25">
      <c r="A57" s="278" t="s">
        <v>216</v>
      </c>
      <c r="B57" s="278"/>
      <c r="C57" s="278"/>
      <c r="D57" s="278"/>
      <c r="E57" s="278"/>
      <c r="F57" s="278"/>
      <c r="G57" s="32">
        <v>48</v>
      </c>
      <c r="H57" s="104">
        <f>H27+H42+H55+H56</f>
        <v>-5282177</v>
      </c>
      <c r="I57" s="104">
        <f>I27+I42+I55+I56</f>
        <v>1974521.9</v>
      </c>
    </row>
    <row r="58" spans="1:9" x14ac:dyDescent="0.25">
      <c r="A58" s="280" t="s">
        <v>217</v>
      </c>
      <c r="B58" s="280"/>
      <c r="C58" s="280"/>
      <c r="D58" s="280"/>
      <c r="E58" s="280"/>
      <c r="F58" s="280"/>
      <c r="G58" s="31">
        <v>49</v>
      </c>
      <c r="H58" s="103">
        <v>49316239</v>
      </c>
      <c r="I58" s="103">
        <v>39288781.710000001</v>
      </c>
    </row>
    <row r="59" spans="1:9" ht="31.2" customHeight="1" x14ac:dyDescent="0.25">
      <c r="A59" s="278" t="s">
        <v>218</v>
      </c>
      <c r="B59" s="278"/>
      <c r="C59" s="278"/>
      <c r="D59" s="278"/>
      <c r="E59" s="278"/>
      <c r="F59" s="278"/>
      <c r="G59" s="32">
        <v>50</v>
      </c>
      <c r="H59" s="104">
        <f>H57+H58</f>
        <v>44034062</v>
      </c>
      <c r="I59" s="104">
        <f>I57+I58</f>
        <v>41263303.609999999</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oddHeader>&amp;L&amp;"Arial"&amp;10&amp;K000000 Confidentiality Class: Open&amp;1#_x000D_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Normal="100" zoomScaleSheetLayoutView="100" workbookViewId="0">
      <selection activeCell="K11" sqref="K11"/>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82" t="s">
        <v>219</v>
      </c>
      <c r="B1" s="283"/>
      <c r="C1" s="283"/>
      <c r="D1" s="283"/>
      <c r="E1" s="283"/>
      <c r="F1" s="283"/>
      <c r="G1" s="283"/>
      <c r="H1" s="283"/>
      <c r="I1" s="283"/>
    </row>
    <row r="2" spans="1:9" ht="12.75" customHeight="1" x14ac:dyDescent="0.25">
      <c r="A2" s="284" t="s">
        <v>540</v>
      </c>
      <c r="B2" s="236"/>
      <c r="C2" s="236"/>
      <c r="D2" s="236"/>
      <c r="E2" s="236"/>
      <c r="F2" s="236"/>
      <c r="G2" s="236"/>
      <c r="H2" s="236"/>
      <c r="I2" s="236"/>
    </row>
    <row r="3" spans="1:9" x14ac:dyDescent="0.25">
      <c r="A3" s="292" t="s">
        <v>437</v>
      </c>
      <c r="B3" s="293"/>
      <c r="C3" s="293"/>
      <c r="D3" s="293"/>
      <c r="E3" s="293"/>
      <c r="F3" s="293"/>
      <c r="G3" s="293"/>
      <c r="H3" s="293"/>
      <c r="I3" s="293"/>
    </row>
    <row r="4" spans="1:9" x14ac:dyDescent="0.25">
      <c r="A4" s="285" t="s">
        <v>461</v>
      </c>
      <c r="B4" s="239"/>
      <c r="C4" s="239"/>
      <c r="D4" s="239"/>
      <c r="E4" s="239"/>
      <c r="F4" s="239"/>
      <c r="G4" s="239"/>
      <c r="H4" s="239"/>
      <c r="I4" s="240"/>
    </row>
    <row r="5" spans="1:9" ht="22.2" x14ac:dyDescent="0.25">
      <c r="A5" s="288" t="s">
        <v>2</v>
      </c>
      <c r="B5" s="244"/>
      <c r="C5" s="244"/>
      <c r="D5" s="244"/>
      <c r="E5" s="244"/>
      <c r="F5" s="244"/>
      <c r="G5" s="28" t="s">
        <v>103</v>
      </c>
      <c r="H5" s="29" t="s">
        <v>299</v>
      </c>
      <c r="I5" s="29" t="s">
        <v>278</v>
      </c>
    </row>
    <row r="6" spans="1:9" x14ac:dyDescent="0.25">
      <c r="A6" s="289">
        <v>1</v>
      </c>
      <c r="B6" s="244"/>
      <c r="C6" s="244"/>
      <c r="D6" s="244"/>
      <c r="E6" s="244"/>
      <c r="F6" s="244"/>
      <c r="G6" s="105">
        <v>2</v>
      </c>
      <c r="H6" s="29" t="s">
        <v>166</v>
      </c>
      <c r="I6" s="29" t="s">
        <v>167</v>
      </c>
    </row>
    <row r="7" spans="1:9" x14ac:dyDescent="0.25">
      <c r="A7" s="300" t="s">
        <v>168</v>
      </c>
      <c r="B7" s="301"/>
      <c r="C7" s="301"/>
      <c r="D7" s="301"/>
      <c r="E7" s="301"/>
      <c r="F7" s="301"/>
      <c r="G7" s="301"/>
      <c r="H7" s="301"/>
      <c r="I7" s="302"/>
    </row>
    <row r="8" spans="1:9" x14ac:dyDescent="0.25">
      <c r="A8" s="303" t="s">
        <v>220</v>
      </c>
      <c r="B8" s="303"/>
      <c r="C8" s="303"/>
      <c r="D8" s="303"/>
      <c r="E8" s="303"/>
      <c r="F8" s="303"/>
      <c r="G8" s="10">
        <v>1</v>
      </c>
      <c r="H8" s="106">
        <v>0</v>
      </c>
      <c r="I8" s="106">
        <v>0</v>
      </c>
    </row>
    <row r="9" spans="1:9" x14ac:dyDescent="0.25">
      <c r="A9" s="290" t="s">
        <v>221</v>
      </c>
      <c r="B9" s="290"/>
      <c r="C9" s="290"/>
      <c r="D9" s="290"/>
      <c r="E9" s="290"/>
      <c r="F9" s="290"/>
      <c r="G9" s="11">
        <v>2</v>
      </c>
      <c r="H9" s="107">
        <v>0</v>
      </c>
      <c r="I9" s="107">
        <v>0</v>
      </c>
    </row>
    <row r="10" spans="1:9" x14ac:dyDescent="0.25">
      <c r="A10" s="290" t="s">
        <v>222</v>
      </c>
      <c r="B10" s="290"/>
      <c r="C10" s="290"/>
      <c r="D10" s="290"/>
      <c r="E10" s="290"/>
      <c r="F10" s="290"/>
      <c r="G10" s="11">
        <v>3</v>
      </c>
      <c r="H10" s="107">
        <v>0</v>
      </c>
      <c r="I10" s="107">
        <v>0</v>
      </c>
    </row>
    <row r="11" spans="1:9" x14ac:dyDescent="0.25">
      <c r="A11" s="290" t="s">
        <v>223</v>
      </c>
      <c r="B11" s="290"/>
      <c r="C11" s="290"/>
      <c r="D11" s="290"/>
      <c r="E11" s="290"/>
      <c r="F11" s="290"/>
      <c r="G11" s="11">
        <v>4</v>
      </c>
      <c r="H11" s="107">
        <v>0</v>
      </c>
      <c r="I11" s="107">
        <v>0</v>
      </c>
    </row>
    <row r="12" spans="1:9" x14ac:dyDescent="0.25">
      <c r="A12" s="290" t="s">
        <v>378</v>
      </c>
      <c r="B12" s="290"/>
      <c r="C12" s="290"/>
      <c r="D12" s="290"/>
      <c r="E12" s="290"/>
      <c r="F12" s="290"/>
      <c r="G12" s="11">
        <v>5</v>
      </c>
      <c r="H12" s="107">
        <v>0</v>
      </c>
      <c r="I12" s="107">
        <v>0</v>
      </c>
    </row>
    <row r="13" spans="1:9" ht="24.6" customHeight="1" x14ac:dyDescent="0.25">
      <c r="A13" s="291" t="s">
        <v>379</v>
      </c>
      <c r="B13" s="291"/>
      <c r="C13" s="291"/>
      <c r="D13" s="291"/>
      <c r="E13" s="291"/>
      <c r="F13" s="291"/>
      <c r="G13" s="25">
        <v>6</v>
      </c>
      <c r="H13" s="108">
        <f>SUM(H8:H12)</f>
        <v>0</v>
      </c>
      <c r="I13" s="108">
        <f>SUM(I8:I12)</f>
        <v>0</v>
      </c>
    </row>
    <row r="14" spans="1:9" ht="12.75" customHeight="1" x14ac:dyDescent="0.25">
      <c r="A14" s="290" t="s">
        <v>380</v>
      </c>
      <c r="B14" s="290"/>
      <c r="C14" s="290"/>
      <c r="D14" s="290"/>
      <c r="E14" s="290"/>
      <c r="F14" s="290"/>
      <c r="G14" s="11">
        <v>7</v>
      </c>
      <c r="H14" s="107">
        <v>0</v>
      </c>
      <c r="I14" s="107">
        <v>0</v>
      </c>
    </row>
    <row r="15" spans="1:9" ht="12.75" customHeight="1" x14ac:dyDescent="0.25">
      <c r="A15" s="290" t="s">
        <v>381</v>
      </c>
      <c r="B15" s="290"/>
      <c r="C15" s="290"/>
      <c r="D15" s="290"/>
      <c r="E15" s="290"/>
      <c r="F15" s="290"/>
      <c r="G15" s="11">
        <v>8</v>
      </c>
      <c r="H15" s="107">
        <v>0</v>
      </c>
      <c r="I15" s="107">
        <v>0</v>
      </c>
    </row>
    <row r="16" spans="1:9" ht="12.75" customHeight="1" x14ac:dyDescent="0.25">
      <c r="A16" s="290" t="s">
        <v>382</v>
      </c>
      <c r="B16" s="290"/>
      <c r="C16" s="290"/>
      <c r="D16" s="290"/>
      <c r="E16" s="290"/>
      <c r="F16" s="290"/>
      <c r="G16" s="11">
        <v>9</v>
      </c>
      <c r="H16" s="107">
        <v>0</v>
      </c>
      <c r="I16" s="107">
        <v>0</v>
      </c>
    </row>
    <row r="17" spans="1:9" ht="12.75" customHeight="1" x14ac:dyDescent="0.25">
      <c r="A17" s="290" t="s">
        <v>383</v>
      </c>
      <c r="B17" s="290"/>
      <c r="C17" s="290"/>
      <c r="D17" s="290"/>
      <c r="E17" s="290"/>
      <c r="F17" s="290"/>
      <c r="G17" s="11">
        <v>10</v>
      </c>
      <c r="H17" s="107">
        <v>0</v>
      </c>
      <c r="I17" s="107">
        <v>0</v>
      </c>
    </row>
    <row r="18" spans="1:9" ht="12.75" customHeight="1" x14ac:dyDescent="0.25">
      <c r="A18" s="290" t="s">
        <v>384</v>
      </c>
      <c r="B18" s="290"/>
      <c r="C18" s="290"/>
      <c r="D18" s="290"/>
      <c r="E18" s="290"/>
      <c r="F18" s="290"/>
      <c r="G18" s="11">
        <v>11</v>
      </c>
      <c r="H18" s="107">
        <v>0</v>
      </c>
      <c r="I18" s="107">
        <v>0</v>
      </c>
    </row>
    <row r="19" spans="1:9" ht="12.75" customHeight="1" x14ac:dyDescent="0.25">
      <c r="A19" s="290" t="s">
        <v>385</v>
      </c>
      <c r="B19" s="290"/>
      <c r="C19" s="290"/>
      <c r="D19" s="290"/>
      <c r="E19" s="290"/>
      <c r="F19" s="290"/>
      <c r="G19" s="11">
        <v>12</v>
      </c>
      <c r="H19" s="107">
        <v>0</v>
      </c>
      <c r="I19" s="107">
        <v>0</v>
      </c>
    </row>
    <row r="20" spans="1:9" ht="26.25" customHeight="1" x14ac:dyDescent="0.25">
      <c r="A20" s="291" t="s">
        <v>386</v>
      </c>
      <c r="B20" s="291"/>
      <c r="C20" s="291"/>
      <c r="D20" s="291"/>
      <c r="E20" s="291"/>
      <c r="F20" s="291"/>
      <c r="G20" s="25">
        <v>13</v>
      </c>
      <c r="H20" s="108">
        <f>SUM(H14:H19)</f>
        <v>0</v>
      </c>
      <c r="I20" s="108">
        <f>SUM(I14:I19)</f>
        <v>0</v>
      </c>
    </row>
    <row r="21" spans="1:9" ht="27.6" customHeight="1" x14ac:dyDescent="0.25">
      <c r="A21" s="299" t="s">
        <v>387</v>
      </c>
      <c r="B21" s="299"/>
      <c r="C21" s="299"/>
      <c r="D21" s="299"/>
      <c r="E21" s="299"/>
      <c r="F21" s="299"/>
      <c r="G21" s="26">
        <v>14</v>
      </c>
      <c r="H21" s="109">
        <f>H13+H20</f>
        <v>0</v>
      </c>
      <c r="I21" s="109">
        <f>I13+I20</f>
        <v>0</v>
      </c>
    </row>
    <row r="22" spans="1:9" x14ac:dyDescent="0.25">
      <c r="A22" s="300" t="s">
        <v>188</v>
      </c>
      <c r="B22" s="301"/>
      <c r="C22" s="301"/>
      <c r="D22" s="301"/>
      <c r="E22" s="301"/>
      <c r="F22" s="301"/>
      <c r="G22" s="301"/>
      <c r="H22" s="301"/>
      <c r="I22" s="302"/>
    </row>
    <row r="23" spans="1:9" ht="26.4" customHeight="1" x14ac:dyDescent="0.25">
      <c r="A23" s="303" t="s">
        <v>224</v>
      </c>
      <c r="B23" s="303"/>
      <c r="C23" s="303"/>
      <c r="D23" s="303"/>
      <c r="E23" s="303"/>
      <c r="F23" s="303"/>
      <c r="G23" s="10">
        <v>15</v>
      </c>
      <c r="H23" s="106">
        <v>0</v>
      </c>
      <c r="I23" s="106">
        <v>0</v>
      </c>
    </row>
    <row r="24" spans="1:9" ht="12.75" customHeight="1" x14ac:dyDescent="0.25">
      <c r="A24" s="290" t="s">
        <v>225</v>
      </c>
      <c r="B24" s="290"/>
      <c r="C24" s="290"/>
      <c r="D24" s="290"/>
      <c r="E24" s="290"/>
      <c r="F24" s="290"/>
      <c r="G24" s="10">
        <v>16</v>
      </c>
      <c r="H24" s="107">
        <v>0</v>
      </c>
      <c r="I24" s="107">
        <v>0</v>
      </c>
    </row>
    <row r="25" spans="1:9" ht="12.75" customHeight="1" x14ac:dyDescent="0.25">
      <c r="A25" s="290" t="s">
        <v>226</v>
      </c>
      <c r="B25" s="290"/>
      <c r="C25" s="290"/>
      <c r="D25" s="290"/>
      <c r="E25" s="290"/>
      <c r="F25" s="290"/>
      <c r="G25" s="10">
        <v>17</v>
      </c>
      <c r="H25" s="107">
        <v>0</v>
      </c>
      <c r="I25" s="107">
        <v>0</v>
      </c>
    </row>
    <row r="26" spans="1:9" ht="12.75" customHeight="1" x14ac:dyDescent="0.25">
      <c r="A26" s="290" t="s">
        <v>227</v>
      </c>
      <c r="B26" s="290"/>
      <c r="C26" s="290"/>
      <c r="D26" s="290"/>
      <c r="E26" s="290"/>
      <c r="F26" s="290"/>
      <c r="G26" s="10">
        <v>18</v>
      </c>
      <c r="H26" s="107">
        <v>0</v>
      </c>
      <c r="I26" s="107">
        <v>0</v>
      </c>
    </row>
    <row r="27" spans="1:9" ht="12.75" customHeight="1" x14ac:dyDescent="0.25">
      <c r="A27" s="290" t="s">
        <v>228</v>
      </c>
      <c r="B27" s="290"/>
      <c r="C27" s="290"/>
      <c r="D27" s="290"/>
      <c r="E27" s="290"/>
      <c r="F27" s="290"/>
      <c r="G27" s="10">
        <v>19</v>
      </c>
      <c r="H27" s="107">
        <v>0</v>
      </c>
      <c r="I27" s="107">
        <v>0</v>
      </c>
    </row>
    <row r="28" spans="1:9" ht="12.75" customHeight="1" x14ac:dyDescent="0.25">
      <c r="A28" s="290" t="s">
        <v>229</v>
      </c>
      <c r="B28" s="290"/>
      <c r="C28" s="290"/>
      <c r="D28" s="290"/>
      <c r="E28" s="290"/>
      <c r="F28" s="290"/>
      <c r="G28" s="10">
        <v>20</v>
      </c>
      <c r="H28" s="107">
        <v>0</v>
      </c>
      <c r="I28" s="107">
        <v>0</v>
      </c>
    </row>
    <row r="29" spans="1:9" ht="24" customHeight="1" x14ac:dyDescent="0.25">
      <c r="A29" s="296" t="s">
        <v>388</v>
      </c>
      <c r="B29" s="296"/>
      <c r="C29" s="296"/>
      <c r="D29" s="296"/>
      <c r="E29" s="296"/>
      <c r="F29" s="296"/>
      <c r="G29" s="25">
        <v>21</v>
      </c>
      <c r="H29" s="110">
        <f>SUM(H23:H28)</f>
        <v>0</v>
      </c>
      <c r="I29" s="110">
        <f>SUM(I23:I28)</f>
        <v>0</v>
      </c>
    </row>
    <row r="30" spans="1:9" ht="27" customHeight="1" x14ac:dyDescent="0.25">
      <c r="A30" s="290" t="s">
        <v>230</v>
      </c>
      <c r="B30" s="290"/>
      <c r="C30" s="290"/>
      <c r="D30" s="290"/>
      <c r="E30" s="290"/>
      <c r="F30" s="290"/>
      <c r="G30" s="11">
        <v>22</v>
      </c>
      <c r="H30" s="107">
        <v>0</v>
      </c>
      <c r="I30" s="107">
        <v>0</v>
      </c>
    </row>
    <row r="31" spans="1:9" ht="12.75" customHeight="1" x14ac:dyDescent="0.25">
      <c r="A31" s="290" t="s">
        <v>231</v>
      </c>
      <c r="B31" s="290"/>
      <c r="C31" s="290"/>
      <c r="D31" s="290"/>
      <c r="E31" s="290"/>
      <c r="F31" s="290"/>
      <c r="G31" s="11">
        <v>23</v>
      </c>
      <c r="H31" s="107">
        <v>0</v>
      </c>
      <c r="I31" s="107">
        <v>0</v>
      </c>
    </row>
    <row r="32" spans="1:9" ht="12.75" customHeight="1" x14ac:dyDescent="0.25">
      <c r="A32" s="290" t="s">
        <v>389</v>
      </c>
      <c r="B32" s="290"/>
      <c r="C32" s="290"/>
      <c r="D32" s="290"/>
      <c r="E32" s="290"/>
      <c r="F32" s="290"/>
      <c r="G32" s="11">
        <v>24</v>
      </c>
      <c r="H32" s="107">
        <v>0</v>
      </c>
      <c r="I32" s="107">
        <v>0</v>
      </c>
    </row>
    <row r="33" spans="1:9" ht="12.75" customHeight="1" x14ac:dyDescent="0.25">
      <c r="A33" s="290" t="s">
        <v>232</v>
      </c>
      <c r="B33" s="290"/>
      <c r="C33" s="290"/>
      <c r="D33" s="290"/>
      <c r="E33" s="290"/>
      <c r="F33" s="290"/>
      <c r="G33" s="11">
        <v>25</v>
      </c>
      <c r="H33" s="107">
        <v>0</v>
      </c>
      <c r="I33" s="107">
        <v>0</v>
      </c>
    </row>
    <row r="34" spans="1:9" ht="12.75" customHeight="1" x14ac:dyDescent="0.25">
      <c r="A34" s="290" t="s">
        <v>233</v>
      </c>
      <c r="B34" s="290"/>
      <c r="C34" s="290"/>
      <c r="D34" s="290"/>
      <c r="E34" s="290"/>
      <c r="F34" s="290"/>
      <c r="G34" s="11">
        <v>26</v>
      </c>
      <c r="H34" s="107">
        <v>0</v>
      </c>
      <c r="I34" s="107">
        <v>0</v>
      </c>
    </row>
    <row r="35" spans="1:9" ht="25.95" customHeight="1" x14ac:dyDescent="0.25">
      <c r="A35" s="296" t="s">
        <v>390</v>
      </c>
      <c r="B35" s="296"/>
      <c r="C35" s="296"/>
      <c r="D35" s="296"/>
      <c r="E35" s="296"/>
      <c r="F35" s="296"/>
      <c r="G35" s="25">
        <v>27</v>
      </c>
      <c r="H35" s="110">
        <f>SUM(H30:H34)</f>
        <v>0</v>
      </c>
      <c r="I35" s="110">
        <f>SUM(I30:I34)</f>
        <v>0</v>
      </c>
    </row>
    <row r="36" spans="1:9" ht="28.2" customHeight="1" x14ac:dyDescent="0.25">
      <c r="A36" s="299" t="s">
        <v>391</v>
      </c>
      <c r="B36" s="299"/>
      <c r="C36" s="299"/>
      <c r="D36" s="299"/>
      <c r="E36" s="299"/>
      <c r="F36" s="299"/>
      <c r="G36" s="26">
        <v>28</v>
      </c>
      <c r="H36" s="111">
        <f>H29+H35</f>
        <v>0</v>
      </c>
      <c r="I36" s="111">
        <f>I29+I35</f>
        <v>0</v>
      </c>
    </row>
    <row r="37" spans="1:9" x14ac:dyDescent="0.25">
      <c r="A37" s="300" t="s">
        <v>203</v>
      </c>
      <c r="B37" s="301"/>
      <c r="C37" s="301"/>
      <c r="D37" s="301"/>
      <c r="E37" s="301"/>
      <c r="F37" s="301"/>
      <c r="G37" s="301">
        <v>0</v>
      </c>
      <c r="H37" s="301"/>
      <c r="I37" s="302"/>
    </row>
    <row r="38" spans="1:9" ht="12.75" customHeight="1" x14ac:dyDescent="0.25">
      <c r="A38" s="304" t="s">
        <v>234</v>
      </c>
      <c r="B38" s="304"/>
      <c r="C38" s="304"/>
      <c r="D38" s="304"/>
      <c r="E38" s="304"/>
      <c r="F38" s="304"/>
      <c r="G38" s="10">
        <v>29</v>
      </c>
      <c r="H38" s="106">
        <v>0</v>
      </c>
      <c r="I38" s="106">
        <v>0</v>
      </c>
    </row>
    <row r="39" spans="1:9" ht="25.2" customHeight="1" x14ac:dyDescent="0.25">
      <c r="A39" s="295" t="s">
        <v>235</v>
      </c>
      <c r="B39" s="295"/>
      <c r="C39" s="295"/>
      <c r="D39" s="295"/>
      <c r="E39" s="295"/>
      <c r="F39" s="295"/>
      <c r="G39" s="11">
        <v>30</v>
      </c>
      <c r="H39" s="107">
        <v>0</v>
      </c>
      <c r="I39" s="107">
        <v>0</v>
      </c>
    </row>
    <row r="40" spans="1:9" ht="12.75" customHeight="1" x14ac:dyDescent="0.25">
      <c r="A40" s="295" t="s">
        <v>236</v>
      </c>
      <c r="B40" s="295"/>
      <c r="C40" s="295"/>
      <c r="D40" s="295"/>
      <c r="E40" s="295"/>
      <c r="F40" s="295"/>
      <c r="G40" s="11">
        <v>31</v>
      </c>
      <c r="H40" s="107">
        <v>0</v>
      </c>
      <c r="I40" s="107">
        <v>0</v>
      </c>
    </row>
    <row r="41" spans="1:9" ht="12.75" customHeight="1" x14ac:dyDescent="0.25">
      <c r="A41" s="295" t="s">
        <v>237</v>
      </c>
      <c r="B41" s="295"/>
      <c r="C41" s="295"/>
      <c r="D41" s="295"/>
      <c r="E41" s="295"/>
      <c r="F41" s="295"/>
      <c r="G41" s="11">
        <v>32</v>
      </c>
      <c r="H41" s="107">
        <v>0</v>
      </c>
      <c r="I41" s="107">
        <v>0</v>
      </c>
    </row>
    <row r="42" spans="1:9" ht="25.95" customHeight="1" x14ac:dyDescent="0.25">
      <c r="A42" s="296" t="s">
        <v>392</v>
      </c>
      <c r="B42" s="296"/>
      <c r="C42" s="296"/>
      <c r="D42" s="296"/>
      <c r="E42" s="296"/>
      <c r="F42" s="296"/>
      <c r="G42" s="25">
        <v>33</v>
      </c>
      <c r="H42" s="110">
        <f>H41+H40+H39+H38</f>
        <v>0</v>
      </c>
      <c r="I42" s="110">
        <f>I41+I40+I39+I38</f>
        <v>0</v>
      </c>
    </row>
    <row r="43" spans="1:9" ht="24.6" customHeight="1" x14ac:dyDescent="0.25">
      <c r="A43" s="295" t="s">
        <v>238</v>
      </c>
      <c r="B43" s="295"/>
      <c r="C43" s="295"/>
      <c r="D43" s="295"/>
      <c r="E43" s="295"/>
      <c r="F43" s="295"/>
      <c r="G43" s="11">
        <v>34</v>
      </c>
      <c r="H43" s="107">
        <v>0</v>
      </c>
      <c r="I43" s="107">
        <v>0</v>
      </c>
    </row>
    <row r="44" spans="1:9" ht="12.75" customHeight="1" x14ac:dyDescent="0.25">
      <c r="A44" s="295" t="s">
        <v>239</v>
      </c>
      <c r="B44" s="295"/>
      <c r="C44" s="295"/>
      <c r="D44" s="295"/>
      <c r="E44" s="295"/>
      <c r="F44" s="295"/>
      <c r="G44" s="11">
        <v>35</v>
      </c>
      <c r="H44" s="107">
        <v>0</v>
      </c>
      <c r="I44" s="107">
        <v>0</v>
      </c>
    </row>
    <row r="45" spans="1:9" ht="12.75" customHeight="1" x14ac:dyDescent="0.25">
      <c r="A45" s="295" t="s">
        <v>240</v>
      </c>
      <c r="B45" s="295"/>
      <c r="C45" s="295"/>
      <c r="D45" s="295"/>
      <c r="E45" s="295"/>
      <c r="F45" s="295"/>
      <c r="G45" s="11">
        <v>36</v>
      </c>
      <c r="H45" s="107">
        <v>0</v>
      </c>
      <c r="I45" s="107">
        <v>0</v>
      </c>
    </row>
    <row r="46" spans="1:9" ht="21" customHeight="1" x14ac:dyDescent="0.25">
      <c r="A46" s="295" t="s">
        <v>241</v>
      </c>
      <c r="B46" s="295"/>
      <c r="C46" s="295"/>
      <c r="D46" s="295"/>
      <c r="E46" s="295"/>
      <c r="F46" s="295"/>
      <c r="G46" s="11">
        <v>37</v>
      </c>
      <c r="H46" s="107">
        <v>0</v>
      </c>
      <c r="I46" s="107">
        <v>0</v>
      </c>
    </row>
    <row r="47" spans="1:9" ht="12.75" customHeight="1" x14ac:dyDescent="0.25">
      <c r="A47" s="295" t="s">
        <v>242</v>
      </c>
      <c r="B47" s="295"/>
      <c r="C47" s="295"/>
      <c r="D47" s="295"/>
      <c r="E47" s="295"/>
      <c r="F47" s="295"/>
      <c r="G47" s="11">
        <v>38</v>
      </c>
      <c r="H47" s="107">
        <v>0</v>
      </c>
      <c r="I47" s="107">
        <v>0</v>
      </c>
    </row>
    <row r="48" spans="1:9" ht="22.95" customHeight="1" x14ac:dyDescent="0.25">
      <c r="A48" s="296" t="s">
        <v>393</v>
      </c>
      <c r="B48" s="296"/>
      <c r="C48" s="296"/>
      <c r="D48" s="296"/>
      <c r="E48" s="296"/>
      <c r="F48" s="296"/>
      <c r="G48" s="25">
        <v>39</v>
      </c>
      <c r="H48" s="110">
        <f>H47+H46+H45+H44+H43</f>
        <v>0</v>
      </c>
      <c r="I48" s="110">
        <f>I47+I46+I45+I44+I43</f>
        <v>0</v>
      </c>
    </row>
    <row r="49" spans="1:9" ht="25.95" customHeight="1" x14ac:dyDescent="0.25">
      <c r="A49" s="297" t="s">
        <v>423</v>
      </c>
      <c r="B49" s="297"/>
      <c r="C49" s="297"/>
      <c r="D49" s="297"/>
      <c r="E49" s="297"/>
      <c r="F49" s="297"/>
      <c r="G49" s="25">
        <v>40</v>
      </c>
      <c r="H49" s="110">
        <f>H48+H42</f>
        <v>0</v>
      </c>
      <c r="I49" s="110">
        <f>I48+I42</f>
        <v>0</v>
      </c>
    </row>
    <row r="50" spans="1:9" ht="12.75" customHeight="1" x14ac:dyDescent="0.25">
      <c r="A50" s="290" t="s">
        <v>243</v>
      </c>
      <c r="B50" s="290"/>
      <c r="C50" s="290"/>
      <c r="D50" s="290"/>
      <c r="E50" s="290"/>
      <c r="F50" s="290"/>
      <c r="G50" s="11">
        <v>41</v>
      </c>
      <c r="H50" s="107">
        <v>0</v>
      </c>
      <c r="I50" s="107">
        <v>0</v>
      </c>
    </row>
    <row r="51" spans="1:9" ht="25.95" customHeight="1" x14ac:dyDescent="0.25">
      <c r="A51" s="297" t="s">
        <v>394</v>
      </c>
      <c r="B51" s="297"/>
      <c r="C51" s="297"/>
      <c r="D51" s="297"/>
      <c r="E51" s="297"/>
      <c r="F51" s="297"/>
      <c r="G51" s="25">
        <v>42</v>
      </c>
      <c r="H51" s="110">
        <f>H21+H36+H49+H50</f>
        <v>0</v>
      </c>
      <c r="I51" s="110">
        <f>I21+I36+I49+I50</f>
        <v>0</v>
      </c>
    </row>
    <row r="52" spans="1:9" ht="12.75" customHeight="1" x14ac:dyDescent="0.25">
      <c r="A52" s="298" t="s">
        <v>217</v>
      </c>
      <c r="B52" s="298"/>
      <c r="C52" s="298"/>
      <c r="D52" s="298"/>
      <c r="E52" s="298"/>
      <c r="F52" s="298"/>
      <c r="G52" s="11">
        <v>43</v>
      </c>
      <c r="H52" s="107">
        <v>0</v>
      </c>
      <c r="I52" s="107">
        <v>0</v>
      </c>
    </row>
    <row r="53" spans="1:9" ht="31.95" customHeight="1" x14ac:dyDescent="0.25">
      <c r="A53" s="294" t="s">
        <v>395</v>
      </c>
      <c r="B53" s="294"/>
      <c r="C53" s="294"/>
      <c r="D53" s="294"/>
      <c r="E53" s="294"/>
      <c r="F53" s="294"/>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oddHeader>&amp;L&amp;"Arial"&amp;10&amp;K000000 Confidentiality Class: Open&amp;1#_x000D_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Q1" zoomScale="90" zoomScaleNormal="100" zoomScaleSheetLayoutView="90" workbookViewId="0">
      <selection activeCell="Z30" sqref="Z30"/>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316" t="s">
        <v>244</v>
      </c>
      <c r="B1" s="317"/>
      <c r="C1" s="317"/>
      <c r="D1" s="317"/>
      <c r="E1" s="317"/>
      <c r="F1" s="317"/>
      <c r="G1" s="317"/>
      <c r="H1" s="317"/>
      <c r="I1" s="317"/>
      <c r="J1" s="317"/>
      <c r="K1" s="14"/>
    </row>
    <row r="2" spans="1:26" ht="15.6" x14ac:dyDescent="0.25">
      <c r="A2" s="2"/>
      <c r="B2" s="3"/>
      <c r="C2" s="318" t="s">
        <v>245</v>
      </c>
      <c r="D2" s="318"/>
      <c r="E2" s="5">
        <v>46023</v>
      </c>
      <c r="F2" s="4" t="s">
        <v>0</v>
      </c>
      <c r="G2" s="5">
        <v>46203</v>
      </c>
      <c r="H2" s="15"/>
      <c r="I2" s="15"/>
      <c r="J2" s="15"/>
      <c r="K2" s="14"/>
      <c r="Y2" s="16" t="s">
        <v>438</v>
      </c>
    </row>
    <row r="3" spans="1:26" ht="13.5" customHeight="1" x14ac:dyDescent="0.25">
      <c r="A3" s="319" t="s">
        <v>246</v>
      </c>
      <c r="B3" s="320"/>
      <c r="C3" s="320"/>
      <c r="D3" s="320"/>
      <c r="E3" s="320"/>
      <c r="F3" s="320"/>
      <c r="G3" s="319" t="s">
        <v>3</v>
      </c>
      <c r="H3" s="312" t="s">
        <v>247</v>
      </c>
      <c r="I3" s="312"/>
      <c r="J3" s="312"/>
      <c r="K3" s="312"/>
      <c r="L3" s="312"/>
      <c r="M3" s="312"/>
      <c r="N3" s="312"/>
      <c r="O3" s="312"/>
      <c r="P3" s="312"/>
      <c r="Q3" s="312"/>
      <c r="R3" s="312"/>
      <c r="S3" s="312"/>
      <c r="T3" s="312"/>
      <c r="U3" s="312"/>
      <c r="V3" s="312"/>
      <c r="W3" s="312"/>
      <c r="X3" s="312"/>
      <c r="Y3" s="312" t="s">
        <v>248</v>
      </c>
      <c r="Z3" s="312" t="s">
        <v>249</v>
      </c>
    </row>
    <row r="4" spans="1:26" ht="71.400000000000006" x14ac:dyDescent="0.25">
      <c r="A4" s="320"/>
      <c r="B4" s="320"/>
      <c r="C4" s="320"/>
      <c r="D4" s="320"/>
      <c r="E4" s="320"/>
      <c r="F4" s="320"/>
      <c r="G4" s="310"/>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313"/>
      <c r="Z4" s="313"/>
    </row>
    <row r="5" spans="1:26" ht="20.399999999999999" x14ac:dyDescent="0.25">
      <c r="A5" s="314">
        <v>1</v>
      </c>
      <c r="B5" s="314"/>
      <c r="C5" s="314"/>
      <c r="D5" s="314"/>
      <c r="E5" s="314"/>
      <c r="F5" s="314"/>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5">
      <c r="A6" s="308" t="s">
        <v>263</v>
      </c>
      <c r="B6" s="308"/>
      <c r="C6" s="308"/>
      <c r="D6" s="308"/>
      <c r="E6" s="308"/>
      <c r="F6" s="308"/>
      <c r="G6" s="308"/>
      <c r="H6" s="308"/>
      <c r="I6" s="308"/>
      <c r="J6" s="308"/>
      <c r="K6" s="308"/>
      <c r="L6" s="308"/>
      <c r="M6" s="308"/>
      <c r="N6" s="315"/>
      <c r="O6" s="315"/>
      <c r="P6" s="315"/>
      <c r="Q6" s="315"/>
      <c r="R6" s="315"/>
      <c r="S6" s="315"/>
      <c r="T6" s="315"/>
      <c r="U6" s="315"/>
      <c r="V6" s="315"/>
      <c r="W6" s="315"/>
      <c r="X6" s="315"/>
      <c r="Y6" s="315"/>
      <c r="Z6" s="309"/>
    </row>
    <row r="7" spans="1:26" x14ac:dyDescent="0.25">
      <c r="A7" s="311" t="s">
        <v>296</v>
      </c>
      <c r="B7" s="311"/>
      <c r="C7" s="311"/>
      <c r="D7" s="311"/>
      <c r="E7" s="311"/>
      <c r="F7" s="311"/>
      <c r="G7" s="117">
        <v>1</v>
      </c>
      <c r="H7" s="120">
        <v>17674030</v>
      </c>
      <c r="I7" s="120">
        <v>0</v>
      </c>
      <c r="J7" s="120">
        <v>2019936.38</v>
      </c>
      <c r="K7" s="120">
        <v>7413413.6600000001</v>
      </c>
      <c r="L7" s="120">
        <v>1140397.8</v>
      </c>
      <c r="M7" s="120">
        <v>0</v>
      </c>
      <c r="N7" s="120">
        <v>0</v>
      </c>
      <c r="O7" s="120">
        <v>0</v>
      </c>
      <c r="P7" s="120">
        <v>0</v>
      </c>
      <c r="Q7" s="120">
        <v>0</v>
      </c>
      <c r="R7" s="120">
        <v>0</v>
      </c>
      <c r="S7" s="120">
        <v>0</v>
      </c>
      <c r="T7" s="120">
        <v>0</v>
      </c>
      <c r="U7" s="120">
        <v>0</v>
      </c>
      <c r="V7" s="120">
        <v>36969147.460000001</v>
      </c>
      <c r="W7" s="120">
        <v>0</v>
      </c>
      <c r="X7" s="122">
        <f>H7+I7+J7+K7-L7+M7+N7+O7+P7+Q7+R7+V7+W7+S7+T7+U7</f>
        <v>62936129.700000003</v>
      </c>
      <c r="Y7" s="120">
        <v>0</v>
      </c>
      <c r="Z7" s="122">
        <f>X7+Y7</f>
        <v>62936129.700000003</v>
      </c>
    </row>
    <row r="8" spans="1:26" x14ac:dyDescent="0.25">
      <c r="A8" s="306" t="s">
        <v>264</v>
      </c>
      <c r="B8" s="306"/>
      <c r="C8" s="306"/>
      <c r="D8" s="306"/>
      <c r="E8" s="306"/>
      <c r="F8" s="306"/>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306" t="s">
        <v>265</v>
      </c>
      <c r="B9" s="306"/>
      <c r="C9" s="306"/>
      <c r="D9" s="306"/>
      <c r="E9" s="306"/>
      <c r="F9" s="306"/>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307" t="s">
        <v>297</v>
      </c>
      <c r="B10" s="307"/>
      <c r="C10" s="307"/>
      <c r="D10" s="307"/>
      <c r="E10" s="307"/>
      <c r="F10" s="307"/>
      <c r="G10" s="118">
        <v>4</v>
      </c>
      <c r="H10" s="122">
        <f>H7+H8+H9</f>
        <v>17674030</v>
      </c>
      <c r="I10" s="122">
        <f t="shared" ref="I10:Z10" si="2">I7+I8+I9</f>
        <v>0</v>
      </c>
      <c r="J10" s="122">
        <f t="shared" si="2"/>
        <v>2019936.38</v>
      </c>
      <c r="K10" s="122">
        <f>K7+K8+K9</f>
        <v>7413413.6600000001</v>
      </c>
      <c r="L10" s="122">
        <f t="shared" si="2"/>
        <v>1140397.8</v>
      </c>
      <c r="M10" s="122">
        <f t="shared" si="2"/>
        <v>0</v>
      </c>
      <c r="N10" s="122">
        <f t="shared" si="2"/>
        <v>0</v>
      </c>
      <c r="O10" s="122">
        <f t="shared" si="2"/>
        <v>0</v>
      </c>
      <c r="P10" s="122">
        <f t="shared" si="2"/>
        <v>0</v>
      </c>
      <c r="Q10" s="122">
        <f t="shared" si="2"/>
        <v>0</v>
      </c>
      <c r="R10" s="122">
        <f t="shared" si="2"/>
        <v>0</v>
      </c>
      <c r="S10" s="122">
        <f t="shared" si="2"/>
        <v>0</v>
      </c>
      <c r="T10" s="122">
        <f>T7+T8+T9</f>
        <v>0</v>
      </c>
      <c r="U10" s="122">
        <f>U7+U8+U9</f>
        <v>0</v>
      </c>
      <c r="V10" s="122">
        <f>V7+V8+V9</f>
        <v>36969147.460000001</v>
      </c>
      <c r="W10" s="122">
        <f>W7+W8+W9</f>
        <v>0</v>
      </c>
      <c r="X10" s="122">
        <f>X7+X8+X9</f>
        <v>62936129.700000003</v>
      </c>
      <c r="Y10" s="122">
        <f t="shared" si="2"/>
        <v>0</v>
      </c>
      <c r="Z10" s="122">
        <f t="shared" si="2"/>
        <v>62936129.700000003</v>
      </c>
    </row>
    <row r="11" spans="1:26" x14ac:dyDescent="0.25">
      <c r="A11" s="306" t="s">
        <v>266</v>
      </c>
      <c r="B11" s="306"/>
      <c r="C11" s="306"/>
      <c r="D11" s="306"/>
      <c r="E11" s="306"/>
      <c r="F11" s="306"/>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17305044.329999998</v>
      </c>
      <c r="X11" s="122">
        <f>H11+I11+J11+K11-L11+M11+N11+O11+P11+Q11+R11+V11+W11+S11+T11+U11</f>
        <v>17305044.329999998</v>
      </c>
      <c r="Y11" s="120">
        <v>0</v>
      </c>
      <c r="Z11" s="122">
        <f t="shared" ref="Z11:Z29" si="3">X11+Y11</f>
        <v>17305044.329999998</v>
      </c>
    </row>
    <row r="12" spans="1:26" x14ac:dyDescent="0.25">
      <c r="A12" s="306" t="s">
        <v>267</v>
      </c>
      <c r="B12" s="306"/>
      <c r="C12" s="306"/>
      <c r="D12" s="306"/>
      <c r="E12" s="306"/>
      <c r="F12" s="306"/>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306" t="s">
        <v>268</v>
      </c>
      <c r="B13" s="306"/>
      <c r="C13" s="306"/>
      <c r="D13" s="306"/>
      <c r="E13" s="306"/>
      <c r="F13" s="306"/>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306" t="s">
        <v>399</v>
      </c>
      <c r="B14" s="306"/>
      <c r="C14" s="306"/>
      <c r="D14" s="306"/>
      <c r="E14" s="306"/>
      <c r="F14" s="306"/>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306" t="s">
        <v>269</v>
      </c>
      <c r="B15" s="306"/>
      <c r="C15" s="306"/>
      <c r="D15" s="306"/>
      <c r="E15" s="306"/>
      <c r="F15" s="306"/>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306" t="s">
        <v>270</v>
      </c>
      <c r="B16" s="306"/>
      <c r="C16" s="306"/>
      <c r="D16" s="306"/>
      <c r="E16" s="306"/>
      <c r="F16" s="306"/>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306" t="s">
        <v>271</v>
      </c>
      <c r="B17" s="306"/>
      <c r="C17" s="306"/>
      <c r="D17" s="306"/>
      <c r="E17" s="306"/>
      <c r="F17" s="306"/>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306" t="s">
        <v>272</v>
      </c>
      <c r="B18" s="306"/>
      <c r="C18" s="306"/>
      <c r="D18" s="306"/>
      <c r="E18" s="306"/>
      <c r="F18" s="306"/>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306" t="s">
        <v>273</v>
      </c>
      <c r="B19" s="306"/>
      <c r="C19" s="306"/>
      <c r="D19" s="306"/>
      <c r="E19" s="306"/>
      <c r="F19" s="306"/>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306" t="s">
        <v>274</v>
      </c>
      <c r="B20" s="306"/>
      <c r="C20" s="306"/>
      <c r="D20" s="306"/>
      <c r="E20" s="306"/>
      <c r="F20" s="306"/>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306" t="s">
        <v>400</v>
      </c>
      <c r="B21" s="306"/>
      <c r="C21" s="306"/>
      <c r="D21" s="306"/>
      <c r="E21" s="306"/>
      <c r="F21" s="306"/>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306" t="s">
        <v>401</v>
      </c>
      <c r="B22" s="306"/>
      <c r="C22" s="306"/>
      <c r="D22" s="306"/>
      <c r="E22" s="306"/>
      <c r="F22" s="306"/>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306" t="s">
        <v>402</v>
      </c>
      <c r="B23" s="306"/>
      <c r="C23" s="306"/>
      <c r="D23" s="306"/>
      <c r="E23" s="306"/>
      <c r="F23" s="306"/>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306" t="s">
        <v>275</v>
      </c>
      <c r="B24" s="306"/>
      <c r="C24" s="306"/>
      <c r="D24" s="306"/>
      <c r="E24" s="306"/>
      <c r="F24" s="306"/>
      <c r="G24" s="117">
        <v>18</v>
      </c>
      <c r="H24" s="120">
        <v>0</v>
      </c>
      <c r="I24" s="120">
        <v>0</v>
      </c>
      <c r="J24" s="120">
        <v>0</v>
      </c>
      <c r="K24" s="120">
        <v>0</v>
      </c>
      <c r="L24" s="120">
        <v>2973412.5</v>
      </c>
      <c r="M24" s="120">
        <v>0</v>
      </c>
      <c r="N24" s="120">
        <v>0</v>
      </c>
      <c r="O24" s="120">
        <v>0</v>
      </c>
      <c r="P24" s="120">
        <v>0</v>
      </c>
      <c r="Q24" s="120">
        <v>0</v>
      </c>
      <c r="R24" s="120">
        <v>0</v>
      </c>
      <c r="S24" s="120">
        <v>0</v>
      </c>
      <c r="T24" s="120">
        <v>0</v>
      </c>
      <c r="U24" s="120">
        <v>0</v>
      </c>
      <c r="V24" s="120">
        <v>0</v>
      </c>
      <c r="W24" s="120">
        <v>0</v>
      </c>
      <c r="X24" s="122">
        <f t="shared" si="4"/>
        <v>-2973412.5</v>
      </c>
      <c r="Y24" s="120">
        <v>0</v>
      </c>
      <c r="Z24" s="122">
        <f t="shared" si="3"/>
        <v>-2973412.5</v>
      </c>
    </row>
    <row r="25" spans="1:26" x14ac:dyDescent="0.25">
      <c r="A25" s="306" t="s">
        <v>403</v>
      </c>
      <c r="B25" s="306"/>
      <c r="C25" s="306"/>
      <c r="D25" s="306"/>
      <c r="E25" s="306"/>
      <c r="F25" s="306"/>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306" t="s">
        <v>411</v>
      </c>
      <c r="B26" s="306"/>
      <c r="C26" s="306"/>
      <c r="D26" s="306"/>
      <c r="E26" s="306"/>
      <c r="F26" s="306"/>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-13976271.880000001</v>
      </c>
      <c r="W26" s="120">
        <v>0</v>
      </c>
      <c r="X26" s="122">
        <f t="shared" si="4"/>
        <v>-13976271.880000001</v>
      </c>
      <c r="Y26" s="120">
        <v>0</v>
      </c>
      <c r="Z26" s="122">
        <f t="shared" si="3"/>
        <v>-13976271.880000001</v>
      </c>
    </row>
    <row r="27" spans="1:26" ht="12.75" customHeight="1" x14ac:dyDescent="0.25">
      <c r="A27" s="306" t="s">
        <v>404</v>
      </c>
      <c r="B27" s="306"/>
      <c r="C27" s="306"/>
      <c r="D27" s="306"/>
      <c r="E27" s="306"/>
      <c r="F27" s="306"/>
      <c r="G27" s="117">
        <v>21</v>
      </c>
      <c r="H27" s="120">
        <v>0</v>
      </c>
      <c r="I27" s="120">
        <v>0</v>
      </c>
      <c r="J27" s="120">
        <v>0</v>
      </c>
      <c r="K27" s="120">
        <v>-610236.80000000005</v>
      </c>
      <c r="L27" s="120">
        <v>-610236.80000000005</v>
      </c>
      <c r="M27" s="120">
        <v>0</v>
      </c>
      <c r="N27" s="120">
        <v>0</v>
      </c>
      <c r="O27" s="120">
        <v>0</v>
      </c>
      <c r="P27" s="120">
        <v>0</v>
      </c>
      <c r="Q27" s="120">
        <v>0</v>
      </c>
      <c r="R27" s="120">
        <v>0</v>
      </c>
      <c r="S27" s="120">
        <v>0</v>
      </c>
      <c r="T27" s="120">
        <v>0</v>
      </c>
      <c r="U27" s="120">
        <v>0</v>
      </c>
      <c r="V27" s="120">
        <v>996587.54</v>
      </c>
      <c r="W27" s="120">
        <v>0</v>
      </c>
      <c r="X27" s="122">
        <f t="shared" si="4"/>
        <v>996587.54</v>
      </c>
      <c r="Y27" s="120">
        <v>0</v>
      </c>
      <c r="Z27" s="122">
        <f t="shared" si="3"/>
        <v>996587.54</v>
      </c>
    </row>
    <row r="28" spans="1:26" ht="12.75" customHeight="1" x14ac:dyDescent="0.25">
      <c r="A28" s="306" t="s">
        <v>405</v>
      </c>
      <c r="B28" s="306"/>
      <c r="C28" s="306"/>
      <c r="D28" s="306"/>
      <c r="E28" s="306"/>
      <c r="F28" s="306"/>
      <c r="G28" s="117">
        <v>22</v>
      </c>
      <c r="H28" s="120">
        <v>0</v>
      </c>
      <c r="I28" s="120">
        <v>0</v>
      </c>
      <c r="J28" s="120">
        <v>981107.7</v>
      </c>
      <c r="K28" s="120">
        <v>0</v>
      </c>
      <c r="L28" s="120">
        <v>0</v>
      </c>
      <c r="M28" s="120">
        <v>0</v>
      </c>
      <c r="N28" s="120">
        <v>0</v>
      </c>
      <c r="O28" s="120">
        <v>0</v>
      </c>
      <c r="P28" s="120">
        <v>0</v>
      </c>
      <c r="Q28" s="120">
        <v>0</v>
      </c>
      <c r="R28" s="120">
        <v>0</v>
      </c>
      <c r="S28" s="120">
        <v>0</v>
      </c>
      <c r="T28" s="120">
        <v>0</v>
      </c>
      <c r="U28" s="120">
        <v>0</v>
      </c>
      <c r="V28" s="120">
        <v>-981107.7</v>
      </c>
      <c r="W28" s="120">
        <v>0</v>
      </c>
      <c r="X28" s="122">
        <f t="shared" si="4"/>
        <v>0</v>
      </c>
      <c r="Y28" s="120">
        <v>0</v>
      </c>
      <c r="Z28" s="122">
        <f t="shared" si="3"/>
        <v>0</v>
      </c>
    </row>
    <row r="29" spans="1:26" ht="12.75" customHeight="1" x14ac:dyDescent="0.25">
      <c r="A29" s="306" t="s">
        <v>406</v>
      </c>
      <c r="B29" s="306"/>
      <c r="C29" s="306"/>
      <c r="D29" s="306"/>
      <c r="E29" s="306"/>
      <c r="F29" s="306"/>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307" t="s">
        <v>407</v>
      </c>
      <c r="B30" s="307"/>
      <c r="C30" s="307"/>
      <c r="D30" s="307"/>
      <c r="E30" s="307"/>
      <c r="F30" s="307"/>
      <c r="G30" s="118">
        <v>24</v>
      </c>
      <c r="H30" s="122">
        <f>SUM(H10:H29)</f>
        <v>17674030</v>
      </c>
      <c r="I30" s="122">
        <f t="shared" ref="I30:Z30" si="5">SUM(I10:I29)</f>
        <v>0</v>
      </c>
      <c r="J30" s="122">
        <f t="shared" si="5"/>
        <v>3001044.08</v>
      </c>
      <c r="K30" s="122">
        <f t="shared" si="5"/>
        <v>6803176.8600000003</v>
      </c>
      <c r="L30" s="122">
        <f t="shared" si="5"/>
        <v>3503573.5</v>
      </c>
      <c r="M30" s="122">
        <f t="shared" si="5"/>
        <v>0</v>
      </c>
      <c r="N30" s="122">
        <f t="shared" si="5"/>
        <v>0</v>
      </c>
      <c r="O30" s="122">
        <f t="shared" si="5"/>
        <v>0</v>
      </c>
      <c r="P30" s="122">
        <f t="shared" si="5"/>
        <v>0</v>
      </c>
      <c r="Q30" s="122">
        <f t="shared" si="5"/>
        <v>0</v>
      </c>
      <c r="R30" s="122">
        <f t="shared" si="5"/>
        <v>0</v>
      </c>
      <c r="S30" s="122">
        <f t="shared" si="5"/>
        <v>0</v>
      </c>
      <c r="T30" s="122">
        <f t="shared" si="5"/>
        <v>0</v>
      </c>
      <c r="U30" s="122">
        <f t="shared" si="5"/>
        <v>0</v>
      </c>
      <c r="V30" s="122">
        <f t="shared" si="5"/>
        <v>23008355.420000002</v>
      </c>
      <c r="W30" s="122">
        <f t="shared" si="5"/>
        <v>17305044.329999998</v>
      </c>
      <c r="X30" s="122">
        <f>SUM(X10:X29)</f>
        <v>64288077.189999998</v>
      </c>
      <c r="Y30" s="122">
        <f t="shared" si="5"/>
        <v>0</v>
      </c>
      <c r="Z30" s="122">
        <f t="shared" si="5"/>
        <v>64288077.189999998</v>
      </c>
    </row>
    <row r="31" spans="1:26" x14ac:dyDescent="0.25">
      <c r="A31" s="308" t="s">
        <v>276</v>
      </c>
      <c r="B31" s="309"/>
      <c r="C31" s="309"/>
      <c r="D31" s="309"/>
      <c r="E31" s="309"/>
      <c r="F31" s="309"/>
      <c r="G31" s="309"/>
      <c r="H31" s="309"/>
      <c r="I31" s="309"/>
      <c r="J31" s="309"/>
      <c r="K31" s="309"/>
      <c r="L31" s="309"/>
      <c r="M31" s="309"/>
      <c r="N31" s="309"/>
      <c r="O31" s="309"/>
      <c r="P31" s="309"/>
      <c r="Q31" s="309"/>
      <c r="R31" s="309"/>
      <c r="S31" s="309"/>
      <c r="T31" s="309"/>
      <c r="U31" s="309"/>
      <c r="V31" s="309"/>
      <c r="W31" s="309"/>
      <c r="X31" s="309"/>
      <c r="Y31" s="309"/>
      <c r="Z31" s="309"/>
    </row>
    <row r="32" spans="1:26" ht="36.75" customHeight="1" x14ac:dyDescent="0.25">
      <c r="A32" s="305" t="s">
        <v>277</v>
      </c>
      <c r="B32" s="305"/>
      <c r="C32" s="305"/>
      <c r="D32" s="305"/>
      <c r="E32" s="305"/>
      <c r="F32" s="305"/>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5">
      <c r="A33" s="305" t="s">
        <v>408</v>
      </c>
      <c r="B33" s="305"/>
      <c r="C33" s="305"/>
      <c r="D33" s="305"/>
      <c r="E33" s="305"/>
      <c r="F33" s="305"/>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17305044.329999998</v>
      </c>
      <c r="X33" s="122">
        <f>X11+X32</f>
        <v>17305044.329999998</v>
      </c>
      <c r="Y33" s="122">
        <f t="shared" si="9"/>
        <v>0</v>
      </c>
      <c r="Z33" s="122">
        <f t="shared" si="9"/>
        <v>17305044.329999998</v>
      </c>
    </row>
    <row r="34" spans="1:26" ht="30.75" customHeight="1" x14ac:dyDescent="0.25">
      <c r="A34" s="305" t="s">
        <v>409</v>
      </c>
      <c r="B34" s="305"/>
      <c r="C34" s="305"/>
      <c r="D34" s="305"/>
      <c r="E34" s="305"/>
      <c r="F34" s="305"/>
      <c r="G34" s="118">
        <v>27</v>
      </c>
      <c r="H34" s="122">
        <f>SUM(H21:H29)</f>
        <v>0</v>
      </c>
      <c r="I34" s="122">
        <f t="shared" ref="I34:Z34" si="12">SUM(I21:I29)</f>
        <v>0</v>
      </c>
      <c r="J34" s="122">
        <f t="shared" si="12"/>
        <v>981107.7</v>
      </c>
      <c r="K34" s="122">
        <f t="shared" si="12"/>
        <v>-610236.80000000005</v>
      </c>
      <c r="L34" s="122">
        <f t="shared" si="12"/>
        <v>2363175.7000000002</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-13960792.039999999</v>
      </c>
      <c r="W34" s="122">
        <f t="shared" si="12"/>
        <v>0</v>
      </c>
      <c r="X34" s="122">
        <f>SUM(X21:X29)</f>
        <v>-15953096.84</v>
      </c>
      <c r="Y34" s="122">
        <f t="shared" si="12"/>
        <v>0</v>
      </c>
      <c r="Z34" s="122">
        <f t="shared" si="12"/>
        <v>-15953096.84</v>
      </c>
    </row>
    <row r="35" spans="1:26" x14ac:dyDescent="0.25">
      <c r="A35" s="308" t="s">
        <v>278</v>
      </c>
      <c r="B35" s="310"/>
      <c r="C35" s="310"/>
      <c r="D35" s="310"/>
      <c r="E35" s="310"/>
      <c r="F35" s="310"/>
      <c r="G35" s="310"/>
      <c r="H35" s="310"/>
      <c r="I35" s="310"/>
      <c r="J35" s="310"/>
      <c r="K35" s="310"/>
      <c r="L35" s="310"/>
      <c r="M35" s="310"/>
      <c r="N35" s="310"/>
      <c r="O35" s="310"/>
      <c r="P35" s="310"/>
      <c r="Q35" s="310"/>
      <c r="R35" s="310"/>
      <c r="S35" s="310"/>
      <c r="T35" s="310"/>
      <c r="U35" s="310"/>
      <c r="V35" s="310"/>
      <c r="W35" s="310"/>
      <c r="X35" s="310"/>
      <c r="Y35" s="310"/>
      <c r="Z35" s="310"/>
    </row>
    <row r="36" spans="1:26" ht="12.75" customHeight="1" x14ac:dyDescent="0.25">
      <c r="A36" s="311" t="s">
        <v>298</v>
      </c>
      <c r="B36" s="311"/>
      <c r="C36" s="311"/>
      <c r="D36" s="311"/>
      <c r="E36" s="311"/>
      <c r="F36" s="311"/>
      <c r="G36" s="117">
        <v>28</v>
      </c>
      <c r="H36" s="120">
        <v>17674030</v>
      </c>
      <c r="I36" s="120">
        <v>0</v>
      </c>
      <c r="J36" s="120">
        <v>3001044.08</v>
      </c>
      <c r="K36" s="120">
        <v>6803176.8600000003</v>
      </c>
      <c r="L36" s="120">
        <v>3503573.5</v>
      </c>
      <c r="M36" s="120">
        <v>0</v>
      </c>
      <c r="N36" s="120">
        <v>0</v>
      </c>
      <c r="O36" s="120">
        <v>0</v>
      </c>
      <c r="P36" s="120">
        <v>0</v>
      </c>
      <c r="Q36" s="120">
        <v>0</v>
      </c>
      <c r="R36" s="120">
        <v>0</v>
      </c>
      <c r="S36" s="120">
        <v>0</v>
      </c>
      <c r="T36" s="120">
        <v>0</v>
      </c>
      <c r="U36" s="120">
        <v>0</v>
      </c>
      <c r="V36" s="120">
        <v>40313399.75</v>
      </c>
      <c r="W36" s="120">
        <v>0</v>
      </c>
      <c r="X36" s="121">
        <f>H36+I36+J36+K36-L36+M36+N36+O36+P36+Q36+R36+V36+W36+S36+T36+U36</f>
        <v>64288077.189999998</v>
      </c>
      <c r="Y36" s="120">
        <v>0</v>
      </c>
      <c r="Z36" s="121">
        <f t="shared" ref="Z36:Z38" si="15">X36+Y36</f>
        <v>64288077.189999998</v>
      </c>
    </row>
    <row r="37" spans="1:26" ht="12.75" customHeight="1" x14ac:dyDescent="0.25">
      <c r="A37" s="306" t="s">
        <v>264</v>
      </c>
      <c r="B37" s="306"/>
      <c r="C37" s="306"/>
      <c r="D37" s="306"/>
      <c r="E37" s="306"/>
      <c r="F37" s="306"/>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306" t="s">
        <v>265</v>
      </c>
      <c r="B38" s="306"/>
      <c r="C38" s="306"/>
      <c r="D38" s="306"/>
      <c r="E38" s="306"/>
      <c r="F38" s="306"/>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307" t="s">
        <v>410</v>
      </c>
      <c r="B39" s="307"/>
      <c r="C39" s="307"/>
      <c r="D39" s="307"/>
      <c r="E39" s="307"/>
      <c r="F39" s="307"/>
      <c r="G39" s="118">
        <v>31</v>
      </c>
      <c r="H39" s="122">
        <f>H36+H37+H38</f>
        <v>17674030</v>
      </c>
      <c r="I39" s="122">
        <f t="shared" ref="I39:Z39" si="17">I36+I37+I38</f>
        <v>0</v>
      </c>
      <c r="J39" s="122">
        <f t="shared" si="17"/>
        <v>3001044.08</v>
      </c>
      <c r="K39" s="122">
        <f t="shared" si="17"/>
        <v>6803176.8600000003</v>
      </c>
      <c r="L39" s="122">
        <f t="shared" si="17"/>
        <v>3503573.5</v>
      </c>
      <c r="M39" s="122">
        <f t="shared" si="17"/>
        <v>0</v>
      </c>
      <c r="N39" s="122">
        <f t="shared" si="17"/>
        <v>0</v>
      </c>
      <c r="O39" s="122">
        <f t="shared" si="17"/>
        <v>0</v>
      </c>
      <c r="P39" s="122">
        <f t="shared" si="17"/>
        <v>0</v>
      </c>
      <c r="Q39" s="122">
        <f t="shared" si="17"/>
        <v>0</v>
      </c>
      <c r="R39" s="122">
        <f t="shared" si="17"/>
        <v>0</v>
      </c>
      <c r="S39" s="122">
        <f t="shared" si="17"/>
        <v>0</v>
      </c>
      <c r="T39" s="122">
        <f t="shared" si="17"/>
        <v>0</v>
      </c>
      <c r="U39" s="122">
        <f t="shared" si="17"/>
        <v>0</v>
      </c>
      <c r="V39" s="122">
        <f t="shared" si="17"/>
        <v>40313399.75</v>
      </c>
      <c r="W39" s="122">
        <f t="shared" si="17"/>
        <v>0</v>
      </c>
      <c r="X39" s="122">
        <f>X36+X37+X38</f>
        <v>64288077.189999998</v>
      </c>
      <c r="Y39" s="122">
        <f t="shared" si="17"/>
        <v>0</v>
      </c>
      <c r="Z39" s="122">
        <f t="shared" si="17"/>
        <v>64288077.189999998</v>
      </c>
    </row>
    <row r="40" spans="1:26" ht="12.75" customHeight="1" x14ac:dyDescent="0.25">
      <c r="A40" s="306" t="s">
        <v>266</v>
      </c>
      <c r="B40" s="306"/>
      <c r="C40" s="306"/>
      <c r="D40" s="306"/>
      <c r="E40" s="306"/>
      <c r="F40" s="306"/>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11264241.99</v>
      </c>
      <c r="X40" s="121">
        <f>H40+I40+J40+K40-L40+M40+N40+O40+P40+Q40+R40+V40+W40+S40+T40+U40</f>
        <v>11264241.99</v>
      </c>
      <c r="Y40" s="120">
        <v>0</v>
      </c>
      <c r="Z40" s="121">
        <f t="shared" ref="Z40:Z58" si="18">X40+Y40</f>
        <v>11264241.99</v>
      </c>
    </row>
    <row r="41" spans="1:26" ht="12.75" customHeight="1" x14ac:dyDescent="0.25">
      <c r="A41" s="306" t="s">
        <v>267</v>
      </c>
      <c r="B41" s="306"/>
      <c r="C41" s="306"/>
      <c r="D41" s="306"/>
      <c r="E41" s="306"/>
      <c r="F41" s="306"/>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306" t="s">
        <v>279</v>
      </c>
      <c r="B42" s="306"/>
      <c r="C42" s="306"/>
      <c r="D42" s="306"/>
      <c r="E42" s="306"/>
      <c r="F42" s="306"/>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306" t="s">
        <v>399</v>
      </c>
      <c r="B43" s="306"/>
      <c r="C43" s="306"/>
      <c r="D43" s="306"/>
      <c r="E43" s="306"/>
      <c r="F43" s="306"/>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306" t="s">
        <v>269</v>
      </c>
      <c r="B44" s="306"/>
      <c r="C44" s="306"/>
      <c r="D44" s="306"/>
      <c r="E44" s="306"/>
      <c r="F44" s="306"/>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306" t="s">
        <v>270</v>
      </c>
      <c r="B45" s="306"/>
      <c r="C45" s="306"/>
      <c r="D45" s="306"/>
      <c r="E45" s="306"/>
      <c r="F45" s="306"/>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306" t="s">
        <v>280</v>
      </c>
      <c r="B46" s="306"/>
      <c r="C46" s="306"/>
      <c r="D46" s="306"/>
      <c r="E46" s="306"/>
      <c r="F46" s="306"/>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306" t="s">
        <v>272</v>
      </c>
      <c r="B47" s="306"/>
      <c r="C47" s="306"/>
      <c r="D47" s="306"/>
      <c r="E47" s="306"/>
      <c r="F47" s="306"/>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306" t="s">
        <v>273</v>
      </c>
      <c r="B48" s="306"/>
      <c r="C48" s="306"/>
      <c r="D48" s="306"/>
      <c r="E48" s="306"/>
      <c r="F48" s="306"/>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306" t="s">
        <v>274</v>
      </c>
      <c r="B49" s="306"/>
      <c r="C49" s="306"/>
      <c r="D49" s="306"/>
      <c r="E49" s="306"/>
      <c r="F49" s="306"/>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306" t="s">
        <v>400</v>
      </c>
      <c r="B50" s="306"/>
      <c r="C50" s="306"/>
      <c r="D50" s="306"/>
      <c r="E50" s="306"/>
      <c r="F50" s="306"/>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306" t="s">
        <v>401</v>
      </c>
      <c r="B51" s="306"/>
      <c r="C51" s="306"/>
      <c r="D51" s="306"/>
      <c r="E51" s="306"/>
      <c r="F51" s="306"/>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306" t="s">
        <v>402</v>
      </c>
      <c r="B52" s="306"/>
      <c r="C52" s="306"/>
      <c r="D52" s="306"/>
      <c r="E52" s="306"/>
      <c r="F52" s="306"/>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306" t="s">
        <v>275</v>
      </c>
      <c r="B53" s="306"/>
      <c r="C53" s="306"/>
      <c r="D53" s="306"/>
      <c r="E53" s="306"/>
      <c r="F53" s="306"/>
      <c r="G53" s="117">
        <v>45</v>
      </c>
      <c r="H53" s="120">
        <v>0</v>
      </c>
      <c r="I53" s="120">
        <v>0</v>
      </c>
      <c r="J53" s="120">
        <v>0</v>
      </c>
      <c r="K53" s="120">
        <v>0</v>
      </c>
      <c r="L53" s="120">
        <v>193399.5</v>
      </c>
      <c r="M53" s="120">
        <v>0</v>
      </c>
      <c r="N53" s="120">
        <v>0</v>
      </c>
      <c r="O53" s="120">
        <v>0</v>
      </c>
      <c r="P53" s="120">
        <v>0</v>
      </c>
      <c r="Q53" s="120">
        <v>0</v>
      </c>
      <c r="R53" s="120">
        <v>0</v>
      </c>
      <c r="S53" s="120">
        <v>0</v>
      </c>
      <c r="T53" s="120">
        <v>0</v>
      </c>
      <c r="U53" s="120">
        <v>0</v>
      </c>
      <c r="V53" s="120">
        <v>0</v>
      </c>
      <c r="W53" s="120">
        <v>0</v>
      </c>
      <c r="X53" s="121">
        <f t="shared" si="19"/>
        <v>-193399.5</v>
      </c>
      <c r="Y53" s="120">
        <v>0</v>
      </c>
      <c r="Z53" s="121">
        <f t="shared" si="18"/>
        <v>-193399.5</v>
      </c>
    </row>
    <row r="54" spans="1:26" ht="12.75" customHeight="1" x14ac:dyDescent="0.25">
      <c r="A54" s="306" t="s">
        <v>403</v>
      </c>
      <c r="B54" s="306"/>
      <c r="C54" s="306"/>
      <c r="D54" s="306"/>
      <c r="E54" s="306"/>
      <c r="F54" s="306"/>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306" t="s">
        <v>411</v>
      </c>
      <c r="B55" s="306"/>
      <c r="C55" s="306"/>
      <c r="D55" s="306"/>
      <c r="E55" s="306"/>
      <c r="F55" s="306"/>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-17760926.559999999</v>
      </c>
      <c r="W55" s="120">
        <v>0</v>
      </c>
      <c r="X55" s="121">
        <f t="shared" si="19"/>
        <v>-17760926.559999999</v>
      </c>
      <c r="Y55" s="120">
        <v>0</v>
      </c>
      <c r="Z55" s="121">
        <f t="shared" si="18"/>
        <v>-17760926.559999999</v>
      </c>
    </row>
    <row r="56" spans="1:26" ht="12.75" customHeight="1" x14ac:dyDescent="0.25">
      <c r="A56" s="306" t="s">
        <v>404</v>
      </c>
      <c r="B56" s="306"/>
      <c r="C56" s="306"/>
      <c r="D56" s="306"/>
      <c r="E56" s="306"/>
      <c r="F56" s="306"/>
      <c r="G56" s="117">
        <v>48</v>
      </c>
      <c r="H56" s="120">
        <v>0</v>
      </c>
      <c r="I56" s="120">
        <v>0</v>
      </c>
      <c r="J56" s="120">
        <v>0</v>
      </c>
      <c r="K56" s="120">
        <v>-271531</v>
      </c>
      <c r="L56" s="120">
        <v>-271531</v>
      </c>
      <c r="M56" s="120">
        <v>0</v>
      </c>
      <c r="N56" s="120">
        <v>0</v>
      </c>
      <c r="O56" s="120">
        <v>0</v>
      </c>
      <c r="P56" s="120">
        <v>0</v>
      </c>
      <c r="Q56" s="120">
        <v>0</v>
      </c>
      <c r="R56" s="120">
        <v>0</v>
      </c>
      <c r="S56" s="120">
        <v>0</v>
      </c>
      <c r="T56" s="120">
        <v>0</v>
      </c>
      <c r="U56" s="120">
        <v>0</v>
      </c>
      <c r="V56" s="120">
        <v>688297.98</v>
      </c>
      <c r="W56" s="120">
        <v>0</v>
      </c>
      <c r="X56" s="121">
        <f t="shared" si="19"/>
        <v>688297.98</v>
      </c>
      <c r="Y56" s="120">
        <v>0</v>
      </c>
      <c r="Z56" s="121">
        <f t="shared" si="18"/>
        <v>688297.98</v>
      </c>
    </row>
    <row r="57" spans="1:26" ht="12.75" customHeight="1" x14ac:dyDescent="0.25">
      <c r="A57" s="306" t="s">
        <v>412</v>
      </c>
      <c r="B57" s="306"/>
      <c r="C57" s="306"/>
      <c r="D57" s="306"/>
      <c r="E57" s="306"/>
      <c r="F57" s="306"/>
      <c r="G57" s="117">
        <v>49</v>
      </c>
      <c r="H57" s="120">
        <v>0</v>
      </c>
      <c r="I57" s="120">
        <v>0</v>
      </c>
      <c r="J57" s="120">
        <v>57061.25</v>
      </c>
      <c r="K57" s="120">
        <v>0</v>
      </c>
      <c r="L57" s="120">
        <v>0</v>
      </c>
      <c r="M57" s="120">
        <v>0</v>
      </c>
      <c r="N57" s="120">
        <v>0</v>
      </c>
      <c r="O57" s="120">
        <v>0</v>
      </c>
      <c r="P57" s="120">
        <v>0</v>
      </c>
      <c r="Q57" s="120">
        <v>0</v>
      </c>
      <c r="R57" s="120">
        <v>0</v>
      </c>
      <c r="S57" s="120">
        <v>0</v>
      </c>
      <c r="T57" s="120">
        <v>0</v>
      </c>
      <c r="U57" s="120">
        <v>0</v>
      </c>
      <c r="V57" s="120">
        <v>-57061.25</v>
      </c>
      <c r="W57" s="120">
        <v>0</v>
      </c>
      <c r="X57" s="121">
        <f t="shared" si="19"/>
        <v>0</v>
      </c>
      <c r="Y57" s="120">
        <v>0</v>
      </c>
      <c r="Z57" s="121">
        <f t="shared" si="18"/>
        <v>0</v>
      </c>
    </row>
    <row r="58" spans="1:26" ht="12.75" customHeight="1" x14ac:dyDescent="0.25">
      <c r="A58" s="306" t="s">
        <v>406</v>
      </c>
      <c r="B58" s="306"/>
      <c r="C58" s="306"/>
      <c r="D58" s="306"/>
      <c r="E58" s="306"/>
      <c r="F58" s="306"/>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307" t="s">
        <v>413</v>
      </c>
      <c r="B59" s="307"/>
      <c r="C59" s="307"/>
      <c r="D59" s="307"/>
      <c r="E59" s="307"/>
      <c r="F59" s="307"/>
      <c r="G59" s="118">
        <v>51</v>
      </c>
      <c r="H59" s="122">
        <f>SUM(H39:H58)</f>
        <v>17674030</v>
      </c>
      <c r="I59" s="122">
        <f t="shared" ref="I59:Z59" si="20">SUM(I39:I58)</f>
        <v>0</v>
      </c>
      <c r="J59" s="122">
        <f t="shared" si="20"/>
        <v>3058105.33</v>
      </c>
      <c r="K59" s="122">
        <f t="shared" si="20"/>
        <v>6531645.8600000003</v>
      </c>
      <c r="L59" s="122">
        <f t="shared" si="20"/>
        <v>3425442</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23183709.920000002</v>
      </c>
      <c r="W59" s="122">
        <f t="shared" si="20"/>
        <v>11264241.99</v>
      </c>
      <c r="X59" s="122">
        <f>SUM(X39:X58)</f>
        <v>58286291.100000001</v>
      </c>
      <c r="Y59" s="122">
        <f t="shared" si="20"/>
        <v>0</v>
      </c>
      <c r="Z59" s="122">
        <f t="shared" si="20"/>
        <v>58286291.100000001</v>
      </c>
    </row>
    <row r="60" spans="1:26" x14ac:dyDescent="0.25">
      <c r="A60" s="308" t="s">
        <v>276</v>
      </c>
      <c r="B60" s="309"/>
      <c r="C60" s="309"/>
      <c r="D60" s="309"/>
      <c r="E60" s="309"/>
      <c r="F60" s="309"/>
      <c r="G60" s="309"/>
      <c r="H60" s="309"/>
      <c r="I60" s="309"/>
      <c r="J60" s="309"/>
      <c r="K60" s="309"/>
      <c r="L60" s="309"/>
      <c r="M60" s="309"/>
      <c r="N60" s="309"/>
      <c r="O60" s="309"/>
      <c r="P60" s="309"/>
      <c r="Q60" s="309"/>
      <c r="R60" s="309"/>
      <c r="S60" s="309"/>
      <c r="T60" s="309"/>
      <c r="U60" s="309"/>
      <c r="V60" s="309"/>
      <c r="W60" s="309"/>
      <c r="X60" s="309"/>
      <c r="Y60" s="309"/>
      <c r="Z60" s="309"/>
    </row>
    <row r="61" spans="1:26" ht="31.5" customHeight="1" x14ac:dyDescent="0.25">
      <c r="A61" s="305" t="s">
        <v>414</v>
      </c>
      <c r="B61" s="305"/>
      <c r="C61" s="305"/>
      <c r="D61" s="305"/>
      <c r="E61" s="305"/>
      <c r="F61" s="305"/>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5">
      <c r="A62" s="305" t="s">
        <v>415</v>
      </c>
      <c r="B62" s="305"/>
      <c r="C62" s="305"/>
      <c r="D62" s="305"/>
      <c r="E62" s="305"/>
      <c r="F62" s="305"/>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11264241.99</v>
      </c>
      <c r="X62" s="121">
        <f>X40+X61</f>
        <v>11264241.99</v>
      </c>
      <c r="Y62" s="121">
        <f t="shared" si="24"/>
        <v>0</v>
      </c>
      <c r="Z62" s="121">
        <f t="shared" si="24"/>
        <v>11264241.99</v>
      </c>
    </row>
    <row r="63" spans="1:26" ht="29.25" customHeight="1" x14ac:dyDescent="0.25">
      <c r="A63" s="305" t="s">
        <v>416</v>
      </c>
      <c r="B63" s="305"/>
      <c r="C63" s="305"/>
      <c r="D63" s="305"/>
      <c r="E63" s="305"/>
      <c r="F63" s="305"/>
      <c r="G63" s="118">
        <v>54</v>
      </c>
      <c r="H63" s="121">
        <f>SUM(H50:H58)</f>
        <v>0</v>
      </c>
      <c r="I63" s="121">
        <f t="shared" ref="I63:Z63" si="27">SUM(I50:I58)</f>
        <v>0</v>
      </c>
      <c r="J63" s="121">
        <f t="shared" si="27"/>
        <v>57061.25</v>
      </c>
      <c r="K63" s="121">
        <f t="shared" si="27"/>
        <v>-271531</v>
      </c>
      <c r="L63" s="121">
        <f t="shared" si="27"/>
        <v>-78131.5</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-17129689.829999998</v>
      </c>
      <c r="W63" s="121">
        <f t="shared" si="27"/>
        <v>0</v>
      </c>
      <c r="X63" s="121">
        <f>SUM(X50:X58)</f>
        <v>-17266028.079999998</v>
      </c>
      <c r="Y63" s="121">
        <f t="shared" si="27"/>
        <v>0</v>
      </c>
      <c r="Z63" s="121">
        <f t="shared" si="27"/>
        <v>-17266028.079999998</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oddHeader>&amp;L&amp;"Arial"&amp;10&amp;K000000 Confidentiality Class: Open&amp;1#_x000D_</oddHeader>
  </headerFooter>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T131"/>
  <sheetViews>
    <sheetView zoomScaleNormal="100" workbookViewId="0">
      <selection activeCell="M68" sqref="M68"/>
    </sheetView>
  </sheetViews>
  <sheetFormatPr defaultRowHeight="13.2" x14ac:dyDescent="0.25"/>
  <cols>
    <col min="1" max="1" width="19.88671875" customWidth="1"/>
    <col min="2" max="2" width="12.33203125" customWidth="1"/>
    <col min="3" max="3" width="12.6640625" customWidth="1"/>
    <col min="4" max="5" width="13.33203125" customWidth="1"/>
    <col min="6" max="6" width="12.6640625" customWidth="1"/>
    <col min="7" max="7" width="13.109375" customWidth="1"/>
    <col min="8" max="8" width="15" customWidth="1"/>
    <col min="9" max="9" width="13.6640625" customWidth="1"/>
  </cols>
  <sheetData>
    <row r="1" spans="1:9" x14ac:dyDescent="0.25">
      <c r="A1" s="322" t="s">
        <v>544</v>
      </c>
      <c r="B1" s="323"/>
      <c r="C1" s="323"/>
      <c r="D1" s="323"/>
      <c r="E1" s="323"/>
      <c r="F1" s="323"/>
      <c r="G1" s="323"/>
      <c r="H1" s="323"/>
      <c r="I1" s="323"/>
    </row>
    <row r="2" spans="1:9" x14ac:dyDescent="0.25">
      <c r="A2" s="323"/>
      <c r="B2" s="323"/>
      <c r="C2" s="323"/>
      <c r="D2" s="323"/>
      <c r="E2" s="323"/>
      <c r="F2" s="323"/>
      <c r="G2" s="323"/>
      <c r="H2" s="323"/>
      <c r="I2" s="323"/>
    </row>
    <row r="3" spans="1:9" x14ac:dyDescent="0.25">
      <c r="A3" s="323"/>
      <c r="B3" s="323"/>
      <c r="C3" s="323"/>
      <c r="D3" s="323"/>
      <c r="E3" s="323"/>
      <c r="F3" s="323"/>
      <c r="G3" s="323"/>
      <c r="H3" s="323"/>
      <c r="I3" s="323"/>
    </row>
    <row r="4" spans="1:9" x14ac:dyDescent="0.25">
      <c r="A4" s="323"/>
      <c r="B4" s="323"/>
      <c r="C4" s="323"/>
      <c r="D4" s="323"/>
      <c r="E4" s="323"/>
      <c r="F4" s="323"/>
      <c r="G4" s="323"/>
      <c r="H4" s="323"/>
      <c r="I4" s="323"/>
    </row>
    <row r="5" spans="1:9" x14ac:dyDescent="0.25">
      <c r="A5" s="323"/>
      <c r="B5" s="323"/>
      <c r="C5" s="323"/>
      <c r="D5" s="323"/>
      <c r="E5" s="323"/>
      <c r="F5" s="323"/>
      <c r="G5" s="323"/>
      <c r="H5" s="323"/>
      <c r="I5" s="323"/>
    </row>
    <row r="6" spans="1:9" x14ac:dyDescent="0.25">
      <c r="A6" s="323"/>
      <c r="B6" s="323"/>
      <c r="C6" s="323"/>
      <c r="D6" s="323"/>
      <c r="E6" s="323"/>
      <c r="F6" s="323"/>
      <c r="G6" s="323"/>
      <c r="H6" s="323"/>
      <c r="I6" s="323"/>
    </row>
    <row r="7" spans="1:9" x14ac:dyDescent="0.25">
      <c r="A7" s="323"/>
      <c r="B7" s="323"/>
      <c r="C7" s="323"/>
      <c r="D7" s="323"/>
      <c r="E7" s="323"/>
      <c r="F7" s="323"/>
      <c r="G7" s="323"/>
      <c r="H7" s="323"/>
      <c r="I7" s="323"/>
    </row>
    <row r="8" spans="1:9" x14ac:dyDescent="0.25">
      <c r="A8" s="323"/>
      <c r="B8" s="323"/>
      <c r="C8" s="323"/>
      <c r="D8" s="323"/>
      <c r="E8" s="323"/>
      <c r="F8" s="323"/>
      <c r="G8" s="323"/>
      <c r="H8" s="323"/>
      <c r="I8" s="323"/>
    </row>
    <row r="9" spans="1:9" x14ac:dyDescent="0.25">
      <c r="A9" s="323"/>
      <c r="B9" s="323"/>
      <c r="C9" s="323"/>
      <c r="D9" s="323"/>
      <c r="E9" s="323"/>
      <c r="F9" s="323"/>
      <c r="G9" s="323"/>
      <c r="H9" s="323"/>
      <c r="I9" s="323"/>
    </row>
    <row r="10" spans="1:9" x14ac:dyDescent="0.25">
      <c r="A10" s="323"/>
      <c r="B10" s="323"/>
      <c r="C10" s="323"/>
      <c r="D10" s="323"/>
      <c r="E10" s="323"/>
      <c r="F10" s="323"/>
      <c r="G10" s="323"/>
      <c r="H10" s="323"/>
      <c r="I10" s="323"/>
    </row>
    <row r="11" spans="1:9" x14ac:dyDescent="0.25">
      <c r="A11" s="323"/>
      <c r="B11" s="323"/>
      <c r="C11" s="323"/>
      <c r="D11" s="323"/>
      <c r="E11" s="323"/>
      <c r="F11" s="323"/>
      <c r="G11" s="323"/>
      <c r="H11" s="323"/>
      <c r="I11" s="323"/>
    </row>
    <row r="12" spans="1:9" x14ac:dyDescent="0.25">
      <c r="A12" s="323"/>
      <c r="B12" s="323"/>
      <c r="C12" s="323"/>
      <c r="D12" s="323"/>
      <c r="E12" s="323"/>
      <c r="F12" s="323"/>
      <c r="G12" s="323"/>
      <c r="H12" s="323"/>
      <c r="I12" s="323"/>
    </row>
    <row r="13" spans="1:9" x14ac:dyDescent="0.25">
      <c r="A13" s="323"/>
      <c r="B13" s="323"/>
      <c r="C13" s="323"/>
      <c r="D13" s="323"/>
      <c r="E13" s="323"/>
      <c r="F13" s="323"/>
      <c r="G13" s="323"/>
      <c r="H13" s="323"/>
      <c r="I13" s="323"/>
    </row>
    <row r="14" spans="1:9" x14ac:dyDescent="0.25">
      <c r="A14" s="323"/>
      <c r="B14" s="323"/>
      <c r="C14" s="323"/>
      <c r="D14" s="323"/>
      <c r="E14" s="323"/>
      <c r="F14" s="323"/>
      <c r="G14" s="323"/>
      <c r="H14" s="323"/>
      <c r="I14" s="323"/>
    </row>
    <row r="15" spans="1:9" x14ac:dyDescent="0.25">
      <c r="A15" s="323"/>
      <c r="B15" s="323"/>
      <c r="C15" s="323"/>
      <c r="D15" s="323"/>
      <c r="E15" s="323"/>
      <c r="F15" s="323"/>
      <c r="G15" s="323"/>
      <c r="H15" s="323"/>
      <c r="I15" s="323"/>
    </row>
    <row r="16" spans="1:9" x14ac:dyDescent="0.25">
      <c r="A16" s="323"/>
      <c r="B16" s="323"/>
      <c r="C16" s="323"/>
      <c r="D16" s="323"/>
      <c r="E16" s="323"/>
      <c r="F16" s="323"/>
      <c r="G16" s="323"/>
      <c r="H16" s="323"/>
      <c r="I16" s="323"/>
    </row>
    <row r="17" spans="1:9" x14ac:dyDescent="0.25">
      <c r="A17" s="323"/>
      <c r="B17" s="323"/>
      <c r="C17" s="323"/>
      <c r="D17" s="323"/>
      <c r="E17" s="323"/>
      <c r="F17" s="323"/>
      <c r="G17" s="323"/>
      <c r="H17" s="323"/>
      <c r="I17" s="323"/>
    </row>
    <row r="18" spans="1:9" x14ac:dyDescent="0.25">
      <c r="A18" s="323"/>
      <c r="B18" s="323"/>
      <c r="C18" s="323"/>
      <c r="D18" s="323"/>
      <c r="E18" s="323"/>
      <c r="F18" s="323"/>
      <c r="G18" s="323"/>
      <c r="H18" s="323"/>
      <c r="I18" s="323"/>
    </row>
    <row r="19" spans="1:9" x14ac:dyDescent="0.25">
      <c r="A19" s="323"/>
      <c r="B19" s="323"/>
      <c r="C19" s="323"/>
      <c r="D19" s="323"/>
      <c r="E19" s="323"/>
      <c r="F19" s="323"/>
      <c r="G19" s="323"/>
      <c r="H19" s="323"/>
      <c r="I19" s="323"/>
    </row>
    <row r="20" spans="1:9" x14ac:dyDescent="0.25">
      <c r="A20" s="323"/>
      <c r="B20" s="323"/>
      <c r="C20" s="323"/>
      <c r="D20" s="323"/>
      <c r="E20" s="323"/>
      <c r="F20" s="323"/>
      <c r="G20" s="323"/>
      <c r="H20" s="323"/>
      <c r="I20" s="323"/>
    </row>
    <row r="21" spans="1:9" x14ac:dyDescent="0.25">
      <c r="A21" s="323"/>
      <c r="B21" s="323"/>
      <c r="C21" s="323"/>
      <c r="D21" s="323"/>
      <c r="E21" s="323"/>
      <c r="F21" s="323"/>
      <c r="G21" s="323"/>
      <c r="H21" s="323"/>
      <c r="I21" s="323"/>
    </row>
    <row r="22" spans="1:9" x14ac:dyDescent="0.25">
      <c r="A22" s="323"/>
      <c r="B22" s="323"/>
      <c r="C22" s="323"/>
      <c r="D22" s="323"/>
      <c r="E22" s="323"/>
      <c r="F22" s="323"/>
      <c r="G22" s="323"/>
      <c r="H22" s="323"/>
      <c r="I22" s="323"/>
    </row>
    <row r="23" spans="1:9" x14ac:dyDescent="0.25">
      <c r="A23" s="323"/>
      <c r="B23" s="323"/>
      <c r="C23" s="323"/>
      <c r="D23" s="323"/>
      <c r="E23" s="323"/>
      <c r="F23" s="323"/>
      <c r="G23" s="323"/>
      <c r="H23" s="323"/>
      <c r="I23" s="323"/>
    </row>
    <row r="24" spans="1:9" x14ac:dyDescent="0.25">
      <c r="A24" s="323"/>
      <c r="B24" s="323"/>
      <c r="C24" s="323"/>
      <c r="D24" s="323"/>
      <c r="E24" s="323"/>
      <c r="F24" s="323"/>
      <c r="G24" s="323"/>
      <c r="H24" s="323"/>
      <c r="I24" s="323"/>
    </row>
    <row r="25" spans="1:9" x14ac:dyDescent="0.25">
      <c r="A25" s="323"/>
      <c r="B25" s="323"/>
      <c r="C25" s="323"/>
      <c r="D25" s="323"/>
      <c r="E25" s="323"/>
      <c r="F25" s="323"/>
      <c r="G25" s="323"/>
      <c r="H25" s="323"/>
      <c r="I25" s="323"/>
    </row>
    <row r="26" spans="1:9" x14ac:dyDescent="0.25">
      <c r="A26" s="323"/>
      <c r="B26" s="323"/>
      <c r="C26" s="323"/>
      <c r="D26" s="323"/>
      <c r="E26" s="323"/>
      <c r="F26" s="323"/>
      <c r="G26" s="323"/>
      <c r="H26" s="323"/>
      <c r="I26" s="323"/>
    </row>
    <row r="27" spans="1:9" x14ac:dyDescent="0.25">
      <c r="A27" s="323"/>
      <c r="B27" s="323"/>
      <c r="C27" s="323"/>
      <c r="D27" s="323"/>
      <c r="E27" s="323"/>
      <c r="F27" s="323"/>
      <c r="G27" s="323"/>
      <c r="H27" s="323"/>
      <c r="I27" s="323"/>
    </row>
    <row r="28" spans="1:9" x14ac:dyDescent="0.25">
      <c r="A28" s="323"/>
      <c r="B28" s="323"/>
      <c r="C28" s="323"/>
      <c r="D28" s="323"/>
      <c r="E28" s="323"/>
      <c r="F28" s="323"/>
      <c r="G28" s="323"/>
      <c r="H28" s="323"/>
      <c r="I28" s="323"/>
    </row>
    <row r="29" spans="1:9" x14ac:dyDescent="0.25">
      <c r="A29" s="323"/>
      <c r="B29" s="323"/>
      <c r="C29" s="323"/>
      <c r="D29" s="323"/>
      <c r="E29" s="323"/>
      <c r="F29" s="323"/>
      <c r="G29" s="323"/>
      <c r="H29" s="323"/>
      <c r="I29" s="323"/>
    </row>
    <row r="30" spans="1:9" x14ac:dyDescent="0.25">
      <c r="A30" s="323"/>
      <c r="B30" s="323"/>
      <c r="C30" s="323"/>
      <c r="D30" s="323"/>
      <c r="E30" s="323"/>
      <c r="F30" s="323"/>
      <c r="G30" s="323"/>
      <c r="H30" s="323"/>
      <c r="I30" s="323"/>
    </row>
    <row r="31" spans="1:9" x14ac:dyDescent="0.25">
      <c r="A31" s="323"/>
      <c r="B31" s="323"/>
      <c r="C31" s="323"/>
      <c r="D31" s="323"/>
      <c r="E31" s="323"/>
      <c r="F31" s="323"/>
      <c r="G31" s="323"/>
      <c r="H31" s="323"/>
      <c r="I31" s="323"/>
    </row>
    <row r="32" spans="1:9" x14ac:dyDescent="0.25">
      <c r="A32" s="323"/>
      <c r="B32" s="323"/>
      <c r="C32" s="323"/>
      <c r="D32" s="323"/>
      <c r="E32" s="323"/>
      <c r="F32" s="323"/>
      <c r="G32" s="323"/>
      <c r="H32" s="323"/>
      <c r="I32" s="323"/>
    </row>
    <row r="33" spans="1:20" x14ac:dyDescent="0.25">
      <c r="A33" s="323"/>
      <c r="B33" s="323"/>
      <c r="C33" s="323"/>
      <c r="D33" s="323"/>
      <c r="E33" s="323"/>
      <c r="F33" s="323"/>
      <c r="G33" s="323"/>
      <c r="H33" s="323"/>
      <c r="I33" s="323"/>
    </row>
    <row r="34" spans="1:20" x14ac:dyDescent="0.25">
      <c r="A34" s="323"/>
      <c r="B34" s="323"/>
      <c r="C34" s="323"/>
      <c r="D34" s="323"/>
      <c r="E34" s="323"/>
      <c r="F34" s="323"/>
      <c r="G34" s="323"/>
      <c r="H34" s="323"/>
      <c r="I34" s="323"/>
    </row>
    <row r="35" spans="1:20" x14ac:dyDescent="0.25">
      <c r="A35" s="323"/>
      <c r="B35" s="323"/>
      <c r="C35" s="323"/>
      <c r="D35" s="323"/>
      <c r="E35" s="323"/>
      <c r="F35" s="323"/>
      <c r="G35" s="323"/>
      <c r="H35" s="323"/>
      <c r="I35" s="323"/>
    </row>
    <row r="36" spans="1:20" x14ac:dyDescent="0.25">
      <c r="A36" s="323"/>
      <c r="B36" s="323"/>
      <c r="C36" s="323"/>
      <c r="D36" s="323"/>
      <c r="E36" s="323"/>
      <c r="F36" s="323"/>
      <c r="G36" s="323"/>
      <c r="H36" s="323"/>
      <c r="I36" s="323"/>
    </row>
    <row r="37" spans="1:20" x14ac:dyDescent="0.25">
      <c r="A37" s="323"/>
      <c r="B37" s="323"/>
      <c r="C37" s="323"/>
      <c r="D37" s="323"/>
      <c r="E37" s="323"/>
      <c r="F37" s="323"/>
      <c r="G37" s="323"/>
      <c r="H37" s="323"/>
      <c r="I37" s="323"/>
    </row>
    <row r="38" spans="1:20" x14ac:dyDescent="0.25">
      <c r="A38" s="323"/>
      <c r="B38" s="323"/>
      <c r="C38" s="323"/>
      <c r="D38" s="323"/>
      <c r="E38" s="323"/>
      <c r="F38" s="323"/>
      <c r="G38" s="323"/>
      <c r="H38" s="323"/>
      <c r="I38" s="323"/>
    </row>
    <row r="39" spans="1:20" ht="185.25" customHeight="1" x14ac:dyDescent="0.25">
      <c r="A39" s="323"/>
      <c r="B39" s="323"/>
      <c r="C39" s="323"/>
      <c r="D39" s="323"/>
      <c r="E39" s="323"/>
      <c r="F39" s="323"/>
      <c r="G39" s="323"/>
      <c r="H39" s="323"/>
      <c r="I39" s="323"/>
    </row>
    <row r="40" spans="1:20" ht="277.2" customHeight="1" x14ac:dyDescent="0.25">
      <c r="A40" s="323"/>
      <c r="B40" s="323"/>
      <c r="C40" s="323"/>
      <c r="D40" s="323"/>
      <c r="E40" s="323"/>
      <c r="F40" s="323"/>
      <c r="G40" s="323"/>
      <c r="H40" s="323"/>
      <c r="I40" s="323"/>
    </row>
    <row r="41" spans="1:20" ht="13.8" x14ac:dyDescent="0.25">
      <c r="A41" s="123" t="s">
        <v>462</v>
      </c>
      <c r="B41" s="123"/>
      <c r="C41" s="123"/>
      <c r="D41" s="123"/>
      <c r="E41" s="123"/>
      <c r="F41" s="123"/>
      <c r="G41" s="123"/>
      <c r="H41" s="123"/>
      <c r="I41" s="123"/>
      <c r="J41" s="124"/>
      <c r="K41" s="124"/>
      <c r="L41" s="124"/>
      <c r="M41" s="124"/>
      <c r="N41" s="124"/>
      <c r="O41" s="124"/>
      <c r="P41" s="124"/>
      <c r="Q41" s="124"/>
      <c r="R41" s="124"/>
      <c r="S41" s="124"/>
      <c r="T41" s="124"/>
    </row>
    <row r="42" spans="1:20" ht="13.8" x14ac:dyDescent="0.25">
      <c r="A42" s="324" t="s">
        <v>463</v>
      </c>
      <c r="B42" s="324"/>
      <c r="C42" s="324"/>
      <c r="D42" s="324"/>
      <c r="E42" s="324"/>
      <c r="F42" s="324"/>
      <c r="G42" s="324"/>
      <c r="H42" s="324"/>
      <c r="I42" s="324"/>
      <c r="J42" s="324"/>
      <c r="K42" s="124"/>
      <c r="L42" s="124"/>
      <c r="M42" s="124"/>
      <c r="N42" s="124"/>
      <c r="O42" s="124"/>
      <c r="P42" s="124"/>
      <c r="Q42" s="124"/>
      <c r="R42" s="124"/>
      <c r="S42" s="124"/>
      <c r="T42" s="124"/>
    </row>
    <row r="43" spans="1:20" ht="13.8" x14ac:dyDescent="0.25">
      <c r="A43" s="325" t="s">
        <v>464</v>
      </c>
      <c r="B43" s="325"/>
      <c r="C43" s="325"/>
      <c r="D43" s="325"/>
      <c r="E43" s="325"/>
      <c r="F43" s="325"/>
      <c r="G43" s="325"/>
      <c r="H43" s="325"/>
      <c r="I43" s="325"/>
      <c r="J43" s="325"/>
      <c r="K43" s="124"/>
      <c r="L43" s="124"/>
      <c r="M43" s="124"/>
      <c r="N43" s="124"/>
      <c r="O43" s="124"/>
      <c r="P43" s="124"/>
      <c r="Q43" s="124"/>
      <c r="R43" s="124"/>
      <c r="S43" s="124"/>
      <c r="T43" s="124"/>
    </row>
    <row r="44" spans="1:20" ht="13.8" x14ac:dyDescent="0.25">
      <c r="A44" s="123" t="s">
        <v>465</v>
      </c>
      <c r="B44" s="123"/>
      <c r="C44" s="123"/>
      <c r="D44" s="123"/>
      <c r="E44" s="123"/>
      <c r="F44" s="123"/>
      <c r="G44" s="123"/>
      <c r="H44" s="123"/>
      <c r="I44" s="123"/>
      <c r="J44" s="124"/>
      <c r="K44" s="124"/>
      <c r="L44" s="124"/>
      <c r="M44" s="124"/>
      <c r="N44" s="124"/>
      <c r="O44" s="124"/>
      <c r="P44" s="124"/>
      <c r="Q44" s="124"/>
      <c r="R44" s="124"/>
      <c r="S44" s="124"/>
      <c r="T44" s="124"/>
    </row>
    <row r="45" spans="1:20" ht="13.8" x14ac:dyDescent="0.25">
      <c r="A45" s="124" t="s">
        <v>532</v>
      </c>
      <c r="B45" s="124"/>
      <c r="C45" s="124"/>
      <c r="D45" s="124"/>
      <c r="E45" s="124"/>
      <c r="F45" s="124"/>
      <c r="G45" s="124"/>
      <c r="H45" s="124"/>
      <c r="I45" s="124"/>
      <c r="J45" s="124"/>
      <c r="K45" s="124"/>
      <c r="L45" s="124"/>
      <c r="M45" s="124"/>
      <c r="N45" s="124"/>
      <c r="O45" s="124"/>
      <c r="P45" s="124"/>
      <c r="Q45" s="124"/>
      <c r="R45" s="124"/>
      <c r="S45" s="124"/>
      <c r="T45" s="124"/>
    </row>
    <row r="46" spans="1:20" ht="13.8" x14ac:dyDescent="0.25">
      <c r="A46" s="166" t="s">
        <v>533</v>
      </c>
      <c r="B46" s="127"/>
      <c r="C46" s="127"/>
      <c r="D46" s="127"/>
      <c r="E46" s="127"/>
      <c r="F46" s="127"/>
      <c r="G46" s="127"/>
      <c r="H46" s="127"/>
      <c r="I46" s="127"/>
      <c r="J46" s="127"/>
      <c r="K46" s="127"/>
      <c r="L46" s="124"/>
      <c r="M46" s="124"/>
      <c r="N46" s="124"/>
      <c r="O46" s="124"/>
      <c r="P46" s="124"/>
      <c r="Q46" s="124"/>
      <c r="R46" s="124"/>
      <c r="S46" s="124"/>
      <c r="T46" s="124"/>
    </row>
    <row r="47" spans="1:20" ht="13.8" x14ac:dyDescent="0.25">
      <c r="A47" s="124" t="s">
        <v>466</v>
      </c>
      <c r="B47" s="124"/>
      <c r="C47" s="124"/>
      <c r="D47" s="124"/>
      <c r="E47" s="124"/>
      <c r="F47" s="124"/>
      <c r="G47" s="124"/>
      <c r="H47" s="124"/>
      <c r="I47" s="124"/>
      <c r="J47" s="124"/>
      <c r="K47" s="124"/>
      <c r="L47" s="124"/>
      <c r="M47" s="124"/>
      <c r="N47" s="124"/>
      <c r="O47" s="124"/>
      <c r="P47" s="124"/>
      <c r="Q47" s="124"/>
      <c r="R47" s="124"/>
      <c r="S47" s="124"/>
      <c r="T47" s="124"/>
    </row>
    <row r="48" spans="1:20" ht="13.8" x14ac:dyDescent="0.25">
      <c r="A48" s="325" t="s">
        <v>467</v>
      </c>
      <c r="B48" s="325"/>
      <c r="C48" s="325"/>
      <c r="D48" s="325"/>
      <c r="E48" s="325"/>
      <c r="F48" s="325"/>
      <c r="G48" s="325"/>
      <c r="H48" s="325"/>
      <c r="I48" s="325"/>
      <c r="J48" s="325"/>
      <c r="K48" s="124"/>
      <c r="L48" s="124"/>
      <c r="M48" s="124"/>
      <c r="N48" s="124"/>
      <c r="O48" s="124"/>
      <c r="P48" s="124"/>
      <c r="Q48" s="124"/>
      <c r="R48" s="124"/>
      <c r="S48" s="124"/>
      <c r="T48" s="124"/>
    </row>
    <row r="49" spans="1:20" ht="13.8" x14ac:dyDescent="0.25">
      <c r="A49" s="126" t="s">
        <v>468</v>
      </c>
      <c r="B49" s="126"/>
      <c r="C49" s="126"/>
      <c r="D49" s="126"/>
      <c r="E49" s="126"/>
      <c r="F49" s="126"/>
      <c r="G49" s="126"/>
      <c r="H49" s="126"/>
      <c r="I49" s="126"/>
      <c r="J49" s="126"/>
      <c r="K49" s="124"/>
      <c r="L49" s="124"/>
      <c r="M49" s="124"/>
      <c r="N49" s="124"/>
      <c r="O49" s="124"/>
      <c r="P49" s="124"/>
      <c r="Q49" s="124"/>
      <c r="R49" s="124"/>
      <c r="S49" s="124"/>
      <c r="T49" s="124"/>
    </row>
    <row r="50" spans="1:20" ht="13.8" x14ac:dyDescent="0.25">
      <c r="A50" s="325" t="s">
        <v>469</v>
      </c>
      <c r="B50" s="325"/>
      <c r="C50" s="325"/>
      <c r="D50" s="325"/>
      <c r="E50" s="325"/>
      <c r="F50" s="325"/>
      <c r="G50" s="325"/>
      <c r="H50" s="325"/>
      <c r="I50" s="325"/>
      <c r="J50" s="325"/>
      <c r="K50" s="124"/>
      <c r="L50" s="124"/>
      <c r="M50" s="124"/>
      <c r="N50" s="124"/>
      <c r="O50" s="124"/>
      <c r="P50" s="124"/>
      <c r="Q50" s="124"/>
      <c r="R50" s="124"/>
      <c r="S50" s="124"/>
      <c r="T50" s="124"/>
    </row>
    <row r="51" spans="1:20" ht="13.8" x14ac:dyDescent="0.25">
      <c r="A51" s="126" t="s">
        <v>470</v>
      </c>
      <c r="B51" s="126"/>
      <c r="C51" s="126"/>
      <c r="D51" s="126"/>
      <c r="E51" s="126"/>
      <c r="F51" s="126"/>
      <c r="G51" s="126"/>
      <c r="H51" s="126"/>
      <c r="I51" s="126"/>
      <c r="J51" s="126"/>
      <c r="K51" s="124"/>
      <c r="L51" s="124"/>
      <c r="M51" s="124"/>
      <c r="N51" s="124"/>
      <c r="O51" s="124"/>
      <c r="P51" s="124"/>
      <c r="Q51" s="124"/>
      <c r="R51" s="124"/>
      <c r="S51" s="124"/>
      <c r="T51" s="124"/>
    </row>
    <row r="52" spans="1:20" ht="13.8" x14ac:dyDescent="0.25">
      <c r="A52" s="128" t="s">
        <v>471</v>
      </c>
      <c r="B52" s="129"/>
      <c r="C52" s="129"/>
      <c r="D52" s="129"/>
      <c r="E52" s="129"/>
      <c r="F52" s="129"/>
      <c r="G52" s="129"/>
      <c r="H52" s="129"/>
      <c r="I52" s="129"/>
      <c r="J52" s="129"/>
      <c r="K52" s="130"/>
      <c r="L52" s="130"/>
      <c r="M52" s="130"/>
      <c r="N52" s="130"/>
      <c r="O52" s="130"/>
      <c r="P52" s="130"/>
      <c r="Q52" s="130"/>
      <c r="R52" s="130"/>
      <c r="S52" s="130"/>
      <c r="T52" s="130"/>
    </row>
    <row r="53" spans="1:20" ht="13.8" x14ac:dyDescent="0.25">
      <c r="A53" s="130"/>
      <c r="B53" s="129"/>
      <c r="C53" s="129"/>
      <c r="D53" s="129"/>
      <c r="E53" s="129"/>
      <c r="F53" s="129"/>
      <c r="G53" s="129"/>
      <c r="H53" s="129"/>
      <c r="I53" s="129"/>
      <c r="J53" s="129"/>
      <c r="K53" s="130"/>
      <c r="L53" s="130"/>
      <c r="M53" s="130"/>
      <c r="N53" s="130"/>
      <c r="O53" s="130"/>
      <c r="P53" s="130"/>
      <c r="Q53" s="130"/>
      <c r="R53" s="130"/>
      <c r="S53" s="130"/>
      <c r="T53" s="130"/>
    </row>
    <row r="54" spans="1:20" ht="13.8" x14ac:dyDescent="0.25">
      <c r="A54" s="131" t="s">
        <v>472</v>
      </c>
      <c r="B54" s="132"/>
      <c r="C54" s="132"/>
      <c r="D54" s="132"/>
      <c r="E54" s="132"/>
      <c r="F54" s="132"/>
      <c r="G54" s="132"/>
      <c r="H54" s="132"/>
      <c r="I54" s="132"/>
      <c r="J54" s="132"/>
      <c r="K54" s="132"/>
      <c r="L54" s="132"/>
      <c r="M54" s="133"/>
      <c r="N54" s="134"/>
      <c r="O54" s="134"/>
      <c r="P54" s="134"/>
      <c r="Q54" s="134"/>
      <c r="R54" s="134"/>
      <c r="S54" s="134"/>
      <c r="T54" s="134"/>
    </row>
    <row r="55" spans="1:20" ht="13.8" x14ac:dyDescent="0.25">
      <c r="A55" s="133"/>
      <c r="B55" s="143"/>
      <c r="C55" s="144"/>
      <c r="D55" s="143"/>
      <c r="E55" s="144"/>
      <c r="F55" s="143"/>
      <c r="G55" s="144"/>
      <c r="H55" s="143"/>
      <c r="I55" s="144"/>
      <c r="J55" s="143"/>
      <c r="K55" s="144"/>
      <c r="L55" s="145"/>
      <c r="M55" s="145"/>
      <c r="N55" s="134"/>
      <c r="O55" s="134"/>
      <c r="P55" s="134"/>
      <c r="Q55" s="134"/>
      <c r="R55" s="134"/>
      <c r="S55" s="134"/>
      <c r="T55" s="134"/>
    </row>
    <row r="56" spans="1:20" ht="13.8" x14ac:dyDescent="0.25">
      <c r="A56" s="135"/>
      <c r="B56" s="321" t="s">
        <v>477</v>
      </c>
      <c r="C56" s="321"/>
      <c r="D56" s="321" t="s">
        <v>478</v>
      </c>
      <c r="E56" s="321"/>
      <c r="F56" s="321" t="s">
        <v>479</v>
      </c>
      <c r="G56" s="321"/>
      <c r="H56" s="321" t="s">
        <v>473</v>
      </c>
      <c r="I56" s="321"/>
      <c r="J56" s="134"/>
      <c r="K56" s="134"/>
      <c r="L56" s="134"/>
      <c r="M56" s="134"/>
      <c r="N56" s="134"/>
      <c r="O56" s="134"/>
      <c r="P56" s="134"/>
    </row>
    <row r="57" spans="1:20" ht="13.8" x14ac:dyDescent="0.25">
      <c r="A57" s="136"/>
      <c r="B57" s="137" t="s">
        <v>543</v>
      </c>
      <c r="C57" s="137">
        <v>45838</v>
      </c>
      <c r="D57" s="137" t="str">
        <f>+B57</f>
        <v>30.06.2026</v>
      </c>
      <c r="E57" s="137">
        <f t="shared" ref="E57:G57" si="0">+C57</f>
        <v>45838</v>
      </c>
      <c r="F57" s="137" t="str">
        <f t="shared" si="0"/>
        <v>30.06.2026</v>
      </c>
      <c r="G57" s="137">
        <f t="shared" si="0"/>
        <v>45838</v>
      </c>
      <c r="H57" s="137" t="str">
        <f>B57</f>
        <v>30.06.2026</v>
      </c>
      <c r="I57" s="137">
        <f>C57</f>
        <v>45838</v>
      </c>
      <c r="J57" s="134"/>
      <c r="K57" s="134"/>
      <c r="L57" s="134"/>
      <c r="M57" s="134"/>
      <c r="N57" s="134"/>
      <c r="O57" s="134"/>
      <c r="P57" s="134"/>
    </row>
    <row r="58" spans="1:20" ht="13.8" x14ac:dyDescent="0.25">
      <c r="A58" s="138"/>
      <c r="B58" s="138" t="s">
        <v>474</v>
      </c>
      <c r="C58" s="138" t="s">
        <v>474</v>
      </c>
      <c r="D58" s="138" t="s">
        <v>474</v>
      </c>
      <c r="E58" s="138" t="s">
        <v>474</v>
      </c>
      <c r="F58" s="138" t="s">
        <v>474</v>
      </c>
      <c r="G58" s="138" t="s">
        <v>474</v>
      </c>
      <c r="H58" s="138" t="s">
        <v>474</v>
      </c>
      <c r="I58" s="138" t="s">
        <v>474</v>
      </c>
      <c r="J58" s="134"/>
      <c r="K58" s="134"/>
      <c r="L58" s="134"/>
      <c r="M58" s="134"/>
      <c r="N58" s="134"/>
      <c r="O58" s="134"/>
      <c r="P58" s="134"/>
    </row>
    <row r="59" spans="1:20" ht="13.8" x14ac:dyDescent="0.25">
      <c r="A59" s="138"/>
      <c r="B59" s="138"/>
      <c r="C59" s="138"/>
      <c r="D59" s="138"/>
      <c r="E59" s="138"/>
      <c r="F59" s="139"/>
      <c r="G59" s="139"/>
      <c r="H59" s="138"/>
      <c r="I59" s="138"/>
      <c r="J59" s="134"/>
      <c r="K59" s="134"/>
      <c r="L59" s="134"/>
      <c r="M59" s="134"/>
      <c r="N59" s="134"/>
      <c r="O59" s="134"/>
      <c r="P59" s="134"/>
    </row>
    <row r="60" spans="1:20" ht="13.8" x14ac:dyDescent="0.25">
      <c r="A60" s="140" t="s">
        <v>475</v>
      </c>
      <c r="B60" s="141">
        <v>11449</v>
      </c>
      <c r="C60" s="141">
        <v>7776</v>
      </c>
      <c r="D60" s="141">
        <v>75387</v>
      </c>
      <c r="E60" s="141">
        <v>70839</v>
      </c>
      <c r="F60" s="141">
        <v>40754</v>
      </c>
      <c r="G60" s="141">
        <v>28890</v>
      </c>
      <c r="H60" s="142">
        <f>+F60+D60+B60</f>
        <v>127590</v>
      </c>
      <c r="I60" s="142">
        <f t="shared" ref="I60:I61" si="1">+G60+E60+C60</f>
        <v>107505</v>
      </c>
      <c r="J60" s="134"/>
      <c r="K60" s="134"/>
      <c r="L60" s="134"/>
      <c r="M60" s="134"/>
      <c r="N60" s="134"/>
      <c r="O60" s="134"/>
      <c r="P60" s="134"/>
    </row>
    <row r="61" spans="1:20" ht="13.8" x14ac:dyDescent="0.25">
      <c r="A61" s="140" t="s">
        <v>476</v>
      </c>
      <c r="B61" s="141">
        <v>-524</v>
      </c>
      <c r="C61" s="141">
        <v>-29</v>
      </c>
      <c r="D61" s="141">
        <v>8925</v>
      </c>
      <c r="E61" s="141">
        <v>8105</v>
      </c>
      <c r="F61" s="141">
        <v>5255</v>
      </c>
      <c r="G61" s="141">
        <v>3138</v>
      </c>
      <c r="H61" s="142">
        <f t="shared" ref="H61" si="2">+F61+D61+B61</f>
        <v>13656</v>
      </c>
      <c r="I61" s="142">
        <f t="shared" si="1"/>
        <v>11214</v>
      </c>
      <c r="J61" s="134"/>
      <c r="K61" s="134"/>
      <c r="L61" s="134"/>
      <c r="M61" s="134"/>
      <c r="N61" s="134"/>
      <c r="O61" s="134"/>
      <c r="P61" s="134"/>
    </row>
    <row r="62" spans="1:20" ht="13.8" x14ac:dyDescent="0.25">
      <c r="A62" s="133"/>
      <c r="B62" s="146"/>
      <c r="C62" s="147"/>
      <c r="D62" s="146"/>
      <c r="E62" s="147"/>
      <c r="F62" s="146"/>
      <c r="G62" s="146"/>
      <c r="H62" s="146"/>
      <c r="I62" s="146"/>
      <c r="J62" s="146"/>
      <c r="K62" s="146"/>
      <c r="L62" s="145"/>
      <c r="M62" s="145"/>
      <c r="N62" s="134"/>
      <c r="O62" s="134"/>
      <c r="P62" s="134"/>
      <c r="Q62" s="134"/>
      <c r="R62" s="134"/>
      <c r="S62" s="134"/>
      <c r="T62" s="134"/>
    </row>
    <row r="63" spans="1:20" ht="13.8" x14ac:dyDescent="0.25">
      <c r="A63" s="148" t="s">
        <v>480</v>
      </c>
      <c r="B63" s="134"/>
      <c r="C63" s="149"/>
      <c r="D63" s="149"/>
      <c r="E63" s="149"/>
      <c r="F63" s="149"/>
      <c r="G63" s="149"/>
      <c r="H63" s="149"/>
      <c r="I63" s="149"/>
      <c r="J63" s="149"/>
      <c r="K63" s="134"/>
      <c r="L63" s="134"/>
      <c r="M63" s="134"/>
      <c r="N63" s="134"/>
      <c r="O63" s="134"/>
      <c r="P63" s="134"/>
      <c r="Q63" s="134"/>
      <c r="R63" s="134"/>
      <c r="S63" s="134"/>
      <c r="T63" s="134"/>
    </row>
    <row r="64" spans="1:20" ht="13.8" x14ac:dyDescent="0.25">
      <c r="A64" s="149"/>
      <c r="B64" s="150"/>
      <c r="C64" s="151" t="str">
        <f>+B57</f>
        <v>30.06.2026</v>
      </c>
      <c r="D64" s="151">
        <f>+C57</f>
        <v>45838</v>
      </c>
      <c r="E64" s="149"/>
      <c r="F64" s="149"/>
      <c r="G64" s="149"/>
      <c r="H64" s="149"/>
      <c r="I64" s="149"/>
      <c r="J64" s="149"/>
      <c r="K64" s="134"/>
      <c r="L64" s="134"/>
      <c r="M64" s="134"/>
      <c r="N64" s="134"/>
      <c r="O64" s="134"/>
      <c r="P64" s="134"/>
      <c r="Q64" s="134"/>
      <c r="R64" s="134"/>
      <c r="S64" s="134"/>
      <c r="T64" s="134"/>
    </row>
    <row r="65" spans="1:20" ht="13.8" x14ac:dyDescent="0.25">
      <c r="A65" s="149"/>
      <c r="B65" s="150"/>
      <c r="C65" s="152" t="s">
        <v>474</v>
      </c>
      <c r="D65" s="152" t="s">
        <v>474</v>
      </c>
      <c r="E65" s="149"/>
      <c r="F65" s="149"/>
      <c r="G65" s="149"/>
      <c r="H65" s="149"/>
      <c r="I65" s="149"/>
      <c r="J65" s="149"/>
      <c r="K65" s="134"/>
      <c r="L65" s="134"/>
      <c r="M65" s="134"/>
      <c r="N65" s="134"/>
      <c r="O65" s="134"/>
      <c r="P65" s="134"/>
      <c r="Q65" s="134"/>
      <c r="R65" s="134"/>
      <c r="S65" s="134"/>
      <c r="T65" s="134"/>
    </row>
    <row r="66" spans="1:20" ht="13.8" x14ac:dyDescent="0.25">
      <c r="A66" s="149"/>
      <c r="B66" s="150"/>
      <c r="C66" s="153"/>
      <c r="D66" s="153"/>
      <c r="E66" s="149"/>
      <c r="F66" s="149"/>
      <c r="G66" s="149"/>
      <c r="H66" s="149"/>
      <c r="I66" s="149"/>
      <c r="J66" s="149"/>
      <c r="K66" s="134"/>
      <c r="L66" s="134"/>
      <c r="M66" s="134"/>
      <c r="N66" s="134"/>
      <c r="O66" s="134"/>
      <c r="P66" s="134"/>
      <c r="Q66" s="134"/>
      <c r="R66" s="134"/>
      <c r="S66" s="134"/>
      <c r="T66" s="134"/>
    </row>
    <row r="67" spans="1:20" ht="14.4" thickBot="1" x14ac:dyDescent="0.3">
      <c r="A67" s="326" t="s">
        <v>481</v>
      </c>
      <c r="B67" s="326"/>
      <c r="C67" s="154">
        <v>75369</v>
      </c>
      <c r="D67" s="154">
        <v>70431</v>
      </c>
      <c r="E67" s="149"/>
      <c r="F67" s="149"/>
      <c r="G67" s="149"/>
      <c r="H67" s="149"/>
      <c r="I67" s="149"/>
      <c r="J67" s="134"/>
      <c r="K67" s="134"/>
      <c r="L67" s="134"/>
      <c r="M67" s="134"/>
      <c r="N67" s="134"/>
      <c r="O67" s="134"/>
      <c r="P67" s="134"/>
      <c r="Q67" s="134"/>
      <c r="R67" s="134"/>
      <c r="S67" s="134"/>
      <c r="T67" s="134"/>
    </row>
    <row r="68" spans="1:20" ht="13.8" x14ac:dyDescent="0.25">
      <c r="A68" s="149"/>
      <c r="B68" s="150"/>
      <c r="C68" s="155"/>
      <c r="D68" s="155"/>
      <c r="E68" s="149"/>
      <c r="F68" s="149"/>
      <c r="G68" s="149"/>
      <c r="H68" s="149"/>
      <c r="I68" s="149"/>
      <c r="J68" s="134"/>
      <c r="K68" s="134"/>
      <c r="L68" s="134"/>
      <c r="M68" s="134"/>
      <c r="N68" s="134"/>
      <c r="O68" s="134"/>
      <c r="P68" s="134"/>
      <c r="Q68" s="134"/>
      <c r="R68" s="134"/>
      <c r="S68" s="134"/>
      <c r="T68" s="134"/>
    </row>
    <row r="69" spans="1:20" ht="14.4" thickBot="1" x14ac:dyDescent="0.3">
      <c r="A69" s="326" t="s">
        <v>482</v>
      </c>
      <c r="B69" s="326"/>
      <c r="C69" s="154">
        <v>20291</v>
      </c>
      <c r="D69" s="154">
        <v>14431</v>
      </c>
      <c r="E69" s="149"/>
      <c r="F69" s="149"/>
      <c r="G69" s="149"/>
      <c r="H69" s="149"/>
      <c r="I69" s="149"/>
      <c r="J69" s="134"/>
      <c r="K69" s="134"/>
      <c r="L69" s="134"/>
      <c r="M69" s="134"/>
      <c r="N69" s="134"/>
      <c r="O69" s="134"/>
      <c r="P69" s="134"/>
      <c r="Q69" s="134"/>
      <c r="R69" s="134"/>
      <c r="S69" s="134"/>
      <c r="T69" s="134"/>
    </row>
    <row r="70" spans="1:20" ht="13.8" x14ac:dyDescent="0.25">
      <c r="A70" s="149"/>
      <c r="B70" s="149"/>
      <c r="C70" s="149"/>
      <c r="D70" s="149"/>
      <c r="E70" s="149"/>
      <c r="F70" s="149"/>
      <c r="G70" s="149"/>
      <c r="H70" s="149"/>
      <c r="I70" s="149"/>
      <c r="J70" s="149"/>
      <c r="K70" s="134"/>
      <c r="L70" s="134"/>
      <c r="M70" s="134"/>
      <c r="N70" s="134"/>
      <c r="O70" s="134"/>
      <c r="P70" s="134"/>
      <c r="Q70" s="134"/>
      <c r="R70" s="134"/>
      <c r="S70" s="134"/>
      <c r="T70" s="134"/>
    </row>
    <row r="71" spans="1:20" ht="13.8" x14ac:dyDescent="0.25">
      <c r="A71" s="149"/>
      <c r="B71" s="149"/>
      <c r="C71" s="149"/>
      <c r="D71" s="149"/>
      <c r="E71" s="149"/>
      <c r="F71" s="149"/>
      <c r="G71" s="149"/>
      <c r="H71" s="149"/>
      <c r="I71" s="149"/>
      <c r="J71" s="149"/>
      <c r="K71" s="134"/>
      <c r="L71" s="134"/>
      <c r="M71" s="134"/>
      <c r="N71" s="134"/>
      <c r="O71" s="134"/>
      <c r="P71" s="134"/>
      <c r="Q71" s="134"/>
      <c r="R71" s="134"/>
      <c r="S71" s="134"/>
      <c r="T71" s="134"/>
    </row>
    <row r="72" spans="1:20" ht="13.8" x14ac:dyDescent="0.25">
      <c r="A72" s="148" t="s">
        <v>483</v>
      </c>
      <c r="B72" s="149"/>
      <c r="C72" s="149"/>
      <c r="D72" s="149"/>
      <c r="E72" s="149"/>
      <c r="F72" s="149"/>
      <c r="G72" s="149"/>
      <c r="H72" s="149"/>
      <c r="I72" s="149"/>
      <c r="J72" s="149"/>
      <c r="K72" s="134"/>
      <c r="L72" s="134"/>
      <c r="M72" s="134"/>
      <c r="N72" s="134"/>
      <c r="O72" s="134"/>
      <c r="P72" s="134"/>
      <c r="Q72" s="134"/>
      <c r="R72" s="134"/>
      <c r="S72" s="134"/>
      <c r="T72" s="134"/>
    </row>
    <row r="73" spans="1:20" ht="13.8" x14ac:dyDescent="0.25">
      <c r="A73" s="149"/>
      <c r="B73" s="149"/>
      <c r="C73" s="149"/>
      <c r="D73" s="149"/>
      <c r="E73" s="149"/>
      <c r="F73" s="149"/>
      <c r="G73" s="149"/>
      <c r="H73" s="149"/>
      <c r="I73" s="149"/>
      <c r="J73" s="149"/>
      <c r="K73" s="134"/>
      <c r="L73" s="134"/>
      <c r="M73" s="134"/>
      <c r="N73" s="134"/>
      <c r="O73" s="134"/>
      <c r="P73" s="134"/>
      <c r="Q73" s="134"/>
      <c r="R73" s="134"/>
      <c r="S73" s="134"/>
      <c r="T73" s="134"/>
    </row>
    <row r="74" spans="1:20" ht="13.8" x14ac:dyDescent="0.25">
      <c r="A74" s="149"/>
      <c r="B74" s="149"/>
      <c r="C74" s="156" t="str">
        <f>+C64</f>
        <v>30.06.2026</v>
      </c>
      <c r="D74" s="156">
        <v>46022</v>
      </c>
      <c r="E74" s="149"/>
      <c r="F74" s="149"/>
      <c r="G74" s="149"/>
      <c r="H74" s="149"/>
      <c r="I74" s="149"/>
      <c r="J74" s="149"/>
      <c r="K74" s="134"/>
      <c r="L74" s="134"/>
      <c r="M74" s="134"/>
      <c r="N74" s="134"/>
      <c r="O74" s="134"/>
      <c r="P74" s="134"/>
      <c r="Q74" s="134"/>
      <c r="R74" s="134"/>
      <c r="S74" s="134"/>
      <c r="T74" s="134"/>
    </row>
    <row r="75" spans="1:20" ht="13.8" x14ac:dyDescent="0.25">
      <c r="A75" s="149"/>
      <c r="B75" s="149"/>
      <c r="C75" s="152" t="s">
        <v>474</v>
      </c>
      <c r="D75" s="152" t="s">
        <v>474</v>
      </c>
      <c r="E75" s="149"/>
      <c r="F75" s="149"/>
      <c r="G75" s="149"/>
      <c r="H75" s="149"/>
      <c r="I75" s="149"/>
      <c r="J75" s="149"/>
      <c r="K75" s="134"/>
      <c r="L75" s="134"/>
      <c r="M75" s="134"/>
      <c r="N75" s="134"/>
      <c r="O75" s="134"/>
      <c r="P75" s="134"/>
      <c r="Q75" s="134"/>
      <c r="R75" s="134"/>
      <c r="S75" s="134"/>
      <c r="T75" s="134"/>
    </row>
    <row r="76" spans="1:20" ht="13.8" x14ac:dyDescent="0.25">
      <c r="A76" s="149"/>
      <c r="B76" s="149"/>
      <c r="C76" s="153"/>
      <c r="D76" s="153"/>
      <c r="E76" s="149"/>
      <c r="F76" s="149"/>
      <c r="G76" s="149"/>
      <c r="H76" s="149"/>
      <c r="I76" s="149"/>
      <c r="J76" s="149"/>
      <c r="K76" s="134"/>
      <c r="L76" s="134"/>
      <c r="M76" s="134"/>
      <c r="N76" s="134"/>
      <c r="O76" s="134"/>
      <c r="P76" s="134"/>
      <c r="Q76" s="134"/>
      <c r="R76" s="134"/>
      <c r="S76" s="134"/>
      <c r="T76" s="134"/>
    </row>
    <row r="77" spans="1:20" ht="14.4" thickBot="1" x14ac:dyDescent="0.3">
      <c r="A77" s="327" t="s">
        <v>484</v>
      </c>
      <c r="B77" s="327"/>
      <c r="C77" s="154">
        <v>42838</v>
      </c>
      <c r="D77" s="154">
        <v>44809</v>
      </c>
      <c r="E77" s="149"/>
      <c r="F77" s="149"/>
      <c r="G77" s="149"/>
      <c r="H77" s="149"/>
      <c r="I77" s="149"/>
      <c r="J77" s="134"/>
      <c r="K77" s="134"/>
      <c r="L77" s="134"/>
      <c r="M77" s="134"/>
      <c r="N77" s="134"/>
      <c r="O77" s="134"/>
      <c r="P77" s="134"/>
      <c r="Q77" s="134"/>
      <c r="R77" s="134"/>
      <c r="S77" s="134"/>
      <c r="T77" s="134"/>
    </row>
    <row r="78" spans="1:20" ht="13.8" x14ac:dyDescent="0.25">
      <c r="A78" s="149"/>
      <c r="B78" s="149"/>
      <c r="C78" s="157"/>
      <c r="D78" s="157"/>
      <c r="E78" s="149"/>
      <c r="F78" s="149"/>
      <c r="G78" s="149"/>
      <c r="H78" s="149"/>
      <c r="I78" s="149"/>
      <c r="J78" s="134"/>
      <c r="K78" s="134"/>
      <c r="L78" s="134"/>
      <c r="M78" s="134"/>
      <c r="N78" s="134"/>
      <c r="O78" s="134"/>
      <c r="P78" s="134"/>
      <c r="Q78" s="134"/>
      <c r="R78" s="134"/>
      <c r="S78" s="134"/>
      <c r="T78" s="134"/>
    </row>
    <row r="79" spans="1:20" ht="14.4" thickBot="1" x14ac:dyDescent="0.3">
      <c r="A79" s="327" t="s">
        <v>485</v>
      </c>
      <c r="B79" s="327"/>
      <c r="C79" s="154">
        <v>10737</v>
      </c>
      <c r="D79" s="154">
        <v>13974</v>
      </c>
      <c r="E79" s="149"/>
      <c r="F79" s="149"/>
      <c r="G79" s="149"/>
      <c r="H79" s="149"/>
      <c r="I79" s="149"/>
      <c r="J79" s="134"/>
      <c r="K79" s="134"/>
      <c r="L79" s="134"/>
      <c r="M79" s="134"/>
      <c r="N79" s="134"/>
      <c r="O79" s="134"/>
      <c r="P79" s="134"/>
      <c r="Q79" s="134"/>
      <c r="R79" s="134"/>
      <c r="S79" s="134"/>
      <c r="T79" s="134"/>
    </row>
    <row r="80" spans="1:20" ht="13.8" x14ac:dyDescent="0.25">
      <c r="A80" s="149"/>
      <c r="B80" s="149"/>
      <c r="C80" s="149"/>
      <c r="D80" s="149"/>
      <c r="E80" s="149"/>
      <c r="F80" s="149"/>
      <c r="G80" s="149"/>
      <c r="H80" s="149"/>
      <c r="I80" s="149"/>
      <c r="J80" s="149"/>
      <c r="K80" s="134"/>
      <c r="L80" s="134"/>
      <c r="M80" s="134"/>
      <c r="N80" s="134"/>
      <c r="O80" s="134"/>
      <c r="P80" s="134"/>
      <c r="Q80" s="134"/>
      <c r="R80" s="134"/>
      <c r="S80" s="134"/>
      <c r="T80" s="134"/>
    </row>
    <row r="81" spans="1:20" ht="13.8" x14ac:dyDescent="0.25">
      <c r="A81" s="158"/>
      <c r="B81" s="129"/>
      <c r="C81" s="129"/>
      <c r="D81" s="129"/>
      <c r="E81" s="129"/>
      <c r="F81" s="129"/>
      <c r="G81" s="129"/>
      <c r="H81" s="129"/>
      <c r="I81" s="129"/>
      <c r="J81" s="129"/>
      <c r="K81" s="130"/>
      <c r="L81" s="130"/>
      <c r="M81" s="130"/>
      <c r="N81" s="130"/>
      <c r="O81" s="130"/>
      <c r="P81" s="130"/>
      <c r="Q81" s="130"/>
      <c r="R81" s="130"/>
      <c r="S81" s="130"/>
      <c r="T81" s="130"/>
    </row>
    <row r="82" spans="1:20" ht="13.8" x14ac:dyDescent="0.25">
      <c r="A82" s="128" t="s">
        <v>486</v>
      </c>
      <c r="B82" s="149"/>
      <c r="C82" s="149"/>
      <c r="D82" s="149"/>
      <c r="E82" s="149"/>
      <c r="F82" s="149"/>
      <c r="G82" s="149"/>
      <c r="H82" s="149"/>
      <c r="I82" s="149"/>
      <c r="J82" s="149"/>
      <c r="K82" s="134"/>
      <c r="L82" s="134"/>
      <c r="M82" s="134"/>
      <c r="N82" s="134"/>
      <c r="O82" s="134"/>
      <c r="P82" s="134"/>
      <c r="Q82" s="134"/>
      <c r="R82" s="134"/>
      <c r="S82" s="134"/>
      <c r="T82" s="134"/>
    </row>
    <row r="83" spans="1:20" ht="13.8" x14ac:dyDescent="0.25">
      <c r="A83" s="128" t="s">
        <v>487</v>
      </c>
      <c r="B83" s="149"/>
      <c r="C83" s="149"/>
      <c r="D83" s="149"/>
      <c r="E83" s="149"/>
      <c r="F83" s="149"/>
      <c r="G83" s="149"/>
      <c r="H83" s="149"/>
      <c r="I83" s="149"/>
      <c r="J83" s="149"/>
      <c r="K83" s="134"/>
      <c r="L83" s="134"/>
      <c r="M83" s="134"/>
      <c r="N83" s="134"/>
      <c r="O83" s="134"/>
      <c r="P83" s="134"/>
      <c r="Q83" s="134"/>
      <c r="R83" s="134"/>
      <c r="S83" s="134"/>
      <c r="T83" s="134"/>
    </row>
    <row r="84" spans="1:20" ht="13.8" x14ac:dyDescent="0.25">
      <c r="A84" s="327" t="s">
        <v>488</v>
      </c>
      <c r="B84" s="327"/>
      <c r="C84" s="327"/>
      <c r="D84" s="327"/>
      <c r="E84" s="327"/>
      <c r="F84" s="327"/>
      <c r="G84" s="327"/>
      <c r="H84" s="327"/>
      <c r="I84" s="327"/>
      <c r="J84" s="327"/>
      <c r="K84" s="134"/>
      <c r="L84" s="134"/>
      <c r="M84" s="134"/>
      <c r="N84" s="134"/>
      <c r="O84" s="134"/>
      <c r="P84" s="134"/>
      <c r="Q84" s="134"/>
      <c r="R84" s="134"/>
      <c r="S84" s="134"/>
      <c r="T84" s="134"/>
    </row>
    <row r="85" spans="1:20" ht="13.8" x14ac:dyDescent="0.25">
      <c r="A85" s="128" t="s">
        <v>489</v>
      </c>
      <c r="B85" s="149"/>
      <c r="C85" s="149"/>
      <c r="D85" s="149"/>
      <c r="E85" s="149"/>
      <c r="F85" s="149"/>
      <c r="G85" s="149"/>
      <c r="H85" s="149"/>
      <c r="I85" s="149"/>
      <c r="J85" s="149"/>
      <c r="K85" s="134"/>
      <c r="L85" s="134"/>
      <c r="M85" s="134"/>
      <c r="N85" s="134"/>
      <c r="O85" s="134"/>
      <c r="P85" s="134"/>
      <c r="Q85" s="134"/>
      <c r="R85" s="134"/>
      <c r="S85" s="134"/>
      <c r="T85" s="134"/>
    </row>
    <row r="86" spans="1:20" ht="13.8" x14ac:dyDescent="0.25">
      <c r="A86" s="128" t="s">
        <v>490</v>
      </c>
      <c r="B86" s="149"/>
      <c r="C86" s="149"/>
      <c r="D86" s="149"/>
      <c r="E86" s="149"/>
      <c r="F86" s="149"/>
      <c r="G86" s="149"/>
      <c r="H86" s="149"/>
      <c r="I86" s="149"/>
      <c r="J86" s="149"/>
      <c r="K86" s="134"/>
      <c r="L86" s="134"/>
      <c r="M86" s="134"/>
      <c r="N86" s="134"/>
      <c r="O86" s="134"/>
      <c r="P86" s="134"/>
      <c r="Q86" s="134"/>
      <c r="R86" s="134"/>
      <c r="S86" s="134"/>
      <c r="T86" s="134"/>
    </row>
    <row r="87" spans="1:20" ht="13.8" x14ac:dyDescent="0.25">
      <c r="A87" s="124" t="s">
        <v>491</v>
      </c>
      <c r="B87" s="124"/>
      <c r="C87" s="124"/>
      <c r="D87" s="124"/>
      <c r="E87" s="124"/>
      <c r="F87" s="124"/>
      <c r="G87" s="124"/>
      <c r="H87" s="124"/>
      <c r="I87" s="124"/>
      <c r="J87" s="124"/>
      <c r="K87" s="124"/>
      <c r="L87" s="124"/>
      <c r="M87" s="124"/>
      <c r="N87" s="124"/>
      <c r="O87" s="124"/>
      <c r="P87" s="124"/>
      <c r="Q87" s="124"/>
      <c r="R87" s="124"/>
      <c r="S87" s="124"/>
      <c r="T87" s="124"/>
    </row>
    <row r="88" spans="1:20" ht="13.8" x14ac:dyDescent="0.25">
      <c r="A88" s="325" t="s">
        <v>492</v>
      </c>
      <c r="B88" s="325"/>
      <c r="C88" s="325"/>
      <c r="D88" s="325"/>
      <c r="E88" s="325"/>
      <c r="F88" s="325"/>
      <c r="G88" s="325"/>
      <c r="H88" s="325"/>
      <c r="I88" s="325"/>
      <c r="J88" s="325"/>
      <c r="K88" s="124"/>
      <c r="L88" s="124"/>
      <c r="M88" s="124"/>
      <c r="N88" s="124"/>
      <c r="O88" s="124"/>
      <c r="P88" s="124"/>
      <c r="Q88" s="124"/>
      <c r="R88" s="124"/>
      <c r="S88" s="124"/>
      <c r="T88" s="124"/>
    </row>
    <row r="89" spans="1:20" ht="13.8" x14ac:dyDescent="0.25">
      <c r="A89" s="125" t="s">
        <v>493</v>
      </c>
      <c r="B89" s="159"/>
      <c r="C89" s="159"/>
      <c r="D89" s="159"/>
      <c r="E89" s="159"/>
      <c r="F89" s="159"/>
      <c r="G89" s="159"/>
      <c r="H89" s="159"/>
      <c r="I89" s="159"/>
      <c r="J89" s="159"/>
      <c r="K89" s="159"/>
      <c r="L89" s="124"/>
      <c r="M89" s="124"/>
      <c r="N89" s="124"/>
      <c r="O89" s="124"/>
      <c r="P89" s="124"/>
      <c r="Q89" s="124"/>
      <c r="R89" s="124"/>
      <c r="S89" s="124"/>
      <c r="T89" s="124"/>
    </row>
    <row r="90" spans="1:20" ht="13.8" x14ac:dyDescent="0.25">
      <c r="A90" s="160" t="s">
        <v>494</v>
      </c>
      <c r="B90" s="159"/>
      <c r="C90" s="159"/>
      <c r="D90" s="159"/>
      <c r="E90" s="159"/>
      <c r="F90" s="159"/>
      <c r="G90" s="159"/>
      <c r="H90" s="159"/>
      <c r="I90" s="159"/>
      <c r="J90" s="159"/>
      <c r="K90" s="159"/>
      <c r="L90" s="124"/>
      <c r="M90" s="124"/>
      <c r="N90" s="124"/>
      <c r="O90" s="124"/>
      <c r="P90" s="124"/>
      <c r="Q90" s="124"/>
      <c r="R90" s="124"/>
      <c r="S90" s="124"/>
      <c r="T90" s="124"/>
    </row>
    <row r="91" spans="1:20" ht="13.8" x14ac:dyDescent="0.25">
      <c r="A91" s="125" t="s">
        <v>495</v>
      </c>
      <c r="B91" s="159"/>
      <c r="C91" s="159"/>
      <c r="D91" s="159"/>
      <c r="E91" s="159"/>
      <c r="F91" s="159"/>
      <c r="G91" s="159"/>
      <c r="H91" s="159"/>
      <c r="I91" s="159"/>
      <c r="J91" s="159"/>
      <c r="K91" s="159"/>
      <c r="L91" s="124"/>
      <c r="M91" s="124"/>
      <c r="N91" s="124"/>
      <c r="O91" s="124"/>
      <c r="P91" s="124"/>
      <c r="Q91" s="124"/>
      <c r="R91" s="124"/>
      <c r="S91" s="124"/>
      <c r="T91" s="124"/>
    </row>
    <row r="92" spans="1:20" ht="13.8" x14ac:dyDescent="0.25">
      <c r="A92" s="325" t="s">
        <v>496</v>
      </c>
      <c r="B92" s="325"/>
      <c r="C92" s="325"/>
      <c r="D92" s="325"/>
      <c r="E92" s="325"/>
      <c r="F92" s="325"/>
      <c r="G92" s="325"/>
      <c r="H92" s="325"/>
      <c r="I92" s="325"/>
      <c r="J92" s="325"/>
      <c r="K92" s="124"/>
      <c r="L92" s="124"/>
      <c r="M92" s="124"/>
      <c r="N92" s="124"/>
      <c r="O92" s="124"/>
      <c r="P92" s="124"/>
      <c r="Q92" s="124"/>
      <c r="R92" s="124"/>
      <c r="S92" s="124"/>
      <c r="T92" s="124"/>
    </row>
    <row r="93" spans="1:20" ht="13.8" x14ac:dyDescent="0.25">
      <c r="A93" s="127" t="s">
        <v>497</v>
      </c>
      <c r="B93" s="159"/>
      <c r="C93" s="159"/>
      <c r="D93" s="159"/>
      <c r="E93" s="159"/>
      <c r="F93" s="159"/>
      <c r="G93" s="159"/>
      <c r="H93" s="159"/>
      <c r="I93" s="159"/>
      <c r="J93" s="159"/>
      <c r="K93" s="159"/>
      <c r="L93" s="124"/>
      <c r="M93" s="124"/>
      <c r="N93" s="124"/>
      <c r="O93" s="124"/>
      <c r="P93" s="124"/>
      <c r="Q93" s="124"/>
      <c r="R93" s="124"/>
      <c r="S93" s="124"/>
      <c r="T93" s="124"/>
    </row>
    <row r="94" spans="1:20" ht="13.8" x14ac:dyDescent="0.25">
      <c r="A94" s="125" t="s">
        <v>498</v>
      </c>
      <c r="B94" s="159"/>
      <c r="C94" s="159"/>
      <c r="D94" s="159"/>
      <c r="E94" s="159"/>
      <c r="F94" s="159"/>
      <c r="G94" s="159"/>
      <c r="H94" s="159"/>
      <c r="I94" s="159"/>
      <c r="J94" s="159"/>
      <c r="K94" s="159"/>
      <c r="L94" s="124"/>
      <c r="M94" s="124"/>
      <c r="N94" s="124"/>
      <c r="O94" s="124"/>
      <c r="P94" s="124"/>
      <c r="Q94" s="124"/>
      <c r="R94" s="124"/>
      <c r="S94" s="124"/>
      <c r="T94" s="124"/>
    </row>
    <row r="95" spans="1:20" ht="13.8" x14ac:dyDescent="0.25">
      <c r="A95" s="161" t="s">
        <v>542</v>
      </c>
      <c r="B95" s="161"/>
      <c r="C95" s="161"/>
      <c r="D95" s="161"/>
      <c r="E95" s="161"/>
      <c r="F95" s="161"/>
      <c r="G95" s="161"/>
      <c r="H95" s="161"/>
      <c r="I95" s="161"/>
      <c r="J95" s="161"/>
      <c r="K95" s="161"/>
      <c r="L95" s="134"/>
      <c r="M95" s="134"/>
      <c r="N95" s="134"/>
      <c r="O95" s="134"/>
      <c r="P95" s="134"/>
      <c r="Q95" s="134"/>
      <c r="R95" s="134"/>
      <c r="S95" s="134"/>
      <c r="T95" s="134"/>
    </row>
    <row r="96" spans="1:20" ht="13.8" x14ac:dyDescent="0.25">
      <c r="A96" s="125" t="s">
        <v>499</v>
      </c>
      <c r="B96" s="159"/>
      <c r="C96" s="159"/>
      <c r="D96" s="159"/>
      <c r="E96" s="159"/>
      <c r="F96" s="159"/>
      <c r="G96" s="159"/>
      <c r="H96" s="159"/>
      <c r="I96" s="159"/>
      <c r="J96" s="159"/>
      <c r="K96" s="159"/>
      <c r="L96" s="124"/>
      <c r="M96" s="124"/>
      <c r="N96" s="124"/>
      <c r="O96" s="124"/>
      <c r="P96" s="124"/>
      <c r="Q96" s="124"/>
      <c r="R96" s="124"/>
      <c r="S96" s="124"/>
      <c r="T96" s="124"/>
    </row>
    <row r="97" spans="1:20" ht="13.8" x14ac:dyDescent="0.25">
      <c r="A97" s="127" t="s">
        <v>500</v>
      </c>
      <c r="B97" s="159"/>
      <c r="C97" s="159"/>
      <c r="D97" s="159"/>
      <c r="E97" s="159"/>
      <c r="F97" s="159"/>
      <c r="G97" s="159"/>
      <c r="H97" s="159"/>
      <c r="I97" s="159"/>
      <c r="J97" s="159"/>
      <c r="K97" s="159"/>
      <c r="L97" s="124"/>
      <c r="M97" s="124"/>
      <c r="N97" s="124"/>
      <c r="O97" s="124"/>
      <c r="P97" s="124"/>
      <c r="Q97" s="124"/>
      <c r="R97" s="124"/>
      <c r="S97" s="124"/>
      <c r="T97" s="124"/>
    </row>
    <row r="98" spans="1:20" ht="13.8" x14ac:dyDescent="0.25">
      <c r="A98" s="125" t="s">
        <v>501</v>
      </c>
      <c r="B98" s="159"/>
      <c r="C98" s="159"/>
      <c r="D98" s="159"/>
      <c r="E98" s="159"/>
      <c r="F98" s="159"/>
      <c r="G98" s="159"/>
      <c r="H98" s="159"/>
      <c r="I98" s="159"/>
      <c r="J98" s="159"/>
      <c r="K98" s="159"/>
      <c r="L98" s="124"/>
      <c r="M98" s="124"/>
      <c r="N98" s="124"/>
      <c r="O98" s="124"/>
      <c r="P98" s="124"/>
      <c r="Q98" s="124"/>
      <c r="R98" s="124"/>
      <c r="S98" s="124"/>
      <c r="T98" s="124"/>
    </row>
    <row r="99" spans="1:20" ht="13.8" x14ac:dyDescent="0.25">
      <c r="A99" s="325" t="s">
        <v>502</v>
      </c>
      <c r="B99" s="325"/>
      <c r="C99" s="325"/>
      <c r="D99" s="325"/>
      <c r="E99" s="325"/>
      <c r="F99" s="325"/>
      <c r="G99" s="325"/>
      <c r="H99" s="325"/>
      <c r="I99" s="325"/>
      <c r="J99" s="325"/>
      <c r="K99" s="159"/>
      <c r="L99" s="124"/>
      <c r="M99" s="124"/>
      <c r="N99" s="124"/>
      <c r="O99" s="124"/>
      <c r="P99" s="124"/>
      <c r="Q99" s="124"/>
      <c r="R99" s="124"/>
      <c r="S99" s="124"/>
      <c r="T99" s="124"/>
    </row>
    <row r="100" spans="1:20" ht="13.8" x14ac:dyDescent="0.25">
      <c r="A100" s="125" t="s">
        <v>503</v>
      </c>
      <c r="B100" s="159"/>
      <c r="C100" s="159"/>
      <c r="D100" s="159"/>
      <c r="E100" s="159"/>
      <c r="F100" s="159"/>
      <c r="G100" s="159"/>
      <c r="H100" s="159"/>
      <c r="I100" s="159"/>
      <c r="J100" s="159"/>
      <c r="K100" s="159"/>
      <c r="L100" s="124"/>
      <c r="M100" s="124"/>
      <c r="N100" s="124"/>
      <c r="O100" s="124"/>
      <c r="P100" s="124"/>
      <c r="Q100" s="124"/>
      <c r="R100" s="124"/>
      <c r="S100" s="124"/>
      <c r="T100" s="124"/>
    </row>
    <row r="101" spans="1:20" ht="13.8" x14ac:dyDescent="0.25">
      <c r="A101" s="325" t="s">
        <v>504</v>
      </c>
      <c r="B101" s="325"/>
      <c r="C101" s="325"/>
      <c r="D101" s="325"/>
      <c r="E101" s="325"/>
      <c r="F101" s="325"/>
      <c r="G101" s="325"/>
      <c r="H101" s="325"/>
      <c r="I101" s="325"/>
      <c r="J101" s="325"/>
      <c r="K101" s="159"/>
      <c r="L101" s="124"/>
      <c r="M101" s="124"/>
      <c r="N101" s="124"/>
      <c r="O101" s="124"/>
      <c r="P101" s="124"/>
      <c r="Q101" s="124"/>
      <c r="R101" s="124"/>
      <c r="S101" s="124"/>
      <c r="T101" s="124"/>
    </row>
    <row r="102" spans="1:20" ht="13.8" x14ac:dyDescent="0.25">
      <c r="A102" s="125" t="s">
        <v>505</v>
      </c>
      <c r="B102" s="159"/>
      <c r="C102" s="159"/>
      <c r="D102" s="159"/>
      <c r="E102" s="159"/>
      <c r="F102" s="159"/>
      <c r="G102" s="159"/>
      <c r="H102" s="159"/>
      <c r="I102" s="159"/>
      <c r="J102" s="159"/>
      <c r="K102" s="159"/>
      <c r="L102" s="124"/>
      <c r="M102" s="124"/>
      <c r="N102" s="124"/>
      <c r="O102" s="124"/>
      <c r="P102" s="124"/>
      <c r="Q102" s="124"/>
      <c r="R102" s="124"/>
      <c r="S102" s="124"/>
      <c r="T102" s="124"/>
    </row>
    <row r="103" spans="1:20" ht="13.8" x14ac:dyDescent="0.25">
      <c r="A103" s="325" t="s">
        <v>506</v>
      </c>
      <c r="B103" s="325"/>
      <c r="C103" s="325"/>
      <c r="D103" s="325"/>
      <c r="E103" s="325"/>
      <c r="F103" s="325"/>
      <c r="G103" s="325"/>
      <c r="H103" s="325"/>
      <c r="I103" s="325"/>
      <c r="J103" s="325"/>
      <c r="K103" s="159"/>
      <c r="L103" s="124"/>
      <c r="M103" s="124"/>
      <c r="N103" s="124"/>
      <c r="O103" s="124"/>
      <c r="P103" s="124"/>
      <c r="Q103" s="124"/>
      <c r="R103" s="124"/>
      <c r="S103" s="124"/>
      <c r="T103" s="124"/>
    </row>
    <row r="104" spans="1:20" ht="13.8" x14ac:dyDescent="0.25">
      <c r="A104" s="124" t="s">
        <v>507</v>
      </c>
      <c r="B104" s="124"/>
      <c r="C104" s="124"/>
      <c r="D104" s="124"/>
      <c r="E104" s="124"/>
      <c r="F104" s="124"/>
      <c r="G104" s="124"/>
      <c r="H104" s="124"/>
      <c r="I104" s="124"/>
      <c r="J104" s="124"/>
      <c r="K104" s="127"/>
      <c r="L104" s="124"/>
      <c r="M104" s="124"/>
      <c r="N104" s="124"/>
      <c r="O104" s="124"/>
      <c r="P104" s="124"/>
      <c r="Q104" s="124"/>
      <c r="R104" s="124"/>
      <c r="S104" s="124"/>
      <c r="T104" s="124"/>
    </row>
    <row r="105" spans="1:20" ht="13.8" x14ac:dyDescent="0.25">
      <c r="A105" s="325" t="s">
        <v>508</v>
      </c>
      <c r="B105" s="325"/>
      <c r="C105" s="325"/>
      <c r="D105" s="325"/>
      <c r="E105" s="325"/>
      <c r="F105" s="325"/>
      <c r="G105" s="325"/>
      <c r="H105" s="325"/>
      <c r="I105" s="325"/>
      <c r="J105" s="325"/>
      <c r="K105" s="127"/>
      <c r="L105" s="124"/>
      <c r="M105" s="124"/>
      <c r="N105" s="124"/>
      <c r="O105" s="124"/>
      <c r="P105" s="124"/>
      <c r="Q105" s="124"/>
      <c r="R105" s="124"/>
      <c r="S105" s="124"/>
      <c r="T105" s="124"/>
    </row>
    <row r="106" spans="1:20" ht="13.8" x14ac:dyDescent="0.25">
      <c r="A106" s="126" t="s">
        <v>509</v>
      </c>
      <c r="B106" s="126"/>
      <c r="C106" s="126"/>
      <c r="D106" s="126"/>
      <c r="E106" s="126"/>
      <c r="F106" s="126"/>
      <c r="G106" s="126"/>
      <c r="H106" s="126"/>
      <c r="I106" s="126"/>
      <c r="J106" s="126"/>
      <c r="K106" s="127"/>
      <c r="L106" s="124"/>
      <c r="M106" s="124"/>
      <c r="N106" s="124"/>
      <c r="O106" s="124"/>
      <c r="P106" s="124"/>
      <c r="Q106" s="124"/>
      <c r="R106" s="124"/>
      <c r="S106" s="124"/>
      <c r="T106" s="124"/>
    </row>
    <row r="107" spans="1:20" ht="13.8" x14ac:dyDescent="0.25">
      <c r="A107" s="325" t="s">
        <v>510</v>
      </c>
      <c r="B107" s="325"/>
      <c r="C107" s="325"/>
      <c r="D107" s="325"/>
      <c r="E107" s="325"/>
      <c r="F107" s="325"/>
      <c r="G107" s="325"/>
      <c r="H107" s="325"/>
      <c r="I107" s="325"/>
      <c r="J107" s="325"/>
      <c r="K107" s="127"/>
      <c r="L107" s="124"/>
      <c r="M107" s="124"/>
      <c r="N107" s="124"/>
      <c r="O107" s="124"/>
      <c r="P107" s="124"/>
      <c r="Q107" s="124"/>
      <c r="R107" s="124"/>
      <c r="S107" s="124"/>
      <c r="T107" s="124"/>
    </row>
    <row r="108" spans="1:20" ht="13.8" x14ac:dyDescent="0.25">
      <c r="A108" s="126" t="s">
        <v>511</v>
      </c>
      <c r="B108" s="126"/>
      <c r="C108" s="126"/>
      <c r="D108" s="126"/>
      <c r="E108" s="126"/>
      <c r="F108" s="126"/>
      <c r="G108" s="126"/>
      <c r="H108" s="126"/>
      <c r="I108" s="126"/>
      <c r="J108" s="126"/>
      <c r="K108" s="127"/>
      <c r="L108" s="124"/>
      <c r="M108" s="124"/>
      <c r="N108" s="124"/>
      <c r="O108" s="124"/>
      <c r="P108" s="124"/>
      <c r="Q108" s="124"/>
      <c r="R108" s="124"/>
      <c r="S108" s="124"/>
      <c r="T108" s="124"/>
    </row>
    <row r="109" spans="1:20" ht="13.8" x14ac:dyDescent="0.25">
      <c r="A109" s="325" t="s">
        <v>512</v>
      </c>
      <c r="B109" s="325"/>
      <c r="C109" s="325"/>
      <c r="D109" s="325"/>
      <c r="E109" s="325"/>
      <c r="F109" s="325"/>
      <c r="G109" s="325"/>
      <c r="H109" s="325"/>
      <c r="I109" s="325"/>
      <c r="J109" s="325"/>
      <c r="K109" s="127"/>
      <c r="L109" s="124"/>
      <c r="M109" s="124"/>
      <c r="N109" s="124"/>
      <c r="O109" s="124"/>
      <c r="P109" s="124"/>
      <c r="Q109" s="124"/>
      <c r="R109" s="124"/>
      <c r="S109" s="124"/>
      <c r="T109" s="124"/>
    </row>
    <row r="110" spans="1:20" ht="13.8" x14ac:dyDescent="0.25">
      <c r="A110" s="124" t="s">
        <v>513</v>
      </c>
      <c r="B110" s="124"/>
      <c r="C110" s="124"/>
      <c r="D110" s="124"/>
      <c r="E110" s="124"/>
      <c r="F110" s="124"/>
      <c r="G110" s="124"/>
      <c r="H110" s="124"/>
      <c r="I110" s="124"/>
      <c r="J110" s="124"/>
      <c r="K110" s="124"/>
      <c r="L110" s="124"/>
      <c r="M110" s="124"/>
      <c r="N110" s="124"/>
      <c r="O110" s="124"/>
      <c r="P110" s="124"/>
      <c r="Q110" s="124"/>
      <c r="R110" s="124"/>
      <c r="S110" s="124"/>
      <c r="T110" s="124"/>
    </row>
    <row r="111" spans="1:20" ht="13.8" x14ac:dyDescent="0.25">
      <c r="A111" s="162" t="s">
        <v>514</v>
      </c>
      <c r="B111" s="124"/>
      <c r="C111" s="124"/>
      <c r="D111" s="124"/>
      <c r="E111" s="124"/>
      <c r="F111" s="124"/>
      <c r="G111" s="124"/>
      <c r="H111" s="124"/>
      <c r="I111" s="124"/>
      <c r="J111" s="124"/>
      <c r="K111" s="127"/>
      <c r="L111" s="124"/>
      <c r="M111" s="124"/>
      <c r="N111" s="124"/>
      <c r="O111" s="124"/>
      <c r="P111" s="124"/>
      <c r="Q111" s="124"/>
      <c r="R111" s="124"/>
      <c r="S111" s="124"/>
      <c r="T111" s="124"/>
    </row>
    <row r="112" spans="1:20" ht="13.8" x14ac:dyDescent="0.25">
      <c r="A112" s="163" t="s">
        <v>515</v>
      </c>
      <c r="B112" s="124"/>
      <c r="C112" s="124"/>
      <c r="D112" s="124"/>
      <c r="E112" s="124"/>
      <c r="F112" s="124"/>
      <c r="G112" s="124"/>
      <c r="H112" s="124"/>
      <c r="I112" s="124"/>
      <c r="J112" s="124"/>
      <c r="K112" s="127"/>
      <c r="L112" s="124"/>
      <c r="M112" s="124"/>
      <c r="N112" s="124"/>
      <c r="O112" s="124"/>
      <c r="P112" s="124"/>
      <c r="Q112" s="124"/>
      <c r="R112" s="124"/>
      <c r="S112" s="124"/>
      <c r="T112" s="124"/>
    </row>
    <row r="113" spans="1:20" ht="13.8" x14ac:dyDescent="0.25">
      <c r="A113" s="160" t="s">
        <v>516</v>
      </c>
      <c r="B113" s="124"/>
      <c r="C113" s="124"/>
      <c r="D113" s="124"/>
      <c r="E113" s="124"/>
      <c r="F113" s="124"/>
      <c r="G113" s="124"/>
      <c r="H113" s="124"/>
      <c r="I113" s="124"/>
      <c r="J113" s="124"/>
      <c r="K113" s="124"/>
      <c r="L113" s="124"/>
      <c r="M113" s="124"/>
      <c r="N113" s="124"/>
      <c r="O113" s="124"/>
      <c r="P113" s="124"/>
      <c r="Q113" s="124"/>
      <c r="R113" s="124"/>
      <c r="S113" s="124"/>
      <c r="T113" s="124"/>
    </row>
    <row r="114" spans="1:20" ht="13.8" x14ac:dyDescent="0.25">
      <c r="A114" s="126" t="s">
        <v>517</v>
      </c>
      <c r="B114" s="126"/>
      <c r="C114" s="126"/>
      <c r="D114" s="126"/>
      <c r="E114" s="126"/>
      <c r="F114" s="126"/>
      <c r="G114" s="126"/>
      <c r="H114" s="126"/>
      <c r="I114" s="126"/>
      <c r="J114" s="126"/>
      <c r="K114" s="124"/>
      <c r="L114" s="124"/>
      <c r="M114" s="124"/>
      <c r="N114" s="124"/>
      <c r="O114" s="124"/>
      <c r="P114" s="124"/>
      <c r="Q114" s="124"/>
      <c r="R114" s="124"/>
      <c r="S114" s="124"/>
      <c r="T114" s="124"/>
    </row>
    <row r="115" spans="1:20" ht="13.8" x14ac:dyDescent="0.25">
      <c r="A115" s="325" t="s">
        <v>518</v>
      </c>
      <c r="B115" s="325"/>
      <c r="C115" s="325"/>
      <c r="D115" s="325"/>
      <c r="E115" s="325"/>
      <c r="F115" s="325"/>
      <c r="G115" s="325"/>
      <c r="H115" s="325"/>
      <c r="I115" s="325"/>
      <c r="J115" s="325"/>
      <c r="K115" s="124"/>
      <c r="L115" s="124"/>
      <c r="M115" s="124"/>
      <c r="N115" s="124"/>
      <c r="O115" s="124"/>
      <c r="P115" s="124"/>
      <c r="Q115" s="124"/>
      <c r="R115" s="124"/>
      <c r="S115" s="124"/>
      <c r="T115" s="124"/>
    </row>
    <row r="116" spans="1:20" ht="13.8" x14ac:dyDescent="0.25">
      <c r="A116" s="124"/>
      <c r="B116" s="124"/>
      <c r="C116" s="124"/>
      <c r="D116" s="124"/>
      <c r="E116" s="124"/>
      <c r="F116" s="124"/>
      <c r="G116" s="124"/>
      <c r="H116" s="124"/>
      <c r="I116" s="124"/>
      <c r="J116" s="124"/>
      <c r="K116" s="124"/>
      <c r="L116" s="124"/>
      <c r="M116" s="124"/>
      <c r="N116" s="124"/>
      <c r="O116" s="124"/>
      <c r="P116" s="124"/>
      <c r="Q116" s="124"/>
      <c r="R116" s="124"/>
      <c r="S116" s="124"/>
      <c r="T116" s="124"/>
    </row>
    <row r="117" spans="1:20" ht="13.8" x14ac:dyDescent="0.25">
      <c r="A117" s="325" t="s">
        <v>519</v>
      </c>
      <c r="B117" s="325"/>
      <c r="C117" s="325"/>
      <c r="D117" s="325"/>
      <c r="E117" s="325"/>
      <c r="F117" s="325"/>
      <c r="G117" s="325"/>
      <c r="H117" s="325"/>
      <c r="I117" s="325"/>
      <c r="J117" s="325"/>
      <c r="K117" s="127"/>
      <c r="L117" s="124"/>
      <c r="M117" s="124"/>
      <c r="N117" s="124"/>
      <c r="O117" s="124"/>
      <c r="P117" s="124"/>
      <c r="Q117" s="124"/>
      <c r="R117" s="124"/>
      <c r="S117" s="124"/>
      <c r="T117" s="124"/>
    </row>
    <row r="118" spans="1:20" ht="13.8" x14ac:dyDescent="0.25">
      <c r="A118" s="127"/>
      <c r="B118" s="127"/>
      <c r="C118" s="127"/>
      <c r="D118" s="127"/>
      <c r="E118" s="127"/>
      <c r="F118" s="127"/>
      <c r="G118" s="127"/>
      <c r="H118" s="127"/>
      <c r="I118" s="127"/>
      <c r="J118" s="127"/>
      <c r="K118" s="127"/>
      <c r="L118" s="124"/>
      <c r="M118" s="124"/>
      <c r="N118" s="124"/>
      <c r="O118" s="124"/>
      <c r="P118" s="124"/>
      <c r="Q118" s="124"/>
      <c r="R118" s="124"/>
      <c r="S118" s="124"/>
      <c r="T118" s="124"/>
    </row>
    <row r="119" spans="1:20" ht="13.8" x14ac:dyDescent="0.25">
      <c r="A119" s="164" t="s">
        <v>520</v>
      </c>
      <c r="B119" s="126"/>
      <c r="C119" s="126"/>
      <c r="D119" s="126"/>
      <c r="E119" s="126"/>
      <c r="F119" s="126"/>
      <c r="G119" s="126"/>
      <c r="H119" s="126"/>
      <c r="I119" s="126"/>
      <c r="J119" s="126"/>
      <c r="K119" s="127"/>
      <c r="L119" s="124"/>
      <c r="M119" s="124"/>
      <c r="N119" s="124"/>
      <c r="O119" s="124"/>
      <c r="P119" s="124"/>
      <c r="Q119" s="124"/>
      <c r="R119" s="124"/>
      <c r="S119" s="124"/>
      <c r="T119" s="124"/>
    </row>
    <row r="120" spans="1:20" ht="43.2" customHeight="1" x14ac:dyDescent="0.25">
      <c r="A120" s="325" t="s">
        <v>521</v>
      </c>
      <c r="B120" s="325"/>
      <c r="C120" s="325"/>
      <c r="D120" s="325"/>
      <c r="E120" s="325"/>
      <c r="F120" s="325"/>
      <c r="G120" s="325"/>
      <c r="H120" s="325"/>
      <c r="I120" s="325"/>
      <c r="J120" s="325"/>
      <c r="K120" s="165"/>
      <c r="L120" s="124"/>
      <c r="M120" s="124"/>
      <c r="N120" s="124"/>
      <c r="O120" s="124"/>
      <c r="P120" s="124"/>
      <c r="Q120" s="124"/>
      <c r="R120" s="124"/>
      <c r="S120" s="124"/>
      <c r="T120" s="124"/>
    </row>
    <row r="121" spans="1:20" ht="43.2" customHeight="1" x14ac:dyDescent="0.25">
      <c r="A121" s="325" t="s">
        <v>522</v>
      </c>
      <c r="B121" s="325"/>
      <c r="C121" s="325"/>
      <c r="D121" s="325"/>
      <c r="E121" s="325"/>
      <c r="F121" s="325"/>
      <c r="G121" s="325"/>
      <c r="H121" s="325"/>
      <c r="I121" s="325"/>
      <c r="J121" s="325"/>
      <c r="K121" s="165"/>
      <c r="L121" s="124"/>
      <c r="M121" s="124"/>
      <c r="N121" s="124"/>
      <c r="O121" s="124"/>
      <c r="P121" s="124"/>
      <c r="Q121" s="124"/>
      <c r="R121" s="124"/>
      <c r="S121" s="124"/>
      <c r="T121" s="124"/>
    </row>
    <row r="122" spans="1:20" ht="31.95" customHeight="1" x14ac:dyDescent="0.25">
      <c r="A122" s="325" t="s">
        <v>523</v>
      </c>
      <c r="B122" s="325"/>
      <c r="C122" s="325"/>
      <c r="D122" s="325"/>
      <c r="E122" s="325"/>
      <c r="F122" s="325"/>
      <c r="G122" s="325"/>
      <c r="H122" s="325"/>
      <c r="I122" s="325"/>
      <c r="J122" s="325"/>
      <c r="K122" s="127"/>
      <c r="L122" s="124"/>
      <c r="M122" s="124"/>
      <c r="N122" s="124"/>
      <c r="O122" s="124"/>
      <c r="P122" s="124"/>
      <c r="Q122" s="124"/>
      <c r="R122" s="124"/>
      <c r="S122" s="124"/>
      <c r="T122" s="124"/>
    </row>
    <row r="123" spans="1:20" ht="30" customHeight="1" x14ac:dyDescent="0.25">
      <c r="A123" s="325" t="s">
        <v>524</v>
      </c>
      <c r="B123" s="325"/>
      <c r="C123" s="325"/>
      <c r="D123" s="325"/>
      <c r="E123" s="325"/>
      <c r="F123" s="325"/>
      <c r="G123" s="325"/>
      <c r="H123" s="325"/>
      <c r="I123" s="325"/>
      <c r="J123" s="325"/>
      <c r="K123" s="325"/>
      <c r="L123" s="325"/>
      <c r="M123" s="325"/>
      <c r="N123" s="325"/>
      <c r="O123" s="325"/>
      <c r="P123" s="325"/>
      <c r="Q123" s="325"/>
      <c r="R123" s="325"/>
      <c r="S123" s="325"/>
      <c r="T123" s="325"/>
    </row>
    <row r="124" spans="1:20" ht="42.6" customHeight="1" x14ac:dyDescent="0.25">
      <c r="A124" s="325" t="s">
        <v>525</v>
      </c>
      <c r="B124" s="325"/>
      <c r="C124" s="325"/>
      <c r="D124" s="325"/>
      <c r="E124" s="325"/>
      <c r="F124" s="325"/>
      <c r="G124" s="325"/>
      <c r="H124" s="325"/>
      <c r="I124" s="325"/>
      <c r="J124" s="325"/>
      <c r="K124" s="165"/>
      <c r="L124" s="124"/>
      <c r="M124" s="124"/>
      <c r="N124" s="124"/>
      <c r="O124" s="124"/>
      <c r="P124" s="124"/>
      <c r="Q124" s="124"/>
      <c r="R124" s="124"/>
      <c r="S124" s="124"/>
      <c r="T124" s="124"/>
    </row>
    <row r="125" spans="1:20" ht="31.95" customHeight="1" x14ac:dyDescent="0.25">
      <c r="A125" s="325" t="s">
        <v>526</v>
      </c>
      <c r="B125" s="325"/>
      <c r="C125" s="325"/>
      <c r="D125" s="325"/>
      <c r="E125" s="325"/>
      <c r="F125" s="325"/>
      <c r="G125" s="325"/>
      <c r="H125" s="325"/>
      <c r="I125" s="325"/>
      <c r="J125" s="325"/>
      <c r="K125" s="127"/>
      <c r="L125" s="124"/>
      <c r="M125" s="124"/>
      <c r="N125" s="124"/>
      <c r="O125" s="124"/>
      <c r="P125" s="124"/>
      <c r="Q125" s="124"/>
      <c r="R125" s="124"/>
      <c r="S125" s="124"/>
      <c r="T125" s="124"/>
    </row>
    <row r="126" spans="1:20" ht="28.95" customHeight="1" x14ac:dyDescent="0.25">
      <c r="A126" s="325" t="s">
        <v>527</v>
      </c>
      <c r="B126" s="325"/>
      <c r="C126" s="325"/>
      <c r="D126" s="325"/>
      <c r="E126" s="325"/>
      <c r="F126" s="325"/>
      <c r="G126" s="325"/>
      <c r="H126" s="325"/>
      <c r="I126" s="325"/>
      <c r="J126" s="325"/>
      <c r="K126" s="127"/>
      <c r="L126" s="124"/>
      <c r="M126" s="124"/>
      <c r="N126" s="124"/>
      <c r="O126" s="124"/>
      <c r="P126" s="124"/>
      <c r="Q126" s="124"/>
      <c r="R126" s="124"/>
      <c r="S126" s="124"/>
      <c r="T126" s="124"/>
    </row>
    <row r="127" spans="1:20" ht="28.95" customHeight="1" x14ac:dyDescent="0.25">
      <c r="A127" s="325" t="s">
        <v>528</v>
      </c>
      <c r="B127" s="325"/>
      <c r="C127" s="325"/>
      <c r="D127" s="325"/>
      <c r="E127" s="325"/>
      <c r="F127" s="325"/>
      <c r="G127" s="325"/>
      <c r="H127" s="325"/>
      <c r="I127" s="325"/>
      <c r="J127" s="325"/>
      <c r="K127" s="127"/>
      <c r="L127" s="124"/>
      <c r="M127" s="124"/>
      <c r="N127" s="124"/>
      <c r="O127" s="124"/>
      <c r="P127" s="124"/>
      <c r="Q127" s="124"/>
      <c r="R127" s="124"/>
      <c r="S127" s="124"/>
      <c r="T127" s="124"/>
    </row>
    <row r="128" spans="1:20" ht="13.8" x14ac:dyDescent="0.25">
      <c r="A128" s="126"/>
      <c r="B128" s="126"/>
      <c r="C128" s="126"/>
      <c r="D128" s="126"/>
      <c r="E128" s="126"/>
      <c r="F128" s="126"/>
      <c r="G128" s="126"/>
      <c r="H128" s="126"/>
      <c r="I128" s="126"/>
      <c r="J128" s="126"/>
      <c r="K128" s="127"/>
      <c r="L128" s="124"/>
      <c r="M128" s="124"/>
      <c r="N128" s="124"/>
      <c r="O128" s="124"/>
      <c r="P128" s="124"/>
      <c r="Q128" s="124"/>
      <c r="R128" s="124"/>
      <c r="S128" s="124"/>
      <c r="T128" s="124"/>
    </row>
    <row r="129" spans="1:20" ht="13.8" x14ac:dyDescent="0.25">
      <c r="A129" s="164" t="s">
        <v>529</v>
      </c>
      <c r="B129" s="127"/>
      <c r="C129" s="127"/>
      <c r="D129" s="127"/>
      <c r="E129" s="127"/>
      <c r="F129" s="127"/>
      <c r="G129" s="127"/>
      <c r="H129" s="127"/>
      <c r="I129" s="127"/>
      <c r="J129" s="127"/>
      <c r="K129" s="127"/>
      <c r="L129" s="124"/>
      <c r="M129" s="124"/>
      <c r="N129" s="124"/>
      <c r="O129" s="124"/>
      <c r="P129" s="124"/>
      <c r="Q129" s="124"/>
      <c r="R129" s="124"/>
      <c r="S129" s="124"/>
      <c r="T129" s="124"/>
    </row>
    <row r="130" spans="1:20" ht="40.950000000000003" customHeight="1" x14ac:dyDescent="0.25">
      <c r="A130" s="324" t="s">
        <v>530</v>
      </c>
      <c r="B130" s="324"/>
      <c r="C130" s="324"/>
      <c r="D130" s="324"/>
      <c r="E130" s="324"/>
      <c r="F130" s="324"/>
      <c r="G130" s="324"/>
      <c r="H130" s="324"/>
      <c r="I130" s="324"/>
      <c r="J130" s="324"/>
      <c r="K130" s="124"/>
      <c r="L130" s="124"/>
      <c r="M130" s="124"/>
      <c r="N130" s="124"/>
      <c r="O130" s="124"/>
      <c r="P130" s="124"/>
      <c r="Q130" s="124"/>
      <c r="R130" s="124"/>
      <c r="S130" s="124"/>
      <c r="T130" s="124"/>
    </row>
    <row r="131" spans="1:20" ht="28.95" customHeight="1" x14ac:dyDescent="0.25">
      <c r="A131" s="324" t="s">
        <v>531</v>
      </c>
      <c r="B131" s="324"/>
      <c r="C131" s="324"/>
      <c r="D131" s="324"/>
      <c r="E131" s="324"/>
      <c r="F131" s="324"/>
      <c r="G131" s="324"/>
      <c r="H131" s="324"/>
      <c r="I131" s="324"/>
      <c r="J131" s="324"/>
      <c r="K131" s="124"/>
      <c r="L131" s="124"/>
      <c r="M131" s="124"/>
      <c r="N131" s="124"/>
      <c r="O131" s="124"/>
      <c r="P131" s="124"/>
      <c r="Q131" s="124"/>
      <c r="R131" s="124"/>
      <c r="S131" s="124"/>
      <c r="T131" s="124"/>
    </row>
  </sheetData>
  <mergeCells count="35">
    <mergeCell ref="A131:J131"/>
    <mergeCell ref="A124:J124"/>
    <mergeCell ref="A125:J125"/>
    <mergeCell ref="A126:J126"/>
    <mergeCell ref="A127:J127"/>
    <mergeCell ref="A130:J130"/>
    <mergeCell ref="A120:J120"/>
    <mergeCell ref="A121:J121"/>
    <mergeCell ref="A122:J122"/>
    <mergeCell ref="A123:J123"/>
    <mergeCell ref="K123:T123"/>
    <mergeCell ref="A105:J105"/>
    <mergeCell ref="A107:J107"/>
    <mergeCell ref="A109:J109"/>
    <mergeCell ref="A115:J115"/>
    <mergeCell ref="A117:J117"/>
    <mergeCell ref="A88:J88"/>
    <mergeCell ref="A92:J92"/>
    <mergeCell ref="A99:J99"/>
    <mergeCell ref="A101:J101"/>
    <mergeCell ref="A103:J103"/>
    <mergeCell ref="A67:B67"/>
    <mergeCell ref="A69:B69"/>
    <mergeCell ref="A77:B77"/>
    <mergeCell ref="A79:B79"/>
    <mergeCell ref="A84:J84"/>
    <mergeCell ref="B56:C56"/>
    <mergeCell ref="D56:E56"/>
    <mergeCell ref="F56:G56"/>
    <mergeCell ref="H56:I56"/>
    <mergeCell ref="A1:I40"/>
    <mergeCell ref="A42:J42"/>
    <mergeCell ref="A43:J43"/>
    <mergeCell ref="A48:J48"/>
    <mergeCell ref="A50:J50"/>
  </mergeCells>
  <hyperlinks>
    <hyperlink ref="A46" r:id="rId1" xr:uid="{FFC1E13F-53A1-4745-8CD3-CC3BCA80AECF}"/>
    <hyperlink ref="A111" r:id="rId2" xr:uid="{DF5BCCC1-71CD-4985-8A1B-5EF65FF38807}"/>
  </hyperlinks>
  <pageMargins left="0.7" right="0.7" top="0.75" bottom="0.75" header="0.3" footer="0.3"/>
  <pageSetup paperSize="9" orientation="portrait" r:id="rId3"/>
  <headerFooter>
    <oddHeader>&amp;L&amp;"Arial"&amp;10&amp;K000000 Confidentiality Class: Open&amp;1#_x000D_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dc61378-84f6-4fa3-a442-5dfa8e5dd9a7">
      <Terms xmlns="http://schemas.microsoft.com/office/infopath/2007/PartnerControls"/>
    </lcf76f155ced4ddcb4097134ff3c332f>
    <_ip_UnifiedCompliancePolicyProperties xmlns="http://schemas.microsoft.com/sharepoint/v3" xsi:nil="true"/>
    <TaxCatchAll xmlns="57124737-9f1a-4e5b-bc2a-4d794525233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B37C3AEFFEE54D961CC36F921FDF35" ma:contentTypeVersion="14" ma:contentTypeDescription="Create a new document." ma:contentTypeScope="" ma:versionID="b5f941b8d8e7c299502dcbb1f0eedeac">
  <xsd:schema xmlns:xsd="http://www.w3.org/2001/XMLSchema" xmlns:xs="http://www.w3.org/2001/XMLSchema" xmlns:p="http://schemas.microsoft.com/office/2006/metadata/properties" xmlns:ns1="http://schemas.microsoft.com/sharepoint/v3" xmlns:ns2="0dc61378-84f6-4fa3-a442-5dfa8e5dd9a7" xmlns:ns3="57124737-9f1a-4e5b-bc2a-4d794525233b" targetNamespace="http://schemas.microsoft.com/office/2006/metadata/properties" ma:root="true" ma:fieldsID="9fc9a8b5e00f1c73c7431f2ba734f687" ns1:_="" ns2:_="" ns3:_="">
    <xsd:import namespace="http://schemas.microsoft.com/sharepoint/v3"/>
    <xsd:import namespace="0dc61378-84f6-4fa3-a442-5dfa8e5dd9a7"/>
    <xsd:import namespace="57124737-9f1a-4e5b-bc2a-4d794525233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c61378-84f6-4fa3-a442-5dfa8e5dd9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f2b1359-a971-4e80-8da1-b4151f982e0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124737-9f1a-4e5b-bc2a-4d794525233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ae351b8-e460-4b68-978c-456de041955d}" ma:internalName="TaxCatchAll" ma:showField="CatchAllData" ma:web="57124737-9f1a-4e5b-bc2a-4d79452523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 ds:uri="http://schemas.microsoft.com/sharepoint/v3"/>
    <ds:schemaRef ds:uri="0dc61378-84f6-4fa3-a442-5dfa8e5dd9a7"/>
    <ds:schemaRef ds:uri="57124737-9f1a-4e5b-bc2a-4d794525233b"/>
  </ds:schemaRefs>
</ds:datastoreItem>
</file>

<file path=customXml/itemProps3.xml><?xml version="1.0" encoding="utf-8"?>
<ds:datastoreItem xmlns:ds="http://schemas.openxmlformats.org/officeDocument/2006/customXml" ds:itemID="{399BBEE1-61E8-4E57-8EB6-DB850BFC51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dc61378-84f6-4fa3-a442-5dfa8e5dd9a7"/>
    <ds:schemaRef ds:uri="57124737-9f1a-4e5b-bc2a-4d79452523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Marekovic</cp:lastModifiedBy>
  <cp:lastPrinted>2018-04-25T06:49:36Z</cp:lastPrinted>
  <dcterms:created xsi:type="dcterms:W3CDTF">2008-10-17T11:51:54Z</dcterms:created>
  <dcterms:modified xsi:type="dcterms:W3CDTF">2026-08-04T10:11:53Z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0x01010077B37C3AEFFEE54D961CC36F921FDF35</vt:lpwstr>
  </property>
  <property fmtid="{D5CDD505-2E9C-101B-9397-08002B2CF9AE}" pid="3" name="MSIP_Label_dc74e229-e028-4d7c-a6a3-26c7da30bf72_Enabled">
    <vt:lpwstr>true</vt:lpwstr>
  </property>
  <property fmtid="{D5CDD505-2E9C-101B-9397-08002B2CF9AE}" pid="4" name="MSIP_Label_dc74e229-e028-4d7c-a6a3-26c7da30bf72_SetDate">
    <vt:lpwstr>2026-04-23T12:38:23Z</vt:lpwstr>
  </property>
  <property fmtid="{D5CDD505-2E9C-101B-9397-08002B2CF9AE}" pid="5" name="MSIP_Label_dc74e229-e028-4d7c-a6a3-26c7da30bf72_Method">
    <vt:lpwstr>Standard</vt:lpwstr>
  </property>
  <property fmtid="{D5CDD505-2E9C-101B-9397-08002B2CF9AE}" pid="6" name="MSIP_Label_dc74e229-e028-4d7c-a6a3-26c7da30bf72_Name">
    <vt:lpwstr>Open</vt:lpwstr>
  </property>
  <property fmtid="{D5CDD505-2E9C-101B-9397-08002B2CF9AE}" pid="7" name="MSIP_Label_dc74e229-e028-4d7c-a6a3-26c7da30bf72_SiteId">
    <vt:lpwstr>7ca1b46b-c612-40f4-9db2-3494b7c1ebb8</vt:lpwstr>
  </property>
  <property fmtid="{D5CDD505-2E9C-101B-9397-08002B2CF9AE}" pid="8" name="MSIP_Label_dc74e229-e028-4d7c-a6a3-26c7da30bf72_ActionId">
    <vt:lpwstr>f6fdfa51-6e53-4cca-87f4-f9d8ec13e82b</vt:lpwstr>
  </property>
  <property fmtid="{D5CDD505-2E9C-101B-9397-08002B2CF9AE}" pid="9" name="MSIP_Label_dc74e229-e028-4d7c-a6a3-26c7da30bf72_ContentBits">
    <vt:lpwstr>1</vt:lpwstr>
  </property>
  <property fmtid="{D5CDD505-2E9C-101B-9397-08002B2CF9AE}" pid="10" name="MSIP_Label_dc74e229-e028-4d7c-a6a3-26c7da30bf72_Tag">
    <vt:lpwstr>10, 3, 0, 1</vt:lpwstr>
  </property>
  <property fmtid="{D5CDD505-2E9C-101B-9397-08002B2CF9AE}" pid="11" name="MediaServiceImageTags">
    <vt:lpwstr/>
  </property>
</Properties>
</file>