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6/Q1 2026/tablice/"/>
    </mc:Choice>
  </mc:AlternateContent>
  <xr:revisionPtr revIDLastSave="295" documentId="8_{C7422DC8-53F1-4682-9DE8-3EFB204508DA}" xr6:coauthVersionLast="47" xr6:coauthVersionMax="47" xr10:uidLastSave="{FB1481C6-C633-4AC0-88BF-02DC516413B5}"/>
  <bookViews>
    <workbookView xWindow="340" yWindow="1560" windowWidth="14400" windowHeight="7270" xr2:uid="{00000000-000D-0000-FFFF-FFFF00000000}"/>
  </bookViews>
  <sheets>
    <sheet name="General data" sheetId="25" r:id="rId1"/>
    <sheet name="Balance sheet" sheetId="18" r:id="rId2"/>
    <sheet name="P&amp;L" sheetId="26" r:id="rId3"/>
    <sheet name="CF_I" sheetId="20" r:id="rId4"/>
    <sheet name="SOCE" sheetId="22" r:id="rId5"/>
    <sheet name="CF_D" sheetId="21" r:id="rId6"/>
    <sheet name="Notes" sheetId="24" r:id="rId7"/>
  </sheets>
  <definedNames>
    <definedName name="_xlnm.Print_Area" localSheetId="1">'Balance sheet'!$A$1:$I$135</definedName>
    <definedName name="_xlnm.Print_Area" localSheetId="5">CF_D!$A$1:$I$53</definedName>
    <definedName name="_xlnm.Print_Area" localSheetId="3">CF_I!$A$1:$I$59</definedName>
    <definedName name="_xlnm.Print_Area" localSheetId="0">'General data'!$A$1:$J$61</definedName>
    <definedName name="_xlnm.Print_Area" localSheetId="4">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7" i="24" l="1"/>
  <c r="H57" i="24"/>
  <c r="G57" i="24"/>
  <c r="F57" i="24"/>
  <c r="E57" i="24"/>
  <c r="D57" i="24"/>
  <c r="D65" i="24"/>
  <c r="C65" i="24"/>
  <c r="C75" i="24"/>
  <c r="I61" i="24"/>
  <c r="H61" i="24"/>
  <c r="I60" i="24"/>
  <c r="H60" i="24"/>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<sst xmlns="http://schemas.openxmlformats.org/spreadsheetml/2006/main" count="631" uniqueCount="550">
  <si>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</si>
  <si>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</si>
  <si>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</si>
  <si>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</si>
  <si>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</si>
  <si>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</si>
  <si>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</si>
  <si>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</si>
  <si>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</si>
  <si>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</si>
  <si>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</si>
  <si>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</si>
  <si>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</si>
  <si>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</si>
  <si>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</si>
  <si>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</si>
  <si>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</si>
  <si>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</si>
  <si>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</si>
  <si>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</si>
  <si>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</si>
  <si>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</si>
  <si>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</si>
  <si>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</si>
  <si>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</si>
  <si>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</si>
  <si>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</si>
  <si>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</si>
  <si>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</si>
  <si>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</si>
  <si>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</si>
  <si>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</si>
  <si>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</si>
  <si>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</si>
  <si>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</si>
  <si>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</si>
  <si>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</si>
  <si>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</si>
  <si>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</si>
  <si>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</si>
  <si>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</si>
  <si>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</si>
  <si>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</si>
  <si>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</si>
  <si>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</si>
  <si>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</si>
  <si>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</si>
  <si>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</si>
  <si>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</si>
  <si>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</si>
  <si>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</si>
  <si>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</si>
  <si>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</si>
  <si>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</si>
  <si>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</si>
  <si>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</si>
  <si>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</si>
  <si>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</si>
  <si>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</si>
  <si>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</si>
  <si>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</si>
  <si>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</si>
  <si>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</si>
  <si>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</si>
  <si>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</si>
  <si>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</si>
  <si>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</si>
  <si>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</si>
  <si>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</si>
  <si>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</si>
  <si>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</si>
  <si>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</si>
  <si>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</si>
  <si>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</si>
  <si>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</si>
  <si>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</si>
  <si>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</si>
  <si>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</si>
  <si>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</si>
  <si>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</si>
  <si>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</si>
  <si>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</si>
  <si>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</si>
  <si>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</si>
  <si>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</si>
  <si>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</si>
  <si>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</si>
  <si>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</si>
  <si>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</si>
  <si>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</si>
  <si>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</si>
  <si>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</si>
  <si>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</si>
  <si>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</si>
  <si>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</si>
  <si>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</si>
  <si>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</si>
  <si>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</si>
  <si>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</si>
  <si>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</si>
  <si>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</si>
  <si>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</si>
  <si>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</si>
  <si>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</si>
  <si>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</si>
  <si>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</si>
  <si>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</si>
  <si>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</si>
  <si>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</si>
  <si>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</si>
  <si>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</si>
  <si>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</si>
  <si>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</si>
  <si>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</si>
  <si>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</si>
  <si>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</si>
  <si>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</si>
  <si>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</si>
  <si>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</si>
  <si>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</si>
  <si>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</si>
  <si>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</si>
  <si>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</si>
  <si>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</si>
  <si>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</si>
  <si>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</si>
  <si>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</si>
  <si>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</si>
  <si>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</si>
  <si>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</si>
  <si>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</si>
  <si>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</si>
  <si>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</si>
  <si>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</si>
  <si>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</si>
  <si>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</si>
  <si>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</si>
  <si>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</si>
  <si>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</si>
  <si>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</si>
  <si>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</si>
  <si>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</si>
  <si>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</si>
  <si>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</si>
  <si>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</si>
  <si>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</si>
  <si>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</si>
  <si>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</si>
  <si>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</si>
  <si>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</si>
  <si>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</si>
  <si>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</si>
  <si>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</si>
  <si>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</si>
  <si>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</si>
  <si>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</si>
  <si>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</si>
  <si>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</si>
  <si>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</si>
  <si>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</si>
  <si>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</si>
  <si>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</si>
  <si>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</si>
  <si>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</si>
  <si>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</si>
  <si>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</si>
  <si>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</si>
  <si>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</si>
  <si>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</si>
  <si>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</si>
  <si>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</si>
  <si>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</si>
  <si>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</si>
  <si>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</si>
  <si>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</si>
  <si>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</si>
  <si>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</si>
  <si>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</si>
  <si>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</si>
  <si>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</si>
  <si>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</si>
  <si>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</si>
  <si>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</si>
  <si>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</si>
  <si>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</si>
  <si>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</si>
  <si>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</si>
  <si>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</si>
  <si>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</si>
  <si>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</si>
  <si>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</si>
  <si>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</si>
  <si>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</si>
  <si>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</si>
  <si>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</si>
  <si>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</si>
  <si>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</si>
  <si>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</si>
  <si>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</si>
  <si>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</si>
  <si>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</si>
  <si>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</si>
  <si>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</si>
  <si>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</si>
  <si>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</si>
  <si>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</si>
  <si>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</si>
  <si>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</si>
  <si>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</si>
  <si>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</si>
  <si>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</si>
  <si>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</si>
  <si>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</si>
  <si>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</si>
  <si>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</si>
  <si>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</si>
  <si>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</si>
  <si>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</si>
  <si>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</si>
  <si>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</si>
  <si>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</si>
  <si>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</si>
  <si>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</si>
  <si>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</si>
  <si>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</si>
  <si>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</si>
  <si>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</si>
  <si>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</si>
  <si>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</si>
  <si>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</si>
  <si>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</si>
  <si>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</si>
  <si>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</si>
  <si>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</si>
  <si>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</si>
  <si>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</si>
  <si>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</si>
  <si>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</si>
  <si>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</si>
  <si>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</si>
  <si>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</si>
  <si>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</si>
  <si>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</si>
  <si>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</si>
  <si>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</si>
  <si>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</si>
  <si>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</si>
  <si>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</si>
  <si>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</si>
  <si>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</si>
  <si>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</si>
  <si>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</si>
  <si>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</si>
  <si>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</si>
  <si>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</si>
  <si>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</si>
  <si>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</si>
  <si>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</si>
  <si>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</si>
  <si>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</si>
  <si>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</si>
  <si>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</si>
  <si>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</si>
  <si>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</si>
  <si>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</si>
  <si>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</si>
  <si>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</si>
  <si>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</si>
  <si>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</si>
  <si>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</si>
  <si>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</si>
  <si>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</si>
  <si>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</si>
  <si>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</si>
  <si>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</si>
  <si>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</si>
  <si>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</si>
  <si>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</si>
  <si>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</si>
  <si>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</si>
  <si>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</si>
  <si>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</si>
  <si>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</si>
  <si>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</si>
  <si>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</si>
  <si>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</si>
  <si>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</si>
  <si>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</si>
  <si>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</si>
  <si>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</si>
  <si>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</si>
  <si>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</si>
  <si>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</si>
  <si>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</si>
  <si>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</si>
  <si>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</si>
  <si>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</si>
  <si>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</si>
  <si>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</si>
  <si>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</si>
  <si>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</si>
  <si>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</si>
  <si>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</si>
  <si>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</si>
  <si>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</si>
  <si>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</si>
  <si>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</si>
  <si>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</si>
  <si>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</si>
  <si>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</si>
  <si>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</si>
  <si>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</si>
  <si>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</si>
  <si>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</si>
  <si>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</si>
  <si>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</si>
  <si>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</si>
  <si>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</si>
  <si>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</si>
  <si>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</si>
  <si>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</si>
  <si>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</si>
  <si>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</si>
  <si>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</si>
  <si>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</si>
  <si>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</si>
  <si>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</si>
  <si>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</si>
  <si>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</si>
  <si>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</si>
  <si>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</si>
  <si>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</si>
  <si>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</si>
  <si>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</si>
  <si>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</si>
  <si>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</si>
  <si>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</si>
  <si>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</si>
  <si>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</si>
  <si>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</si>
  <si>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</si>
  <si>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</si>
  <si>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</si>
  <si>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</si>
  <si>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</si>
  <si>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</si>
  <si>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</si>
  <si>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</si>
  <si>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</si>
  <si>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</si>
  <si>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</si>
  <si>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</si>
  <si>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</si>
  <si>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</si>
  <si>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</si>
  <si>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</si>
  <si>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</si>
  <si>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</si>
  <si>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</si>
  <si>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</si>
  <si>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</si>
  <si>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</si>
  <si>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</si>
  <si>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</si>
  <si>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</si>
  <si>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</si>
  <si>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</si>
  <si>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</si>
  <si>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</si>
  <si>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</si>
  <si>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</si>
  <si>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</si>
  <si>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</si>
  <si>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</si>
  <si>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</si>
  <si>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</si>
  <si>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</si>
  <si>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</si>
  <si>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</si>
  <si>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</si>
  <si>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</si>
  <si>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</si>
  <si>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</si>
  <si>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</si>
  <si>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</si>
  <si>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</si>
  <si>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</si>
  <si>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</si>
  <si>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</si>
  <si>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</si>
  <si>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</si>
  <si>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</si>
  <si>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</si>
  <si>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</si>
  <si>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</si>
  <si>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</si>
  <si>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</si>
  <si>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</si>
  <si>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</si>
  <si>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</si>
  <si>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</si>
  <si>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</si>
  <si>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</si>
  <si>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</si>
  <si>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</si>
  <si>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</si>
  <si>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</si>
  <si>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</si>
  <si>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</si>
  <si>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</si>
  <si>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</si>
  <si>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</si>
  <si>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</si>
  <si>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</si>
  <si>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</si>
  <si>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</si>
  <si>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</si>
  <si>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</si>
  <si>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</si>
  <si>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</si>
  <si>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</si>
  <si>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</si>
  <si>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</si>
  <si>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</si>
  <si>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</si>
  <si>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</si>
  <si>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</si>
  <si>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</si>
  <si>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</si>
  <si>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</si>
  <si>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</si>
  <si>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</si>
  <si>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</si>
  <si>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</si>
  <si>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</si>
  <si>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</si>
  <si>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</si>
  <si>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</si>
  <si>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</si>
  <si>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</si>
  <si>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</si>
  <si>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</si>
  <si>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</si>
  <si>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</si>
  <si>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</si>
  <si>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</si>
  <si>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</si>
  <si>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</si>
  <si>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03272699</t>
  </si>
  <si>
    <t>HR</t>
  </si>
  <si>
    <t>0800002028</t>
  </si>
  <si>
    <t>84214771175</t>
  </si>
  <si>
    <t>5299001W91BFWSUOVD63</t>
  </si>
  <si>
    <t>233</t>
  </si>
  <si>
    <t>ERICSSON NIKOLA TESLA D.D. ZAGREB</t>
  </si>
  <si>
    <t>Zagreb</t>
  </si>
  <si>
    <t>Krapinska 45</t>
  </si>
  <si>
    <t>ent.company@ericssonnikolatesla.com</t>
  </si>
  <si>
    <t>https://ericssonnikolatesla.com/</t>
  </si>
  <si>
    <t>Libratel d.o.o.</t>
  </si>
  <si>
    <t>Zagreb, Selska 93</t>
  </si>
  <si>
    <t>ETK BH d.o.o</t>
  </si>
  <si>
    <t>Mostar, Kralja Petra Krešimira 4</t>
  </si>
  <si>
    <t>65-01-0996-11</t>
  </si>
  <si>
    <t>Ericsson Nikola Tesla Servisi d.o.o.</t>
  </si>
  <si>
    <t>Zagreb, Krapinska 45</t>
  </si>
  <si>
    <t>Tatjana Ricijaš</t>
  </si>
  <si>
    <t>+385(0)13653343</t>
  </si>
  <si>
    <t>tatjana.ricijas@ericsson.com</t>
  </si>
  <si>
    <t>KPMG Croatia d.o.o.</t>
  </si>
  <si>
    <t>Domagoj Hrkać</t>
  </si>
  <si>
    <t>balance as at 31.03.2026.</t>
  </si>
  <si>
    <t>Submitter: ERICSSON NIKOLA TESLA  D.D.</t>
  </si>
  <si>
    <t>0</t>
  </si>
  <si>
    <t>for the period 01.01.2026. to 31.03.2026.</t>
  </si>
  <si>
    <t>for the period 01.01.2026 to 31.03.2026</t>
  </si>
  <si>
    <t xml:space="preserve">NOTES TO FINANCIAL STATEMENTS – QFS
(drawn up for quarterly periods)
Name of the issuer:   ERICSSON NIKOLA TESLA D.D.
Personal identification number (OIB):   84214771175
Reporting period: Q1 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</si>
  <si>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</si>
  <si>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</si>
  <si>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</si>
  <si>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</si>
  <si>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c)</t>
  </si>
  <si>
    <t xml:space="preserve">The interim financial statements for the reporting period are prepared applying the same accounting policies as in the latest annual financial statements presented in the Annual Report. </t>
  </si>
  <si>
    <t>d)</t>
  </si>
  <si>
    <t>The issuer does not have sesonal bussines activities.</t>
  </si>
  <si>
    <t>e)</t>
  </si>
  <si>
    <t>Segment reporting</t>
  </si>
  <si>
    <t>Total</t>
  </si>
  <si>
    <t>31.03.2025</t>
  </si>
  <si>
    <t>EUR 000</t>
  </si>
  <si>
    <t>Segment sales revenue</t>
  </si>
  <si>
    <t>Operating profit</t>
  </si>
  <si>
    <t>Digital society</t>
  </si>
  <si>
    <t>Telecom</t>
  </si>
  <si>
    <t>Transactions with related parties:</t>
  </si>
  <si>
    <t>Sales</t>
  </si>
  <si>
    <t>Purchases</t>
  </si>
  <si>
    <t>Balances with related parties</t>
  </si>
  <si>
    <t>Receivable</t>
  </si>
  <si>
    <t>Payable</t>
  </si>
  <si>
    <t>f)</t>
  </si>
  <si>
    <t>1.</t>
  </si>
  <si>
    <t>Issuer’s name, registered office (address), legal form, country of establishment, entity’s registration number are disclosed in the sheet General data of this document.</t>
  </si>
  <si>
    <t>2.</t>
  </si>
  <si>
    <t>Accounting policies have not been changed in relation to previous reporting period.</t>
  </si>
  <si>
    <t>3.</t>
  </si>
  <si>
    <t>Financial commitments in term of guarantees that are not included in the balance sheet are not material and Management Board believes that possibility of any outflow is remote. The Group has no commitments concerning pensions that are in scope of IAS 19.</t>
  </si>
  <si>
    <t>4.</t>
  </si>
  <si>
    <t>In the reporting period there were no individual items of income or expenditure of exceptional size or incidence.</t>
  </si>
  <si>
    <t>5.</t>
  </si>
  <si>
    <t xml:space="preserve">The Group has no debt falling due after more than five years.
</t>
  </si>
  <si>
    <t>At the balance sheet date, the Group does not have debts covered by valuable securities/insurance.</t>
  </si>
  <si>
    <t>6.</t>
  </si>
  <si>
    <t>7.</t>
  </si>
  <si>
    <t>No cost of salaries was capitalised in the reporting period.</t>
  </si>
  <si>
    <t>8.</t>
  </si>
  <si>
    <t>Provision for deferred tax is calculated annualy, at balance sheet date 31 December. There were no movement in deferred tax balances during reporting period.</t>
  </si>
  <si>
    <t>9.</t>
  </si>
  <si>
    <t>The Group has no participating interest.</t>
  </si>
  <si>
    <t>10.</t>
  </si>
  <si>
    <t>There were no shares subscribed during the financial year within the limits of the authorised capital.</t>
  </si>
  <si>
    <t>11.</t>
  </si>
  <si>
    <t>The Group has no participation certificates, convertible debentures, warrants, options or similar securities or rights.</t>
  </si>
  <si>
    <t>12.</t>
  </si>
  <si>
    <t>The Group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</si>
  <si>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</si>
  <si>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</si>
  <si>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</si>
  <si>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</si>
  <si>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</si>
  <si>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</si>
  <si>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</si>
  <si>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</si>
  <si>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</si>
  <si>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</si>
  <si>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028 Loans, deposits, etc. given, 034 Customer receivables, 035 Other receivables.</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</si>
  <si>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institutions,052 Other receivables,060 Investments in securities, 061 Loans, deposits, etc. given.</t>
  </si>
  <si>
    <t>Within the category Equity in Statement of financial position total amount of Retained earnings is indicated in TFI-POD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</si>
  <si>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</si>
  <si>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</si>
  <si>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</si>
  <si>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</si>
  <si>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Additionally, within the category Current liabilities in Statement of Financial position total amount of Borrowings and Lease liabilities are shown under AOP 115 Liabilities to bank and other financial institutions.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</si>
  <si>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</si>
  <si>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</si>
  <si>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31.03.2026</t>
  </si>
  <si>
    <t>Last issued annual financial statements are available at ZSE and as well at https://ericssonnikolatesla.com/en/investor-relations/reports/</t>
  </si>
  <si>
    <t>https://ericssonnikolatesla.com/en/investor-relations/reports/</t>
  </si>
  <si>
    <t>The average number of employees during the reporting period is 2952 (Q1 2025: 2920). The Group does not categorise employees.</t>
  </si>
  <si>
    <t>Software Engineering and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</si>
</sst>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charset val="238"/>
    </font>
    <font>
      <u/>
      <sz val="11"/>
      <color theme="10"/>
      <name val="Arial"/>
      <family val="2"/>
      <charset val="238"/>
    </font>
    <font>
      <b/>
      <sz val="11"/>
      <color theme="1"/>
      <name val="Arial"/>
      <family val="2"/>
      <charset val="238"/>
    </font>
    <font>
      <sz val="11"/>
      <color rgb="FFFF0000"/>
      <name val="Arial"/>
      <family val="2"/>
      <charset val="238"/>
    </font>
    <font>
      <b/>
      <sz val="11"/>
      <color rgb="FFFF0000"/>
      <name val="Arial"/>
      <family val="2"/>
      <charset val="238"/>
    </font>
    <font>
      <u/>
      <sz val="11"/>
      <color theme="1"/>
      <name val="Arial"/>
      <family val="2"/>
      <charset val="238"/>
    </font>
    <font>
      <u/>
      <sz val="1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xf numFmtId="0" fontId="7" fillId="0" borderId="0">
      <alignment vertical="top"/>
    </xf>
  </cellStyleXfs>
  <cellXfs count="32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8" fillId="0" borderId="0" xfId="0" applyFont="1"/>
    <xf numFmtId="0" fontId="28" fillId="0" borderId="0" xfId="0" applyFont="1" applyAlignment="1">
      <alignment horizontal="left" wrapText="1"/>
    </xf>
    <xf numFmtId="0" fontId="28" fillId="0" borderId="0" xfId="0" applyFont="1" applyAlignment="1">
      <alignment horizontal="left" vertical="top" wrapText="1"/>
    </xf>
    <xf numFmtId="0" fontId="28" fillId="0" borderId="0" xfId="0" applyFont="1" applyAlignment="1">
      <alignment horizontal="left" vertical="top"/>
    </xf>
    <xf numFmtId="0" fontId="28" fillId="0" borderId="0" xfId="0" applyFont="1" applyAlignment="1">
      <alignment vertical="top" wrapText="1"/>
    </xf>
    <xf numFmtId="0" fontId="40" fillId="0" borderId="0" xfId="1" quotePrefix="1" applyFont="1" applyAlignment="1">
      <alignment horizontal="left" vertical="top"/>
    </xf>
    <xf numFmtId="0" fontId="25" fillId="0" borderId="0" xfId="0" applyFont="1" applyAlignment="1">
      <alignment horizontal="left" vertical="top" wrapText="1"/>
    </xf>
    <xf numFmtId="0" fontId="25" fillId="0" borderId="0" xfId="0" applyFont="1"/>
    <xf numFmtId="0" fontId="40" fillId="0" borderId="12" xfId="1" applyFont="1" applyBorder="1" applyAlignment="1">
      <alignment horizontal="center"/>
    </xf>
    <xf numFmtId="0" fontId="40" fillId="0" borderId="12" xfId="1" applyFont="1" applyBorder="1" applyAlignment="1">
      <alignment horizontal="right" vertical="top"/>
    </xf>
    <xf numFmtId="14" fontId="40" fillId="0" borderId="12" xfId="7" quotePrefix="1" applyNumberFormat="1" applyFont="1" applyBorder="1" applyAlignment="1">
      <alignment horizontal="right"/>
    </xf>
    <xf numFmtId="0" fontId="40" fillId="0" borderId="12" xfId="1" applyFont="1" applyBorder="1" applyAlignment="1">
      <alignment horizontal="right"/>
    </xf>
    <xf numFmtId="0" fontId="40" fillId="0" borderId="0" xfId="1" applyFont="1" applyAlignment="1">
      <alignment horizontal="right" wrapText="1"/>
    </xf>
    <xf numFmtId="0" fontId="40" fillId="0" borderId="12" xfId="1" applyFont="1" applyBorder="1" applyAlignment="1">
      <alignment horizontal="right" wrapText="1"/>
    </xf>
    <xf numFmtId="0" fontId="25" fillId="0" borderId="12" xfId="1" applyFont="1" applyBorder="1">
      <alignment vertical="top"/>
    </xf>
    <xf numFmtId="3" fontId="25" fillId="0" borderId="12" xfId="7" applyNumberFormat="1" applyFont="1" applyBorder="1" applyAlignment="1">
      <alignment horizontal="right" wrapText="1"/>
    </xf>
    <xf numFmtId="3" fontId="40" fillId="0" borderId="12" xfId="0" applyNumberFormat="1" applyFont="1" applyBorder="1" applyAlignment="1">
      <alignment horizontal="right" vertical="top"/>
    </xf>
    <xf numFmtId="0" fontId="25" fillId="0" borderId="0" xfId="1" applyFont="1">
      <alignment vertical="top"/>
    </xf>
    <xf numFmtId="3" fontId="28" fillId="0" borderId="0" xfId="0" applyNumberFormat="1" applyFont="1" applyAlignment="1">
      <alignment horizontal="right" vertical="top"/>
    </xf>
    <xf numFmtId="3" fontId="25" fillId="0" borderId="0" xfId="7" applyNumberFormat="1" applyFont="1" applyAlignment="1">
      <alignment horizontal="right" wrapText="1"/>
    </xf>
    <xf numFmtId="3" fontId="40" fillId="0" borderId="0" xfId="0" applyNumberFormat="1" applyFont="1" applyAlignment="1">
      <alignment horizontal="right" vertical="top"/>
    </xf>
    <xf numFmtId="0" fontId="41" fillId="0" borderId="0" xfId="1" applyFont="1">
      <alignment vertical="top"/>
    </xf>
    <xf numFmtId="3" fontId="41" fillId="0" borderId="0" xfId="7" applyNumberFormat="1" applyFont="1" applyAlignment="1">
      <alignment horizontal="right"/>
    </xf>
    <xf numFmtId="3" fontId="41" fillId="0" borderId="0" xfId="7" applyNumberFormat="1" applyFont="1" applyAlignment="1">
      <alignment horizontal="right" wrapText="1"/>
    </xf>
    <xf numFmtId="3" fontId="42" fillId="0" borderId="0" xfId="0" applyNumberFormat="1" applyFont="1" applyAlignment="1">
      <alignment horizontal="right" vertical="top"/>
    </xf>
    <xf numFmtId="0" fontId="40" fillId="0" borderId="0" xfId="1" applyFont="1" applyAlignment="1">
      <alignment horizontal="left" vertical="top"/>
    </xf>
    <xf numFmtId="0" fontId="25" fillId="0" borderId="0" xfId="1" applyFont="1" applyAlignment="1">
      <alignment vertical="top" wrapText="1"/>
    </xf>
    <xf numFmtId="14" fontId="40" fillId="0" borderId="0" xfId="1" applyNumberFormat="1" applyFont="1" applyAlignment="1">
      <alignment horizontal="right" wrapText="1"/>
    </xf>
    <xf numFmtId="0" fontId="25" fillId="0" borderId="0" xfId="1" applyFont="1" applyAlignment="1">
      <alignment horizontal="right" vertical="top" wrapText="1"/>
    </xf>
    <xf numFmtId="3" fontId="25" fillId="0" borderId="18" xfId="7" applyNumberFormat="1" applyFont="1" applyBorder="1" applyAlignment="1">
      <alignment horizontal="right" vertical="top" wrapText="1"/>
    </xf>
    <xf numFmtId="3" fontId="28" fillId="0" borderId="18" xfId="7" applyNumberFormat="1" applyFont="1" applyBorder="1" applyAlignment="1">
      <alignment horizontal="right" vertical="top" wrapText="1"/>
    </xf>
    <xf numFmtId="3" fontId="25" fillId="0" borderId="0" xfId="0" applyNumberFormat="1" applyFont="1" applyAlignment="1">
      <alignment horizontal="right" vertical="top" wrapText="1"/>
    </xf>
    <xf numFmtId="0" fontId="43" fillId="0" borderId="0" xfId="1" applyFont="1" applyAlignment="1">
      <alignment horizontal="right" vertical="top" wrapText="1"/>
    </xf>
    <xf numFmtId="0" fontId="44" fillId="0" borderId="0" xfId="7" applyFont="1" applyAlignment="1">
      <alignment horizontal="right" vertical="top" wrapText="1"/>
    </xf>
    <xf numFmtId="14" fontId="40" fillId="0" borderId="0" xfId="1" applyNumberFormat="1" applyFont="1" applyAlignment="1">
      <alignment horizontal="right" vertical="top" wrapText="1"/>
    </xf>
    <xf numFmtId="3" fontId="25" fillId="0" borderId="0" xfId="1" applyNumberFormat="1" applyFont="1" applyAlignment="1">
      <alignment horizontal="right" vertical="top" wrapText="1"/>
    </xf>
    <xf numFmtId="0" fontId="43" fillId="0" borderId="0" xfId="7" applyFont="1" applyAlignment="1">
      <alignment horizontal="right" vertical="top" wrapText="1"/>
    </xf>
    <xf numFmtId="0" fontId="28" fillId="0" borderId="0" xfId="0" applyFont="1" applyAlignment="1">
      <alignment horizontal="center" vertical="top" wrapText="1"/>
    </xf>
    <xf numFmtId="0" fontId="28" fillId="0" borderId="0" xfId="0" applyFont="1" applyAlignment="1">
      <alignment horizontal="center"/>
    </xf>
    <xf numFmtId="0" fontId="28" fillId="0" borderId="0" xfId="0" applyFont="1" applyAlignment="1">
      <alignment vertical="top"/>
    </xf>
    <xf numFmtId="0" fontId="39" fillId="0" borderId="0" xfId="6" applyFont="1" applyAlignment="1">
      <alignment horizontal="left" vertical="top"/>
    </xf>
    <xf numFmtId="0" fontId="27" fillId="0" borderId="0" xfId="0" applyFont="1"/>
    <xf numFmtId="0" fontId="38" fillId="0" borderId="0" xfId="6" applyAlignment="1">
      <alignment vertical="top"/>
    </xf>
    <xf numFmtId="0" fontId="28" fillId="0" borderId="0" xfId="0" applyFont="1" applyAlignment="1">
      <alignment horizontal="left" wrapText="1"/>
    </xf>
    <xf numFmtId="0" fontId="28" fillId="0" borderId="0" xfId="0" applyFont="1" applyAlignment="1">
      <alignment horizontal="left" vertical="top" wrapText="1"/>
    </xf>
    <xf numFmtId="0" fontId="25" fillId="0" borderId="0" xfId="1" applyFont="1" applyAlignment="1">
      <alignment horizontal="left" vertical="center" wrapText="1"/>
    </xf>
    <xf numFmtId="0" fontId="25" fillId="0" borderId="0" xfId="0" applyFont="1" applyAlignment="1">
      <alignment horizontal="left" vertical="center" wrapText="1"/>
    </xf>
    <xf numFmtId="0" fontId="40" fillId="0" borderId="12" xfId="1"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vertical="top"/>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38" fillId="12" borderId="3" xfId="6"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67A561AF-56C4-422B-9EED-A27E7C14AD0B}"/>
    <cellStyle name="Style 1" xfId="1" xr:uid="{00000000-0005-0000-0000-000005000000}"/>
  </cellStyles>
  <dxfs count="0"/>
  <tableStyles count="1" defaultTableStyle="TableStyleMedium2" defaultPivotStyle="PivotStyleLight16">
    <tableStyle name="Invisible" pivot="0" table="0" count="0" xr9:uid="{8D040D93-D544-4D5E-A813-4C220C9E258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atjana.ricijas@ericsson.com" TargetMode="External"/><Relationship Id="rId2" Type="http://schemas.openxmlformats.org/officeDocument/2006/relationships/hyperlink" Target="https://ericssonnikolatesla.com/" TargetMode="External"/><Relationship Id="rId1" Type="http://schemas.openxmlformats.org/officeDocument/2006/relationships/hyperlink" Target="mailto:ent.company@ericssonnikolatesla.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ericssonnikolatesla.com/en/investor-relations/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C3" sqref="C3"/>
    </sheetView>
  </sheetViews>
  <sheetFormatPr defaultColWidth="9.08984375" defaultRowHeight="14.5" x14ac:dyDescent="0.35"/>
  <cols>
    <col min="1" max="8" width="9.08984375" style="35"/>
    <col min="9" max="9" width="15.36328125" style="35" customWidth="1"/>
    <col min="10" max="10" width="11.26953125" style="35" customWidth="1"/>
    <col min="11" max="13" width="9.08984375" style="33"/>
    <col min="14" max="14" width="9.08984375" style="34"/>
    <col min="15" max="20" width="9.08984375" style="33"/>
    <col min="21" max="16384" width="9.08984375" style="35"/>
  </cols>
  <sheetData>
    <row r="1" spans="1:20" ht="15.5" x14ac:dyDescent="0.35">
      <c r="A1" s="219" t="s">
        <v>0</v>
      </c>
      <c r="B1" s="220"/>
      <c r="C1" s="220"/>
      <c r="D1" s="51"/>
      <c r="E1" s="51"/>
      <c r="F1" s="51"/>
      <c r="G1" s="51"/>
      <c r="H1" s="51"/>
      <c r="I1" s="51"/>
      <c r="J1" s="52"/>
    </row>
    <row r="2" spans="1:20" ht="14.4" customHeight="1" x14ac:dyDescent="0.35">
      <c r="A2" s="221" t="s">
        <v>1</v>
      </c>
      <c r="B2" s="222"/>
      <c r="C2" s="222"/>
      <c r="D2" s="222"/>
      <c r="E2" s="222"/>
      <c r="F2" s="222"/>
      <c r="G2" s="222"/>
      <c r="H2" s="222"/>
      <c r="I2" s="222"/>
      <c r="J2" s="223"/>
      <c r="N2" s="34">
        <v>1</v>
      </c>
    </row>
    <row r="3" spans="1:20" x14ac:dyDescent="0.35">
      <c r="A3" s="53"/>
      <c r="B3" s="54"/>
      <c r="C3" s="54"/>
      <c r="D3" s="54"/>
      <c r="E3" s="54"/>
      <c r="F3" s="54"/>
      <c r="G3" s="54"/>
      <c r="H3" s="54"/>
      <c r="I3" s="54"/>
      <c r="J3" s="55"/>
      <c r="N3" s="34">
        <v>2</v>
      </c>
    </row>
    <row r="4" spans="1:20" ht="33.65" customHeight="1" x14ac:dyDescent="0.35">
      <c r="A4" s="224" t="s">
        <v>2</v>
      </c>
      <c r="B4" s="225"/>
      <c r="C4" s="225"/>
      <c r="D4" s="225"/>
      <c r="E4" s="226">
        <v>46023</v>
      </c>
      <c r="F4" s="227"/>
      <c r="G4" s="56" t="s">
        <v>3</v>
      </c>
      <c r="H4" s="226">
        <v>46112</v>
      </c>
      <c r="I4" s="227"/>
      <c r="J4" s="57"/>
      <c r="N4" s="34">
        <v>3</v>
      </c>
    </row>
    <row r="5" spans="1:20" s="33" customFormat="1" ht="10.25" customHeight="1" x14ac:dyDescent="0.35">
      <c r="A5" s="228"/>
      <c r="B5" s="229"/>
      <c r="C5" s="229"/>
      <c r="D5" s="229"/>
      <c r="E5" s="229"/>
      <c r="F5" s="229"/>
      <c r="G5" s="229"/>
      <c r="H5" s="229"/>
      <c r="I5" s="229"/>
      <c r="J5" s="230"/>
      <c r="N5" s="34">
        <v>4</v>
      </c>
    </row>
    <row r="6" spans="1:20" ht="20.399999999999999" customHeight="1" x14ac:dyDescent="0.35">
      <c r="A6" s="58"/>
      <c r="B6" s="59" t="s">
        <v>4</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5</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215" t="s">
        <v>6</v>
      </c>
      <c r="B10" s="216"/>
      <c r="C10" s="216"/>
      <c r="D10" s="216"/>
      <c r="E10" s="216"/>
      <c r="F10" s="216"/>
      <c r="G10" s="216"/>
      <c r="H10" s="216"/>
      <c r="I10" s="216"/>
      <c r="J10" s="66"/>
    </row>
    <row r="11" spans="1:20" ht="24.65" customHeight="1" x14ac:dyDescent="0.35">
      <c r="A11" s="203" t="s">
        <v>7</v>
      </c>
      <c r="B11" s="217"/>
      <c r="C11" s="209" t="s">
        <v>448</v>
      </c>
      <c r="D11" s="210"/>
      <c r="E11" s="67"/>
      <c r="F11" s="173" t="s">
        <v>8</v>
      </c>
      <c r="G11" s="213"/>
      <c r="H11" s="190" t="s">
        <v>449</v>
      </c>
      <c r="I11" s="191"/>
      <c r="J11" s="68"/>
    </row>
    <row r="12" spans="1:20" ht="14.4" customHeight="1" x14ac:dyDescent="0.35">
      <c r="A12" s="69"/>
      <c r="B12" s="70"/>
      <c r="C12" s="70"/>
      <c r="D12" s="70"/>
      <c r="E12" s="218"/>
      <c r="F12" s="218"/>
      <c r="G12" s="218"/>
      <c r="H12" s="218"/>
      <c r="I12" s="71"/>
      <c r="J12" s="68"/>
    </row>
    <row r="13" spans="1:20" ht="21" customHeight="1" x14ac:dyDescent="0.35">
      <c r="A13" s="172" t="s">
        <v>9</v>
      </c>
      <c r="B13" s="213"/>
      <c r="C13" s="209" t="s">
        <v>450</v>
      </c>
      <c r="D13" s="210"/>
      <c r="E13" s="231"/>
      <c r="F13" s="218"/>
      <c r="G13" s="218"/>
      <c r="H13" s="218"/>
      <c r="I13" s="71"/>
      <c r="J13" s="68"/>
    </row>
    <row r="14" spans="1:20" ht="11" customHeight="1" x14ac:dyDescent="0.35">
      <c r="A14" s="67"/>
      <c r="B14" s="71"/>
      <c r="C14" s="47"/>
      <c r="D14" s="47"/>
      <c r="E14" s="179"/>
      <c r="F14" s="179"/>
      <c r="G14" s="179"/>
      <c r="H14" s="179"/>
      <c r="I14" s="70"/>
      <c r="J14" s="72"/>
    </row>
    <row r="15" spans="1:20" ht="23" customHeight="1" x14ac:dyDescent="0.35">
      <c r="A15" s="172" t="s">
        <v>10</v>
      </c>
      <c r="B15" s="213"/>
      <c r="C15" s="209" t="s">
        <v>451</v>
      </c>
      <c r="D15" s="210"/>
      <c r="E15" s="214"/>
      <c r="F15" s="205"/>
      <c r="G15" s="73" t="s">
        <v>11</v>
      </c>
      <c r="H15" s="190" t="s">
        <v>452</v>
      </c>
      <c r="I15" s="191"/>
      <c r="J15" s="74"/>
    </row>
    <row r="16" spans="1:20" ht="11" customHeight="1" x14ac:dyDescent="0.35">
      <c r="A16" s="67"/>
      <c r="B16" s="71"/>
      <c r="C16" s="70"/>
      <c r="D16" s="70"/>
      <c r="E16" s="179"/>
      <c r="F16" s="179"/>
      <c r="G16" s="200"/>
      <c r="H16" s="200"/>
      <c r="I16" s="70"/>
      <c r="J16" s="72"/>
    </row>
    <row r="17" spans="1:10" ht="23" customHeight="1" x14ac:dyDescent="0.35">
      <c r="A17" s="75"/>
      <c r="B17" s="73" t="s">
        <v>12</v>
      </c>
      <c r="C17" s="209" t="s">
        <v>453</v>
      </c>
      <c r="D17" s="210"/>
      <c r="E17" s="76"/>
      <c r="F17" s="76"/>
      <c r="G17" s="76"/>
      <c r="H17" s="76"/>
      <c r="I17" s="76"/>
      <c r="J17" s="74"/>
    </row>
    <row r="18" spans="1:10" x14ac:dyDescent="0.35">
      <c r="A18" s="211"/>
      <c r="B18" s="212"/>
      <c r="C18" s="179"/>
      <c r="D18" s="179"/>
      <c r="E18" s="179"/>
      <c r="F18" s="179"/>
      <c r="G18" s="179"/>
      <c r="H18" s="179"/>
      <c r="I18" s="70"/>
      <c r="J18" s="72"/>
    </row>
    <row r="19" spans="1:10" x14ac:dyDescent="0.35">
      <c r="A19" s="203" t="s">
        <v>13</v>
      </c>
      <c r="B19" s="204"/>
      <c r="C19" s="181" t="s">
        <v>454</v>
      </c>
      <c r="D19" s="182"/>
      <c r="E19" s="182"/>
      <c r="F19" s="182"/>
      <c r="G19" s="182"/>
      <c r="H19" s="182"/>
      <c r="I19" s="182"/>
      <c r="J19" s="183"/>
    </row>
    <row r="20" spans="1:10" x14ac:dyDescent="0.35">
      <c r="A20" s="69"/>
      <c r="B20" s="70"/>
      <c r="C20" s="77"/>
      <c r="D20" s="70"/>
      <c r="E20" s="179"/>
      <c r="F20" s="179"/>
      <c r="G20" s="179"/>
      <c r="H20" s="179"/>
      <c r="I20" s="70"/>
      <c r="J20" s="72"/>
    </row>
    <row r="21" spans="1:10" x14ac:dyDescent="0.35">
      <c r="A21" s="203" t="s">
        <v>14</v>
      </c>
      <c r="B21" s="204"/>
      <c r="C21" s="190">
        <v>10000</v>
      </c>
      <c r="D21" s="191"/>
      <c r="E21" s="179"/>
      <c r="F21" s="179"/>
      <c r="G21" s="181" t="s">
        <v>455</v>
      </c>
      <c r="H21" s="182"/>
      <c r="I21" s="182"/>
      <c r="J21" s="183"/>
    </row>
    <row r="22" spans="1:10" x14ac:dyDescent="0.35">
      <c r="A22" s="69"/>
      <c r="B22" s="70"/>
      <c r="C22" s="70"/>
      <c r="D22" s="70"/>
      <c r="E22" s="179"/>
      <c r="F22" s="179"/>
      <c r="G22" s="179"/>
      <c r="H22" s="179"/>
      <c r="I22" s="70"/>
      <c r="J22" s="72"/>
    </row>
    <row r="23" spans="1:10" x14ac:dyDescent="0.35">
      <c r="A23" s="203" t="s">
        <v>15</v>
      </c>
      <c r="B23" s="204"/>
      <c r="C23" s="181" t="s">
        <v>456</v>
      </c>
      <c r="D23" s="182"/>
      <c r="E23" s="182"/>
      <c r="F23" s="182"/>
      <c r="G23" s="182"/>
      <c r="H23" s="182"/>
      <c r="I23" s="182"/>
      <c r="J23" s="183"/>
    </row>
    <row r="24" spans="1:10" x14ac:dyDescent="0.35">
      <c r="A24" s="69"/>
      <c r="B24" s="70"/>
      <c r="C24" s="47"/>
      <c r="D24" s="70"/>
      <c r="E24" s="179"/>
      <c r="F24" s="179"/>
      <c r="G24" s="179"/>
      <c r="H24" s="179"/>
      <c r="I24" s="70"/>
      <c r="J24" s="72"/>
    </row>
    <row r="25" spans="1:10" x14ac:dyDescent="0.35">
      <c r="A25" s="203" t="s">
        <v>16</v>
      </c>
      <c r="B25" s="204"/>
      <c r="C25" s="206" t="s">
        <v>457</v>
      </c>
      <c r="D25" s="207"/>
      <c r="E25" s="207"/>
      <c r="F25" s="207"/>
      <c r="G25" s="207"/>
      <c r="H25" s="207"/>
      <c r="I25" s="207"/>
      <c r="J25" s="208"/>
    </row>
    <row r="26" spans="1:10" x14ac:dyDescent="0.35">
      <c r="A26" s="69"/>
      <c r="B26" s="70"/>
      <c r="C26" s="77"/>
      <c r="D26" s="70"/>
      <c r="E26" s="179"/>
      <c r="F26" s="179"/>
      <c r="G26" s="179"/>
      <c r="H26" s="179"/>
      <c r="I26" s="70"/>
      <c r="J26" s="72"/>
    </row>
    <row r="27" spans="1:10" x14ac:dyDescent="0.35">
      <c r="A27" s="203" t="s">
        <v>17</v>
      </c>
      <c r="B27" s="204"/>
      <c r="C27" s="206" t="s">
        <v>458</v>
      </c>
      <c r="D27" s="207"/>
      <c r="E27" s="207"/>
      <c r="F27" s="207"/>
      <c r="G27" s="207"/>
      <c r="H27" s="207"/>
      <c r="I27" s="207"/>
      <c r="J27" s="208"/>
    </row>
    <row r="28" spans="1:10" ht="14" customHeight="1" x14ac:dyDescent="0.35">
      <c r="A28" s="69"/>
      <c r="B28" s="70"/>
      <c r="C28" s="77"/>
      <c r="D28" s="70"/>
      <c r="E28" s="179"/>
      <c r="F28" s="179"/>
      <c r="G28" s="179"/>
      <c r="H28" s="179"/>
      <c r="I28" s="70"/>
      <c r="J28" s="72"/>
    </row>
    <row r="29" spans="1:10" ht="23" customHeight="1" x14ac:dyDescent="0.35">
      <c r="A29" s="172" t="s">
        <v>18</v>
      </c>
      <c r="B29" s="204"/>
      <c r="C29" s="18">
        <v>2943</v>
      </c>
      <c r="D29" s="78"/>
      <c r="E29" s="184"/>
      <c r="F29" s="184"/>
      <c r="G29" s="184"/>
      <c r="H29" s="184"/>
      <c r="I29" s="79"/>
      <c r="J29" s="80"/>
    </row>
    <row r="30" spans="1:10" x14ac:dyDescent="0.35">
      <c r="A30" s="69"/>
      <c r="B30" s="70"/>
      <c r="C30" s="70"/>
      <c r="D30" s="70"/>
      <c r="E30" s="179"/>
      <c r="F30" s="179"/>
      <c r="G30" s="179"/>
      <c r="H30" s="179"/>
      <c r="I30" s="79"/>
      <c r="J30" s="80"/>
    </row>
    <row r="31" spans="1:10" x14ac:dyDescent="0.35">
      <c r="A31" s="203" t="s">
        <v>19</v>
      </c>
      <c r="B31" s="204"/>
      <c r="C31" s="19" t="s">
        <v>22</v>
      </c>
      <c r="D31" s="202" t="s">
        <v>20</v>
      </c>
      <c r="E31" s="188"/>
      <c r="F31" s="188"/>
      <c r="G31" s="188"/>
      <c r="H31" s="70"/>
      <c r="I31" s="81" t="s">
        <v>21</v>
      </c>
      <c r="J31" s="82" t="s">
        <v>22</v>
      </c>
    </row>
    <row r="32" spans="1:10" x14ac:dyDescent="0.35">
      <c r="A32" s="203"/>
      <c r="B32" s="204"/>
      <c r="C32" s="83"/>
      <c r="D32" s="56"/>
      <c r="E32" s="205"/>
      <c r="F32" s="205"/>
      <c r="G32" s="205"/>
      <c r="H32" s="205"/>
      <c r="I32" s="79"/>
      <c r="J32" s="80"/>
    </row>
    <row r="33" spans="1:10" x14ac:dyDescent="0.35">
      <c r="A33" s="203" t="s">
        <v>23</v>
      </c>
      <c r="B33" s="204"/>
      <c r="C33" s="18" t="s">
        <v>25</v>
      </c>
      <c r="D33" s="202" t="s">
        <v>24</v>
      </c>
      <c r="E33" s="188"/>
      <c r="F33" s="188"/>
      <c r="G33" s="188"/>
      <c r="H33" s="76"/>
      <c r="I33" s="81" t="s">
        <v>25</v>
      </c>
      <c r="J33" s="82" t="s">
        <v>26</v>
      </c>
    </row>
    <row r="34" spans="1:10" x14ac:dyDescent="0.35">
      <c r="A34" s="69"/>
      <c r="B34" s="70"/>
      <c r="C34" s="70"/>
      <c r="D34" s="70"/>
      <c r="E34" s="179"/>
      <c r="F34" s="179"/>
      <c r="G34" s="179"/>
      <c r="H34" s="179"/>
      <c r="I34" s="70"/>
      <c r="J34" s="72"/>
    </row>
    <row r="35" spans="1:10" x14ac:dyDescent="0.35">
      <c r="A35" s="202" t="s">
        <v>27</v>
      </c>
      <c r="B35" s="188"/>
      <c r="C35" s="188"/>
      <c r="D35" s="188"/>
      <c r="E35" s="188" t="s">
        <v>28</v>
      </c>
      <c r="F35" s="188"/>
      <c r="G35" s="188"/>
      <c r="H35" s="188"/>
      <c r="I35" s="188"/>
      <c r="J35" s="84" t="s">
        <v>29</v>
      </c>
    </row>
    <row r="36" spans="1:10" x14ac:dyDescent="0.35">
      <c r="A36" s="69"/>
      <c r="B36" s="70"/>
      <c r="C36" s="70"/>
      <c r="D36" s="70"/>
      <c r="E36" s="179"/>
      <c r="F36" s="179"/>
      <c r="G36" s="179"/>
      <c r="H36" s="179"/>
      <c r="I36" s="70"/>
      <c r="J36" s="80"/>
    </row>
    <row r="37" spans="1:10" x14ac:dyDescent="0.35">
      <c r="A37" s="196" t="s">
        <v>459</v>
      </c>
      <c r="B37" s="197"/>
      <c r="C37" s="197"/>
      <c r="D37" s="197"/>
      <c r="E37" s="196" t="s">
        <v>460</v>
      </c>
      <c r="F37" s="197"/>
      <c r="G37" s="197"/>
      <c r="H37" s="197"/>
      <c r="I37" s="198"/>
      <c r="J37" s="48">
        <v>1449613</v>
      </c>
    </row>
    <row r="38" spans="1:10" x14ac:dyDescent="0.35">
      <c r="A38" s="39"/>
      <c r="B38" s="47"/>
      <c r="C38" s="50"/>
      <c r="D38" s="201"/>
      <c r="E38" s="201"/>
      <c r="F38" s="201"/>
      <c r="G38" s="201"/>
      <c r="H38" s="201"/>
      <c r="I38" s="201"/>
      <c r="J38" s="40"/>
    </row>
    <row r="39" spans="1:10" x14ac:dyDescent="0.35">
      <c r="A39" s="196" t="s">
        <v>461</v>
      </c>
      <c r="B39" s="197"/>
      <c r="C39" s="197"/>
      <c r="D39" s="198"/>
      <c r="E39" s="196" t="s">
        <v>462</v>
      </c>
      <c r="F39" s="197"/>
      <c r="G39" s="197"/>
      <c r="H39" s="197"/>
      <c r="I39" s="198"/>
      <c r="J39" s="18" t="s">
        <v>463</v>
      </c>
    </row>
    <row r="40" spans="1:10" x14ac:dyDescent="0.35">
      <c r="A40" s="39"/>
      <c r="B40" s="47"/>
      <c r="C40" s="50"/>
      <c r="D40" s="49"/>
      <c r="E40" s="201"/>
      <c r="F40" s="201"/>
      <c r="G40" s="201"/>
      <c r="H40" s="201"/>
      <c r="I40" s="46"/>
      <c r="J40" s="40"/>
    </row>
    <row r="41" spans="1:10" x14ac:dyDescent="0.35">
      <c r="A41" s="196" t="s">
        <v>464</v>
      </c>
      <c r="B41" s="197"/>
      <c r="C41" s="197"/>
      <c r="D41" s="198"/>
      <c r="E41" s="196" t="s">
        <v>465</v>
      </c>
      <c r="F41" s="197"/>
      <c r="G41" s="197"/>
      <c r="H41" s="197"/>
      <c r="I41" s="198"/>
      <c r="J41" s="18">
        <v>80921748</v>
      </c>
    </row>
    <row r="42" spans="1:10" x14ac:dyDescent="0.35">
      <c r="A42" s="39"/>
      <c r="B42" s="47"/>
      <c r="C42" s="50"/>
      <c r="D42" s="49"/>
      <c r="E42" s="201"/>
      <c r="F42" s="201"/>
      <c r="G42" s="201"/>
      <c r="H42" s="201"/>
      <c r="I42" s="46"/>
      <c r="J42" s="40"/>
    </row>
    <row r="43" spans="1:10" x14ac:dyDescent="0.35">
      <c r="A43" s="196"/>
      <c r="B43" s="197"/>
      <c r="C43" s="197"/>
      <c r="D43" s="198"/>
      <c r="E43" s="196"/>
      <c r="F43" s="197"/>
      <c r="G43" s="197"/>
      <c r="H43" s="197"/>
      <c r="I43" s="198"/>
      <c r="J43" s="18"/>
    </row>
    <row r="44" spans="1:10" x14ac:dyDescent="0.35">
      <c r="A44" s="41"/>
      <c r="B44" s="50"/>
      <c r="C44" s="199"/>
      <c r="D44" s="199"/>
      <c r="E44" s="200"/>
      <c r="F44" s="200"/>
      <c r="G44" s="199"/>
      <c r="H44" s="199"/>
      <c r="I44" s="199"/>
      <c r="J44" s="40"/>
    </row>
    <row r="45" spans="1:10" x14ac:dyDescent="0.35">
      <c r="A45" s="196"/>
      <c r="B45" s="197"/>
      <c r="C45" s="197"/>
      <c r="D45" s="198"/>
      <c r="E45" s="196"/>
      <c r="F45" s="197"/>
      <c r="G45" s="197"/>
      <c r="H45" s="197"/>
      <c r="I45" s="198"/>
      <c r="J45" s="18"/>
    </row>
    <row r="46" spans="1:10" x14ac:dyDescent="0.35">
      <c r="A46" s="41"/>
      <c r="B46" s="50"/>
      <c r="C46" s="50"/>
      <c r="D46" s="47"/>
      <c r="E46" s="200"/>
      <c r="F46" s="200"/>
      <c r="G46" s="199"/>
      <c r="H46" s="199"/>
      <c r="I46" s="47"/>
      <c r="J46" s="40"/>
    </row>
    <row r="47" spans="1:10" x14ac:dyDescent="0.35">
      <c r="A47" s="196"/>
      <c r="B47" s="197"/>
      <c r="C47" s="197"/>
      <c r="D47" s="198"/>
      <c r="E47" s="196"/>
      <c r="F47" s="197"/>
      <c r="G47" s="197"/>
      <c r="H47" s="197"/>
      <c r="I47" s="198"/>
      <c r="J47" s="18"/>
    </row>
    <row r="48" spans="1:10" x14ac:dyDescent="0.35">
      <c r="A48" s="85"/>
      <c r="B48" s="77"/>
      <c r="C48" s="77"/>
      <c r="D48" s="70"/>
      <c r="E48" s="179"/>
      <c r="F48" s="179"/>
      <c r="G48" s="194"/>
      <c r="H48" s="194"/>
      <c r="I48" s="70"/>
      <c r="J48" s="86" t="s">
        <v>30</v>
      </c>
    </row>
    <row r="49" spans="1:10" x14ac:dyDescent="0.35">
      <c r="A49" s="85"/>
      <c r="B49" s="77"/>
      <c r="C49" s="77"/>
      <c r="D49" s="70"/>
      <c r="E49" s="179"/>
      <c r="F49" s="179"/>
      <c r="G49" s="194"/>
      <c r="H49" s="194"/>
      <c r="I49" s="70"/>
      <c r="J49" s="86" t="s">
        <v>31</v>
      </c>
    </row>
    <row r="50" spans="1:10" ht="14.4" customHeight="1" x14ac:dyDescent="0.35">
      <c r="A50" s="172" t="s">
        <v>32</v>
      </c>
      <c r="B50" s="173"/>
      <c r="C50" s="190" t="s">
        <v>31</v>
      </c>
      <c r="D50" s="191"/>
      <c r="E50" s="192" t="s">
        <v>33</v>
      </c>
      <c r="F50" s="193"/>
      <c r="G50" s="181"/>
      <c r="H50" s="182"/>
      <c r="I50" s="182"/>
      <c r="J50" s="183"/>
    </row>
    <row r="51" spans="1:10" x14ac:dyDescent="0.35">
      <c r="A51" s="85"/>
      <c r="B51" s="77"/>
      <c r="C51" s="194"/>
      <c r="D51" s="194"/>
      <c r="E51" s="179"/>
      <c r="F51" s="179"/>
      <c r="G51" s="195" t="s">
        <v>34</v>
      </c>
      <c r="H51" s="195"/>
      <c r="I51" s="195"/>
      <c r="J51" s="63"/>
    </row>
    <row r="52" spans="1:10" ht="14" customHeight="1" x14ac:dyDescent="0.35">
      <c r="A52" s="172" t="s">
        <v>35</v>
      </c>
      <c r="B52" s="173"/>
      <c r="C52" s="181" t="s">
        <v>466</v>
      </c>
      <c r="D52" s="182"/>
      <c r="E52" s="182"/>
      <c r="F52" s="182"/>
      <c r="G52" s="182"/>
      <c r="H52" s="182"/>
      <c r="I52" s="182"/>
      <c r="J52" s="183"/>
    </row>
    <row r="53" spans="1:10" x14ac:dyDescent="0.35">
      <c r="A53" s="69"/>
      <c r="B53" s="70"/>
      <c r="C53" s="184" t="s">
        <v>36</v>
      </c>
      <c r="D53" s="184"/>
      <c r="E53" s="184"/>
      <c r="F53" s="184"/>
      <c r="G53" s="184"/>
      <c r="H53" s="184"/>
      <c r="I53" s="184"/>
      <c r="J53" s="72"/>
    </row>
    <row r="54" spans="1:10" x14ac:dyDescent="0.35">
      <c r="A54" s="172" t="s">
        <v>37</v>
      </c>
      <c r="B54" s="173"/>
      <c r="C54" s="185" t="s">
        <v>467</v>
      </c>
      <c r="D54" s="186"/>
      <c r="E54" s="187"/>
      <c r="F54" s="179"/>
      <c r="G54" s="179"/>
      <c r="H54" s="188"/>
      <c r="I54" s="188"/>
      <c r="J54" s="189"/>
    </row>
    <row r="55" spans="1:10" x14ac:dyDescent="0.35">
      <c r="A55" s="69"/>
      <c r="B55" s="70"/>
      <c r="C55" s="77"/>
      <c r="D55" s="70"/>
      <c r="E55" s="179"/>
      <c r="F55" s="179"/>
      <c r="G55" s="179"/>
      <c r="H55" s="179"/>
      <c r="I55" s="70"/>
      <c r="J55" s="72"/>
    </row>
    <row r="56" spans="1:10" ht="14.4" customHeight="1" x14ac:dyDescent="0.35">
      <c r="A56" s="172" t="s">
        <v>16</v>
      </c>
      <c r="B56" s="173"/>
      <c r="C56" s="180" t="s">
        <v>468</v>
      </c>
      <c r="D56" s="175"/>
      <c r="E56" s="175"/>
      <c r="F56" s="175"/>
      <c r="G56" s="175"/>
      <c r="H56" s="175"/>
      <c r="I56" s="175"/>
      <c r="J56" s="176"/>
    </row>
    <row r="57" spans="1:10" x14ac:dyDescent="0.35">
      <c r="A57" s="69"/>
      <c r="B57" s="70"/>
      <c r="C57" s="70"/>
      <c r="D57" s="70"/>
      <c r="E57" s="179"/>
      <c r="F57" s="179"/>
      <c r="G57" s="179"/>
      <c r="H57" s="179"/>
      <c r="I57" s="70"/>
      <c r="J57" s="72"/>
    </row>
    <row r="58" spans="1:10" x14ac:dyDescent="0.35">
      <c r="A58" s="172" t="s">
        <v>38</v>
      </c>
      <c r="B58" s="173"/>
      <c r="C58" s="174" t="s">
        <v>469</v>
      </c>
      <c r="D58" s="175"/>
      <c r="E58" s="175"/>
      <c r="F58" s="175"/>
      <c r="G58" s="175"/>
      <c r="H58" s="175"/>
      <c r="I58" s="175"/>
      <c r="J58" s="176"/>
    </row>
    <row r="59" spans="1:10" ht="14.4" customHeight="1" x14ac:dyDescent="0.35">
      <c r="A59" s="69"/>
      <c r="B59" s="70"/>
      <c r="C59" s="177" t="s">
        <v>39</v>
      </c>
      <c r="D59" s="177"/>
      <c r="E59" s="177"/>
      <c r="F59" s="177"/>
      <c r="G59" s="70"/>
      <c r="H59" s="70"/>
      <c r="I59" s="70"/>
      <c r="J59" s="72"/>
    </row>
    <row r="60" spans="1:10" x14ac:dyDescent="0.35">
      <c r="A60" s="172" t="s">
        <v>40</v>
      </c>
      <c r="B60" s="173"/>
      <c r="C60" s="174" t="s">
        <v>470</v>
      </c>
      <c r="D60" s="175"/>
      <c r="E60" s="175"/>
      <c r="F60" s="175"/>
      <c r="G60" s="175"/>
      <c r="H60" s="175"/>
      <c r="I60" s="175"/>
      <c r="J60" s="176"/>
    </row>
    <row r="61" spans="1:10" ht="14.4" customHeight="1" x14ac:dyDescent="0.35">
      <c r="A61" s="87"/>
      <c r="B61" s="88"/>
      <c r="C61" s="178" t="s">
        <v>41</v>
      </c>
      <c r="D61" s="178"/>
      <c r="E61" s="178"/>
      <c r="F61" s="178"/>
      <c r="G61" s="178"/>
      <c r="H61" s="88"/>
      <c r="I61" s="88"/>
      <c r="J61" s="89"/>
    </row>
    <row r="68" ht="27" customHeight="1" x14ac:dyDescent="0.35"/>
    <row r="72" ht="38.4" customHeight="1" x14ac:dyDescent="0.3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AE41B459-806D-46C7-8B20-6E7C3CD58622}"/>
    <hyperlink ref="C27" r:id="rId2" xr:uid="{983B2E1B-7A2E-4BBA-88CA-6ECBA8E3250F}"/>
    <hyperlink ref="C56" r:id="rId3" xr:uid="{8A0EBFE6-FAE4-49B7-87D0-8FEDE77E9494}"/>
  </hyperlinks>
  <pageMargins left="0.7" right="0.7" top="0.75" bottom="0.75" header="0.3" footer="0.3"/>
  <pageSetup paperSize="9" scale="62" orientation="portrait" r:id="rId4"/>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92" zoomScaleNormal="100" zoomScaleSheetLayoutView="100" workbookViewId="0">
      <selection activeCell="A3" sqref="A3:I3"/>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239" t="s">
        <v>42</v>
      </c>
      <c r="B1" s="240"/>
      <c r="C1" s="240"/>
      <c r="D1" s="240"/>
      <c r="E1" s="240"/>
      <c r="F1" s="240"/>
      <c r="G1" s="240"/>
      <c r="H1" s="240"/>
      <c r="I1" s="240"/>
    </row>
    <row r="2" spans="1:9" x14ac:dyDescent="0.25">
      <c r="A2" s="241" t="s">
        <v>471</v>
      </c>
      <c r="B2" s="242"/>
      <c r="C2" s="242"/>
      <c r="D2" s="242"/>
      <c r="E2" s="242"/>
      <c r="F2" s="242"/>
      <c r="G2" s="242"/>
      <c r="H2" s="242"/>
      <c r="I2" s="242"/>
    </row>
    <row r="3" spans="1:9" x14ac:dyDescent="0.25">
      <c r="A3" s="243" t="s">
        <v>43</v>
      </c>
      <c r="B3" s="243"/>
      <c r="C3" s="243"/>
      <c r="D3" s="243"/>
      <c r="E3" s="243"/>
      <c r="F3" s="243"/>
      <c r="G3" s="243"/>
      <c r="H3" s="243"/>
      <c r="I3" s="243"/>
    </row>
    <row r="4" spans="1:9" x14ac:dyDescent="0.25">
      <c r="A4" s="244" t="s">
        <v>472</v>
      </c>
      <c r="B4" s="245"/>
      <c r="C4" s="245"/>
      <c r="D4" s="245"/>
      <c r="E4" s="245"/>
      <c r="F4" s="245"/>
      <c r="G4" s="245"/>
      <c r="H4" s="245"/>
      <c r="I4" s="246"/>
    </row>
    <row r="5" spans="1:9" ht="31.5" x14ac:dyDescent="0.25">
      <c r="A5" s="249" t="s">
        <v>44</v>
      </c>
      <c r="B5" s="250"/>
      <c r="C5" s="250"/>
      <c r="D5" s="250"/>
      <c r="E5" s="250"/>
      <c r="F5" s="250"/>
      <c r="G5" s="45" t="s">
        <v>45</v>
      </c>
      <c r="H5" s="6" t="s">
        <v>46</v>
      </c>
      <c r="I5" s="6" t="s">
        <v>47</v>
      </c>
    </row>
    <row r="6" spans="1:9" x14ac:dyDescent="0.25">
      <c r="A6" s="247">
        <v>1</v>
      </c>
      <c r="B6" s="248"/>
      <c r="C6" s="248"/>
      <c r="D6" s="248"/>
      <c r="E6" s="248"/>
      <c r="F6" s="248"/>
      <c r="G6" s="44">
        <v>2</v>
      </c>
      <c r="H6" s="6">
        <v>3</v>
      </c>
      <c r="I6" s="6">
        <v>4</v>
      </c>
    </row>
    <row r="7" spans="1:9" x14ac:dyDescent="0.25">
      <c r="A7" s="251"/>
      <c r="B7" s="251"/>
      <c r="C7" s="251"/>
      <c r="D7" s="251"/>
      <c r="E7" s="251"/>
      <c r="F7" s="251"/>
      <c r="G7" s="251"/>
      <c r="H7" s="251"/>
      <c r="I7" s="251"/>
    </row>
    <row r="8" spans="1:9" ht="12.75" customHeight="1" x14ac:dyDescent="0.25">
      <c r="A8" s="233" t="s">
        <v>48</v>
      </c>
      <c r="B8" s="233"/>
      <c r="C8" s="233"/>
      <c r="D8" s="233"/>
      <c r="E8" s="233"/>
      <c r="F8" s="233"/>
      <c r="G8" s="7">
        <v>1</v>
      </c>
      <c r="H8" s="90">
        <v>0</v>
      </c>
      <c r="I8" s="90">
        <v>0</v>
      </c>
    </row>
    <row r="9" spans="1:9" ht="12.75" customHeight="1" x14ac:dyDescent="0.25">
      <c r="A9" s="234" t="s">
        <v>49</v>
      </c>
      <c r="B9" s="234"/>
      <c r="C9" s="234"/>
      <c r="D9" s="234"/>
      <c r="E9" s="234"/>
      <c r="F9" s="234"/>
      <c r="G9" s="8">
        <v>2</v>
      </c>
      <c r="H9" s="91">
        <f>H10+H17+H27+H38+H43</f>
        <v>32620614.759999998</v>
      </c>
      <c r="I9" s="91">
        <f>I10+I17+I27+I38+I43</f>
        <v>32668994.98</v>
      </c>
    </row>
    <row r="10" spans="1:9" ht="12.75" customHeight="1" x14ac:dyDescent="0.25">
      <c r="A10" s="236" t="s">
        <v>50</v>
      </c>
      <c r="B10" s="236"/>
      <c r="C10" s="236"/>
      <c r="D10" s="236"/>
      <c r="E10" s="236"/>
      <c r="F10" s="236"/>
      <c r="G10" s="8">
        <v>3</v>
      </c>
      <c r="H10" s="91">
        <f>H11+H12+H13+H14+H15+H16</f>
        <v>2126013.17</v>
      </c>
      <c r="I10" s="91">
        <f>I11+I12+I13+I14+I15+I16</f>
        <v>2303715.2799999998</v>
      </c>
    </row>
    <row r="11" spans="1:9" ht="12.75" customHeight="1" x14ac:dyDescent="0.25">
      <c r="A11" s="232" t="s">
        <v>51</v>
      </c>
      <c r="B11" s="232"/>
      <c r="C11" s="232"/>
      <c r="D11" s="232"/>
      <c r="E11" s="232"/>
      <c r="F11" s="232"/>
      <c r="G11" s="7">
        <v>4</v>
      </c>
      <c r="H11" s="90">
        <v>0</v>
      </c>
      <c r="I11" s="90">
        <v>0</v>
      </c>
    </row>
    <row r="12" spans="1:9" ht="23" customHeight="1" x14ac:dyDescent="0.25">
      <c r="A12" s="232" t="s">
        <v>52</v>
      </c>
      <c r="B12" s="232"/>
      <c r="C12" s="232"/>
      <c r="D12" s="232"/>
      <c r="E12" s="232"/>
      <c r="F12" s="232"/>
      <c r="G12" s="7">
        <v>5</v>
      </c>
      <c r="H12" s="90">
        <v>65107.19</v>
      </c>
      <c r="I12" s="90">
        <v>1379900.46</v>
      </c>
    </row>
    <row r="13" spans="1:9" ht="12.75" customHeight="1" x14ac:dyDescent="0.25">
      <c r="A13" s="232" t="s">
        <v>53</v>
      </c>
      <c r="B13" s="232"/>
      <c r="C13" s="232"/>
      <c r="D13" s="232"/>
      <c r="E13" s="232"/>
      <c r="F13" s="232"/>
      <c r="G13" s="7">
        <v>6</v>
      </c>
      <c r="H13" s="90">
        <v>0</v>
      </c>
      <c r="I13" s="90">
        <v>0</v>
      </c>
    </row>
    <row r="14" spans="1:9" ht="12.75" customHeight="1" x14ac:dyDescent="0.25">
      <c r="A14" s="232" t="s">
        <v>54</v>
      </c>
      <c r="B14" s="232"/>
      <c r="C14" s="232"/>
      <c r="D14" s="232"/>
      <c r="E14" s="232"/>
      <c r="F14" s="232"/>
      <c r="G14" s="7">
        <v>7</v>
      </c>
      <c r="H14" s="90">
        <v>0</v>
      </c>
      <c r="I14" s="90">
        <v>0</v>
      </c>
    </row>
    <row r="15" spans="1:9" ht="12.75" customHeight="1" x14ac:dyDescent="0.25">
      <c r="A15" s="232" t="s">
        <v>55</v>
      </c>
      <c r="B15" s="232"/>
      <c r="C15" s="232"/>
      <c r="D15" s="232"/>
      <c r="E15" s="232"/>
      <c r="F15" s="232"/>
      <c r="G15" s="7">
        <v>8</v>
      </c>
      <c r="H15" s="90">
        <v>2060905.98</v>
      </c>
      <c r="I15" s="90">
        <v>923814.82</v>
      </c>
    </row>
    <row r="16" spans="1:9" ht="12.75" customHeight="1" x14ac:dyDescent="0.25">
      <c r="A16" s="232" t="s">
        <v>56</v>
      </c>
      <c r="B16" s="232"/>
      <c r="C16" s="232"/>
      <c r="D16" s="232"/>
      <c r="E16" s="232"/>
      <c r="F16" s="232"/>
      <c r="G16" s="7">
        <v>9</v>
      </c>
      <c r="H16" s="90">
        <v>0</v>
      </c>
      <c r="I16" s="90">
        <v>0</v>
      </c>
    </row>
    <row r="17" spans="1:9" ht="12.75" customHeight="1" x14ac:dyDescent="0.25">
      <c r="A17" s="236" t="s">
        <v>57</v>
      </c>
      <c r="B17" s="236"/>
      <c r="C17" s="236"/>
      <c r="D17" s="236"/>
      <c r="E17" s="236"/>
      <c r="F17" s="236"/>
      <c r="G17" s="8">
        <v>10</v>
      </c>
      <c r="H17" s="91">
        <f>H18+H19+H20+H21+H22+H23+H24+H25+H26</f>
        <v>27076582.370000001</v>
      </c>
      <c r="I17" s="91">
        <f>I18+I19+I20+I21+I22+I23+I24+I25+I26</f>
        <v>26312945.800000001</v>
      </c>
    </row>
    <row r="18" spans="1:9" ht="12.75" customHeight="1" x14ac:dyDescent="0.25">
      <c r="A18" s="232" t="s">
        <v>58</v>
      </c>
      <c r="B18" s="232"/>
      <c r="C18" s="232"/>
      <c r="D18" s="232"/>
      <c r="E18" s="232"/>
      <c r="F18" s="232"/>
      <c r="G18" s="7">
        <v>11</v>
      </c>
      <c r="H18" s="90">
        <v>2071185.09</v>
      </c>
      <c r="I18" s="90">
        <v>2071185.09</v>
      </c>
    </row>
    <row r="19" spans="1:9" ht="12.75" customHeight="1" x14ac:dyDescent="0.25">
      <c r="A19" s="232" t="s">
        <v>59</v>
      </c>
      <c r="B19" s="232"/>
      <c r="C19" s="232"/>
      <c r="D19" s="232"/>
      <c r="E19" s="232"/>
      <c r="F19" s="232"/>
      <c r="G19" s="7">
        <v>12</v>
      </c>
      <c r="H19" s="90">
        <v>16553076.640000001</v>
      </c>
      <c r="I19" s="90">
        <v>16064023.960000001</v>
      </c>
    </row>
    <row r="20" spans="1:9" ht="12.75" customHeight="1" x14ac:dyDescent="0.25">
      <c r="A20" s="232" t="s">
        <v>60</v>
      </c>
      <c r="B20" s="232"/>
      <c r="C20" s="232"/>
      <c r="D20" s="232"/>
      <c r="E20" s="232"/>
      <c r="F20" s="232"/>
      <c r="G20" s="7">
        <v>13</v>
      </c>
      <c r="H20" s="90">
        <v>4873257.83</v>
      </c>
      <c r="I20" s="90">
        <v>4400704.62</v>
      </c>
    </row>
    <row r="21" spans="1:9" ht="12.75" customHeight="1" x14ac:dyDescent="0.25">
      <c r="A21" s="232" t="s">
        <v>61</v>
      </c>
      <c r="B21" s="232"/>
      <c r="C21" s="232"/>
      <c r="D21" s="232"/>
      <c r="E21" s="232"/>
      <c r="F21" s="232"/>
      <c r="G21" s="7">
        <v>14</v>
      </c>
      <c r="H21" s="90">
        <v>2673364.16</v>
      </c>
      <c r="I21" s="90">
        <v>2772029.15</v>
      </c>
    </row>
    <row r="22" spans="1:9" ht="12.75" customHeight="1" x14ac:dyDescent="0.25">
      <c r="A22" s="232" t="s">
        <v>62</v>
      </c>
      <c r="B22" s="232"/>
      <c r="C22" s="232"/>
      <c r="D22" s="232"/>
      <c r="E22" s="232"/>
      <c r="F22" s="232"/>
      <c r="G22" s="7">
        <v>15</v>
      </c>
      <c r="H22" s="90">
        <v>0</v>
      </c>
      <c r="I22" s="90">
        <v>0</v>
      </c>
    </row>
    <row r="23" spans="1:9" ht="12.75" customHeight="1" x14ac:dyDescent="0.25">
      <c r="A23" s="232" t="s">
        <v>63</v>
      </c>
      <c r="B23" s="232"/>
      <c r="C23" s="232"/>
      <c r="D23" s="232"/>
      <c r="E23" s="232"/>
      <c r="F23" s="232"/>
      <c r="G23" s="7">
        <v>16</v>
      </c>
      <c r="H23" s="90">
        <v>0</v>
      </c>
      <c r="I23" s="90">
        <v>0</v>
      </c>
    </row>
    <row r="24" spans="1:9" ht="12.75" customHeight="1" x14ac:dyDescent="0.25">
      <c r="A24" s="232" t="s">
        <v>64</v>
      </c>
      <c r="B24" s="232"/>
      <c r="C24" s="232"/>
      <c r="D24" s="232"/>
      <c r="E24" s="232"/>
      <c r="F24" s="232"/>
      <c r="G24" s="7">
        <v>17</v>
      </c>
      <c r="H24" s="90">
        <v>895619.32</v>
      </c>
      <c r="I24" s="90">
        <v>994985.42</v>
      </c>
    </row>
    <row r="25" spans="1:9" ht="12.75" customHeight="1" x14ac:dyDescent="0.25">
      <c r="A25" s="232" t="s">
        <v>65</v>
      </c>
      <c r="B25" s="232"/>
      <c r="C25" s="232"/>
      <c r="D25" s="232"/>
      <c r="E25" s="232"/>
      <c r="F25" s="232"/>
      <c r="G25" s="7">
        <v>18</v>
      </c>
      <c r="H25" s="90">
        <v>10079.33</v>
      </c>
      <c r="I25" s="90">
        <v>10017.56</v>
      </c>
    </row>
    <row r="26" spans="1:9" ht="12.75" customHeight="1" x14ac:dyDescent="0.25">
      <c r="A26" s="232" t="s">
        <v>66</v>
      </c>
      <c r="B26" s="232"/>
      <c r="C26" s="232"/>
      <c r="D26" s="232"/>
      <c r="E26" s="232"/>
      <c r="F26" s="232"/>
      <c r="G26" s="7">
        <v>19</v>
      </c>
      <c r="H26" s="90">
        <v>0</v>
      </c>
      <c r="I26" s="90">
        <v>0</v>
      </c>
    </row>
    <row r="27" spans="1:9" ht="12.75" customHeight="1" x14ac:dyDescent="0.25">
      <c r="A27" s="236" t="s">
        <v>67</v>
      </c>
      <c r="B27" s="236"/>
      <c r="C27" s="236"/>
      <c r="D27" s="236"/>
      <c r="E27" s="236"/>
      <c r="F27" s="236"/>
      <c r="G27" s="8">
        <v>20</v>
      </c>
      <c r="H27" s="91">
        <f>SUM(H28:H37)</f>
        <v>81940.22</v>
      </c>
      <c r="I27" s="91">
        <f>SUM(I28:I37)</f>
        <v>81940.22</v>
      </c>
    </row>
    <row r="28" spans="1:9" ht="12.75" customHeight="1" x14ac:dyDescent="0.25">
      <c r="A28" s="232" t="s">
        <v>68</v>
      </c>
      <c r="B28" s="232"/>
      <c r="C28" s="232"/>
      <c r="D28" s="232"/>
      <c r="E28" s="232"/>
      <c r="F28" s="232"/>
      <c r="G28" s="7">
        <v>21</v>
      </c>
      <c r="H28" s="90">
        <v>0</v>
      </c>
      <c r="I28" s="90">
        <v>0</v>
      </c>
    </row>
    <row r="29" spans="1:9" ht="12.75" customHeight="1" x14ac:dyDescent="0.25">
      <c r="A29" s="232" t="s">
        <v>69</v>
      </c>
      <c r="B29" s="232"/>
      <c r="C29" s="232"/>
      <c r="D29" s="232"/>
      <c r="E29" s="232"/>
      <c r="F29" s="232"/>
      <c r="G29" s="7">
        <v>22</v>
      </c>
      <c r="H29" s="90">
        <v>0</v>
      </c>
      <c r="I29" s="90">
        <v>0</v>
      </c>
    </row>
    <row r="30" spans="1:9" ht="12.75" customHeight="1" x14ac:dyDescent="0.25">
      <c r="A30" s="232" t="s">
        <v>70</v>
      </c>
      <c r="B30" s="232"/>
      <c r="C30" s="232"/>
      <c r="D30" s="232"/>
      <c r="E30" s="232"/>
      <c r="F30" s="232"/>
      <c r="G30" s="7">
        <v>23</v>
      </c>
      <c r="H30" s="90">
        <v>0</v>
      </c>
      <c r="I30" s="90">
        <v>0</v>
      </c>
    </row>
    <row r="31" spans="1:9" ht="24" customHeight="1" x14ac:dyDescent="0.25">
      <c r="A31" s="232" t="s">
        <v>71</v>
      </c>
      <c r="B31" s="232"/>
      <c r="C31" s="232"/>
      <c r="D31" s="232"/>
      <c r="E31" s="232"/>
      <c r="F31" s="232"/>
      <c r="G31" s="7">
        <v>24</v>
      </c>
      <c r="H31" s="90">
        <v>0</v>
      </c>
      <c r="I31" s="90">
        <v>0</v>
      </c>
    </row>
    <row r="32" spans="1:9" ht="23.4" customHeight="1" x14ac:dyDescent="0.25">
      <c r="A32" s="232" t="s">
        <v>72</v>
      </c>
      <c r="B32" s="232"/>
      <c r="C32" s="232"/>
      <c r="D32" s="232"/>
      <c r="E32" s="232"/>
      <c r="F32" s="232"/>
      <c r="G32" s="7">
        <v>25</v>
      </c>
      <c r="H32" s="90">
        <v>0</v>
      </c>
      <c r="I32" s="90">
        <v>0</v>
      </c>
    </row>
    <row r="33" spans="1:9" ht="21.65" customHeight="1" x14ac:dyDescent="0.25">
      <c r="A33" s="232" t="s">
        <v>73</v>
      </c>
      <c r="B33" s="232"/>
      <c r="C33" s="232"/>
      <c r="D33" s="232"/>
      <c r="E33" s="232"/>
      <c r="F33" s="232"/>
      <c r="G33" s="7">
        <v>26</v>
      </c>
      <c r="H33" s="90">
        <v>0</v>
      </c>
      <c r="I33" s="90">
        <v>0</v>
      </c>
    </row>
    <row r="34" spans="1:9" ht="12.75" customHeight="1" x14ac:dyDescent="0.25">
      <c r="A34" s="232" t="s">
        <v>74</v>
      </c>
      <c r="B34" s="232"/>
      <c r="C34" s="232"/>
      <c r="D34" s="232"/>
      <c r="E34" s="232"/>
      <c r="F34" s="232"/>
      <c r="G34" s="7">
        <v>27</v>
      </c>
      <c r="H34" s="90">
        <v>0</v>
      </c>
      <c r="I34" s="90">
        <v>0</v>
      </c>
    </row>
    <row r="35" spans="1:9" ht="12.75" customHeight="1" x14ac:dyDescent="0.25">
      <c r="A35" s="232" t="s">
        <v>75</v>
      </c>
      <c r="B35" s="232"/>
      <c r="C35" s="232"/>
      <c r="D35" s="232"/>
      <c r="E35" s="232"/>
      <c r="F35" s="232"/>
      <c r="G35" s="7">
        <v>28</v>
      </c>
      <c r="H35" s="90">
        <v>81940.22</v>
      </c>
      <c r="I35" s="90">
        <v>81940.22</v>
      </c>
    </row>
    <row r="36" spans="1:9" ht="12.75" customHeight="1" x14ac:dyDescent="0.25">
      <c r="A36" s="232" t="s">
        <v>76</v>
      </c>
      <c r="B36" s="232"/>
      <c r="C36" s="232"/>
      <c r="D36" s="232"/>
      <c r="E36" s="232"/>
      <c r="F36" s="232"/>
      <c r="G36" s="7">
        <v>29</v>
      </c>
      <c r="H36" s="90">
        <v>0</v>
      </c>
      <c r="I36" s="90">
        <v>0</v>
      </c>
    </row>
    <row r="37" spans="1:9" ht="12.75" customHeight="1" x14ac:dyDescent="0.25">
      <c r="A37" s="232" t="s">
        <v>77</v>
      </c>
      <c r="B37" s="232"/>
      <c r="C37" s="232"/>
      <c r="D37" s="232"/>
      <c r="E37" s="232"/>
      <c r="F37" s="232"/>
      <c r="G37" s="7">
        <v>30</v>
      </c>
      <c r="H37" s="90">
        <v>0</v>
      </c>
      <c r="I37" s="90">
        <v>0</v>
      </c>
    </row>
    <row r="38" spans="1:9" ht="12.75" customHeight="1" x14ac:dyDescent="0.25">
      <c r="A38" s="236" t="s">
        <v>78</v>
      </c>
      <c r="B38" s="236"/>
      <c r="C38" s="236"/>
      <c r="D38" s="236"/>
      <c r="E38" s="236"/>
      <c r="F38" s="236"/>
      <c r="G38" s="8">
        <v>31</v>
      </c>
      <c r="H38" s="91">
        <f>H39+H40+H41+H42</f>
        <v>579947.53</v>
      </c>
      <c r="I38" s="91">
        <f>I39+I40+I41+I42</f>
        <v>1214262.21</v>
      </c>
    </row>
    <row r="39" spans="1:9" ht="12.75" customHeight="1" x14ac:dyDescent="0.25">
      <c r="A39" s="232" t="s">
        <v>79</v>
      </c>
      <c r="B39" s="232"/>
      <c r="C39" s="232"/>
      <c r="D39" s="232"/>
      <c r="E39" s="232"/>
      <c r="F39" s="232"/>
      <c r="G39" s="7">
        <v>32</v>
      </c>
      <c r="H39" s="90">
        <v>0</v>
      </c>
      <c r="I39" s="90">
        <v>0</v>
      </c>
    </row>
    <row r="40" spans="1:9" ht="12.75" customHeight="1" x14ac:dyDescent="0.25">
      <c r="A40" s="232" t="s">
        <v>80</v>
      </c>
      <c r="B40" s="232"/>
      <c r="C40" s="232"/>
      <c r="D40" s="232"/>
      <c r="E40" s="232"/>
      <c r="F40" s="232"/>
      <c r="G40" s="7">
        <v>33</v>
      </c>
      <c r="H40" s="90">
        <v>0</v>
      </c>
      <c r="I40" s="90">
        <v>0</v>
      </c>
    </row>
    <row r="41" spans="1:9" ht="12.75" customHeight="1" x14ac:dyDescent="0.25">
      <c r="A41" s="232" t="s">
        <v>81</v>
      </c>
      <c r="B41" s="232"/>
      <c r="C41" s="232"/>
      <c r="D41" s="232"/>
      <c r="E41" s="232"/>
      <c r="F41" s="232"/>
      <c r="G41" s="7">
        <v>34</v>
      </c>
      <c r="H41" s="90">
        <v>482000.77</v>
      </c>
      <c r="I41" s="90">
        <v>1117652.8799999999</v>
      </c>
    </row>
    <row r="42" spans="1:9" ht="12.75" customHeight="1" x14ac:dyDescent="0.25">
      <c r="A42" s="232" t="s">
        <v>82</v>
      </c>
      <c r="B42" s="232"/>
      <c r="C42" s="232"/>
      <c r="D42" s="232"/>
      <c r="E42" s="232"/>
      <c r="F42" s="232"/>
      <c r="G42" s="7">
        <v>35</v>
      </c>
      <c r="H42" s="90">
        <v>97946.76</v>
      </c>
      <c r="I42" s="90">
        <v>96609.33</v>
      </c>
    </row>
    <row r="43" spans="1:9" ht="12.75" customHeight="1" x14ac:dyDescent="0.25">
      <c r="A43" s="232" t="s">
        <v>83</v>
      </c>
      <c r="B43" s="232"/>
      <c r="C43" s="232"/>
      <c r="D43" s="232"/>
      <c r="E43" s="232"/>
      <c r="F43" s="232"/>
      <c r="G43" s="7">
        <v>36</v>
      </c>
      <c r="H43" s="90">
        <v>2756131.47</v>
      </c>
      <c r="I43" s="90">
        <v>2756131.47</v>
      </c>
    </row>
    <row r="44" spans="1:9" ht="12.75" customHeight="1" x14ac:dyDescent="0.25">
      <c r="A44" s="234" t="s">
        <v>84</v>
      </c>
      <c r="B44" s="234"/>
      <c r="C44" s="234"/>
      <c r="D44" s="234"/>
      <c r="E44" s="234"/>
      <c r="F44" s="234"/>
      <c r="G44" s="8">
        <v>37</v>
      </c>
      <c r="H44" s="91">
        <f>H45+H53+H60+H70</f>
        <v>135528832.21000001</v>
      </c>
      <c r="I44" s="91">
        <f>I45+I53+I60+I70</f>
        <v>134550910.75999999</v>
      </c>
    </row>
    <row r="45" spans="1:9" ht="12.75" customHeight="1" x14ac:dyDescent="0.25">
      <c r="A45" s="236" t="s">
        <v>85</v>
      </c>
      <c r="B45" s="236"/>
      <c r="C45" s="236"/>
      <c r="D45" s="236"/>
      <c r="E45" s="236"/>
      <c r="F45" s="236"/>
      <c r="G45" s="8">
        <v>38</v>
      </c>
      <c r="H45" s="91">
        <f>SUM(H46:H52)</f>
        <v>10806715.43</v>
      </c>
      <c r="I45" s="91">
        <f>SUM(I46:I52)</f>
        <v>13516011.200000001</v>
      </c>
    </row>
    <row r="46" spans="1:9" ht="12.75" customHeight="1" x14ac:dyDescent="0.25">
      <c r="A46" s="232" t="s">
        <v>86</v>
      </c>
      <c r="B46" s="232"/>
      <c r="C46" s="232"/>
      <c r="D46" s="232"/>
      <c r="E46" s="232"/>
      <c r="F46" s="232"/>
      <c r="G46" s="7">
        <v>39</v>
      </c>
      <c r="H46" s="90">
        <v>5466869.3600000003</v>
      </c>
      <c r="I46" s="90">
        <v>4888128.49</v>
      </c>
    </row>
    <row r="47" spans="1:9" ht="12.75" customHeight="1" x14ac:dyDescent="0.25">
      <c r="A47" s="232" t="s">
        <v>87</v>
      </c>
      <c r="B47" s="232"/>
      <c r="C47" s="232"/>
      <c r="D47" s="232"/>
      <c r="E47" s="232"/>
      <c r="F47" s="232"/>
      <c r="G47" s="7">
        <v>40</v>
      </c>
      <c r="H47" s="90">
        <v>5339846.07</v>
      </c>
      <c r="I47" s="90">
        <v>8627882.7100000009</v>
      </c>
    </row>
    <row r="48" spans="1:9" ht="12.75" customHeight="1" x14ac:dyDescent="0.25">
      <c r="A48" s="232" t="s">
        <v>88</v>
      </c>
      <c r="B48" s="232"/>
      <c r="C48" s="232"/>
      <c r="D48" s="232"/>
      <c r="E48" s="232"/>
      <c r="F48" s="232"/>
      <c r="G48" s="7">
        <v>41</v>
      </c>
      <c r="H48" s="90">
        <v>0</v>
      </c>
      <c r="I48" s="90">
        <v>0</v>
      </c>
    </row>
    <row r="49" spans="1:9" ht="12.75" customHeight="1" x14ac:dyDescent="0.25">
      <c r="A49" s="232" t="s">
        <v>89</v>
      </c>
      <c r="B49" s="232"/>
      <c r="C49" s="232"/>
      <c r="D49" s="232"/>
      <c r="E49" s="232"/>
      <c r="F49" s="232"/>
      <c r="G49" s="7">
        <v>42</v>
      </c>
      <c r="H49" s="90">
        <v>0</v>
      </c>
      <c r="I49" s="90">
        <v>0</v>
      </c>
    </row>
    <row r="50" spans="1:9" ht="12.75" customHeight="1" x14ac:dyDescent="0.25">
      <c r="A50" s="232" t="s">
        <v>90</v>
      </c>
      <c r="B50" s="232"/>
      <c r="C50" s="232"/>
      <c r="D50" s="232"/>
      <c r="E50" s="232"/>
      <c r="F50" s="232"/>
      <c r="G50" s="7">
        <v>43</v>
      </c>
      <c r="H50" s="90">
        <v>0</v>
      </c>
      <c r="I50" s="90">
        <v>0</v>
      </c>
    </row>
    <row r="51" spans="1:9" ht="12.75" customHeight="1" x14ac:dyDescent="0.25">
      <c r="A51" s="232" t="s">
        <v>91</v>
      </c>
      <c r="B51" s="232"/>
      <c r="C51" s="232"/>
      <c r="D51" s="232"/>
      <c r="E51" s="232"/>
      <c r="F51" s="232"/>
      <c r="G51" s="7">
        <v>44</v>
      </c>
      <c r="H51" s="90">
        <v>0</v>
      </c>
      <c r="I51" s="90">
        <v>0</v>
      </c>
    </row>
    <row r="52" spans="1:9" ht="12.75" customHeight="1" x14ac:dyDescent="0.25">
      <c r="A52" s="232" t="s">
        <v>92</v>
      </c>
      <c r="B52" s="232"/>
      <c r="C52" s="232"/>
      <c r="D52" s="232"/>
      <c r="E52" s="232"/>
      <c r="F52" s="232"/>
      <c r="G52" s="7">
        <v>45</v>
      </c>
      <c r="H52" s="90">
        <v>0</v>
      </c>
      <c r="I52" s="90">
        <v>0</v>
      </c>
    </row>
    <row r="53" spans="1:9" ht="12.75" customHeight="1" x14ac:dyDescent="0.25">
      <c r="A53" s="236" t="s">
        <v>93</v>
      </c>
      <c r="B53" s="236"/>
      <c r="C53" s="236"/>
      <c r="D53" s="236"/>
      <c r="E53" s="236"/>
      <c r="F53" s="236"/>
      <c r="G53" s="8">
        <v>46</v>
      </c>
      <c r="H53" s="91">
        <f>SUM(H54:H59)</f>
        <v>72068228.189999998</v>
      </c>
      <c r="I53" s="91">
        <f>SUM(I54:I59)</f>
        <v>60188903.019999996</v>
      </c>
    </row>
    <row r="54" spans="1:9" ht="12.75" customHeight="1" x14ac:dyDescent="0.25">
      <c r="A54" s="232" t="s">
        <v>94</v>
      </c>
      <c r="B54" s="232"/>
      <c r="C54" s="232"/>
      <c r="D54" s="232"/>
      <c r="E54" s="232"/>
      <c r="F54" s="232"/>
      <c r="G54" s="7">
        <v>47</v>
      </c>
      <c r="H54" s="90">
        <v>0</v>
      </c>
      <c r="I54" s="90">
        <v>315.55</v>
      </c>
    </row>
    <row r="55" spans="1:9" ht="12.75" customHeight="1" x14ac:dyDescent="0.25">
      <c r="A55" s="232" t="s">
        <v>95</v>
      </c>
      <c r="B55" s="232"/>
      <c r="C55" s="232"/>
      <c r="D55" s="232"/>
      <c r="E55" s="232"/>
      <c r="F55" s="232"/>
      <c r="G55" s="7">
        <v>48</v>
      </c>
      <c r="H55" s="90">
        <v>44148575.079999998</v>
      </c>
      <c r="I55" s="90">
        <v>36268379.07</v>
      </c>
    </row>
    <row r="56" spans="1:9" ht="12.75" customHeight="1" x14ac:dyDescent="0.25">
      <c r="A56" s="232" t="s">
        <v>96</v>
      </c>
      <c r="B56" s="232"/>
      <c r="C56" s="232"/>
      <c r="D56" s="232"/>
      <c r="E56" s="232"/>
      <c r="F56" s="232"/>
      <c r="G56" s="7">
        <v>49</v>
      </c>
      <c r="H56" s="90">
        <v>24996658.879999999</v>
      </c>
      <c r="I56" s="90">
        <v>20770936.34</v>
      </c>
    </row>
    <row r="57" spans="1:9" ht="12.75" customHeight="1" x14ac:dyDescent="0.25">
      <c r="A57" s="232" t="s">
        <v>97</v>
      </c>
      <c r="B57" s="232"/>
      <c r="C57" s="232"/>
      <c r="D57" s="232"/>
      <c r="E57" s="232"/>
      <c r="F57" s="232"/>
      <c r="G57" s="7">
        <v>50</v>
      </c>
      <c r="H57" s="90">
        <v>0</v>
      </c>
      <c r="I57" s="90">
        <v>0</v>
      </c>
    </row>
    <row r="58" spans="1:9" ht="12.75" customHeight="1" x14ac:dyDescent="0.25">
      <c r="A58" s="232" t="s">
        <v>98</v>
      </c>
      <c r="B58" s="232"/>
      <c r="C58" s="232"/>
      <c r="D58" s="232"/>
      <c r="E58" s="232"/>
      <c r="F58" s="232"/>
      <c r="G58" s="7">
        <v>51</v>
      </c>
      <c r="H58" s="90">
        <v>1921368.58</v>
      </c>
      <c r="I58" s="90">
        <v>1892257.85</v>
      </c>
    </row>
    <row r="59" spans="1:9" ht="12.75" customHeight="1" x14ac:dyDescent="0.25">
      <c r="A59" s="232" t="s">
        <v>99</v>
      </c>
      <c r="B59" s="232"/>
      <c r="C59" s="232"/>
      <c r="D59" s="232"/>
      <c r="E59" s="232"/>
      <c r="F59" s="232"/>
      <c r="G59" s="7">
        <v>52</v>
      </c>
      <c r="H59" s="90">
        <v>1001625.65</v>
      </c>
      <c r="I59" s="90">
        <v>1257014.21</v>
      </c>
    </row>
    <row r="60" spans="1:9" ht="12.75" customHeight="1" x14ac:dyDescent="0.25">
      <c r="A60" s="236" t="s">
        <v>100</v>
      </c>
      <c r="B60" s="236"/>
      <c r="C60" s="236"/>
      <c r="D60" s="236"/>
      <c r="E60" s="236"/>
      <c r="F60" s="236"/>
      <c r="G60" s="8">
        <v>53</v>
      </c>
      <c r="H60" s="91">
        <f>SUM(H61:H69)</f>
        <v>5460708.0099999998</v>
      </c>
      <c r="I60" s="91">
        <f>SUM(I61:I69)</f>
        <v>5455371.7700000005</v>
      </c>
    </row>
    <row r="61" spans="1:9" ht="12.75" customHeight="1" x14ac:dyDescent="0.25">
      <c r="A61" s="232" t="s">
        <v>68</v>
      </c>
      <c r="B61" s="232"/>
      <c r="C61" s="232"/>
      <c r="D61" s="232"/>
      <c r="E61" s="232"/>
      <c r="F61" s="232"/>
      <c r="G61" s="7">
        <v>54</v>
      </c>
      <c r="H61" s="90">
        <v>0</v>
      </c>
      <c r="I61" s="90">
        <v>0</v>
      </c>
    </row>
    <row r="62" spans="1:9" ht="27.65" customHeight="1" x14ac:dyDescent="0.25">
      <c r="A62" s="232" t="s">
        <v>69</v>
      </c>
      <c r="B62" s="232"/>
      <c r="C62" s="232"/>
      <c r="D62" s="232"/>
      <c r="E62" s="232"/>
      <c r="F62" s="232"/>
      <c r="G62" s="7">
        <v>55</v>
      </c>
      <c r="H62" s="90">
        <v>0</v>
      </c>
      <c r="I62" s="90">
        <v>0</v>
      </c>
    </row>
    <row r="63" spans="1:9" ht="12.75" customHeight="1" x14ac:dyDescent="0.25">
      <c r="A63" s="232" t="s">
        <v>70</v>
      </c>
      <c r="B63" s="232"/>
      <c r="C63" s="232"/>
      <c r="D63" s="232"/>
      <c r="E63" s="232"/>
      <c r="F63" s="232"/>
      <c r="G63" s="7">
        <v>56</v>
      </c>
      <c r="H63" s="90">
        <v>0</v>
      </c>
      <c r="I63" s="90">
        <v>0</v>
      </c>
    </row>
    <row r="64" spans="1:9" ht="26" customHeight="1" x14ac:dyDescent="0.25">
      <c r="A64" s="232" t="s">
        <v>101</v>
      </c>
      <c r="B64" s="232"/>
      <c r="C64" s="232"/>
      <c r="D64" s="232"/>
      <c r="E64" s="232"/>
      <c r="F64" s="232"/>
      <c r="G64" s="7">
        <v>57</v>
      </c>
      <c r="H64" s="90">
        <v>0</v>
      </c>
      <c r="I64" s="90">
        <v>0</v>
      </c>
    </row>
    <row r="65" spans="1:9" ht="21.65" customHeight="1" x14ac:dyDescent="0.25">
      <c r="A65" s="232" t="s">
        <v>72</v>
      </c>
      <c r="B65" s="232"/>
      <c r="C65" s="232"/>
      <c r="D65" s="232"/>
      <c r="E65" s="232"/>
      <c r="F65" s="232"/>
      <c r="G65" s="7">
        <v>58</v>
      </c>
      <c r="H65" s="90">
        <v>0</v>
      </c>
      <c r="I65" s="90">
        <v>0</v>
      </c>
    </row>
    <row r="66" spans="1:9" ht="21.65" customHeight="1" x14ac:dyDescent="0.25">
      <c r="A66" s="232" t="s">
        <v>73</v>
      </c>
      <c r="B66" s="232"/>
      <c r="C66" s="232"/>
      <c r="D66" s="232"/>
      <c r="E66" s="232"/>
      <c r="F66" s="232"/>
      <c r="G66" s="7">
        <v>59</v>
      </c>
      <c r="H66" s="90">
        <v>0</v>
      </c>
      <c r="I66" s="90">
        <v>0</v>
      </c>
    </row>
    <row r="67" spans="1:9" ht="12.75" customHeight="1" x14ac:dyDescent="0.25">
      <c r="A67" s="232" t="s">
        <v>74</v>
      </c>
      <c r="B67" s="232"/>
      <c r="C67" s="232"/>
      <c r="D67" s="232"/>
      <c r="E67" s="232"/>
      <c r="F67" s="232"/>
      <c r="G67" s="7">
        <v>60</v>
      </c>
      <c r="H67" s="90">
        <v>4728591.7699999996</v>
      </c>
      <c r="I67" s="90">
        <v>4723255.53</v>
      </c>
    </row>
    <row r="68" spans="1:9" ht="12.75" customHeight="1" x14ac:dyDescent="0.25">
      <c r="A68" s="232" t="s">
        <v>75</v>
      </c>
      <c r="B68" s="232"/>
      <c r="C68" s="232"/>
      <c r="D68" s="232"/>
      <c r="E68" s="232"/>
      <c r="F68" s="232"/>
      <c r="G68" s="7">
        <v>61</v>
      </c>
      <c r="H68" s="90">
        <v>732116.24</v>
      </c>
      <c r="I68" s="90">
        <v>732116.24</v>
      </c>
    </row>
    <row r="69" spans="1:9" ht="12.75" customHeight="1" x14ac:dyDescent="0.25">
      <c r="A69" s="232" t="s">
        <v>102</v>
      </c>
      <c r="B69" s="232"/>
      <c r="C69" s="232"/>
      <c r="D69" s="232"/>
      <c r="E69" s="232"/>
      <c r="F69" s="232"/>
      <c r="G69" s="7">
        <v>62</v>
      </c>
      <c r="H69" s="90">
        <v>0</v>
      </c>
      <c r="I69" s="90">
        <v>0</v>
      </c>
    </row>
    <row r="70" spans="1:9" ht="12.75" customHeight="1" x14ac:dyDescent="0.25">
      <c r="A70" s="232" t="s">
        <v>103</v>
      </c>
      <c r="B70" s="232"/>
      <c r="C70" s="232"/>
      <c r="D70" s="232"/>
      <c r="E70" s="232"/>
      <c r="F70" s="232"/>
      <c r="G70" s="7">
        <v>63</v>
      </c>
      <c r="H70" s="90">
        <v>47193180.579999998</v>
      </c>
      <c r="I70" s="90">
        <v>55390624.770000003</v>
      </c>
    </row>
    <row r="71" spans="1:9" ht="12.75" customHeight="1" x14ac:dyDescent="0.25">
      <c r="A71" s="233" t="s">
        <v>104</v>
      </c>
      <c r="B71" s="233"/>
      <c r="C71" s="233"/>
      <c r="D71" s="233"/>
      <c r="E71" s="233"/>
      <c r="F71" s="233"/>
      <c r="G71" s="7">
        <v>64</v>
      </c>
      <c r="H71" s="90">
        <v>2246986.66</v>
      </c>
      <c r="I71" s="90">
        <v>1888631</v>
      </c>
    </row>
    <row r="72" spans="1:9" ht="12.75" customHeight="1" x14ac:dyDescent="0.25">
      <c r="A72" s="234" t="s">
        <v>105</v>
      </c>
      <c r="B72" s="234"/>
      <c r="C72" s="234"/>
      <c r="D72" s="234"/>
      <c r="E72" s="234"/>
      <c r="F72" s="234"/>
      <c r="G72" s="8">
        <v>65</v>
      </c>
      <c r="H72" s="91">
        <f>H8+H9+H44+H71</f>
        <v>170396433.63</v>
      </c>
      <c r="I72" s="91">
        <f>I8+I9+I44+I71</f>
        <v>169108536.73999998</v>
      </c>
    </row>
    <row r="73" spans="1:9" ht="12.75" customHeight="1" x14ac:dyDescent="0.25">
      <c r="A73" s="233" t="s">
        <v>106</v>
      </c>
      <c r="B73" s="233"/>
      <c r="C73" s="233"/>
      <c r="D73" s="233"/>
      <c r="E73" s="233"/>
      <c r="F73" s="233"/>
      <c r="G73" s="7">
        <v>66</v>
      </c>
      <c r="H73" s="90">
        <v>0</v>
      </c>
      <c r="I73" s="90">
        <v>0</v>
      </c>
    </row>
    <row r="74" spans="1:9" x14ac:dyDescent="0.25">
      <c r="A74" s="237" t="s">
        <v>107</v>
      </c>
      <c r="B74" s="238"/>
      <c r="C74" s="238"/>
      <c r="D74" s="238"/>
      <c r="E74" s="238"/>
      <c r="F74" s="238"/>
      <c r="G74" s="238"/>
      <c r="H74" s="238"/>
      <c r="I74" s="238"/>
    </row>
    <row r="75" spans="1:9" ht="12.75" customHeight="1" x14ac:dyDescent="0.25">
      <c r="A75" s="234" t="s">
        <v>108</v>
      </c>
      <c r="B75" s="234"/>
      <c r="C75" s="234"/>
      <c r="D75" s="234"/>
      <c r="E75" s="234"/>
      <c r="F75" s="234"/>
      <c r="G75" s="8">
        <v>67</v>
      </c>
      <c r="H75" s="92">
        <f>H76+H77+H78+H84+H85+H92+H95+H98</f>
        <v>69807597.189999998</v>
      </c>
      <c r="I75" s="92">
        <f>I76+I77+I78+I84+I85+I92+I95+I98</f>
        <v>76188923.730000004</v>
      </c>
    </row>
    <row r="76" spans="1:9" ht="12.75" customHeight="1" x14ac:dyDescent="0.25">
      <c r="A76" s="232" t="s">
        <v>109</v>
      </c>
      <c r="B76" s="232"/>
      <c r="C76" s="232"/>
      <c r="D76" s="232"/>
      <c r="E76" s="232"/>
      <c r="F76" s="232"/>
      <c r="G76" s="7">
        <v>68</v>
      </c>
      <c r="H76" s="90">
        <v>17674030</v>
      </c>
      <c r="I76" s="90">
        <v>17674030</v>
      </c>
    </row>
    <row r="77" spans="1:9" ht="12.75" customHeight="1" x14ac:dyDescent="0.25">
      <c r="A77" s="232" t="s">
        <v>110</v>
      </c>
      <c r="B77" s="232"/>
      <c r="C77" s="232"/>
      <c r="D77" s="232"/>
      <c r="E77" s="232"/>
      <c r="F77" s="232"/>
      <c r="G77" s="7">
        <v>69</v>
      </c>
      <c r="H77" s="90">
        <v>0</v>
      </c>
      <c r="I77" s="90">
        <v>0</v>
      </c>
    </row>
    <row r="78" spans="1:9" ht="12.75" customHeight="1" x14ac:dyDescent="0.25">
      <c r="A78" s="236" t="s">
        <v>111</v>
      </c>
      <c r="B78" s="236"/>
      <c r="C78" s="236"/>
      <c r="D78" s="236"/>
      <c r="E78" s="236"/>
      <c r="F78" s="236"/>
      <c r="G78" s="8">
        <v>70</v>
      </c>
      <c r="H78" s="92">
        <f>SUM(H79:H83)</f>
        <v>6300647.4400000013</v>
      </c>
      <c r="I78" s="92">
        <f>SUM(I79:I83)</f>
        <v>6356257.8300000001</v>
      </c>
    </row>
    <row r="79" spans="1:9" ht="12.75" customHeight="1" x14ac:dyDescent="0.25">
      <c r="A79" s="232" t="s">
        <v>112</v>
      </c>
      <c r="B79" s="232"/>
      <c r="C79" s="232"/>
      <c r="D79" s="232"/>
      <c r="E79" s="232"/>
      <c r="F79" s="232"/>
      <c r="G79" s="7">
        <v>71</v>
      </c>
      <c r="H79" s="90">
        <v>3001044.08</v>
      </c>
      <c r="I79" s="90">
        <v>3179936.97</v>
      </c>
    </row>
    <row r="80" spans="1:9" ht="12.75" customHeight="1" x14ac:dyDescent="0.25">
      <c r="A80" s="232" t="s">
        <v>113</v>
      </c>
      <c r="B80" s="232"/>
      <c r="C80" s="232"/>
      <c r="D80" s="232"/>
      <c r="E80" s="232"/>
      <c r="F80" s="232"/>
      <c r="G80" s="7">
        <v>72</v>
      </c>
      <c r="H80" s="90">
        <v>6803176.8600000003</v>
      </c>
      <c r="I80" s="90">
        <v>6538120.8600000003</v>
      </c>
    </row>
    <row r="81" spans="1:9" ht="12.75" customHeight="1" x14ac:dyDescent="0.25">
      <c r="A81" s="232" t="s">
        <v>114</v>
      </c>
      <c r="B81" s="232"/>
      <c r="C81" s="232"/>
      <c r="D81" s="232"/>
      <c r="E81" s="232"/>
      <c r="F81" s="232"/>
      <c r="G81" s="7">
        <v>73</v>
      </c>
      <c r="H81" s="90">
        <v>-3503573.5</v>
      </c>
      <c r="I81" s="90">
        <v>-3361800</v>
      </c>
    </row>
    <row r="82" spans="1:9" ht="12.75" customHeight="1" x14ac:dyDescent="0.25">
      <c r="A82" s="232" t="s">
        <v>115</v>
      </c>
      <c r="B82" s="232"/>
      <c r="C82" s="232"/>
      <c r="D82" s="232"/>
      <c r="E82" s="232"/>
      <c r="F82" s="232"/>
      <c r="G82" s="7">
        <v>74</v>
      </c>
      <c r="H82" s="90">
        <v>0</v>
      </c>
      <c r="I82" s="90">
        <v>0</v>
      </c>
    </row>
    <row r="83" spans="1:9" ht="12.75" customHeight="1" x14ac:dyDescent="0.25">
      <c r="A83" s="232" t="s">
        <v>116</v>
      </c>
      <c r="B83" s="232"/>
      <c r="C83" s="232"/>
      <c r="D83" s="232"/>
      <c r="E83" s="232"/>
      <c r="F83" s="232"/>
      <c r="G83" s="7">
        <v>75</v>
      </c>
      <c r="H83" s="90">
        <v>0</v>
      </c>
      <c r="I83" s="90">
        <v>0</v>
      </c>
    </row>
    <row r="84" spans="1:9" ht="12.75" customHeight="1" x14ac:dyDescent="0.25">
      <c r="A84" s="235" t="s">
        <v>117</v>
      </c>
      <c r="B84" s="235"/>
      <c r="C84" s="235"/>
      <c r="D84" s="235"/>
      <c r="E84" s="235"/>
      <c r="F84" s="235"/>
      <c r="G84" s="20">
        <v>76</v>
      </c>
      <c r="H84" s="93">
        <v>0</v>
      </c>
      <c r="I84" s="93">
        <v>0</v>
      </c>
    </row>
    <row r="85" spans="1:9" ht="12.75" customHeight="1" x14ac:dyDescent="0.25">
      <c r="A85" s="236" t="s">
        <v>118</v>
      </c>
      <c r="B85" s="236"/>
      <c r="C85" s="236"/>
      <c r="D85" s="236"/>
      <c r="E85" s="236"/>
      <c r="F85" s="236"/>
      <c r="G85" s="8">
        <v>77</v>
      </c>
      <c r="H85" s="91">
        <f>H86+H87+H88+H89+H90+H91</f>
        <v>0</v>
      </c>
      <c r="I85" s="91">
        <f>I86+I87+I88+I89+I90+I91</f>
        <v>0</v>
      </c>
    </row>
    <row r="86" spans="1:9" ht="25.5" customHeight="1" x14ac:dyDescent="0.25">
      <c r="A86" s="232" t="s">
        <v>119</v>
      </c>
      <c r="B86" s="232"/>
      <c r="C86" s="232"/>
      <c r="D86" s="232"/>
      <c r="E86" s="232"/>
      <c r="F86" s="232"/>
      <c r="G86" s="7">
        <v>78</v>
      </c>
      <c r="H86" s="90">
        <v>0</v>
      </c>
      <c r="I86" s="90">
        <v>0</v>
      </c>
    </row>
    <row r="87" spans="1:9" ht="12.75" customHeight="1" x14ac:dyDescent="0.25">
      <c r="A87" s="232" t="s">
        <v>120</v>
      </c>
      <c r="B87" s="232"/>
      <c r="C87" s="232"/>
      <c r="D87" s="232"/>
      <c r="E87" s="232"/>
      <c r="F87" s="232"/>
      <c r="G87" s="7">
        <v>79</v>
      </c>
      <c r="H87" s="90">
        <v>0</v>
      </c>
      <c r="I87" s="90">
        <v>0</v>
      </c>
    </row>
    <row r="88" spans="1:9" ht="12.75" customHeight="1" x14ac:dyDescent="0.25">
      <c r="A88" s="232" t="s">
        <v>121</v>
      </c>
      <c r="B88" s="232"/>
      <c r="C88" s="232"/>
      <c r="D88" s="232"/>
      <c r="E88" s="232"/>
      <c r="F88" s="232"/>
      <c r="G88" s="7">
        <v>80</v>
      </c>
      <c r="H88" s="90">
        <v>0</v>
      </c>
      <c r="I88" s="90">
        <v>0</v>
      </c>
    </row>
    <row r="89" spans="1:9" ht="12.75" customHeight="1" x14ac:dyDescent="0.25">
      <c r="A89" s="232" t="s">
        <v>122</v>
      </c>
      <c r="B89" s="232"/>
      <c r="C89" s="232"/>
      <c r="D89" s="232"/>
      <c r="E89" s="232"/>
      <c r="F89" s="232"/>
      <c r="G89" s="7">
        <v>81</v>
      </c>
      <c r="H89" s="90">
        <v>0</v>
      </c>
      <c r="I89" s="90">
        <v>0</v>
      </c>
    </row>
    <row r="90" spans="1:9" ht="26.25" customHeight="1" x14ac:dyDescent="0.25">
      <c r="A90" s="232" t="s">
        <v>123</v>
      </c>
      <c r="B90" s="232"/>
      <c r="C90" s="232"/>
      <c r="D90" s="232"/>
      <c r="E90" s="232"/>
      <c r="F90" s="232"/>
      <c r="G90" s="7">
        <v>82</v>
      </c>
      <c r="H90" s="90">
        <v>0</v>
      </c>
      <c r="I90" s="90">
        <v>0</v>
      </c>
    </row>
    <row r="91" spans="1:9" x14ac:dyDescent="0.25">
      <c r="A91" s="232" t="s">
        <v>124</v>
      </c>
      <c r="B91" s="232"/>
      <c r="C91" s="232"/>
      <c r="D91" s="232"/>
      <c r="E91" s="232"/>
      <c r="F91" s="232"/>
      <c r="G91" s="7">
        <v>83</v>
      </c>
      <c r="H91" s="90">
        <v>0</v>
      </c>
      <c r="I91" s="90">
        <v>0</v>
      </c>
    </row>
    <row r="92" spans="1:9" ht="12.75" customHeight="1" x14ac:dyDescent="0.25">
      <c r="A92" s="236" t="s">
        <v>125</v>
      </c>
      <c r="B92" s="236"/>
      <c r="C92" s="236"/>
      <c r="D92" s="236"/>
      <c r="E92" s="236"/>
      <c r="F92" s="236"/>
      <c r="G92" s="8">
        <v>84</v>
      </c>
      <c r="H92" s="91">
        <f>H93-H94</f>
        <v>28084484.079999998</v>
      </c>
      <c r="I92" s="91">
        <f>I93-I94</f>
        <v>45998422.039999999</v>
      </c>
    </row>
    <row r="93" spans="1:9" ht="12.75" customHeight="1" x14ac:dyDescent="0.25">
      <c r="A93" s="232" t="s">
        <v>126</v>
      </c>
      <c r="B93" s="232"/>
      <c r="C93" s="232"/>
      <c r="D93" s="232"/>
      <c r="E93" s="232"/>
      <c r="F93" s="232"/>
      <c r="G93" s="7">
        <v>85</v>
      </c>
      <c r="H93" s="90">
        <v>28084484.079999998</v>
      </c>
      <c r="I93" s="90">
        <v>45998422.039999999</v>
      </c>
    </row>
    <row r="94" spans="1:9" ht="12.75" customHeight="1" x14ac:dyDescent="0.25">
      <c r="A94" s="232" t="s">
        <v>127</v>
      </c>
      <c r="B94" s="232"/>
      <c r="C94" s="232"/>
      <c r="D94" s="232"/>
      <c r="E94" s="232"/>
      <c r="F94" s="232"/>
      <c r="G94" s="7">
        <v>86</v>
      </c>
      <c r="H94" s="90">
        <v>0</v>
      </c>
      <c r="I94" s="90">
        <v>0</v>
      </c>
    </row>
    <row r="95" spans="1:9" ht="12.75" customHeight="1" x14ac:dyDescent="0.25">
      <c r="A95" s="236" t="s">
        <v>128</v>
      </c>
      <c r="B95" s="236"/>
      <c r="C95" s="236"/>
      <c r="D95" s="236"/>
      <c r="E95" s="236"/>
      <c r="F95" s="236"/>
      <c r="G95" s="8">
        <v>87</v>
      </c>
      <c r="H95" s="91">
        <f>H96-H97</f>
        <v>17748435.670000002</v>
      </c>
      <c r="I95" s="91">
        <f>I96-I97</f>
        <v>6160213.8600000003</v>
      </c>
    </row>
    <row r="96" spans="1:9" ht="12.75" customHeight="1" x14ac:dyDescent="0.25">
      <c r="A96" s="232" t="s">
        <v>129</v>
      </c>
      <c r="B96" s="232"/>
      <c r="C96" s="232"/>
      <c r="D96" s="232"/>
      <c r="E96" s="232"/>
      <c r="F96" s="232"/>
      <c r="G96" s="7">
        <v>88</v>
      </c>
      <c r="H96" s="90">
        <v>17748435.670000002</v>
      </c>
      <c r="I96" s="90">
        <v>6160213.8600000003</v>
      </c>
    </row>
    <row r="97" spans="1:9" ht="12.75" customHeight="1" x14ac:dyDescent="0.25">
      <c r="A97" s="232" t="s">
        <v>130</v>
      </c>
      <c r="B97" s="232"/>
      <c r="C97" s="232"/>
      <c r="D97" s="232"/>
      <c r="E97" s="232"/>
      <c r="F97" s="232"/>
      <c r="G97" s="7">
        <v>89</v>
      </c>
      <c r="H97" s="90">
        <v>0</v>
      </c>
      <c r="I97" s="90">
        <v>0</v>
      </c>
    </row>
    <row r="98" spans="1:9" ht="12.75" customHeight="1" x14ac:dyDescent="0.25">
      <c r="A98" s="232" t="s">
        <v>131</v>
      </c>
      <c r="B98" s="232"/>
      <c r="C98" s="232"/>
      <c r="D98" s="232"/>
      <c r="E98" s="232"/>
      <c r="F98" s="232"/>
      <c r="G98" s="7">
        <v>90</v>
      </c>
      <c r="H98" s="90">
        <v>0</v>
      </c>
      <c r="I98" s="90">
        <v>0</v>
      </c>
    </row>
    <row r="99" spans="1:9" ht="12.75" customHeight="1" x14ac:dyDescent="0.25">
      <c r="A99" s="234" t="s">
        <v>132</v>
      </c>
      <c r="B99" s="234"/>
      <c r="C99" s="234"/>
      <c r="D99" s="234"/>
      <c r="E99" s="234"/>
      <c r="F99" s="234"/>
      <c r="G99" s="8">
        <v>91</v>
      </c>
      <c r="H99" s="91">
        <f>SUM(H100:H105)</f>
        <v>1700425.47</v>
      </c>
      <c r="I99" s="91">
        <f>SUM(I100:I105)</f>
        <v>1780434.65</v>
      </c>
    </row>
    <row r="100" spans="1:9" ht="12.75" customHeight="1" x14ac:dyDescent="0.25">
      <c r="A100" s="232" t="s">
        <v>133</v>
      </c>
      <c r="B100" s="232"/>
      <c r="C100" s="232"/>
      <c r="D100" s="232"/>
      <c r="E100" s="232"/>
      <c r="F100" s="232"/>
      <c r="G100" s="7">
        <v>92</v>
      </c>
      <c r="H100" s="90">
        <v>1700425.47</v>
      </c>
      <c r="I100" s="90">
        <v>1780434.65</v>
      </c>
    </row>
    <row r="101" spans="1:9" ht="12.75" customHeight="1" x14ac:dyDescent="0.25">
      <c r="A101" s="232" t="s">
        <v>134</v>
      </c>
      <c r="B101" s="232"/>
      <c r="C101" s="232"/>
      <c r="D101" s="232"/>
      <c r="E101" s="232"/>
      <c r="F101" s="232"/>
      <c r="G101" s="7">
        <v>93</v>
      </c>
      <c r="H101" s="90">
        <v>0</v>
      </c>
      <c r="I101" s="90">
        <v>0</v>
      </c>
    </row>
    <row r="102" spans="1:9" ht="12.75" customHeight="1" x14ac:dyDescent="0.25">
      <c r="A102" s="232" t="s">
        <v>135</v>
      </c>
      <c r="B102" s="232"/>
      <c r="C102" s="232"/>
      <c r="D102" s="232"/>
      <c r="E102" s="232"/>
      <c r="F102" s="232"/>
      <c r="G102" s="7">
        <v>94</v>
      </c>
      <c r="H102" s="90">
        <v>0</v>
      </c>
      <c r="I102" s="90">
        <v>0</v>
      </c>
    </row>
    <row r="103" spans="1:9" ht="12.75" customHeight="1" x14ac:dyDescent="0.25">
      <c r="A103" s="232" t="s">
        <v>136</v>
      </c>
      <c r="B103" s="232"/>
      <c r="C103" s="232"/>
      <c r="D103" s="232"/>
      <c r="E103" s="232"/>
      <c r="F103" s="232"/>
      <c r="G103" s="7">
        <v>95</v>
      </c>
      <c r="H103" s="90">
        <v>0</v>
      </c>
      <c r="I103" s="90">
        <v>0</v>
      </c>
    </row>
    <row r="104" spans="1:9" ht="12.75" customHeight="1" x14ac:dyDescent="0.25">
      <c r="A104" s="232" t="s">
        <v>137</v>
      </c>
      <c r="B104" s="232"/>
      <c r="C104" s="232"/>
      <c r="D104" s="232"/>
      <c r="E104" s="232"/>
      <c r="F104" s="232"/>
      <c r="G104" s="7">
        <v>96</v>
      </c>
      <c r="H104" s="90">
        <v>0</v>
      </c>
      <c r="I104" s="90">
        <v>0</v>
      </c>
    </row>
    <row r="105" spans="1:9" ht="12.75" customHeight="1" x14ac:dyDescent="0.25">
      <c r="A105" s="232" t="s">
        <v>138</v>
      </c>
      <c r="B105" s="232"/>
      <c r="C105" s="232"/>
      <c r="D105" s="232"/>
      <c r="E105" s="232"/>
      <c r="F105" s="232"/>
      <c r="G105" s="7">
        <v>97</v>
      </c>
      <c r="H105" s="90">
        <v>0</v>
      </c>
      <c r="I105" s="90">
        <v>0</v>
      </c>
    </row>
    <row r="106" spans="1:9" ht="12.75" customHeight="1" x14ac:dyDescent="0.25">
      <c r="A106" s="234" t="s">
        <v>139</v>
      </c>
      <c r="B106" s="234"/>
      <c r="C106" s="234"/>
      <c r="D106" s="234"/>
      <c r="E106" s="234"/>
      <c r="F106" s="234"/>
      <c r="G106" s="8">
        <v>98</v>
      </c>
      <c r="H106" s="91">
        <f>SUM(H107:H117)</f>
        <v>11532954.699999999</v>
      </c>
      <c r="I106" s="91">
        <f>SUM(I107:I117)</f>
        <v>11311616.15</v>
      </c>
    </row>
    <row r="107" spans="1:9" ht="12.75" customHeight="1" x14ac:dyDescent="0.25">
      <c r="A107" s="232" t="s">
        <v>140</v>
      </c>
      <c r="B107" s="232"/>
      <c r="C107" s="232"/>
      <c r="D107" s="232"/>
      <c r="E107" s="232"/>
      <c r="F107" s="232"/>
      <c r="G107" s="7">
        <v>99</v>
      </c>
      <c r="H107" s="90">
        <v>0</v>
      </c>
      <c r="I107" s="90" t="s">
        <v>473</v>
      </c>
    </row>
    <row r="108" spans="1:9" ht="24.65" customHeight="1" x14ac:dyDescent="0.25">
      <c r="A108" s="232" t="s">
        <v>141</v>
      </c>
      <c r="B108" s="232"/>
      <c r="C108" s="232"/>
      <c r="D108" s="232"/>
      <c r="E108" s="232"/>
      <c r="F108" s="232"/>
      <c r="G108" s="7">
        <v>100</v>
      </c>
      <c r="H108" s="90">
        <v>0</v>
      </c>
      <c r="I108" s="90">
        <v>0</v>
      </c>
    </row>
    <row r="109" spans="1:9" ht="12.75" customHeight="1" x14ac:dyDescent="0.25">
      <c r="A109" s="232" t="s">
        <v>142</v>
      </c>
      <c r="B109" s="232"/>
      <c r="C109" s="232"/>
      <c r="D109" s="232"/>
      <c r="E109" s="232"/>
      <c r="F109" s="232"/>
      <c r="G109" s="7">
        <v>101</v>
      </c>
      <c r="H109" s="90">
        <v>0</v>
      </c>
      <c r="I109" s="90">
        <v>0</v>
      </c>
    </row>
    <row r="110" spans="1:9" ht="21.65" customHeight="1" x14ac:dyDescent="0.25">
      <c r="A110" s="232" t="s">
        <v>143</v>
      </c>
      <c r="B110" s="232"/>
      <c r="C110" s="232"/>
      <c r="D110" s="232"/>
      <c r="E110" s="232"/>
      <c r="F110" s="232"/>
      <c r="G110" s="7">
        <v>102</v>
      </c>
      <c r="H110" s="90">
        <v>0</v>
      </c>
      <c r="I110" s="90">
        <v>0</v>
      </c>
    </row>
    <row r="111" spans="1:9" ht="12.75" customHeight="1" x14ac:dyDescent="0.25">
      <c r="A111" s="232" t="s">
        <v>144</v>
      </c>
      <c r="B111" s="232"/>
      <c r="C111" s="232"/>
      <c r="D111" s="232"/>
      <c r="E111" s="232"/>
      <c r="F111" s="232"/>
      <c r="G111" s="7">
        <v>103</v>
      </c>
      <c r="H111" s="90">
        <v>0</v>
      </c>
      <c r="I111" s="90">
        <v>0</v>
      </c>
    </row>
    <row r="112" spans="1:9" ht="12.75" customHeight="1" x14ac:dyDescent="0.25">
      <c r="A112" s="232" t="s">
        <v>145</v>
      </c>
      <c r="B112" s="232"/>
      <c r="C112" s="232"/>
      <c r="D112" s="232"/>
      <c r="E112" s="232"/>
      <c r="F112" s="232"/>
      <c r="G112" s="7">
        <v>104</v>
      </c>
      <c r="H112" s="90">
        <v>11532954.699999999</v>
      </c>
      <c r="I112" s="90">
        <v>11311616.16</v>
      </c>
    </row>
    <row r="113" spans="1:9" ht="12.75" customHeight="1" x14ac:dyDescent="0.25">
      <c r="A113" s="232" t="s">
        <v>146</v>
      </c>
      <c r="B113" s="232"/>
      <c r="C113" s="232"/>
      <c r="D113" s="232"/>
      <c r="E113" s="232"/>
      <c r="F113" s="232"/>
      <c r="G113" s="7">
        <v>105</v>
      </c>
      <c r="H113" s="90">
        <v>0</v>
      </c>
      <c r="I113" s="90">
        <v>0</v>
      </c>
    </row>
    <row r="114" spans="1:9" ht="12.75" customHeight="1" x14ac:dyDescent="0.25">
      <c r="A114" s="232" t="s">
        <v>147</v>
      </c>
      <c r="B114" s="232"/>
      <c r="C114" s="232"/>
      <c r="D114" s="232"/>
      <c r="E114" s="232"/>
      <c r="F114" s="232"/>
      <c r="G114" s="7">
        <v>106</v>
      </c>
      <c r="H114" s="90">
        <v>0</v>
      </c>
      <c r="I114" s="90">
        <v>0</v>
      </c>
    </row>
    <row r="115" spans="1:9" ht="12.75" customHeight="1" x14ac:dyDescent="0.25">
      <c r="A115" s="232" t="s">
        <v>148</v>
      </c>
      <c r="B115" s="232"/>
      <c r="C115" s="232"/>
      <c r="D115" s="232"/>
      <c r="E115" s="232"/>
      <c r="F115" s="232"/>
      <c r="G115" s="7">
        <v>107</v>
      </c>
      <c r="H115" s="90">
        <v>0</v>
      </c>
      <c r="I115" s="90">
        <v>0</v>
      </c>
    </row>
    <row r="116" spans="1:9" ht="12.75" customHeight="1" x14ac:dyDescent="0.25">
      <c r="A116" s="232" t="s">
        <v>149</v>
      </c>
      <c r="B116" s="232"/>
      <c r="C116" s="232"/>
      <c r="D116" s="232"/>
      <c r="E116" s="232"/>
      <c r="F116" s="232"/>
      <c r="G116" s="7">
        <v>108</v>
      </c>
      <c r="H116" s="90">
        <v>0</v>
      </c>
      <c r="I116" s="90">
        <v>-0.01</v>
      </c>
    </row>
    <row r="117" spans="1:9" ht="12.75" customHeight="1" x14ac:dyDescent="0.25">
      <c r="A117" s="232" t="s">
        <v>150</v>
      </c>
      <c r="B117" s="232"/>
      <c r="C117" s="232"/>
      <c r="D117" s="232"/>
      <c r="E117" s="232"/>
      <c r="F117" s="232"/>
      <c r="G117" s="7">
        <v>109</v>
      </c>
      <c r="H117" s="90">
        <v>0</v>
      </c>
      <c r="I117" s="90">
        <v>0</v>
      </c>
    </row>
    <row r="118" spans="1:9" ht="12.75" customHeight="1" x14ac:dyDescent="0.25">
      <c r="A118" s="234" t="s">
        <v>151</v>
      </c>
      <c r="B118" s="234"/>
      <c r="C118" s="234"/>
      <c r="D118" s="234"/>
      <c r="E118" s="234"/>
      <c r="F118" s="234"/>
      <c r="G118" s="8">
        <v>110</v>
      </c>
      <c r="H118" s="91">
        <f>SUM(H119:H132)</f>
        <v>59796182.609999999</v>
      </c>
      <c r="I118" s="91">
        <f>SUM(I119:I132)</f>
        <v>49863337.769999996</v>
      </c>
    </row>
    <row r="119" spans="1:9" ht="12.75" customHeight="1" x14ac:dyDescent="0.25">
      <c r="A119" s="232" t="s">
        <v>140</v>
      </c>
      <c r="B119" s="232"/>
      <c r="C119" s="232"/>
      <c r="D119" s="232"/>
      <c r="E119" s="232"/>
      <c r="F119" s="232"/>
      <c r="G119" s="7">
        <v>111</v>
      </c>
      <c r="H119" s="90">
        <v>0</v>
      </c>
      <c r="I119" s="90">
        <v>0</v>
      </c>
    </row>
    <row r="120" spans="1:9" ht="22.25" customHeight="1" x14ac:dyDescent="0.25">
      <c r="A120" s="232" t="s">
        <v>141</v>
      </c>
      <c r="B120" s="232"/>
      <c r="C120" s="232"/>
      <c r="D120" s="232"/>
      <c r="E120" s="232"/>
      <c r="F120" s="232"/>
      <c r="G120" s="7">
        <v>112</v>
      </c>
      <c r="H120" s="90">
        <v>0</v>
      </c>
      <c r="I120" s="90">
        <v>0</v>
      </c>
    </row>
    <row r="121" spans="1:9" ht="12.75" customHeight="1" x14ac:dyDescent="0.25">
      <c r="A121" s="232" t="s">
        <v>142</v>
      </c>
      <c r="B121" s="232"/>
      <c r="C121" s="232"/>
      <c r="D121" s="232"/>
      <c r="E121" s="232"/>
      <c r="F121" s="232"/>
      <c r="G121" s="7">
        <v>113</v>
      </c>
      <c r="H121" s="90">
        <v>13144493.52</v>
      </c>
      <c r="I121" s="90">
        <v>8254296.9800000004</v>
      </c>
    </row>
    <row r="122" spans="1:9" ht="23.4" customHeight="1" x14ac:dyDescent="0.25">
      <c r="A122" s="232" t="s">
        <v>143</v>
      </c>
      <c r="B122" s="232"/>
      <c r="C122" s="232"/>
      <c r="D122" s="232"/>
      <c r="E122" s="232"/>
      <c r="F122" s="232"/>
      <c r="G122" s="7">
        <v>114</v>
      </c>
      <c r="H122" s="90">
        <v>0</v>
      </c>
      <c r="I122" s="90">
        <v>0</v>
      </c>
    </row>
    <row r="123" spans="1:9" ht="12.75" customHeight="1" x14ac:dyDescent="0.25">
      <c r="A123" s="232" t="s">
        <v>144</v>
      </c>
      <c r="B123" s="232"/>
      <c r="C123" s="232"/>
      <c r="D123" s="232"/>
      <c r="E123" s="232"/>
      <c r="F123" s="232"/>
      <c r="G123" s="7">
        <v>115</v>
      </c>
      <c r="H123" s="90">
        <v>0</v>
      </c>
      <c r="I123" s="90">
        <v>0</v>
      </c>
    </row>
    <row r="124" spans="1:9" ht="12.75" customHeight="1" x14ac:dyDescent="0.25">
      <c r="A124" s="232" t="s">
        <v>145</v>
      </c>
      <c r="B124" s="232"/>
      <c r="C124" s="232"/>
      <c r="D124" s="232"/>
      <c r="E124" s="232"/>
      <c r="F124" s="232"/>
      <c r="G124" s="7">
        <v>116</v>
      </c>
      <c r="H124" s="90">
        <v>9579882.8599999994</v>
      </c>
      <c r="I124" s="90">
        <v>2897531.11</v>
      </c>
    </row>
    <row r="125" spans="1:9" ht="12.75" customHeight="1" x14ac:dyDescent="0.25">
      <c r="A125" s="232" t="s">
        <v>146</v>
      </c>
      <c r="B125" s="232"/>
      <c r="C125" s="232"/>
      <c r="D125" s="232"/>
      <c r="E125" s="232"/>
      <c r="F125" s="232"/>
      <c r="G125" s="7">
        <v>117</v>
      </c>
      <c r="H125" s="90">
        <v>8531483.5700000003</v>
      </c>
      <c r="I125" s="90">
        <v>9780374.1799999997</v>
      </c>
    </row>
    <row r="126" spans="1:9" ht="12.75" customHeight="1" x14ac:dyDescent="0.25">
      <c r="A126" s="232" t="s">
        <v>147</v>
      </c>
      <c r="B126" s="232"/>
      <c r="C126" s="232"/>
      <c r="D126" s="232"/>
      <c r="E126" s="232"/>
      <c r="F126" s="232"/>
      <c r="G126" s="7">
        <v>118</v>
      </c>
      <c r="H126" s="90">
        <v>4427734.41</v>
      </c>
      <c r="I126" s="90">
        <v>2780811.4</v>
      </c>
    </row>
    <row r="127" spans="1:9" x14ac:dyDescent="0.25">
      <c r="A127" s="232" t="s">
        <v>148</v>
      </c>
      <c r="B127" s="232"/>
      <c r="C127" s="232"/>
      <c r="D127" s="232"/>
      <c r="E127" s="232"/>
      <c r="F127" s="232"/>
      <c r="G127" s="7">
        <v>119</v>
      </c>
      <c r="H127" s="90">
        <v>0</v>
      </c>
      <c r="I127" s="90">
        <v>0</v>
      </c>
    </row>
    <row r="128" spans="1:9" x14ac:dyDescent="0.25">
      <c r="A128" s="232" t="s">
        <v>152</v>
      </c>
      <c r="B128" s="232"/>
      <c r="C128" s="232"/>
      <c r="D128" s="232"/>
      <c r="E128" s="232"/>
      <c r="F128" s="232"/>
      <c r="G128" s="7">
        <v>120</v>
      </c>
      <c r="H128" s="90">
        <v>15378081.85</v>
      </c>
      <c r="I128" s="90">
        <v>18101409.57</v>
      </c>
    </row>
    <row r="129" spans="1:9" x14ac:dyDescent="0.25">
      <c r="A129" s="232" t="s">
        <v>153</v>
      </c>
      <c r="B129" s="232"/>
      <c r="C129" s="232"/>
      <c r="D129" s="232"/>
      <c r="E129" s="232"/>
      <c r="F129" s="232"/>
      <c r="G129" s="7">
        <v>121</v>
      </c>
      <c r="H129" s="90">
        <v>6657127.29</v>
      </c>
      <c r="I129" s="90">
        <v>6128099.7199999997</v>
      </c>
    </row>
    <row r="130" spans="1:9" x14ac:dyDescent="0.25">
      <c r="A130" s="232" t="s">
        <v>154</v>
      </c>
      <c r="B130" s="232"/>
      <c r="C130" s="232"/>
      <c r="D130" s="232"/>
      <c r="E130" s="232"/>
      <c r="F130" s="232"/>
      <c r="G130" s="7">
        <v>122</v>
      </c>
      <c r="H130" s="90">
        <v>0</v>
      </c>
      <c r="I130" s="90">
        <v>0</v>
      </c>
    </row>
    <row r="131" spans="1:9" x14ac:dyDescent="0.25">
      <c r="A131" s="232" t="s">
        <v>155</v>
      </c>
      <c r="B131" s="232"/>
      <c r="C131" s="232"/>
      <c r="D131" s="232"/>
      <c r="E131" s="232"/>
      <c r="F131" s="232"/>
      <c r="G131" s="7">
        <v>123</v>
      </c>
      <c r="H131" s="90">
        <v>0</v>
      </c>
      <c r="I131" s="90">
        <v>0</v>
      </c>
    </row>
    <row r="132" spans="1:9" x14ac:dyDescent="0.25">
      <c r="A132" s="232" t="s">
        <v>156</v>
      </c>
      <c r="B132" s="232"/>
      <c r="C132" s="232"/>
      <c r="D132" s="232"/>
      <c r="E132" s="232"/>
      <c r="F132" s="232"/>
      <c r="G132" s="7">
        <v>124</v>
      </c>
      <c r="H132" s="90">
        <v>2077379.1099999999</v>
      </c>
      <c r="I132" s="90">
        <v>1920814.81</v>
      </c>
    </row>
    <row r="133" spans="1:9" ht="22.25" customHeight="1" x14ac:dyDescent="0.25">
      <c r="A133" s="233" t="s">
        <v>157</v>
      </c>
      <c r="B133" s="233"/>
      <c r="C133" s="233"/>
      <c r="D133" s="233"/>
      <c r="E133" s="233"/>
      <c r="F133" s="233"/>
      <c r="G133" s="7">
        <v>125</v>
      </c>
      <c r="H133" s="90">
        <v>27559273.66</v>
      </c>
      <c r="I133" s="90">
        <v>29964224.440000001</v>
      </c>
    </row>
    <row r="134" spans="1:9" ht="12.75" customHeight="1" x14ac:dyDescent="0.25">
      <c r="A134" s="234" t="s">
        <v>158</v>
      </c>
      <c r="B134" s="234"/>
      <c r="C134" s="234"/>
      <c r="D134" s="234"/>
      <c r="E134" s="234"/>
      <c r="F134" s="234"/>
      <c r="G134" s="8">
        <v>126</v>
      </c>
      <c r="H134" s="91">
        <f>H75+H99+H106+H118+H133</f>
        <v>170396433.63</v>
      </c>
      <c r="I134" s="91">
        <f>I75+I99+I106+I118+I133</f>
        <v>169108536.74000001</v>
      </c>
    </row>
    <row r="135" spans="1:9" x14ac:dyDescent="0.25">
      <c r="A135" s="233" t="s">
        <v>159</v>
      </c>
      <c r="B135" s="233"/>
      <c r="C135" s="233"/>
      <c r="D135" s="233"/>
      <c r="E135" s="233"/>
      <c r="F135" s="233"/>
      <c r="G135" s="7">
        <v>127</v>
      </c>
      <c r="H135" s="90">
        <v>0</v>
      </c>
      <c r="I135" s="90">
        <v>0</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37"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zoomScale="90" zoomScaleNormal="90" zoomScaleSheetLayoutView="90" workbookViewId="0">
      <selection activeCell="A3" sqref="A3:K3"/>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69" t="s">
        <v>160</v>
      </c>
      <c r="B1" s="270"/>
      <c r="C1" s="270"/>
      <c r="D1" s="270"/>
      <c r="E1" s="270"/>
      <c r="F1" s="270"/>
      <c r="G1" s="270"/>
      <c r="H1" s="270"/>
      <c r="I1" s="270"/>
    </row>
    <row r="2" spans="1:11" x14ac:dyDescent="0.25">
      <c r="A2" s="271" t="s">
        <v>475</v>
      </c>
      <c r="B2" s="272"/>
      <c r="C2" s="272"/>
      <c r="D2" s="272"/>
      <c r="E2" s="272"/>
      <c r="F2" s="272"/>
      <c r="G2" s="272"/>
      <c r="H2" s="272"/>
      <c r="I2" s="272"/>
    </row>
    <row r="3" spans="1:11" x14ac:dyDescent="0.25">
      <c r="A3" s="273" t="s">
        <v>162</v>
      </c>
      <c r="B3" s="274"/>
      <c r="C3" s="274"/>
      <c r="D3" s="274"/>
      <c r="E3" s="274"/>
      <c r="F3" s="274"/>
      <c r="G3" s="274"/>
      <c r="H3" s="274"/>
      <c r="I3" s="274"/>
      <c r="J3" s="275"/>
      <c r="K3" s="275"/>
    </row>
    <row r="4" spans="1:11" x14ac:dyDescent="0.25">
      <c r="A4" s="276" t="s">
        <v>472</v>
      </c>
      <c r="B4" s="277"/>
      <c r="C4" s="277"/>
      <c r="D4" s="277"/>
      <c r="E4" s="277"/>
      <c r="F4" s="277"/>
      <c r="G4" s="277"/>
      <c r="H4" s="277"/>
      <c r="I4" s="277"/>
      <c r="J4" s="278"/>
      <c r="K4" s="278"/>
    </row>
    <row r="5" spans="1:11" ht="22.25" customHeight="1" x14ac:dyDescent="0.25">
      <c r="A5" s="279" t="s">
        <v>44</v>
      </c>
      <c r="B5" s="280"/>
      <c r="C5" s="280"/>
      <c r="D5" s="280"/>
      <c r="E5" s="280"/>
      <c r="F5" s="280"/>
      <c r="G5" s="279" t="s">
        <v>163</v>
      </c>
      <c r="H5" s="281" t="s">
        <v>164</v>
      </c>
      <c r="I5" s="282"/>
      <c r="J5" s="281" t="s">
        <v>165</v>
      </c>
      <c r="K5" s="282"/>
    </row>
    <row r="6" spans="1:11" x14ac:dyDescent="0.25">
      <c r="A6" s="280"/>
      <c r="B6" s="280"/>
      <c r="C6" s="280"/>
      <c r="D6" s="280"/>
      <c r="E6" s="280"/>
      <c r="F6" s="280"/>
      <c r="G6" s="280"/>
      <c r="H6" s="23" t="s">
        <v>166</v>
      </c>
      <c r="I6" s="23" t="s">
        <v>167</v>
      </c>
      <c r="J6" s="23" t="s">
        <v>166</v>
      </c>
      <c r="K6" s="23" t="s">
        <v>167</v>
      </c>
    </row>
    <row r="7" spans="1:11" x14ac:dyDescent="0.25">
      <c r="A7" s="267">
        <v>1</v>
      </c>
      <c r="B7" s="268"/>
      <c r="C7" s="268"/>
      <c r="D7" s="268"/>
      <c r="E7" s="268"/>
      <c r="F7" s="268"/>
      <c r="G7" s="24">
        <v>2</v>
      </c>
      <c r="H7" s="23">
        <v>3</v>
      </c>
      <c r="I7" s="23">
        <v>4</v>
      </c>
      <c r="J7" s="23">
        <v>5</v>
      </c>
      <c r="K7" s="23">
        <v>6</v>
      </c>
    </row>
    <row r="8" spans="1:11" ht="12.75" customHeight="1" x14ac:dyDescent="0.25">
      <c r="A8" s="263" t="s">
        <v>168</v>
      </c>
      <c r="B8" s="263"/>
      <c r="C8" s="263"/>
      <c r="D8" s="263"/>
      <c r="E8" s="263"/>
      <c r="F8" s="263"/>
      <c r="G8" s="8">
        <v>1</v>
      </c>
      <c r="H8" s="94">
        <f>SUM(H9:H13)</f>
        <v>55680255.240000002</v>
      </c>
      <c r="I8" s="94">
        <f>SUM(I9:I13)</f>
        <v>55680255.240000002</v>
      </c>
      <c r="J8" s="94">
        <f>SUM(J9:J13)</f>
        <v>61816796.189999998</v>
      </c>
      <c r="K8" s="94">
        <f>SUM(K9:K13)</f>
        <v>61816796.189999998</v>
      </c>
    </row>
    <row r="9" spans="1:11" ht="12.75" customHeight="1" x14ac:dyDescent="0.25">
      <c r="A9" s="232" t="s">
        <v>169</v>
      </c>
      <c r="B9" s="232"/>
      <c r="C9" s="232"/>
      <c r="D9" s="232"/>
      <c r="E9" s="232"/>
      <c r="F9" s="232"/>
      <c r="G9" s="7">
        <v>2</v>
      </c>
      <c r="H9" s="95">
        <v>0</v>
      </c>
      <c r="I9" s="95">
        <v>0</v>
      </c>
      <c r="J9" s="95">
        <v>0</v>
      </c>
      <c r="K9" s="95">
        <v>0</v>
      </c>
    </row>
    <row r="10" spans="1:11" ht="12.75" customHeight="1" x14ac:dyDescent="0.25">
      <c r="A10" s="232" t="s">
        <v>170</v>
      </c>
      <c r="B10" s="232"/>
      <c r="C10" s="232"/>
      <c r="D10" s="232"/>
      <c r="E10" s="232"/>
      <c r="F10" s="232"/>
      <c r="G10" s="7">
        <v>3</v>
      </c>
      <c r="H10" s="95">
        <v>54181044.240000002</v>
      </c>
      <c r="I10" s="95">
        <v>54181044.240000002</v>
      </c>
      <c r="J10" s="95">
        <v>61025686.509999998</v>
      </c>
      <c r="K10" s="95">
        <v>61025686.509999998</v>
      </c>
    </row>
    <row r="11" spans="1:11" ht="12.75" customHeight="1" x14ac:dyDescent="0.25">
      <c r="A11" s="232" t="s">
        <v>171</v>
      </c>
      <c r="B11" s="232"/>
      <c r="C11" s="232"/>
      <c r="D11" s="232"/>
      <c r="E11" s="232"/>
      <c r="F11" s="232"/>
      <c r="G11" s="7">
        <v>4</v>
      </c>
      <c r="H11" s="95">
        <v>0</v>
      </c>
      <c r="I11" s="95">
        <v>0</v>
      </c>
      <c r="J11" s="95">
        <v>0</v>
      </c>
      <c r="K11" s="95">
        <v>0</v>
      </c>
    </row>
    <row r="12" spans="1:11" ht="12.75" customHeight="1" x14ac:dyDescent="0.25">
      <c r="A12" s="232" t="s">
        <v>172</v>
      </c>
      <c r="B12" s="232"/>
      <c r="C12" s="232"/>
      <c r="D12" s="232"/>
      <c r="E12" s="232"/>
      <c r="F12" s="232"/>
      <c r="G12" s="7">
        <v>5</v>
      </c>
      <c r="H12" s="95">
        <v>0</v>
      </c>
      <c r="I12" s="95">
        <v>0</v>
      </c>
      <c r="J12" s="95">
        <v>0</v>
      </c>
      <c r="K12" s="95">
        <v>0</v>
      </c>
    </row>
    <row r="13" spans="1:11" ht="12.75" customHeight="1" x14ac:dyDescent="0.25">
      <c r="A13" s="232" t="s">
        <v>173</v>
      </c>
      <c r="B13" s="232"/>
      <c r="C13" s="232"/>
      <c r="D13" s="232"/>
      <c r="E13" s="232"/>
      <c r="F13" s="232"/>
      <c r="G13" s="7">
        <v>6</v>
      </c>
      <c r="H13" s="95">
        <v>1499211</v>
      </c>
      <c r="I13" s="95">
        <v>1499211</v>
      </c>
      <c r="J13" s="95">
        <v>791109.68</v>
      </c>
      <c r="K13" s="95">
        <v>791109.68</v>
      </c>
    </row>
    <row r="14" spans="1:11" ht="12.75" customHeight="1" x14ac:dyDescent="0.25">
      <c r="A14" s="263" t="s">
        <v>174</v>
      </c>
      <c r="B14" s="263"/>
      <c r="C14" s="263"/>
      <c r="D14" s="263"/>
      <c r="E14" s="263"/>
      <c r="F14" s="263"/>
      <c r="G14" s="8">
        <v>7</v>
      </c>
      <c r="H14" s="94">
        <f>H15+H16+H20+H24+H25+H26+H29+H36</f>
        <v>48877195.240000002</v>
      </c>
      <c r="I14" s="94">
        <f>I15+I16+I20+I24+I25+I26+I29+I36</f>
        <v>48877195.240000002</v>
      </c>
      <c r="J14" s="94">
        <f>J15+J16+J20+J24+J25+J26+J29+J36</f>
        <v>54302543.759999998</v>
      </c>
      <c r="K14" s="94">
        <f>K15+K16+K20+K24+K25+K26+K29+K36</f>
        <v>54302543.759999998</v>
      </c>
    </row>
    <row r="15" spans="1:11" ht="12.75" customHeight="1" x14ac:dyDescent="0.25">
      <c r="A15" s="232" t="s">
        <v>175</v>
      </c>
      <c r="B15" s="232"/>
      <c r="C15" s="232"/>
      <c r="D15" s="232"/>
      <c r="E15" s="232"/>
      <c r="F15" s="232"/>
      <c r="G15" s="7">
        <v>8</v>
      </c>
      <c r="H15" s="95">
        <v>-3593291.12</v>
      </c>
      <c r="I15" s="95">
        <v>-3593291.12</v>
      </c>
      <c r="J15" s="95">
        <v>-3288036.65</v>
      </c>
      <c r="K15" s="95">
        <v>-3288036.65</v>
      </c>
    </row>
    <row r="16" spans="1:11" ht="12.75" customHeight="1" x14ac:dyDescent="0.25">
      <c r="A16" s="236" t="s">
        <v>176</v>
      </c>
      <c r="B16" s="236"/>
      <c r="C16" s="236"/>
      <c r="D16" s="236"/>
      <c r="E16" s="236"/>
      <c r="F16" s="236"/>
      <c r="G16" s="8">
        <v>9</v>
      </c>
      <c r="H16" s="94">
        <f>SUM(H17:H19)</f>
        <v>16659290.470000001</v>
      </c>
      <c r="I16" s="94">
        <f>SUM(I17:I19)</f>
        <v>16659290.470000001</v>
      </c>
      <c r="J16" s="94">
        <f>SUM(J17:J19)</f>
        <v>19334095.16</v>
      </c>
      <c r="K16" s="94">
        <f>SUM(K17:K19)</f>
        <v>19334095.16</v>
      </c>
    </row>
    <row r="17" spans="1:11" ht="12.75" customHeight="1" x14ac:dyDescent="0.25">
      <c r="A17" s="266" t="s">
        <v>177</v>
      </c>
      <c r="B17" s="266"/>
      <c r="C17" s="266"/>
      <c r="D17" s="266"/>
      <c r="E17" s="266"/>
      <c r="F17" s="266"/>
      <c r="G17" s="7">
        <v>10</v>
      </c>
      <c r="H17" s="95">
        <v>12614760.9</v>
      </c>
      <c r="I17" s="95">
        <v>12614760.9</v>
      </c>
      <c r="J17" s="95">
        <v>12521230.140000001</v>
      </c>
      <c r="K17" s="95">
        <v>12521230.140000001</v>
      </c>
    </row>
    <row r="18" spans="1:11" ht="12.75" customHeight="1" x14ac:dyDescent="0.25">
      <c r="A18" s="266" t="s">
        <v>178</v>
      </c>
      <c r="B18" s="266"/>
      <c r="C18" s="266"/>
      <c r="D18" s="266"/>
      <c r="E18" s="266"/>
      <c r="F18" s="266"/>
      <c r="G18" s="7">
        <v>11</v>
      </c>
      <c r="H18" s="95">
        <v>0</v>
      </c>
      <c r="I18" s="95">
        <v>0</v>
      </c>
      <c r="J18" s="95">
        <v>0</v>
      </c>
      <c r="K18" s="95">
        <v>0</v>
      </c>
    </row>
    <row r="19" spans="1:11" ht="12.75" customHeight="1" x14ac:dyDescent="0.25">
      <c r="A19" s="266" t="s">
        <v>179</v>
      </c>
      <c r="B19" s="266"/>
      <c r="C19" s="266"/>
      <c r="D19" s="266"/>
      <c r="E19" s="266"/>
      <c r="F19" s="266"/>
      <c r="G19" s="7">
        <v>12</v>
      </c>
      <c r="H19" s="95">
        <v>4044529.57</v>
      </c>
      <c r="I19" s="95">
        <v>4044529.57</v>
      </c>
      <c r="J19" s="95">
        <v>6812865.0199999996</v>
      </c>
      <c r="K19" s="95">
        <v>6812865.0199999996</v>
      </c>
    </row>
    <row r="20" spans="1:11" ht="12.75" customHeight="1" x14ac:dyDescent="0.25">
      <c r="A20" s="236" t="s">
        <v>180</v>
      </c>
      <c r="B20" s="236"/>
      <c r="C20" s="236"/>
      <c r="D20" s="236"/>
      <c r="E20" s="236"/>
      <c r="F20" s="236"/>
      <c r="G20" s="8">
        <v>13</v>
      </c>
      <c r="H20" s="94">
        <f>SUM(H21:H23)</f>
        <v>31709182.77</v>
      </c>
      <c r="I20" s="94">
        <f>SUM(I21:I23)</f>
        <v>31709182.77</v>
      </c>
      <c r="J20" s="94">
        <f>SUM(J21:J23)</f>
        <v>33861640.130000003</v>
      </c>
      <c r="K20" s="94">
        <f>SUM(K21:K23)</f>
        <v>33861640.130000003</v>
      </c>
    </row>
    <row r="21" spans="1:11" ht="12.75" customHeight="1" x14ac:dyDescent="0.25">
      <c r="A21" s="266" t="s">
        <v>181</v>
      </c>
      <c r="B21" s="266"/>
      <c r="C21" s="266"/>
      <c r="D21" s="266"/>
      <c r="E21" s="266"/>
      <c r="F21" s="266"/>
      <c r="G21" s="7">
        <v>14</v>
      </c>
      <c r="H21" s="95">
        <v>20156108.18</v>
      </c>
      <c r="I21" s="95">
        <v>20156108.18</v>
      </c>
      <c r="J21" s="95">
        <v>21384129.989999998</v>
      </c>
      <c r="K21" s="95">
        <v>21384129.989999998</v>
      </c>
    </row>
    <row r="22" spans="1:11" ht="12.75" customHeight="1" x14ac:dyDescent="0.25">
      <c r="A22" s="266" t="s">
        <v>182</v>
      </c>
      <c r="B22" s="266"/>
      <c r="C22" s="266"/>
      <c r="D22" s="266"/>
      <c r="E22" s="266"/>
      <c r="F22" s="266"/>
      <c r="G22" s="7">
        <v>15</v>
      </c>
      <c r="H22" s="95">
        <v>8095216.6299999999</v>
      </c>
      <c r="I22" s="95">
        <v>8095216.6299999999</v>
      </c>
      <c r="J22" s="95">
        <v>8682939.4600000009</v>
      </c>
      <c r="K22" s="95">
        <v>8682939.4600000009</v>
      </c>
    </row>
    <row r="23" spans="1:11" ht="12.75" customHeight="1" x14ac:dyDescent="0.25">
      <c r="A23" s="266" t="s">
        <v>183</v>
      </c>
      <c r="B23" s="266"/>
      <c r="C23" s="266"/>
      <c r="D23" s="266"/>
      <c r="E23" s="266"/>
      <c r="F23" s="266"/>
      <c r="G23" s="7">
        <v>16</v>
      </c>
      <c r="H23" s="95">
        <v>3457857.96</v>
      </c>
      <c r="I23" s="95">
        <v>3457857.96</v>
      </c>
      <c r="J23" s="95">
        <v>3794570.68</v>
      </c>
      <c r="K23" s="95">
        <v>3794570.68</v>
      </c>
    </row>
    <row r="24" spans="1:11" ht="12.75" customHeight="1" x14ac:dyDescent="0.25">
      <c r="A24" s="232" t="s">
        <v>184</v>
      </c>
      <c r="B24" s="232"/>
      <c r="C24" s="232"/>
      <c r="D24" s="232"/>
      <c r="E24" s="232"/>
      <c r="F24" s="232"/>
      <c r="G24" s="7">
        <v>17</v>
      </c>
      <c r="H24" s="95">
        <v>1264779.1100000001</v>
      </c>
      <c r="I24" s="95">
        <v>1264779.1100000001</v>
      </c>
      <c r="J24" s="95">
        <v>1275168.1399999999</v>
      </c>
      <c r="K24" s="95">
        <v>1275168.1399999999</v>
      </c>
    </row>
    <row r="25" spans="1:11" ht="12.75" customHeight="1" x14ac:dyDescent="0.25">
      <c r="A25" s="232" t="s">
        <v>185</v>
      </c>
      <c r="B25" s="232"/>
      <c r="C25" s="232"/>
      <c r="D25" s="232"/>
      <c r="E25" s="232"/>
      <c r="F25" s="232"/>
      <c r="G25" s="7">
        <v>18</v>
      </c>
      <c r="H25" s="95">
        <v>2321297.0699999998</v>
      </c>
      <c r="I25" s="95">
        <v>2321297.0699999998</v>
      </c>
      <c r="J25" s="95">
        <v>2582293.69</v>
      </c>
      <c r="K25" s="95">
        <v>2582293.69</v>
      </c>
    </row>
    <row r="26" spans="1:11" ht="12.75" customHeight="1" x14ac:dyDescent="0.25">
      <c r="A26" s="236" t="s">
        <v>186</v>
      </c>
      <c r="B26" s="236"/>
      <c r="C26" s="236"/>
      <c r="D26" s="236"/>
      <c r="E26" s="236"/>
      <c r="F26" s="236"/>
      <c r="G26" s="8">
        <v>19</v>
      </c>
      <c r="H26" s="94">
        <f>H27+H28</f>
        <v>0</v>
      </c>
      <c r="I26" s="94">
        <f>I27+I28</f>
        <v>0</v>
      </c>
      <c r="J26" s="94">
        <f>J27+J28</f>
        <v>0</v>
      </c>
      <c r="K26" s="94">
        <f>K27+K28</f>
        <v>0</v>
      </c>
    </row>
    <row r="27" spans="1:11" ht="12.75" customHeight="1" x14ac:dyDescent="0.25">
      <c r="A27" s="266" t="s">
        <v>187</v>
      </c>
      <c r="B27" s="266"/>
      <c r="C27" s="266"/>
      <c r="D27" s="266"/>
      <c r="E27" s="266"/>
      <c r="F27" s="266"/>
      <c r="G27" s="7">
        <v>20</v>
      </c>
      <c r="H27" s="95">
        <v>0</v>
      </c>
      <c r="I27" s="95">
        <v>0</v>
      </c>
      <c r="J27" s="95">
        <v>0</v>
      </c>
      <c r="K27" s="95">
        <v>0</v>
      </c>
    </row>
    <row r="28" spans="1:11" ht="12.75" customHeight="1" x14ac:dyDescent="0.25">
      <c r="A28" s="266" t="s">
        <v>188</v>
      </c>
      <c r="B28" s="266"/>
      <c r="C28" s="266"/>
      <c r="D28" s="266"/>
      <c r="E28" s="266"/>
      <c r="F28" s="266"/>
      <c r="G28" s="7">
        <v>21</v>
      </c>
      <c r="H28" s="95">
        <v>0</v>
      </c>
      <c r="I28" s="95">
        <v>0</v>
      </c>
      <c r="J28" s="95">
        <v>0</v>
      </c>
      <c r="K28" s="95">
        <v>0</v>
      </c>
    </row>
    <row r="29" spans="1:11" ht="12.75" customHeight="1" x14ac:dyDescent="0.25">
      <c r="A29" s="236" t="s">
        <v>189</v>
      </c>
      <c r="B29" s="236"/>
      <c r="C29" s="236"/>
      <c r="D29" s="236"/>
      <c r="E29" s="236"/>
      <c r="F29" s="236"/>
      <c r="G29" s="8">
        <v>22</v>
      </c>
      <c r="H29" s="94">
        <f>SUM(H30:H35)</f>
        <v>515936.94</v>
      </c>
      <c r="I29" s="94">
        <f>SUM(I30:I35)</f>
        <v>515936.94</v>
      </c>
      <c r="J29" s="94">
        <f>SUM(J30:J35)</f>
        <v>537383.29</v>
      </c>
      <c r="K29" s="94">
        <f>SUM(K30:K35)</f>
        <v>537383.29</v>
      </c>
    </row>
    <row r="30" spans="1:11" ht="12.75" customHeight="1" x14ac:dyDescent="0.25">
      <c r="A30" s="266" t="s">
        <v>190</v>
      </c>
      <c r="B30" s="266"/>
      <c r="C30" s="266"/>
      <c r="D30" s="266"/>
      <c r="E30" s="266"/>
      <c r="F30" s="266"/>
      <c r="G30" s="7">
        <v>23</v>
      </c>
      <c r="H30" s="95">
        <v>514767.31</v>
      </c>
      <c r="I30" s="95">
        <v>514767.31</v>
      </c>
      <c r="J30" s="95">
        <v>594324.18000000005</v>
      </c>
      <c r="K30" s="95">
        <v>594324.18000000005</v>
      </c>
    </row>
    <row r="31" spans="1:11" ht="12.75" customHeight="1" x14ac:dyDescent="0.25">
      <c r="A31" s="266" t="s">
        <v>191</v>
      </c>
      <c r="B31" s="266"/>
      <c r="C31" s="266"/>
      <c r="D31" s="266"/>
      <c r="E31" s="266"/>
      <c r="F31" s="266"/>
      <c r="G31" s="7">
        <v>24</v>
      </c>
      <c r="H31" s="95">
        <v>0</v>
      </c>
      <c r="I31" s="95">
        <v>0</v>
      </c>
      <c r="J31" s="95">
        <v>0</v>
      </c>
      <c r="K31" s="95">
        <v>0</v>
      </c>
    </row>
    <row r="32" spans="1:11" ht="12.75" customHeight="1" x14ac:dyDescent="0.25">
      <c r="A32" s="266" t="s">
        <v>192</v>
      </c>
      <c r="B32" s="266"/>
      <c r="C32" s="266"/>
      <c r="D32" s="266"/>
      <c r="E32" s="266"/>
      <c r="F32" s="266"/>
      <c r="G32" s="7">
        <v>25</v>
      </c>
      <c r="H32" s="95">
        <v>0</v>
      </c>
      <c r="I32" s="95">
        <v>0</v>
      </c>
      <c r="J32" s="95">
        <v>0</v>
      </c>
      <c r="K32" s="95">
        <v>0</v>
      </c>
    </row>
    <row r="33" spans="1:11" ht="12.75" customHeight="1" x14ac:dyDescent="0.25">
      <c r="A33" s="266" t="s">
        <v>193</v>
      </c>
      <c r="B33" s="266"/>
      <c r="C33" s="266"/>
      <c r="D33" s="266"/>
      <c r="E33" s="266"/>
      <c r="F33" s="266"/>
      <c r="G33" s="7">
        <v>26</v>
      </c>
      <c r="H33" s="95">
        <v>0</v>
      </c>
      <c r="I33" s="95">
        <v>0</v>
      </c>
      <c r="J33" s="95">
        <v>0</v>
      </c>
      <c r="K33" s="95">
        <v>0</v>
      </c>
    </row>
    <row r="34" spans="1:11" ht="12.75" customHeight="1" x14ac:dyDescent="0.25">
      <c r="A34" s="266" t="s">
        <v>194</v>
      </c>
      <c r="B34" s="266"/>
      <c r="C34" s="266"/>
      <c r="D34" s="266"/>
      <c r="E34" s="266"/>
      <c r="F34" s="266"/>
      <c r="G34" s="7">
        <v>27</v>
      </c>
      <c r="H34" s="95">
        <v>1169.6300000000001</v>
      </c>
      <c r="I34" s="95">
        <v>1169.6300000000001</v>
      </c>
      <c r="J34" s="95">
        <v>5019.54</v>
      </c>
      <c r="K34" s="95">
        <v>5019.54</v>
      </c>
    </row>
    <row r="35" spans="1:11" ht="12.75" customHeight="1" x14ac:dyDescent="0.25">
      <c r="A35" s="266" t="s">
        <v>195</v>
      </c>
      <c r="B35" s="266"/>
      <c r="C35" s="266"/>
      <c r="D35" s="266"/>
      <c r="E35" s="266"/>
      <c r="F35" s="266"/>
      <c r="G35" s="7">
        <v>28</v>
      </c>
      <c r="H35" s="95">
        <v>0</v>
      </c>
      <c r="I35" s="95">
        <v>0</v>
      </c>
      <c r="J35" s="95">
        <v>-61960.43</v>
      </c>
      <c r="K35" s="95">
        <v>-61960.43</v>
      </c>
    </row>
    <row r="36" spans="1:11" ht="12.75" customHeight="1" x14ac:dyDescent="0.25">
      <c r="A36" s="232" t="s">
        <v>196</v>
      </c>
      <c r="B36" s="232"/>
      <c r="C36" s="232"/>
      <c r="D36" s="232"/>
      <c r="E36" s="232"/>
      <c r="F36" s="232"/>
      <c r="G36" s="7">
        <v>29</v>
      </c>
      <c r="H36" s="95" t="s">
        <v>473</v>
      </c>
      <c r="I36" s="95">
        <v>0</v>
      </c>
      <c r="J36" s="95" t="s">
        <v>473</v>
      </c>
      <c r="K36" s="95">
        <v>0</v>
      </c>
    </row>
    <row r="37" spans="1:11" ht="12.75" customHeight="1" x14ac:dyDescent="0.25">
      <c r="A37" s="263" t="s">
        <v>197</v>
      </c>
      <c r="B37" s="263"/>
      <c r="C37" s="263"/>
      <c r="D37" s="263"/>
      <c r="E37" s="263"/>
      <c r="F37" s="263"/>
      <c r="G37" s="8">
        <v>30</v>
      </c>
      <c r="H37" s="94">
        <f>SUM(H38:H47)</f>
        <v>370143.18999999994</v>
      </c>
      <c r="I37" s="94">
        <f>SUM(I38:I47)</f>
        <v>370143.18999999994</v>
      </c>
      <c r="J37" s="94">
        <f>SUM(J38:J47)</f>
        <v>199917.21</v>
      </c>
      <c r="K37" s="94">
        <f>SUM(K38:K47)</f>
        <v>199917.21</v>
      </c>
    </row>
    <row r="38" spans="1:11" ht="12.75" customHeight="1" x14ac:dyDescent="0.25">
      <c r="A38" s="232" t="s">
        <v>198</v>
      </c>
      <c r="B38" s="232"/>
      <c r="C38" s="232"/>
      <c r="D38" s="232"/>
      <c r="E38" s="232"/>
      <c r="F38" s="232"/>
      <c r="G38" s="7">
        <v>31</v>
      </c>
      <c r="H38" s="95">
        <v>0</v>
      </c>
      <c r="I38" s="95">
        <v>0</v>
      </c>
      <c r="J38" s="95">
        <v>0</v>
      </c>
      <c r="K38" s="95">
        <v>0</v>
      </c>
    </row>
    <row r="39" spans="1:11" ht="25.25" customHeight="1" x14ac:dyDescent="0.25">
      <c r="A39" s="232" t="s">
        <v>199</v>
      </c>
      <c r="B39" s="232"/>
      <c r="C39" s="232"/>
      <c r="D39" s="232"/>
      <c r="E39" s="232"/>
      <c r="F39" s="232"/>
      <c r="G39" s="7">
        <v>32</v>
      </c>
      <c r="H39" s="95">
        <v>0</v>
      </c>
      <c r="I39" s="95">
        <v>0</v>
      </c>
      <c r="J39" s="95">
        <v>0</v>
      </c>
      <c r="K39" s="95">
        <v>0</v>
      </c>
    </row>
    <row r="40" spans="1:11" ht="25.25" customHeight="1" x14ac:dyDescent="0.25">
      <c r="A40" s="232" t="s">
        <v>200</v>
      </c>
      <c r="B40" s="232"/>
      <c r="C40" s="232"/>
      <c r="D40" s="232"/>
      <c r="E40" s="232"/>
      <c r="F40" s="232"/>
      <c r="G40" s="7">
        <v>33</v>
      </c>
      <c r="H40" s="95">
        <v>0</v>
      </c>
      <c r="I40" s="95">
        <v>0</v>
      </c>
      <c r="J40" s="95">
        <v>0</v>
      </c>
      <c r="K40" s="95">
        <v>0</v>
      </c>
    </row>
    <row r="41" spans="1:11" ht="25.25" customHeight="1" x14ac:dyDescent="0.25">
      <c r="A41" s="232" t="s">
        <v>201</v>
      </c>
      <c r="B41" s="232"/>
      <c r="C41" s="232"/>
      <c r="D41" s="232"/>
      <c r="E41" s="232"/>
      <c r="F41" s="232"/>
      <c r="G41" s="7">
        <v>34</v>
      </c>
      <c r="H41" s="95">
        <v>350169.86</v>
      </c>
      <c r="I41" s="95">
        <v>350169.86</v>
      </c>
      <c r="J41" s="95">
        <v>189183</v>
      </c>
      <c r="K41" s="95">
        <v>189183</v>
      </c>
    </row>
    <row r="42" spans="1:11" ht="25.25" customHeight="1" x14ac:dyDescent="0.25">
      <c r="A42" s="232" t="s">
        <v>202</v>
      </c>
      <c r="B42" s="232"/>
      <c r="C42" s="232"/>
      <c r="D42" s="232"/>
      <c r="E42" s="232"/>
      <c r="F42" s="232"/>
      <c r="G42" s="7">
        <v>35</v>
      </c>
      <c r="H42" s="95">
        <v>409.67</v>
      </c>
      <c r="I42" s="95">
        <v>409.67</v>
      </c>
      <c r="J42" s="95">
        <v>8757.4</v>
      </c>
      <c r="K42" s="95">
        <v>8757.4</v>
      </c>
    </row>
    <row r="43" spans="1:11" ht="12.75" customHeight="1" x14ac:dyDescent="0.25">
      <c r="A43" s="232" t="s">
        <v>203</v>
      </c>
      <c r="B43" s="232"/>
      <c r="C43" s="232"/>
      <c r="D43" s="232"/>
      <c r="E43" s="232"/>
      <c r="F43" s="232"/>
      <c r="G43" s="7">
        <v>36</v>
      </c>
      <c r="H43" s="95">
        <v>0</v>
      </c>
      <c r="I43" s="95">
        <v>0</v>
      </c>
      <c r="J43" s="95">
        <v>0</v>
      </c>
      <c r="K43" s="95">
        <v>0</v>
      </c>
    </row>
    <row r="44" spans="1:11" ht="12.75" customHeight="1" x14ac:dyDescent="0.25">
      <c r="A44" s="232" t="s">
        <v>204</v>
      </c>
      <c r="B44" s="232"/>
      <c r="C44" s="232"/>
      <c r="D44" s="232"/>
      <c r="E44" s="232"/>
      <c r="F44" s="232"/>
      <c r="G44" s="7">
        <v>37</v>
      </c>
      <c r="H44" s="95">
        <v>0</v>
      </c>
      <c r="I44" s="95">
        <v>0</v>
      </c>
      <c r="J44" s="95">
        <v>0</v>
      </c>
      <c r="K44" s="95">
        <v>0</v>
      </c>
    </row>
    <row r="45" spans="1:11" ht="12.75" customHeight="1" x14ac:dyDescent="0.25">
      <c r="A45" s="232" t="s">
        <v>205</v>
      </c>
      <c r="B45" s="232"/>
      <c r="C45" s="232"/>
      <c r="D45" s="232"/>
      <c r="E45" s="232"/>
      <c r="F45" s="232"/>
      <c r="G45" s="7">
        <v>38</v>
      </c>
      <c r="H45" s="95">
        <v>0</v>
      </c>
      <c r="I45" s="95">
        <v>0</v>
      </c>
      <c r="J45" s="95">
        <v>0</v>
      </c>
      <c r="K45" s="95">
        <v>0</v>
      </c>
    </row>
    <row r="46" spans="1:11" ht="12.75" customHeight="1" x14ac:dyDescent="0.25">
      <c r="A46" s="232" t="s">
        <v>206</v>
      </c>
      <c r="B46" s="232"/>
      <c r="C46" s="232"/>
      <c r="D46" s="232"/>
      <c r="E46" s="232"/>
      <c r="F46" s="232"/>
      <c r="G46" s="7">
        <v>39</v>
      </c>
      <c r="H46" s="95">
        <v>0</v>
      </c>
      <c r="I46" s="95">
        <v>0</v>
      </c>
      <c r="J46" s="95">
        <v>0</v>
      </c>
      <c r="K46" s="95">
        <v>0</v>
      </c>
    </row>
    <row r="47" spans="1:11" ht="12.75" customHeight="1" x14ac:dyDescent="0.25">
      <c r="A47" s="232" t="s">
        <v>207</v>
      </c>
      <c r="B47" s="232"/>
      <c r="C47" s="232"/>
      <c r="D47" s="232"/>
      <c r="E47" s="232"/>
      <c r="F47" s="232"/>
      <c r="G47" s="7">
        <v>40</v>
      </c>
      <c r="H47" s="95">
        <v>19563.66</v>
      </c>
      <c r="I47" s="95">
        <v>19563.66</v>
      </c>
      <c r="J47" s="95">
        <v>1976.81</v>
      </c>
      <c r="K47" s="95">
        <v>1976.81</v>
      </c>
    </row>
    <row r="48" spans="1:11" ht="12.75" customHeight="1" x14ac:dyDescent="0.25">
      <c r="A48" s="263" t="s">
        <v>208</v>
      </c>
      <c r="B48" s="263"/>
      <c r="C48" s="263"/>
      <c r="D48" s="263"/>
      <c r="E48" s="263"/>
      <c r="F48" s="263"/>
      <c r="G48" s="8">
        <v>41</v>
      </c>
      <c r="H48" s="94">
        <f>SUM(H49:H55)</f>
        <v>104817.83</v>
      </c>
      <c r="I48" s="94">
        <f>SUM(I49:I55)</f>
        <v>104817.83</v>
      </c>
      <c r="J48" s="94">
        <f>SUM(J49:J55)</f>
        <v>185567.29</v>
      </c>
      <c r="K48" s="94">
        <f>SUM(K49:K55)</f>
        <v>185567.29</v>
      </c>
    </row>
    <row r="49" spans="1:11" ht="25.25" customHeight="1" x14ac:dyDescent="0.25">
      <c r="A49" s="232" t="s">
        <v>209</v>
      </c>
      <c r="B49" s="232"/>
      <c r="C49" s="232"/>
      <c r="D49" s="232"/>
      <c r="E49" s="232"/>
      <c r="F49" s="232"/>
      <c r="G49" s="7">
        <v>42</v>
      </c>
      <c r="H49" s="95">
        <v>0</v>
      </c>
      <c r="I49" s="95">
        <v>0</v>
      </c>
      <c r="J49" s="95">
        <v>0</v>
      </c>
      <c r="K49" s="95">
        <v>0</v>
      </c>
    </row>
    <row r="50" spans="1:11" ht="12.75" customHeight="1" x14ac:dyDescent="0.25">
      <c r="A50" s="256" t="s">
        <v>210</v>
      </c>
      <c r="B50" s="256"/>
      <c r="C50" s="256"/>
      <c r="D50" s="256"/>
      <c r="E50" s="256"/>
      <c r="F50" s="256"/>
      <c r="G50" s="7">
        <v>43</v>
      </c>
      <c r="H50" s="95">
        <v>0</v>
      </c>
      <c r="I50" s="95">
        <v>0</v>
      </c>
      <c r="J50" s="95">
        <v>0</v>
      </c>
      <c r="K50" s="95">
        <v>0</v>
      </c>
    </row>
    <row r="51" spans="1:11" ht="12.75" customHeight="1" x14ac:dyDescent="0.25">
      <c r="A51" s="256" t="s">
        <v>211</v>
      </c>
      <c r="B51" s="256"/>
      <c r="C51" s="256"/>
      <c r="D51" s="256"/>
      <c r="E51" s="256"/>
      <c r="F51" s="256"/>
      <c r="G51" s="7">
        <v>44</v>
      </c>
      <c r="H51" s="95">
        <v>104817.83</v>
      </c>
      <c r="I51" s="95">
        <v>104817.83</v>
      </c>
      <c r="J51" s="95">
        <v>185567.29</v>
      </c>
      <c r="K51" s="95">
        <v>185567.29</v>
      </c>
    </row>
    <row r="52" spans="1:11" ht="12.75" customHeight="1" x14ac:dyDescent="0.25">
      <c r="A52" s="256" t="s">
        <v>212</v>
      </c>
      <c r="B52" s="256"/>
      <c r="C52" s="256"/>
      <c r="D52" s="256"/>
      <c r="E52" s="256"/>
      <c r="F52" s="256"/>
      <c r="G52" s="7">
        <v>45</v>
      </c>
      <c r="H52" s="95">
        <v>0</v>
      </c>
      <c r="I52" s="95">
        <v>0</v>
      </c>
      <c r="J52" s="95">
        <v>0</v>
      </c>
      <c r="K52" s="95">
        <v>0</v>
      </c>
    </row>
    <row r="53" spans="1:11" ht="12.75" customHeight="1" x14ac:dyDescent="0.25">
      <c r="A53" s="256" t="s">
        <v>213</v>
      </c>
      <c r="B53" s="256"/>
      <c r="C53" s="256"/>
      <c r="D53" s="256"/>
      <c r="E53" s="256"/>
      <c r="F53" s="256"/>
      <c r="G53" s="7">
        <v>46</v>
      </c>
      <c r="H53" s="95">
        <v>0</v>
      </c>
      <c r="I53" s="95">
        <v>0</v>
      </c>
      <c r="J53" s="95">
        <v>0</v>
      </c>
      <c r="K53" s="95">
        <v>0</v>
      </c>
    </row>
    <row r="54" spans="1:11" ht="12.75" customHeight="1" x14ac:dyDescent="0.25">
      <c r="A54" s="256" t="s">
        <v>214</v>
      </c>
      <c r="B54" s="256"/>
      <c r="C54" s="256"/>
      <c r="D54" s="256"/>
      <c r="E54" s="256"/>
      <c r="F54" s="256"/>
      <c r="G54" s="7">
        <v>47</v>
      </c>
      <c r="H54" s="95">
        <v>0</v>
      </c>
      <c r="I54" s="95">
        <v>0</v>
      </c>
      <c r="J54" s="95">
        <v>0</v>
      </c>
      <c r="K54" s="95">
        <v>0</v>
      </c>
    </row>
    <row r="55" spans="1:11" ht="12.75" customHeight="1" x14ac:dyDescent="0.25">
      <c r="A55" s="256" t="s">
        <v>215</v>
      </c>
      <c r="B55" s="256"/>
      <c r="C55" s="256"/>
      <c r="D55" s="256"/>
      <c r="E55" s="256"/>
      <c r="F55" s="256"/>
      <c r="G55" s="7">
        <v>48</v>
      </c>
      <c r="H55" s="95">
        <v>0</v>
      </c>
      <c r="I55" s="95">
        <v>0</v>
      </c>
      <c r="J55" s="95">
        <v>0</v>
      </c>
      <c r="K55" s="95">
        <v>0</v>
      </c>
    </row>
    <row r="56" spans="1:11" ht="22.25" customHeight="1" x14ac:dyDescent="0.25">
      <c r="A56" s="265" t="s">
        <v>216</v>
      </c>
      <c r="B56" s="265"/>
      <c r="C56" s="265"/>
      <c r="D56" s="265"/>
      <c r="E56" s="265"/>
      <c r="F56" s="265"/>
      <c r="G56" s="7">
        <v>49</v>
      </c>
      <c r="H56" s="95">
        <v>0</v>
      </c>
      <c r="I56" s="95">
        <v>0</v>
      </c>
      <c r="J56" s="95">
        <v>0</v>
      </c>
      <c r="K56" s="95">
        <v>0</v>
      </c>
    </row>
    <row r="57" spans="1:11" ht="12.75" customHeight="1" x14ac:dyDescent="0.25">
      <c r="A57" s="265" t="s">
        <v>217</v>
      </c>
      <c r="B57" s="265"/>
      <c r="C57" s="265"/>
      <c r="D57" s="265"/>
      <c r="E57" s="265"/>
      <c r="F57" s="265"/>
      <c r="G57" s="7">
        <v>50</v>
      </c>
      <c r="H57" s="95">
        <v>0</v>
      </c>
      <c r="I57" s="95">
        <v>0</v>
      </c>
      <c r="J57" s="95">
        <v>0</v>
      </c>
      <c r="K57" s="95">
        <v>0</v>
      </c>
    </row>
    <row r="58" spans="1:11" ht="24.65" customHeight="1" x14ac:dyDescent="0.25">
      <c r="A58" s="265" t="s">
        <v>218</v>
      </c>
      <c r="B58" s="265"/>
      <c r="C58" s="265"/>
      <c r="D58" s="265"/>
      <c r="E58" s="265"/>
      <c r="F58" s="265"/>
      <c r="G58" s="7">
        <v>51</v>
      </c>
      <c r="H58" s="95">
        <v>0</v>
      </c>
      <c r="I58" s="95">
        <v>0</v>
      </c>
      <c r="J58" s="95">
        <v>0</v>
      </c>
      <c r="K58" s="95">
        <v>0</v>
      </c>
    </row>
    <row r="59" spans="1:11" ht="12.75" customHeight="1" x14ac:dyDescent="0.25">
      <c r="A59" s="265" t="s">
        <v>219</v>
      </c>
      <c r="B59" s="265"/>
      <c r="C59" s="265"/>
      <c r="D59" s="265"/>
      <c r="E59" s="265"/>
      <c r="F59" s="265"/>
      <c r="G59" s="7">
        <v>52</v>
      </c>
      <c r="H59" s="95">
        <v>0</v>
      </c>
      <c r="I59" s="95">
        <v>0</v>
      </c>
      <c r="J59" s="95">
        <v>0</v>
      </c>
      <c r="K59" s="95">
        <v>0</v>
      </c>
    </row>
    <row r="60" spans="1:11" ht="12.75" customHeight="1" x14ac:dyDescent="0.25">
      <c r="A60" s="263" t="s">
        <v>220</v>
      </c>
      <c r="B60" s="263"/>
      <c r="C60" s="263"/>
      <c r="D60" s="263"/>
      <c r="E60" s="263"/>
      <c r="F60" s="263"/>
      <c r="G60" s="8">
        <v>53</v>
      </c>
      <c r="H60" s="94">
        <f>H8+H37+H56+H57</f>
        <v>56050398.43</v>
      </c>
      <c r="I60" s="94">
        <f t="shared" ref="I60:K60" si="0">I8+I37+I56+I57</f>
        <v>56050398.43</v>
      </c>
      <c r="J60" s="94">
        <f t="shared" si="0"/>
        <v>62016713.399999999</v>
      </c>
      <c r="K60" s="94">
        <f t="shared" si="0"/>
        <v>62016713.399999999</v>
      </c>
    </row>
    <row r="61" spans="1:11" ht="12.75" customHeight="1" x14ac:dyDescent="0.25">
      <c r="A61" s="263" t="s">
        <v>221</v>
      </c>
      <c r="B61" s="263"/>
      <c r="C61" s="263"/>
      <c r="D61" s="263"/>
      <c r="E61" s="263"/>
      <c r="F61" s="263"/>
      <c r="G61" s="8">
        <v>54</v>
      </c>
      <c r="H61" s="94">
        <f>H14+H48+H58+H59</f>
        <v>48982013.07</v>
      </c>
      <c r="I61" s="94">
        <f t="shared" ref="I61:K61" si="1">I14+I48+I58+I59</f>
        <v>48982013.07</v>
      </c>
      <c r="J61" s="94">
        <f t="shared" si="1"/>
        <v>54488111.049999997</v>
      </c>
      <c r="K61" s="94">
        <f t="shared" si="1"/>
        <v>54488111.049999997</v>
      </c>
    </row>
    <row r="62" spans="1:11" ht="12.75" customHeight="1" x14ac:dyDescent="0.25">
      <c r="A62" s="263" t="s">
        <v>222</v>
      </c>
      <c r="B62" s="263"/>
      <c r="C62" s="263"/>
      <c r="D62" s="263"/>
      <c r="E62" s="263"/>
      <c r="F62" s="263"/>
      <c r="G62" s="8">
        <v>55</v>
      </c>
      <c r="H62" s="94">
        <f>H60-H61</f>
        <v>7068385.3599999994</v>
      </c>
      <c r="I62" s="94">
        <f t="shared" ref="I62:K62" si="2">I60-I61</f>
        <v>7068385.3599999994</v>
      </c>
      <c r="J62" s="94">
        <f t="shared" si="2"/>
        <v>7528602.3500000015</v>
      </c>
      <c r="K62" s="94">
        <f t="shared" si="2"/>
        <v>7528602.3500000015</v>
      </c>
    </row>
    <row r="63" spans="1:11" ht="12.75" customHeight="1" x14ac:dyDescent="0.25">
      <c r="A63" s="264" t="s">
        <v>223</v>
      </c>
      <c r="B63" s="264"/>
      <c r="C63" s="264"/>
      <c r="D63" s="264"/>
      <c r="E63" s="264"/>
      <c r="F63" s="264"/>
      <c r="G63" s="8">
        <v>56</v>
      </c>
      <c r="H63" s="94">
        <f>+IF((H60-H61)&gt;0,(H60-H61),0)</f>
        <v>7068385.3599999994</v>
      </c>
      <c r="I63" s="94">
        <f t="shared" ref="I63:K63" si="3">+IF((I60-I61)&gt;0,(I60-I61),0)</f>
        <v>7068385.3599999994</v>
      </c>
      <c r="J63" s="94">
        <f t="shared" si="3"/>
        <v>7528602.3500000015</v>
      </c>
      <c r="K63" s="94">
        <f t="shared" si="3"/>
        <v>7528602.3500000015</v>
      </c>
    </row>
    <row r="64" spans="1:11" ht="12.75" customHeight="1" x14ac:dyDescent="0.25">
      <c r="A64" s="264" t="s">
        <v>224</v>
      </c>
      <c r="B64" s="264"/>
      <c r="C64" s="264"/>
      <c r="D64" s="264"/>
      <c r="E64" s="264"/>
      <c r="F64" s="264"/>
      <c r="G64" s="8">
        <v>57</v>
      </c>
      <c r="H64" s="94">
        <f>+IF((H60-H61)&lt;0,(H60-H61),0)</f>
        <v>0</v>
      </c>
      <c r="I64" s="94">
        <f t="shared" ref="I64:K64" si="4">+IF((I60-I61)&lt;0,(I60-I61),0)</f>
        <v>0</v>
      </c>
      <c r="J64" s="94">
        <f t="shared" si="4"/>
        <v>0</v>
      </c>
      <c r="K64" s="94">
        <f t="shared" si="4"/>
        <v>0</v>
      </c>
    </row>
    <row r="65" spans="1:11" ht="12.75" customHeight="1" x14ac:dyDescent="0.25">
      <c r="A65" s="265" t="s">
        <v>225</v>
      </c>
      <c r="B65" s="265"/>
      <c r="C65" s="265"/>
      <c r="D65" s="265"/>
      <c r="E65" s="265"/>
      <c r="F65" s="265"/>
      <c r="G65" s="7">
        <v>58</v>
      </c>
      <c r="H65" s="95">
        <v>1263052.8999999999</v>
      </c>
      <c r="I65" s="95">
        <v>1263052.8999999999</v>
      </c>
      <c r="J65" s="95">
        <v>1368388.08</v>
      </c>
      <c r="K65" s="95">
        <v>1368388.08</v>
      </c>
    </row>
    <row r="66" spans="1:11" ht="12.75" customHeight="1" x14ac:dyDescent="0.25">
      <c r="A66" s="263" t="s">
        <v>226</v>
      </c>
      <c r="B66" s="263"/>
      <c r="C66" s="263"/>
      <c r="D66" s="263"/>
      <c r="E66" s="263"/>
      <c r="F66" s="263"/>
      <c r="G66" s="8">
        <v>59</v>
      </c>
      <c r="H66" s="94">
        <f>H62-H65</f>
        <v>5805332.459999999</v>
      </c>
      <c r="I66" s="94">
        <f t="shared" ref="I66:K66" si="5">I62-I65</f>
        <v>5805332.459999999</v>
      </c>
      <c r="J66" s="94">
        <f t="shared" si="5"/>
        <v>6160214.2700000014</v>
      </c>
      <c r="K66" s="94">
        <f t="shared" si="5"/>
        <v>6160214.2700000014</v>
      </c>
    </row>
    <row r="67" spans="1:11" ht="12.75" customHeight="1" x14ac:dyDescent="0.25">
      <c r="A67" s="264" t="s">
        <v>227</v>
      </c>
      <c r="B67" s="264"/>
      <c r="C67" s="264"/>
      <c r="D67" s="264"/>
      <c r="E67" s="264"/>
      <c r="F67" s="264"/>
      <c r="G67" s="8">
        <v>60</v>
      </c>
      <c r="H67" s="94">
        <f>+IF((H62-H65)&gt;0,(H62-H65),0)</f>
        <v>5805332.459999999</v>
      </c>
      <c r="I67" s="94">
        <f t="shared" ref="I67:K67" si="6">+IF((I62-I65)&gt;0,(I62-I65),0)</f>
        <v>5805332.459999999</v>
      </c>
      <c r="J67" s="94">
        <f t="shared" si="6"/>
        <v>6160214.2700000014</v>
      </c>
      <c r="K67" s="94">
        <f t="shared" si="6"/>
        <v>6160214.2700000014</v>
      </c>
    </row>
    <row r="68" spans="1:11" ht="12.75" customHeight="1" x14ac:dyDescent="0.25">
      <c r="A68" s="264" t="s">
        <v>228</v>
      </c>
      <c r="B68" s="264"/>
      <c r="C68" s="264"/>
      <c r="D68" s="264"/>
      <c r="E68" s="264"/>
      <c r="F68" s="264"/>
      <c r="G68" s="8">
        <v>61</v>
      </c>
      <c r="H68" s="94">
        <f>+IF((H62-H65)&lt;0,(H62-H65),0)</f>
        <v>0</v>
      </c>
      <c r="I68" s="94">
        <f t="shared" ref="I68:K68" si="7">+IF((I62-I65)&lt;0,(I62-I65),0)</f>
        <v>0</v>
      </c>
      <c r="J68" s="94">
        <f t="shared" si="7"/>
        <v>0</v>
      </c>
      <c r="K68" s="94">
        <f t="shared" si="7"/>
        <v>0</v>
      </c>
    </row>
    <row r="69" spans="1:11" x14ac:dyDescent="0.25">
      <c r="A69" s="257" t="s">
        <v>229</v>
      </c>
      <c r="B69" s="257"/>
      <c r="C69" s="257"/>
      <c r="D69" s="257"/>
      <c r="E69" s="257"/>
      <c r="F69" s="257"/>
      <c r="G69" s="258"/>
      <c r="H69" s="258"/>
      <c r="I69" s="258"/>
      <c r="J69" s="259"/>
      <c r="K69" s="259"/>
    </row>
    <row r="70" spans="1:11" ht="22.25" customHeight="1" x14ac:dyDescent="0.25">
      <c r="A70" s="263" t="s">
        <v>230</v>
      </c>
      <c r="B70" s="263"/>
      <c r="C70" s="263"/>
      <c r="D70" s="263"/>
      <c r="E70" s="263"/>
      <c r="F70" s="263"/>
      <c r="G70" s="8">
        <v>62</v>
      </c>
      <c r="H70" s="94">
        <f>H71-H72</f>
        <v>0</v>
      </c>
      <c r="I70" s="94">
        <f>I71-I72</f>
        <v>0</v>
      </c>
      <c r="J70" s="94">
        <f>J71-J72</f>
        <v>0</v>
      </c>
      <c r="K70" s="94">
        <f>K71-K72</f>
        <v>0</v>
      </c>
    </row>
    <row r="71" spans="1:11" ht="12.75" customHeight="1" x14ac:dyDescent="0.25">
      <c r="A71" s="256" t="s">
        <v>231</v>
      </c>
      <c r="B71" s="256"/>
      <c r="C71" s="256"/>
      <c r="D71" s="256"/>
      <c r="E71" s="256"/>
      <c r="F71" s="256"/>
      <c r="G71" s="7">
        <v>63</v>
      </c>
      <c r="H71" s="95">
        <v>0</v>
      </c>
      <c r="I71" s="95">
        <v>0</v>
      </c>
      <c r="J71" s="95">
        <v>0</v>
      </c>
      <c r="K71" s="95">
        <v>0</v>
      </c>
    </row>
    <row r="72" spans="1:11" ht="12.75" customHeight="1" x14ac:dyDescent="0.25">
      <c r="A72" s="256" t="s">
        <v>232</v>
      </c>
      <c r="B72" s="256"/>
      <c r="C72" s="256"/>
      <c r="D72" s="256"/>
      <c r="E72" s="256"/>
      <c r="F72" s="256"/>
      <c r="G72" s="7">
        <v>64</v>
      </c>
      <c r="H72" s="95">
        <v>0</v>
      </c>
      <c r="I72" s="95">
        <v>0</v>
      </c>
      <c r="J72" s="95">
        <v>0</v>
      </c>
      <c r="K72" s="95">
        <v>0</v>
      </c>
    </row>
    <row r="73" spans="1:11" ht="12.75" customHeight="1" x14ac:dyDescent="0.25">
      <c r="A73" s="265" t="s">
        <v>233</v>
      </c>
      <c r="B73" s="265"/>
      <c r="C73" s="265"/>
      <c r="D73" s="265"/>
      <c r="E73" s="265"/>
      <c r="F73" s="265"/>
      <c r="G73" s="7">
        <v>65</v>
      </c>
      <c r="H73" s="95">
        <v>0</v>
      </c>
      <c r="I73" s="95">
        <v>0</v>
      </c>
      <c r="J73" s="95">
        <v>0</v>
      </c>
      <c r="K73" s="95">
        <v>0</v>
      </c>
    </row>
    <row r="74" spans="1:11" ht="12.75" customHeight="1" x14ac:dyDescent="0.25">
      <c r="A74" s="264" t="s">
        <v>234</v>
      </c>
      <c r="B74" s="264"/>
      <c r="C74" s="264"/>
      <c r="D74" s="264"/>
      <c r="E74" s="264"/>
      <c r="F74" s="264"/>
      <c r="G74" s="8">
        <v>66</v>
      </c>
      <c r="H74" s="96">
        <v>0</v>
      </c>
      <c r="I74" s="96">
        <v>0</v>
      </c>
      <c r="J74" s="96">
        <v>0</v>
      </c>
      <c r="K74" s="96">
        <v>0</v>
      </c>
    </row>
    <row r="75" spans="1:11" ht="12.75" customHeight="1" x14ac:dyDescent="0.25">
      <c r="A75" s="264" t="s">
        <v>235</v>
      </c>
      <c r="B75" s="264"/>
      <c r="C75" s="264"/>
      <c r="D75" s="264"/>
      <c r="E75" s="264"/>
      <c r="F75" s="264"/>
      <c r="G75" s="8">
        <v>67</v>
      </c>
      <c r="H75" s="96">
        <v>0</v>
      </c>
      <c r="I75" s="96">
        <v>0</v>
      </c>
      <c r="J75" s="96">
        <v>0</v>
      </c>
      <c r="K75" s="96">
        <v>0</v>
      </c>
    </row>
    <row r="76" spans="1:11" x14ac:dyDescent="0.25">
      <c r="A76" s="257" t="s">
        <v>236</v>
      </c>
      <c r="B76" s="257"/>
      <c r="C76" s="257"/>
      <c r="D76" s="257"/>
      <c r="E76" s="257"/>
      <c r="F76" s="257"/>
      <c r="G76" s="258"/>
      <c r="H76" s="258"/>
      <c r="I76" s="258"/>
      <c r="J76" s="259"/>
      <c r="K76" s="259"/>
    </row>
    <row r="77" spans="1:11" ht="12.75" customHeight="1" x14ac:dyDescent="0.25">
      <c r="A77" s="263" t="s">
        <v>237</v>
      </c>
      <c r="B77" s="263"/>
      <c r="C77" s="263"/>
      <c r="D77" s="263"/>
      <c r="E77" s="263"/>
      <c r="F77" s="263"/>
      <c r="G77" s="8">
        <v>68</v>
      </c>
      <c r="H77" s="96">
        <v>0</v>
      </c>
      <c r="I77" s="96">
        <v>0</v>
      </c>
      <c r="J77" s="96">
        <v>0</v>
      </c>
      <c r="K77" s="96">
        <v>0</v>
      </c>
    </row>
    <row r="78" spans="1:11" ht="12.75" customHeight="1" x14ac:dyDescent="0.25">
      <c r="A78" s="262" t="s">
        <v>238</v>
      </c>
      <c r="B78" s="262"/>
      <c r="C78" s="262"/>
      <c r="D78" s="262"/>
      <c r="E78" s="262"/>
      <c r="F78" s="262"/>
      <c r="G78" s="20">
        <v>69</v>
      </c>
      <c r="H78" s="95">
        <v>0</v>
      </c>
      <c r="I78" s="95">
        <v>0</v>
      </c>
      <c r="J78" s="95">
        <v>0</v>
      </c>
      <c r="K78" s="95">
        <v>0</v>
      </c>
    </row>
    <row r="79" spans="1:11" ht="12.75" customHeight="1" x14ac:dyDescent="0.25">
      <c r="A79" s="262" t="s">
        <v>239</v>
      </c>
      <c r="B79" s="262"/>
      <c r="C79" s="262"/>
      <c r="D79" s="262"/>
      <c r="E79" s="262"/>
      <c r="F79" s="262"/>
      <c r="G79" s="20">
        <v>70</v>
      </c>
      <c r="H79" s="95">
        <v>0</v>
      </c>
      <c r="I79" s="95">
        <v>0</v>
      </c>
      <c r="J79" s="95">
        <v>0</v>
      </c>
      <c r="K79" s="95">
        <v>0</v>
      </c>
    </row>
    <row r="80" spans="1:11" ht="12.75" customHeight="1" x14ac:dyDescent="0.25">
      <c r="A80" s="263" t="s">
        <v>240</v>
      </c>
      <c r="B80" s="263"/>
      <c r="C80" s="263"/>
      <c r="D80" s="263"/>
      <c r="E80" s="263"/>
      <c r="F80" s="263"/>
      <c r="G80" s="8">
        <v>71</v>
      </c>
      <c r="H80" s="96">
        <v>0</v>
      </c>
      <c r="I80" s="96">
        <v>0</v>
      </c>
      <c r="J80" s="96">
        <v>0</v>
      </c>
      <c r="K80" s="96">
        <v>0</v>
      </c>
    </row>
    <row r="81" spans="1:11" ht="12.75" customHeight="1" x14ac:dyDescent="0.25">
      <c r="A81" s="263" t="s">
        <v>241</v>
      </c>
      <c r="B81" s="263"/>
      <c r="C81" s="263"/>
      <c r="D81" s="263"/>
      <c r="E81" s="263"/>
      <c r="F81" s="263"/>
      <c r="G81" s="8">
        <v>72</v>
      </c>
      <c r="H81" s="96">
        <v>0</v>
      </c>
      <c r="I81" s="96">
        <v>0</v>
      </c>
      <c r="J81" s="96">
        <v>0</v>
      </c>
      <c r="K81" s="96">
        <v>0</v>
      </c>
    </row>
    <row r="82" spans="1:11" ht="12.75" customHeight="1" x14ac:dyDescent="0.25">
      <c r="A82" s="264" t="s">
        <v>242</v>
      </c>
      <c r="B82" s="264"/>
      <c r="C82" s="264"/>
      <c r="D82" s="264"/>
      <c r="E82" s="264"/>
      <c r="F82" s="264"/>
      <c r="G82" s="8">
        <v>73</v>
      </c>
      <c r="H82" s="96">
        <v>0</v>
      </c>
      <c r="I82" s="96">
        <v>0</v>
      </c>
      <c r="J82" s="96">
        <v>0</v>
      </c>
      <c r="K82" s="96">
        <v>0</v>
      </c>
    </row>
    <row r="83" spans="1:11" ht="12.75" customHeight="1" x14ac:dyDescent="0.25">
      <c r="A83" s="264" t="s">
        <v>243</v>
      </c>
      <c r="B83" s="264"/>
      <c r="C83" s="264"/>
      <c r="D83" s="264"/>
      <c r="E83" s="264"/>
      <c r="F83" s="264"/>
      <c r="G83" s="8">
        <v>74</v>
      </c>
      <c r="H83" s="96">
        <v>0</v>
      </c>
      <c r="I83" s="96">
        <v>0</v>
      </c>
      <c r="J83" s="96">
        <v>0</v>
      </c>
      <c r="K83" s="96">
        <v>0</v>
      </c>
    </row>
    <row r="84" spans="1:11" x14ac:dyDescent="0.25">
      <c r="A84" s="257" t="s">
        <v>244</v>
      </c>
      <c r="B84" s="257"/>
      <c r="C84" s="257"/>
      <c r="D84" s="257"/>
      <c r="E84" s="257"/>
      <c r="F84" s="257"/>
      <c r="G84" s="258"/>
      <c r="H84" s="258"/>
      <c r="I84" s="258"/>
      <c r="J84" s="259"/>
      <c r="K84" s="259"/>
    </row>
    <row r="85" spans="1:11" ht="12.75" customHeight="1" x14ac:dyDescent="0.25">
      <c r="A85" s="252" t="s">
        <v>245</v>
      </c>
      <c r="B85" s="252"/>
      <c r="C85" s="252"/>
      <c r="D85" s="252"/>
      <c r="E85" s="252"/>
      <c r="F85" s="252"/>
      <c r="G85" s="8">
        <v>75</v>
      </c>
      <c r="H85" s="97">
        <f>H86+H87</f>
        <v>0</v>
      </c>
      <c r="I85" s="97">
        <f>I86+I87</f>
        <v>0</v>
      </c>
      <c r="J85" s="97">
        <f>J86+J87</f>
        <v>0</v>
      </c>
      <c r="K85" s="97">
        <f>K86+K87</f>
        <v>0</v>
      </c>
    </row>
    <row r="86" spans="1:11" ht="12.75" customHeight="1" x14ac:dyDescent="0.25">
      <c r="A86" s="253" t="s">
        <v>246</v>
      </c>
      <c r="B86" s="253"/>
      <c r="C86" s="253"/>
      <c r="D86" s="253"/>
      <c r="E86" s="253"/>
      <c r="F86" s="253"/>
      <c r="G86" s="7">
        <v>76</v>
      </c>
      <c r="H86" s="98">
        <v>0</v>
      </c>
      <c r="I86" s="98">
        <v>0</v>
      </c>
      <c r="J86" s="98">
        <v>0</v>
      </c>
      <c r="K86" s="98">
        <v>0</v>
      </c>
    </row>
    <row r="87" spans="1:11" ht="12.75" customHeight="1" x14ac:dyDescent="0.25">
      <c r="A87" s="253" t="s">
        <v>247</v>
      </c>
      <c r="B87" s="253"/>
      <c r="C87" s="253"/>
      <c r="D87" s="253"/>
      <c r="E87" s="253"/>
      <c r="F87" s="253"/>
      <c r="G87" s="7">
        <v>77</v>
      </c>
      <c r="H87" s="98">
        <v>0</v>
      </c>
      <c r="I87" s="98">
        <v>0</v>
      </c>
      <c r="J87" s="98">
        <v>0</v>
      </c>
      <c r="K87" s="98">
        <v>0</v>
      </c>
    </row>
    <row r="88" spans="1:11" x14ac:dyDescent="0.25">
      <c r="A88" s="260" t="s">
        <v>248</v>
      </c>
      <c r="B88" s="260"/>
      <c r="C88" s="260"/>
      <c r="D88" s="260"/>
      <c r="E88" s="260"/>
      <c r="F88" s="260"/>
      <c r="G88" s="261"/>
      <c r="H88" s="261"/>
      <c r="I88" s="261"/>
      <c r="J88" s="259"/>
      <c r="K88" s="259"/>
    </row>
    <row r="89" spans="1:11" ht="12.75" customHeight="1" x14ac:dyDescent="0.25">
      <c r="A89" s="233" t="s">
        <v>249</v>
      </c>
      <c r="B89" s="233"/>
      <c r="C89" s="233"/>
      <c r="D89" s="233"/>
      <c r="E89" s="233"/>
      <c r="F89" s="233"/>
      <c r="G89" s="7">
        <v>78</v>
      </c>
      <c r="H89" s="98">
        <v>5805332.46</v>
      </c>
      <c r="I89" s="98">
        <v>5805332.46</v>
      </c>
      <c r="J89" s="98">
        <v>6160214.2699999996</v>
      </c>
      <c r="K89" s="98">
        <v>6160214.2699999996</v>
      </c>
    </row>
    <row r="90" spans="1:11" ht="24" customHeight="1" x14ac:dyDescent="0.25">
      <c r="A90" s="234" t="s">
        <v>250</v>
      </c>
      <c r="B90" s="234"/>
      <c r="C90" s="234"/>
      <c r="D90" s="234"/>
      <c r="E90" s="234"/>
      <c r="F90" s="234"/>
      <c r="G90" s="8">
        <v>79</v>
      </c>
      <c r="H90" s="99">
        <f>H91+H98</f>
        <v>0</v>
      </c>
      <c r="I90" s="99">
        <f>I91+I98</f>
        <v>0</v>
      </c>
      <c r="J90" s="99">
        <f t="shared" ref="J90:K90" si="8">J91+J98</f>
        <v>0</v>
      </c>
      <c r="K90" s="99">
        <f t="shared" si="8"/>
        <v>0</v>
      </c>
    </row>
    <row r="91" spans="1:11" ht="24" customHeight="1" x14ac:dyDescent="0.25">
      <c r="A91" s="254" t="s">
        <v>251</v>
      </c>
      <c r="B91" s="254"/>
      <c r="C91" s="254"/>
      <c r="D91" s="254"/>
      <c r="E91" s="254"/>
      <c r="F91" s="254"/>
      <c r="G91" s="8">
        <v>80</v>
      </c>
      <c r="H91" s="99">
        <f>SUM(H92:H96)</f>
        <v>0</v>
      </c>
      <c r="I91" s="99">
        <f>SUM(I92:I96)</f>
        <v>0</v>
      </c>
      <c r="J91" s="99">
        <f t="shared" ref="J91:K91" si="9">SUM(J92:J96)</f>
        <v>0</v>
      </c>
      <c r="K91" s="99">
        <f t="shared" si="9"/>
        <v>0</v>
      </c>
    </row>
    <row r="92" spans="1:11" ht="25.5" customHeight="1" x14ac:dyDescent="0.25">
      <c r="A92" s="256" t="s">
        <v>252</v>
      </c>
      <c r="B92" s="256"/>
      <c r="C92" s="256"/>
      <c r="D92" s="256"/>
      <c r="E92" s="256"/>
      <c r="F92" s="256"/>
      <c r="G92" s="8">
        <v>81</v>
      </c>
      <c r="H92" s="98">
        <v>0</v>
      </c>
      <c r="I92" s="98">
        <v>0</v>
      </c>
      <c r="J92" s="98">
        <v>0</v>
      </c>
      <c r="K92" s="98">
        <v>0</v>
      </c>
    </row>
    <row r="93" spans="1:11" ht="38.25" customHeight="1" x14ac:dyDescent="0.25">
      <c r="A93" s="256" t="s">
        <v>253</v>
      </c>
      <c r="B93" s="256"/>
      <c r="C93" s="256"/>
      <c r="D93" s="256"/>
      <c r="E93" s="256"/>
      <c r="F93" s="256"/>
      <c r="G93" s="8">
        <v>82</v>
      </c>
      <c r="H93" s="98">
        <v>0</v>
      </c>
      <c r="I93" s="98">
        <v>0</v>
      </c>
      <c r="J93" s="98">
        <v>0</v>
      </c>
      <c r="K93" s="98">
        <v>0</v>
      </c>
    </row>
    <row r="94" spans="1:11" ht="38.25" customHeight="1" x14ac:dyDescent="0.25">
      <c r="A94" s="256" t="s">
        <v>254</v>
      </c>
      <c r="B94" s="256"/>
      <c r="C94" s="256"/>
      <c r="D94" s="256"/>
      <c r="E94" s="256"/>
      <c r="F94" s="256"/>
      <c r="G94" s="8">
        <v>83</v>
      </c>
      <c r="H94" s="98">
        <v>0</v>
      </c>
      <c r="I94" s="98">
        <v>0</v>
      </c>
      <c r="J94" s="98">
        <v>0</v>
      </c>
      <c r="K94" s="98">
        <v>0</v>
      </c>
    </row>
    <row r="95" spans="1:11" x14ac:dyDescent="0.25">
      <c r="A95" s="256" t="s">
        <v>255</v>
      </c>
      <c r="B95" s="256"/>
      <c r="C95" s="256"/>
      <c r="D95" s="256"/>
      <c r="E95" s="256"/>
      <c r="F95" s="256"/>
      <c r="G95" s="8">
        <v>84</v>
      </c>
      <c r="H95" s="98">
        <v>0</v>
      </c>
      <c r="I95" s="98">
        <v>0</v>
      </c>
      <c r="J95" s="98">
        <v>0</v>
      </c>
      <c r="K95" s="98">
        <v>0</v>
      </c>
    </row>
    <row r="96" spans="1:11" x14ac:dyDescent="0.25">
      <c r="A96" s="256" t="s">
        <v>256</v>
      </c>
      <c r="B96" s="256"/>
      <c r="C96" s="256"/>
      <c r="D96" s="256"/>
      <c r="E96" s="256"/>
      <c r="F96" s="256"/>
      <c r="G96" s="8">
        <v>85</v>
      </c>
      <c r="H96" s="98">
        <v>0</v>
      </c>
      <c r="I96" s="98">
        <v>0</v>
      </c>
      <c r="J96" s="98">
        <v>0</v>
      </c>
      <c r="K96" s="98">
        <v>0</v>
      </c>
    </row>
    <row r="97" spans="1:11" ht="26.25" customHeight="1" x14ac:dyDescent="0.25">
      <c r="A97" s="256" t="s">
        <v>257</v>
      </c>
      <c r="B97" s="256"/>
      <c r="C97" s="256"/>
      <c r="D97" s="256"/>
      <c r="E97" s="256"/>
      <c r="F97" s="256"/>
      <c r="G97" s="8">
        <v>86</v>
      </c>
      <c r="H97" s="98">
        <v>0</v>
      </c>
      <c r="I97" s="98">
        <v>0</v>
      </c>
      <c r="J97" s="98">
        <v>0</v>
      </c>
      <c r="K97" s="98">
        <v>0</v>
      </c>
    </row>
    <row r="98" spans="1:11" ht="25.5" customHeight="1" x14ac:dyDescent="0.25">
      <c r="A98" s="254" t="s">
        <v>258</v>
      </c>
      <c r="B98" s="254"/>
      <c r="C98" s="254"/>
      <c r="D98" s="254"/>
      <c r="E98" s="254"/>
      <c r="F98" s="254"/>
      <c r="G98" s="8">
        <v>87</v>
      </c>
      <c r="H98" s="99">
        <f>SUM(H99:H107)</f>
        <v>0</v>
      </c>
      <c r="I98" s="99">
        <f>SUM(I99:I107)</f>
        <v>0</v>
      </c>
      <c r="J98" s="99">
        <f t="shared" ref="J98:K98" si="10">SUM(J99:J107)</f>
        <v>0</v>
      </c>
      <c r="K98" s="99">
        <f t="shared" si="10"/>
        <v>0</v>
      </c>
    </row>
    <row r="99" spans="1:11" x14ac:dyDescent="0.25">
      <c r="A99" s="255" t="s">
        <v>259</v>
      </c>
      <c r="B99" s="255"/>
      <c r="C99" s="255"/>
      <c r="D99" s="255"/>
      <c r="E99" s="255"/>
      <c r="F99" s="255"/>
      <c r="G99" s="7">
        <v>88</v>
      </c>
      <c r="H99" s="98">
        <v>0</v>
      </c>
      <c r="I99" s="98">
        <v>0</v>
      </c>
      <c r="J99" s="98">
        <v>0</v>
      </c>
      <c r="K99" s="98">
        <v>0</v>
      </c>
    </row>
    <row r="100" spans="1:11" ht="36" customHeight="1" x14ac:dyDescent="0.25">
      <c r="A100" s="256" t="s">
        <v>439</v>
      </c>
      <c r="B100" s="256"/>
      <c r="C100" s="256"/>
      <c r="D100" s="256"/>
      <c r="E100" s="256"/>
      <c r="F100" s="256"/>
      <c r="G100" s="7">
        <v>89</v>
      </c>
      <c r="H100" s="98">
        <v>0</v>
      </c>
      <c r="I100" s="98">
        <v>0</v>
      </c>
      <c r="J100" s="98">
        <v>0</v>
      </c>
      <c r="K100" s="98">
        <v>0</v>
      </c>
    </row>
    <row r="101" spans="1:11" ht="36" customHeight="1" x14ac:dyDescent="0.25">
      <c r="A101" s="256" t="s">
        <v>441</v>
      </c>
      <c r="B101" s="256"/>
      <c r="C101" s="256"/>
      <c r="D101" s="256"/>
      <c r="E101" s="256"/>
      <c r="F101" s="256"/>
      <c r="G101" s="7">
        <v>90</v>
      </c>
      <c r="H101" s="98">
        <v>0</v>
      </c>
      <c r="I101" s="98">
        <v>0</v>
      </c>
      <c r="J101" s="98">
        <v>0</v>
      </c>
      <c r="K101" s="98">
        <v>0</v>
      </c>
    </row>
    <row r="102" spans="1:11" ht="22.25" customHeight="1" x14ac:dyDescent="0.25">
      <c r="A102" s="255" t="s">
        <v>260</v>
      </c>
      <c r="B102" s="255"/>
      <c r="C102" s="255"/>
      <c r="D102" s="255"/>
      <c r="E102" s="255"/>
      <c r="F102" s="255"/>
      <c r="G102" s="7">
        <v>91</v>
      </c>
      <c r="H102" s="98">
        <v>0</v>
      </c>
      <c r="I102" s="98">
        <v>0</v>
      </c>
      <c r="J102" s="98">
        <v>0</v>
      </c>
      <c r="K102" s="98">
        <v>0</v>
      </c>
    </row>
    <row r="103" spans="1:11" ht="22.25" customHeight="1" x14ac:dyDescent="0.25">
      <c r="A103" s="255" t="s">
        <v>261</v>
      </c>
      <c r="B103" s="255"/>
      <c r="C103" s="255"/>
      <c r="D103" s="255"/>
      <c r="E103" s="255"/>
      <c r="F103" s="255"/>
      <c r="G103" s="7">
        <v>92</v>
      </c>
      <c r="H103" s="98">
        <v>0</v>
      </c>
      <c r="I103" s="98">
        <v>0</v>
      </c>
      <c r="J103" s="98">
        <v>0</v>
      </c>
      <c r="K103" s="98">
        <v>0</v>
      </c>
    </row>
    <row r="104" spans="1:11" ht="22.25" customHeight="1" x14ac:dyDescent="0.25">
      <c r="A104" s="255" t="s">
        <v>262</v>
      </c>
      <c r="B104" s="255"/>
      <c r="C104" s="255"/>
      <c r="D104" s="255"/>
      <c r="E104" s="255"/>
      <c r="F104" s="255"/>
      <c r="G104" s="7">
        <v>93</v>
      </c>
      <c r="H104" s="98">
        <v>0</v>
      </c>
      <c r="I104" s="98">
        <v>0</v>
      </c>
      <c r="J104" s="98">
        <v>0</v>
      </c>
      <c r="K104" s="98">
        <v>0</v>
      </c>
    </row>
    <row r="105" spans="1:11" ht="12.75" customHeight="1" x14ac:dyDescent="0.25">
      <c r="A105" s="256" t="s">
        <v>442</v>
      </c>
      <c r="B105" s="256"/>
      <c r="C105" s="256"/>
      <c r="D105" s="256"/>
      <c r="E105" s="256"/>
      <c r="F105" s="256"/>
      <c r="G105" s="7">
        <v>94</v>
      </c>
      <c r="H105" s="98">
        <v>0</v>
      </c>
      <c r="I105" s="98">
        <v>0</v>
      </c>
      <c r="J105" s="98">
        <v>0</v>
      </c>
      <c r="K105" s="98">
        <v>0</v>
      </c>
    </row>
    <row r="106" spans="1:11" ht="26.25" customHeight="1" x14ac:dyDescent="0.25">
      <c r="A106" s="256" t="s">
        <v>443</v>
      </c>
      <c r="B106" s="256"/>
      <c r="C106" s="256"/>
      <c r="D106" s="256"/>
      <c r="E106" s="256"/>
      <c r="F106" s="256"/>
      <c r="G106" s="7">
        <v>95</v>
      </c>
      <c r="H106" s="98">
        <v>0</v>
      </c>
      <c r="I106" s="98">
        <v>0</v>
      </c>
      <c r="J106" s="98">
        <v>0</v>
      </c>
      <c r="K106" s="98">
        <v>0</v>
      </c>
    </row>
    <row r="107" spans="1:11" x14ac:dyDescent="0.25">
      <c r="A107" s="256" t="s">
        <v>444</v>
      </c>
      <c r="B107" s="256"/>
      <c r="C107" s="256"/>
      <c r="D107" s="256"/>
      <c r="E107" s="256"/>
      <c r="F107" s="256"/>
      <c r="G107" s="7">
        <v>96</v>
      </c>
      <c r="H107" s="98">
        <v>0</v>
      </c>
      <c r="I107" s="98">
        <v>0</v>
      </c>
      <c r="J107" s="98">
        <v>0</v>
      </c>
      <c r="K107" s="98">
        <v>0</v>
      </c>
    </row>
    <row r="108" spans="1:11" ht="24.75" customHeight="1" x14ac:dyDescent="0.25">
      <c r="A108" s="256" t="s">
        <v>445</v>
      </c>
      <c r="B108" s="256"/>
      <c r="C108" s="256"/>
      <c r="D108" s="256"/>
      <c r="E108" s="256"/>
      <c r="F108" s="256"/>
      <c r="G108" s="7">
        <v>97</v>
      </c>
      <c r="H108" s="98">
        <v>0</v>
      </c>
      <c r="I108" s="98">
        <v>0</v>
      </c>
      <c r="J108" s="98">
        <v>0</v>
      </c>
      <c r="K108" s="98">
        <v>0</v>
      </c>
    </row>
    <row r="109" spans="1:11" ht="23" customHeight="1" x14ac:dyDescent="0.25">
      <c r="A109" s="234" t="s">
        <v>446</v>
      </c>
      <c r="B109" s="234"/>
      <c r="C109" s="234"/>
      <c r="D109" s="234"/>
      <c r="E109" s="234"/>
      <c r="F109" s="234"/>
      <c r="G109" s="8">
        <v>98</v>
      </c>
      <c r="H109" s="99">
        <f>H91+H98-H108-H97</f>
        <v>0</v>
      </c>
      <c r="I109" s="99">
        <f>I91+I98-I108-I97</f>
        <v>0</v>
      </c>
      <c r="J109" s="99">
        <f t="shared" ref="J109:K109" si="11">J91+J98-J108-J97</f>
        <v>0</v>
      </c>
      <c r="K109" s="99">
        <f t="shared" si="11"/>
        <v>0</v>
      </c>
    </row>
    <row r="110" spans="1:11" ht="12.75" customHeight="1" x14ac:dyDescent="0.25">
      <c r="A110" s="234" t="s">
        <v>447</v>
      </c>
      <c r="B110" s="234"/>
      <c r="C110" s="234"/>
      <c r="D110" s="234"/>
      <c r="E110" s="234"/>
      <c r="F110" s="234"/>
      <c r="G110" s="8">
        <v>99</v>
      </c>
      <c r="H110" s="97">
        <f>H89+H109</f>
        <v>5805332.46</v>
      </c>
      <c r="I110" s="97">
        <f>I89+I109</f>
        <v>5805332.46</v>
      </c>
      <c r="J110" s="97">
        <f t="shared" ref="J110:K110" si="12">J89+J109</f>
        <v>6160214.2699999996</v>
      </c>
      <c r="K110" s="97">
        <f t="shared" si="12"/>
        <v>6160214.2699999996</v>
      </c>
    </row>
    <row r="111" spans="1:11" x14ac:dyDescent="0.25">
      <c r="A111" s="257" t="s">
        <v>263</v>
      </c>
      <c r="B111" s="257"/>
      <c r="C111" s="257"/>
      <c r="D111" s="257"/>
      <c r="E111" s="257"/>
      <c r="F111" s="257"/>
      <c r="G111" s="258"/>
      <c r="H111" s="258"/>
      <c r="I111" s="258"/>
      <c r="J111" s="259"/>
      <c r="K111" s="259"/>
    </row>
    <row r="112" spans="1:11" ht="12.75" customHeight="1" x14ac:dyDescent="0.25">
      <c r="A112" s="252" t="s">
        <v>440</v>
      </c>
      <c r="B112" s="252"/>
      <c r="C112" s="252"/>
      <c r="D112" s="252"/>
      <c r="E112" s="252"/>
      <c r="F112" s="252"/>
      <c r="G112" s="8">
        <v>100</v>
      </c>
      <c r="H112" s="97">
        <f>H113+H114</f>
        <v>5805332.46</v>
      </c>
      <c r="I112" s="97">
        <f>I113+I114</f>
        <v>5805332.46</v>
      </c>
      <c r="J112" s="97">
        <f>J113+J114</f>
        <v>6160214.2699999996</v>
      </c>
      <c r="K112" s="97">
        <f>K113+K114</f>
        <v>6160214.2699999996</v>
      </c>
    </row>
    <row r="113" spans="1:11" ht="12.75" customHeight="1" x14ac:dyDescent="0.25">
      <c r="A113" s="253" t="s">
        <v>264</v>
      </c>
      <c r="B113" s="253"/>
      <c r="C113" s="253"/>
      <c r="D113" s="253"/>
      <c r="E113" s="253"/>
      <c r="F113" s="253"/>
      <c r="G113" s="7">
        <v>101</v>
      </c>
      <c r="H113" s="98">
        <v>5805332.46</v>
      </c>
      <c r="I113" s="98">
        <v>5805332.46</v>
      </c>
      <c r="J113" s="98">
        <v>6160214.2699999996</v>
      </c>
      <c r="K113" s="98">
        <v>6160214.2699999996</v>
      </c>
    </row>
    <row r="114" spans="1:11" ht="12.75" customHeight="1" x14ac:dyDescent="0.25">
      <c r="A114" s="253" t="s">
        <v>265</v>
      </c>
      <c r="B114" s="253"/>
      <c r="C114" s="253"/>
      <c r="D114" s="253"/>
      <c r="E114" s="253"/>
      <c r="F114" s="253"/>
      <c r="G114" s="7">
        <v>102</v>
      </c>
      <c r="H114" s="98">
        <v>0</v>
      </c>
      <c r="I114" s="98">
        <v>0</v>
      </c>
      <c r="J114" s="98">
        <v>0</v>
      </c>
      <c r="K114" s="98">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39"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0" zoomScaleNormal="100" zoomScaleSheetLayoutView="90" workbookViewId="0">
      <selection activeCell="A3" sqref="A3:I3"/>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88" t="s">
        <v>266</v>
      </c>
      <c r="B1" s="289"/>
      <c r="C1" s="289"/>
      <c r="D1" s="289"/>
      <c r="E1" s="289"/>
      <c r="F1" s="289"/>
      <c r="G1" s="289"/>
      <c r="H1" s="289"/>
      <c r="I1" s="289"/>
    </row>
    <row r="2" spans="1:9" x14ac:dyDescent="0.25">
      <c r="A2" s="290" t="s">
        <v>474</v>
      </c>
      <c r="B2" s="242"/>
      <c r="C2" s="242"/>
      <c r="D2" s="242"/>
      <c r="E2" s="242"/>
      <c r="F2" s="242"/>
      <c r="G2" s="242"/>
      <c r="H2" s="242"/>
      <c r="I2" s="242"/>
    </row>
    <row r="3" spans="1:9" x14ac:dyDescent="0.25">
      <c r="A3" s="292" t="s">
        <v>162</v>
      </c>
      <c r="B3" s="293"/>
      <c r="C3" s="293"/>
      <c r="D3" s="293"/>
      <c r="E3" s="293"/>
      <c r="F3" s="293"/>
      <c r="G3" s="293"/>
      <c r="H3" s="293"/>
      <c r="I3" s="293"/>
    </row>
    <row r="4" spans="1:9" x14ac:dyDescent="0.25">
      <c r="A4" s="291" t="s">
        <v>472</v>
      </c>
      <c r="B4" s="245"/>
      <c r="C4" s="245"/>
      <c r="D4" s="245"/>
      <c r="E4" s="245"/>
      <c r="F4" s="245"/>
      <c r="G4" s="245"/>
      <c r="H4" s="245"/>
      <c r="I4" s="246"/>
    </row>
    <row r="5" spans="1:9" ht="22" x14ac:dyDescent="0.25">
      <c r="A5" s="294" t="s">
        <v>44</v>
      </c>
      <c r="B5" s="250"/>
      <c r="C5" s="250"/>
      <c r="D5" s="250"/>
      <c r="E5" s="250"/>
      <c r="F5" s="250"/>
      <c r="G5" s="28" t="s">
        <v>163</v>
      </c>
      <c r="H5" s="29" t="s">
        <v>164</v>
      </c>
      <c r="I5" s="29" t="s">
        <v>165</v>
      </c>
    </row>
    <row r="6" spans="1:9" x14ac:dyDescent="0.25">
      <c r="A6" s="295">
        <v>1</v>
      </c>
      <c r="B6" s="250"/>
      <c r="C6" s="250"/>
      <c r="D6" s="250"/>
      <c r="E6" s="250"/>
      <c r="F6" s="250"/>
      <c r="G6" s="30">
        <v>2</v>
      </c>
      <c r="H6" s="29" t="s">
        <v>267</v>
      </c>
      <c r="I6" s="29" t="s">
        <v>268</v>
      </c>
    </row>
    <row r="7" spans="1:9" x14ac:dyDescent="0.25">
      <c r="A7" s="285" t="s">
        <v>269</v>
      </c>
      <c r="B7" s="285"/>
      <c r="C7" s="285"/>
      <c r="D7" s="285"/>
      <c r="E7" s="285"/>
      <c r="F7" s="285"/>
      <c r="G7" s="285"/>
      <c r="H7" s="285"/>
      <c r="I7" s="285"/>
    </row>
    <row r="8" spans="1:9" ht="12.75" customHeight="1" x14ac:dyDescent="0.25">
      <c r="A8" s="232" t="s">
        <v>270</v>
      </c>
      <c r="B8" s="232"/>
      <c r="C8" s="232"/>
      <c r="D8" s="232"/>
      <c r="E8" s="232"/>
      <c r="F8" s="232"/>
      <c r="G8" s="31">
        <v>1</v>
      </c>
      <c r="H8" s="100">
        <v>7068385.3499999996</v>
      </c>
      <c r="I8" s="100">
        <v>7528602.3499999996</v>
      </c>
    </row>
    <row r="9" spans="1:9" ht="12.75" customHeight="1" x14ac:dyDescent="0.25">
      <c r="A9" s="287" t="s">
        <v>271</v>
      </c>
      <c r="B9" s="287"/>
      <c r="C9" s="287"/>
      <c r="D9" s="287"/>
      <c r="E9" s="287"/>
      <c r="F9" s="287"/>
      <c r="G9" s="32">
        <v>2</v>
      </c>
      <c r="H9" s="101">
        <f>H10+H11+H12+H13+H14+H15+H16+H17</f>
        <v>1013086.24</v>
      </c>
      <c r="I9" s="101">
        <f>I10+I11+I12+I13+I14+I15+I16+I17</f>
        <v>1639681.1</v>
      </c>
    </row>
    <row r="10" spans="1:9" ht="12.75" customHeight="1" x14ac:dyDescent="0.25">
      <c r="A10" s="266" t="s">
        <v>272</v>
      </c>
      <c r="B10" s="266"/>
      <c r="C10" s="266"/>
      <c r="D10" s="266"/>
      <c r="E10" s="266"/>
      <c r="F10" s="266"/>
      <c r="G10" s="31">
        <v>3</v>
      </c>
      <c r="H10" s="100">
        <v>1264779.1100000001</v>
      </c>
      <c r="I10" s="100">
        <v>1275168.1399999999</v>
      </c>
    </row>
    <row r="11" spans="1:9" ht="22.25" customHeight="1" x14ac:dyDescent="0.25">
      <c r="A11" s="266" t="s">
        <v>273</v>
      </c>
      <c r="B11" s="266"/>
      <c r="C11" s="266"/>
      <c r="D11" s="266"/>
      <c r="E11" s="266"/>
      <c r="F11" s="266"/>
      <c r="G11" s="31">
        <v>4</v>
      </c>
      <c r="H11" s="100">
        <v>-35192.559999999998</v>
      </c>
      <c r="I11" s="100">
        <v>-42.75</v>
      </c>
    </row>
    <row r="12" spans="1:9" ht="23.4" customHeight="1" x14ac:dyDescent="0.25">
      <c r="A12" s="266" t="s">
        <v>274</v>
      </c>
      <c r="B12" s="266"/>
      <c r="C12" s="266"/>
      <c r="D12" s="266"/>
      <c r="E12" s="266"/>
      <c r="F12" s="266"/>
      <c r="G12" s="31">
        <v>5</v>
      </c>
      <c r="H12" s="100">
        <v>-15560.41</v>
      </c>
      <c r="I12" s="100">
        <v>5336.24</v>
      </c>
    </row>
    <row r="13" spans="1:9" ht="12.75" customHeight="1" x14ac:dyDescent="0.25">
      <c r="A13" s="266" t="s">
        <v>275</v>
      </c>
      <c r="B13" s="266"/>
      <c r="C13" s="266"/>
      <c r="D13" s="266"/>
      <c r="E13" s="266"/>
      <c r="F13" s="266"/>
      <c r="G13" s="31">
        <v>6</v>
      </c>
      <c r="H13" s="100">
        <v>-354173.11</v>
      </c>
      <c r="I13" s="100">
        <v>-196492.05</v>
      </c>
    </row>
    <row r="14" spans="1:9" ht="12.75" customHeight="1" x14ac:dyDescent="0.25">
      <c r="A14" s="266" t="s">
        <v>276</v>
      </c>
      <c r="B14" s="266"/>
      <c r="C14" s="266"/>
      <c r="D14" s="266"/>
      <c r="E14" s="266"/>
      <c r="F14" s="266"/>
      <c r="G14" s="31">
        <v>7</v>
      </c>
      <c r="H14" s="100">
        <v>104817.83</v>
      </c>
      <c r="I14" s="100">
        <v>185563.29</v>
      </c>
    </row>
    <row r="15" spans="1:9" ht="12.75" customHeight="1" x14ac:dyDescent="0.25">
      <c r="A15" s="266" t="s">
        <v>277</v>
      </c>
      <c r="B15" s="266"/>
      <c r="C15" s="266"/>
      <c r="D15" s="266"/>
      <c r="E15" s="266"/>
      <c r="F15" s="266"/>
      <c r="G15" s="31">
        <v>8</v>
      </c>
      <c r="H15" s="100">
        <v>0</v>
      </c>
      <c r="I15" s="100">
        <v>0</v>
      </c>
    </row>
    <row r="16" spans="1:9" ht="12.75" customHeight="1" x14ac:dyDescent="0.25">
      <c r="A16" s="266" t="s">
        <v>278</v>
      </c>
      <c r="B16" s="266"/>
      <c r="C16" s="266"/>
      <c r="D16" s="266"/>
      <c r="E16" s="266"/>
      <c r="F16" s="266"/>
      <c r="G16" s="31">
        <v>9</v>
      </c>
      <c r="H16" s="100">
        <v>-5394.68</v>
      </c>
      <c r="I16" s="100">
        <v>-4992.13</v>
      </c>
    </row>
    <row r="17" spans="1:9" ht="25.25" customHeight="1" x14ac:dyDescent="0.25">
      <c r="A17" s="266" t="s">
        <v>279</v>
      </c>
      <c r="B17" s="266"/>
      <c r="C17" s="266"/>
      <c r="D17" s="266"/>
      <c r="E17" s="266"/>
      <c r="F17" s="266"/>
      <c r="G17" s="31">
        <v>10</v>
      </c>
      <c r="H17" s="100">
        <v>53810.06</v>
      </c>
      <c r="I17" s="100">
        <v>375140.36</v>
      </c>
    </row>
    <row r="18" spans="1:9" ht="28.25" customHeight="1" x14ac:dyDescent="0.25">
      <c r="A18" s="283" t="s">
        <v>280</v>
      </c>
      <c r="B18" s="283"/>
      <c r="C18" s="283"/>
      <c r="D18" s="283"/>
      <c r="E18" s="283"/>
      <c r="F18" s="283"/>
      <c r="G18" s="32">
        <v>11</v>
      </c>
      <c r="H18" s="101">
        <f>H8+H9</f>
        <v>8081471.5899999999</v>
      </c>
      <c r="I18" s="101">
        <f>I8+I9</f>
        <v>9168283.4499999993</v>
      </c>
    </row>
    <row r="19" spans="1:9" ht="12.75" customHeight="1" x14ac:dyDescent="0.25">
      <c r="A19" s="287" t="s">
        <v>281</v>
      </c>
      <c r="B19" s="287"/>
      <c r="C19" s="287"/>
      <c r="D19" s="287"/>
      <c r="E19" s="287"/>
      <c r="F19" s="287"/>
      <c r="G19" s="32">
        <v>12</v>
      </c>
      <c r="H19" s="101">
        <f>H20+H21+H22+H23</f>
        <v>-2949633.15</v>
      </c>
      <c r="I19" s="101">
        <f>I20+I21+I22+I23</f>
        <v>7999918.3600000003</v>
      </c>
    </row>
    <row r="20" spans="1:9" ht="12.75" customHeight="1" x14ac:dyDescent="0.25">
      <c r="A20" s="266" t="s">
        <v>282</v>
      </c>
      <c r="B20" s="266"/>
      <c r="C20" s="266"/>
      <c r="D20" s="266"/>
      <c r="E20" s="266"/>
      <c r="F20" s="266"/>
      <c r="G20" s="31">
        <v>13</v>
      </c>
      <c r="H20" s="100">
        <v>-7743252.6600000001</v>
      </c>
      <c r="I20" s="100">
        <v>-538420.44999999995</v>
      </c>
    </row>
    <row r="21" spans="1:9" ht="12.75" customHeight="1" x14ac:dyDescent="0.25">
      <c r="A21" s="266" t="s">
        <v>283</v>
      </c>
      <c r="B21" s="266"/>
      <c r="C21" s="266"/>
      <c r="D21" s="266"/>
      <c r="E21" s="266"/>
      <c r="F21" s="266"/>
      <c r="G21" s="31">
        <v>14</v>
      </c>
      <c r="H21" s="100">
        <v>8437561.4800000004</v>
      </c>
      <c r="I21" s="100">
        <v>11324189.699999999</v>
      </c>
    </row>
    <row r="22" spans="1:9" ht="12.75" customHeight="1" x14ac:dyDescent="0.25">
      <c r="A22" s="266" t="s">
        <v>284</v>
      </c>
      <c r="B22" s="266"/>
      <c r="C22" s="266"/>
      <c r="D22" s="266"/>
      <c r="E22" s="266"/>
      <c r="F22" s="266"/>
      <c r="G22" s="31">
        <v>15</v>
      </c>
      <c r="H22" s="100">
        <v>-4131212.56</v>
      </c>
      <c r="I22" s="100">
        <v>-2709295.77</v>
      </c>
    </row>
    <row r="23" spans="1:9" ht="12.75" customHeight="1" x14ac:dyDescent="0.25">
      <c r="A23" s="266" t="s">
        <v>285</v>
      </c>
      <c r="B23" s="266"/>
      <c r="C23" s="266"/>
      <c r="D23" s="266"/>
      <c r="E23" s="266"/>
      <c r="F23" s="266"/>
      <c r="G23" s="31">
        <v>16</v>
      </c>
      <c r="H23" s="100">
        <v>487270.59</v>
      </c>
      <c r="I23" s="100">
        <v>-76555.12</v>
      </c>
    </row>
    <row r="24" spans="1:9" ht="12.75" customHeight="1" x14ac:dyDescent="0.25">
      <c r="A24" s="283" t="s">
        <v>286</v>
      </c>
      <c r="B24" s="283"/>
      <c r="C24" s="283"/>
      <c r="D24" s="283"/>
      <c r="E24" s="283"/>
      <c r="F24" s="283"/>
      <c r="G24" s="32">
        <v>17</v>
      </c>
      <c r="H24" s="101">
        <f>H18+H19</f>
        <v>5131838.4399999995</v>
      </c>
      <c r="I24" s="101">
        <f>I18+I19</f>
        <v>17168201.809999999</v>
      </c>
    </row>
    <row r="25" spans="1:9" ht="12.75" customHeight="1" x14ac:dyDescent="0.25">
      <c r="A25" s="232" t="s">
        <v>287</v>
      </c>
      <c r="B25" s="232"/>
      <c r="C25" s="232"/>
      <c r="D25" s="232"/>
      <c r="E25" s="232"/>
      <c r="F25" s="232"/>
      <c r="G25" s="31">
        <v>18</v>
      </c>
      <c r="H25" s="100">
        <v>-104823.94</v>
      </c>
      <c r="I25" s="100">
        <v>-100656.69</v>
      </c>
    </row>
    <row r="26" spans="1:9" ht="12.75" customHeight="1" x14ac:dyDescent="0.25">
      <c r="A26" s="232" t="s">
        <v>288</v>
      </c>
      <c r="B26" s="232"/>
      <c r="C26" s="232"/>
      <c r="D26" s="232"/>
      <c r="E26" s="232"/>
      <c r="F26" s="232"/>
      <c r="G26" s="31">
        <v>19</v>
      </c>
      <c r="H26" s="100">
        <v>-665458.47</v>
      </c>
      <c r="I26" s="100">
        <v>-1086184.77</v>
      </c>
    </row>
    <row r="27" spans="1:9" ht="26" customHeight="1" x14ac:dyDescent="0.25">
      <c r="A27" s="284" t="s">
        <v>289</v>
      </c>
      <c r="B27" s="284"/>
      <c r="C27" s="284"/>
      <c r="D27" s="284"/>
      <c r="E27" s="284"/>
      <c r="F27" s="284"/>
      <c r="G27" s="32">
        <v>20</v>
      </c>
      <c r="H27" s="101">
        <f>H24+H25+H26</f>
        <v>4361556.0299999993</v>
      </c>
      <c r="I27" s="101">
        <f>I24+I25+I26</f>
        <v>15981360.349999998</v>
      </c>
    </row>
    <row r="28" spans="1:9" x14ac:dyDescent="0.25">
      <c r="A28" s="285" t="s">
        <v>290</v>
      </c>
      <c r="B28" s="285"/>
      <c r="C28" s="285"/>
      <c r="D28" s="285"/>
      <c r="E28" s="285"/>
      <c r="F28" s="285"/>
      <c r="G28" s="285"/>
      <c r="H28" s="285"/>
      <c r="I28" s="285"/>
    </row>
    <row r="29" spans="1:9" ht="30.65" customHeight="1" x14ac:dyDescent="0.25">
      <c r="A29" s="232" t="s">
        <v>291</v>
      </c>
      <c r="B29" s="232"/>
      <c r="C29" s="232"/>
      <c r="D29" s="232"/>
      <c r="E29" s="232"/>
      <c r="F29" s="232"/>
      <c r="G29" s="31">
        <v>21</v>
      </c>
      <c r="H29" s="102">
        <v>13699.93</v>
      </c>
      <c r="I29" s="102">
        <v>1640.6</v>
      </c>
    </row>
    <row r="30" spans="1:9" ht="12.75" customHeight="1" x14ac:dyDescent="0.25">
      <c r="A30" s="232" t="s">
        <v>292</v>
      </c>
      <c r="B30" s="232"/>
      <c r="C30" s="232"/>
      <c r="D30" s="232"/>
      <c r="E30" s="232"/>
      <c r="F30" s="232"/>
      <c r="G30" s="31">
        <v>22</v>
      </c>
      <c r="H30" s="102">
        <v>0</v>
      </c>
      <c r="I30" s="102">
        <v>0</v>
      </c>
    </row>
    <row r="31" spans="1:9" ht="12.75" customHeight="1" x14ac:dyDescent="0.25">
      <c r="A31" s="232" t="s">
        <v>293</v>
      </c>
      <c r="B31" s="232"/>
      <c r="C31" s="232"/>
      <c r="D31" s="232"/>
      <c r="E31" s="232"/>
      <c r="F31" s="232"/>
      <c r="G31" s="31">
        <v>23</v>
      </c>
      <c r="H31" s="102">
        <v>324912.84999999998</v>
      </c>
      <c r="I31" s="102">
        <v>176123.77</v>
      </c>
    </row>
    <row r="32" spans="1:9" ht="12.75" customHeight="1" x14ac:dyDescent="0.25">
      <c r="A32" s="232" t="s">
        <v>294</v>
      </c>
      <c r="B32" s="232"/>
      <c r="C32" s="232"/>
      <c r="D32" s="232"/>
      <c r="E32" s="232"/>
      <c r="F32" s="232"/>
      <c r="G32" s="31">
        <v>24</v>
      </c>
      <c r="H32" s="102">
        <v>4003.25</v>
      </c>
      <c r="I32" s="102">
        <v>7313.05</v>
      </c>
    </row>
    <row r="33" spans="1:9" ht="12.75" customHeight="1" x14ac:dyDescent="0.25">
      <c r="A33" s="232" t="s">
        <v>295</v>
      </c>
      <c r="B33" s="232"/>
      <c r="C33" s="232"/>
      <c r="D33" s="232"/>
      <c r="E33" s="232"/>
      <c r="F33" s="232"/>
      <c r="G33" s="31">
        <v>25</v>
      </c>
      <c r="H33" s="102">
        <v>0</v>
      </c>
      <c r="I33" s="102">
        <v>0</v>
      </c>
    </row>
    <row r="34" spans="1:9" ht="12.75" customHeight="1" x14ac:dyDescent="0.25">
      <c r="A34" s="232" t="s">
        <v>296</v>
      </c>
      <c r="B34" s="232"/>
      <c r="C34" s="232"/>
      <c r="D34" s="232"/>
      <c r="E34" s="232"/>
      <c r="F34" s="232"/>
      <c r="G34" s="31">
        <v>26</v>
      </c>
      <c r="H34" s="102">
        <v>0</v>
      </c>
      <c r="I34" s="102">
        <v>0</v>
      </c>
    </row>
    <row r="35" spans="1:9" ht="26.4" customHeight="1" x14ac:dyDescent="0.25">
      <c r="A35" s="283" t="s">
        <v>297</v>
      </c>
      <c r="B35" s="283"/>
      <c r="C35" s="283"/>
      <c r="D35" s="283"/>
      <c r="E35" s="283"/>
      <c r="F35" s="283"/>
      <c r="G35" s="32">
        <v>27</v>
      </c>
      <c r="H35" s="103">
        <f>H29+H30+H31+H32+H33+H34</f>
        <v>342616.02999999997</v>
      </c>
      <c r="I35" s="103">
        <f>I29+I30+I31+I32+I33+I34</f>
        <v>185077.41999999998</v>
      </c>
    </row>
    <row r="36" spans="1:9" ht="23" customHeight="1" x14ac:dyDescent="0.25">
      <c r="A36" s="232" t="s">
        <v>298</v>
      </c>
      <c r="B36" s="232"/>
      <c r="C36" s="232"/>
      <c r="D36" s="232"/>
      <c r="E36" s="232"/>
      <c r="F36" s="232"/>
      <c r="G36" s="31">
        <v>28</v>
      </c>
      <c r="H36" s="102">
        <v>-2130339.8199999998</v>
      </c>
      <c r="I36" s="102">
        <v>-473947.01</v>
      </c>
    </row>
    <row r="37" spans="1:9" ht="12.75" customHeight="1" x14ac:dyDescent="0.25">
      <c r="A37" s="232" t="s">
        <v>299</v>
      </c>
      <c r="B37" s="232"/>
      <c r="C37" s="232"/>
      <c r="D37" s="232"/>
      <c r="E37" s="232"/>
      <c r="F37" s="232"/>
      <c r="G37" s="31">
        <v>29</v>
      </c>
      <c r="H37" s="102">
        <v>0</v>
      </c>
      <c r="I37" s="102">
        <v>0</v>
      </c>
    </row>
    <row r="38" spans="1:9" ht="12.75" customHeight="1" x14ac:dyDescent="0.25">
      <c r="A38" s="232" t="s">
        <v>300</v>
      </c>
      <c r="B38" s="232"/>
      <c r="C38" s="232"/>
      <c r="D38" s="232"/>
      <c r="E38" s="232"/>
      <c r="F38" s="232"/>
      <c r="G38" s="31">
        <v>30</v>
      </c>
      <c r="H38" s="102">
        <v>0</v>
      </c>
      <c r="I38" s="102">
        <v>0</v>
      </c>
    </row>
    <row r="39" spans="1:9" ht="12.75" customHeight="1" x14ac:dyDescent="0.25">
      <c r="A39" s="232" t="s">
        <v>301</v>
      </c>
      <c r="B39" s="232"/>
      <c r="C39" s="232"/>
      <c r="D39" s="232"/>
      <c r="E39" s="232"/>
      <c r="F39" s="232"/>
      <c r="G39" s="31">
        <v>31</v>
      </c>
      <c r="H39" s="102">
        <v>0</v>
      </c>
      <c r="I39" s="102">
        <v>0</v>
      </c>
    </row>
    <row r="40" spans="1:9" ht="12.75" customHeight="1" x14ac:dyDescent="0.25">
      <c r="A40" s="232" t="s">
        <v>302</v>
      </c>
      <c r="B40" s="232"/>
      <c r="C40" s="232"/>
      <c r="D40" s="232"/>
      <c r="E40" s="232"/>
      <c r="F40" s="232"/>
      <c r="G40" s="31">
        <v>32</v>
      </c>
      <c r="H40" s="102">
        <v>0</v>
      </c>
      <c r="I40" s="102">
        <v>0</v>
      </c>
    </row>
    <row r="41" spans="1:9" ht="24" customHeight="1" x14ac:dyDescent="0.25">
      <c r="A41" s="283" t="s">
        <v>303</v>
      </c>
      <c r="B41" s="283"/>
      <c r="C41" s="283"/>
      <c r="D41" s="283"/>
      <c r="E41" s="283"/>
      <c r="F41" s="283"/>
      <c r="G41" s="32">
        <v>33</v>
      </c>
      <c r="H41" s="103">
        <f>H36+H37+H38+H39+H40</f>
        <v>-2130339.8199999998</v>
      </c>
      <c r="I41" s="103">
        <f>I36+I37+I38+I39+I40</f>
        <v>-473947.01</v>
      </c>
    </row>
    <row r="42" spans="1:9" ht="29.4" customHeight="1" x14ac:dyDescent="0.25">
      <c r="A42" s="284" t="s">
        <v>304</v>
      </c>
      <c r="B42" s="284"/>
      <c r="C42" s="284"/>
      <c r="D42" s="284"/>
      <c r="E42" s="284"/>
      <c r="F42" s="284"/>
      <c r="G42" s="32">
        <v>34</v>
      </c>
      <c r="H42" s="103">
        <f>H35+H41</f>
        <v>-1787723.7899999998</v>
      </c>
      <c r="I42" s="103">
        <f>I35+I41</f>
        <v>-288869.59000000003</v>
      </c>
    </row>
    <row r="43" spans="1:9" x14ac:dyDescent="0.25">
      <c r="A43" s="285" t="s">
        <v>305</v>
      </c>
      <c r="B43" s="285"/>
      <c r="C43" s="285"/>
      <c r="D43" s="285"/>
      <c r="E43" s="285"/>
      <c r="F43" s="285"/>
      <c r="G43" s="285"/>
      <c r="H43" s="285"/>
      <c r="I43" s="285"/>
    </row>
    <row r="44" spans="1:9" ht="12.75" customHeight="1" x14ac:dyDescent="0.25">
      <c r="A44" s="232" t="s">
        <v>306</v>
      </c>
      <c r="B44" s="232"/>
      <c r="C44" s="232"/>
      <c r="D44" s="232"/>
      <c r="E44" s="232"/>
      <c r="F44" s="232"/>
      <c r="G44" s="31">
        <v>35</v>
      </c>
      <c r="H44" s="102">
        <v>0</v>
      </c>
      <c r="I44" s="102">
        <v>0</v>
      </c>
    </row>
    <row r="45" spans="1:9" ht="25.25" customHeight="1" x14ac:dyDescent="0.25">
      <c r="A45" s="232" t="s">
        <v>307</v>
      </c>
      <c r="B45" s="232"/>
      <c r="C45" s="232"/>
      <c r="D45" s="232"/>
      <c r="E45" s="232"/>
      <c r="F45" s="232"/>
      <c r="G45" s="31">
        <v>36</v>
      </c>
      <c r="H45" s="102">
        <v>0</v>
      </c>
      <c r="I45" s="102">
        <v>0</v>
      </c>
    </row>
    <row r="46" spans="1:9" ht="12.75" customHeight="1" x14ac:dyDescent="0.25">
      <c r="A46" s="232" t="s">
        <v>308</v>
      </c>
      <c r="B46" s="232"/>
      <c r="C46" s="232"/>
      <c r="D46" s="232"/>
      <c r="E46" s="232"/>
      <c r="F46" s="232"/>
      <c r="G46" s="31">
        <v>37</v>
      </c>
      <c r="H46" s="102">
        <v>0</v>
      </c>
      <c r="I46" s="102">
        <v>0</v>
      </c>
    </row>
    <row r="47" spans="1:9" ht="12.75" customHeight="1" x14ac:dyDescent="0.25">
      <c r="A47" s="232" t="s">
        <v>309</v>
      </c>
      <c r="B47" s="232"/>
      <c r="C47" s="232"/>
      <c r="D47" s="232"/>
      <c r="E47" s="232"/>
      <c r="F47" s="232"/>
      <c r="G47" s="31">
        <v>38</v>
      </c>
      <c r="H47" s="102">
        <v>0</v>
      </c>
      <c r="I47" s="102">
        <v>0</v>
      </c>
    </row>
    <row r="48" spans="1:9" ht="22.25" customHeight="1" x14ac:dyDescent="0.25">
      <c r="A48" s="283" t="s">
        <v>310</v>
      </c>
      <c r="B48" s="283"/>
      <c r="C48" s="283"/>
      <c r="D48" s="283"/>
      <c r="E48" s="283"/>
      <c r="F48" s="283"/>
      <c r="G48" s="32">
        <v>39</v>
      </c>
      <c r="H48" s="103">
        <f>H44+H45+H46+H47</f>
        <v>0</v>
      </c>
      <c r="I48" s="103">
        <f>I44+I45+I46+I47</f>
        <v>0</v>
      </c>
    </row>
    <row r="49" spans="1:9" ht="24.65" customHeight="1" x14ac:dyDescent="0.25">
      <c r="A49" s="232" t="s">
        <v>311</v>
      </c>
      <c r="B49" s="232"/>
      <c r="C49" s="232"/>
      <c r="D49" s="232"/>
      <c r="E49" s="232"/>
      <c r="F49" s="232"/>
      <c r="G49" s="31">
        <v>40</v>
      </c>
      <c r="H49" s="102">
        <v>0</v>
      </c>
      <c r="I49" s="102">
        <v>-6799812.3200000003</v>
      </c>
    </row>
    <row r="50" spans="1:9" ht="12.75" customHeight="1" x14ac:dyDescent="0.25">
      <c r="A50" s="232" t="s">
        <v>312</v>
      </c>
      <c r="B50" s="232"/>
      <c r="C50" s="232"/>
      <c r="D50" s="232"/>
      <c r="E50" s="232"/>
      <c r="F50" s="232"/>
      <c r="G50" s="31">
        <v>41</v>
      </c>
      <c r="H50" s="102">
        <v>-131861.1</v>
      </c>
      <c r="I50" s="102">
        <v>-1327.89</v>
      </c>
    </row>
    <row r="51" spans="1:9" ht="12.75" customHeight="1" x14ac:dyDescent="0.25">
      <c r="A51" s="232" t="s">
        <v>313</v>
      </c>
      <c r="B51" s="232"/>
      <c r="C51" s="232"/>
      <c r="D51" s="232"/>
      <c r="E51" s="232"/>
      <c r="F51" s="232"/>
      <c r="G51" s="31">
        <v>42</v>
      </c>
      <c r="H51" s="102">
        <v>-549914.65</v>
      </c>
      <c r="I51" s="102">
        <v>-572039.86</v>
      </c>
    </row>
    <row r="52" spans="1:9" ht="23" customHeight="1" x14ac:dyDescent="0.25">
      <c r="A52" s="232" t="s">
        <v>314</v>
      </c>
      <c r="B52" s="232"/>
      <c r="C52" s="232"/>
      <c r="D52" s="232"/>
      <c r="E52" s="232"/>
      <c r="F52" s="232"/>
      <c r="G52" s="31">
        <v>43</v>
      </c>
      <c r="H52" s="102">
        <v>0</v>
      </c>
      <c r="I52" s="102">
        <v>-123282.5</v>
      </c>
    </row>
    <row r="53" spans="1:9" ht="12.75" customHeight="1" x14ac:dyDescent="0.25">
      <c r="A53" s="232" t="s">
        <v>315</v>
      </c>
      <c r="B53" s="232"/>
      <c r="C53" s="232"/>
      <c r="D53" s="232"/>
      <c r="E53" s="232"/>
      <c r="F53" s="232"/>
      <c r="G53" s="31">
        <v>44</v>
      </c>
      <c r="H53" s="102">
        <v>0</v>
      </c>
      <c r="I53" s="102">
        <v>0</v>
      </c>
    </row>
    <row r="54" spans="1:9" ht="30.65" customHeight="1" x14ac:dyDescent="0.25">
      <c r="A54" s="283" t="s">
        <v>316</v>
      </c>
      <c r="B54" s="283"/>
      <c r="C54" s="283"/>
      <c r="D54" s="283"/>
      <c r="E54" s="283"/>
      <c r="F54" s="283"/>
      <c r="G54" s="32">
        <v>45</v>
      </c>
      <c r="H54" s="103">
        <f>H49+H50+H51+H52+H53</f>
        <v>-681775.75</v>
      </c>
      <c r="I54" s="103">
        <f>I49+I50+I51+I52+I53</f>
        <v>-7496462.5700000003</v>
      </c>
    </row>
    <row r="55" spans="1:9" ht="29.4" customHeight="1" x14ac:dyDescent="0.25">
      <c r="A55" s="284" t="s">
        <v>317</v>
      </c>
      <c r="B55" s="284"/>
      <c r="C55" s="284"/>
      <c r="D55" s="284"/>
      <c r="E55" s="284"/>
      <c r="F55" s="284"/>
      <c r="G55" s="32">
        <v>46</v>
      </c>
      <c r="H55" s="103">
        <f>H48+H54</f>
        <v>-681775.75</v>
      </c>
      <c r="I55" s="103">
        <f>I48+I54</f>
        <v>-7496462.5700000003</v>
      </c>
    </row>
    <row r="56" spans="1:9" x14ac:dyDescent="0.25">
      <c r="A56" s="232" t="s">
        <v>318</v>
      </c>
      <c r="B56" s="232"/>
      <c r="C56" s="232"/>
      <c r="D56" s="232"/>
      <c r="E56" s="232"/>
      <c r="F56" s="232"/>
      <c r="G56" s="31">
        <v>47</v>
      </c>
      <c r="H56" s="102">
        <v>-1413.07</v>
      </c>
      <c r="I56" s="102">
        <v>1416</v>
      </c>
    </row>
    <row r="57" spans="1:9" ht="26.4" customHeight="1" x14ac:dyDescent="0.25">
      <c r="A57" s="284" t="s">
        <v>319</v>
      </c>
      <c r="B57" s="284"/>
      <c r="C57" s="284"/>
      <c r="D57" s="284"/>
      <c r="E57" s="284"/>
      <c r="F57" s="284"/>
      <c r="G57" s="32">
        <v>48</v>
      </c>
      <c r="H57" s="103">
        <f>H27+H42+H55+H56</f>
        <v>1890643.4199999992</v>
      </c>
      <c r="I57" s="103">
        <f>I27+I42+I55+I56</f>
        <v>8197444.1899999976</v>
      </c>
    </row>
    <row r="58" spans="1:9" x14ac:dyDescent="0.25">
      <c r="A58" s="286" t="s">
        <v>320</v>
      </c>
      <c r="B58" s="286"/>
      <c r="C58" s="286"/>
      <c r="D58" s="286"/>
      <c r="E58" s="286"/>
      <c r="F58" s="286"/>
      <c r="G58" s="31">
        <v>49</v>
      </c>
      <c r="H58" s="102">
        <v>58732887.189999998</v>
      </c>
      <c r="I58" s="102">
        <v>47193180.579999998</v>
      </c>
    </row>
    <row r="59" spans="1:9" ht="31.25" customHeight="1" x14ac:dyDescent="0.25">
      <c r="A59" s="284" t="s">
        <v>321</v>
      </c>
      <c r="B59" s="284"/>
      <c r="C59" s="284"/>
      <c r="D59" s="284"/>
      <c r="E59" s="284"/>
      <c r="F59" s="284"/>
      <c r="G59" s="32">
        <v>50</v>
      </c>
      <c r="H59" s="103">
        <f>H57+H58</f>
        <v>60623530.609999999</v>
      </c>
      <c r="I59" s="103">
        <f>I57+I58</f>
        <v>55390624.769999996</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A57" zoomScale="90" zoomScaleNormal="100" zoomScaleSheetLayoutView="90" workbookViewId="0">
      <selection activeCell="A3" sqref="A3:F4"/>
    </sheetView>
  </sheetViews>
  <sheetFormatPr defaultRowHeight="12.5" x14ac:dyDescent="0.25"/>
  <cols>
    <col min="1" max="4" width="9.08984375" style="1"/>
    <col min="5" max="5" width="12.08984375" style="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307" t="s">
        <v>367</v>
      </c>
      <c r="B1" s="308"/>
      <c r="C1" s="308"/>
      <c r="D1" s="308"/>
      <c r="E1" s="308"/>
      <c r="F1" s="308"/>
      <c r="G1" s="308"/>
      <c r="H1" s="308"/>
      <c r="I1" s="308"/>
      <c r="J1" s="308"/>
      <c r="K1" s="14"/>
    </row>
    <row r="2" spans="1:26" ht="15.5" x14ac:dyDescent="0.25">
      <c r="A2" s="2"/>
      <c r="B2" s="3"/>
      <c r="C2" s="309" t="s">
        <v>368</v>
      </c>
      <c r="D2" s="309"/>
      <c r="E2" s="5">
        <v>46023</v>
      </c>
      <c r="F2" s="4" t="s">
        <v>3</v>
      </c>
      <c r="G2" s="5">
        <v>46112</v>
      </c>
      <c r="H2" s="15"/>
      <c r="I2" s="15"/>
      <c r="J2" s="15"/>
      <c r="K2" s="14"/>
      <c r="Y2" s="16" t="s">
        <v>162</v>
      </c>
    </row>
    <row r="3" spans="1:26" ht="13.5" customHeight="1" x14ac:dyDescent="0.25">
      <c r="A3" s="310" t="s">
        <v>44</v>
      </c>
      <c r="B3" s="311"/>
      <c r="C3" s="311"/>
      <c r="D3" s="311"/>
      <c r="E3" s="311"/>
      <c r="F3" s="311"/>
      <c r="G3" s="310" t="s">
        <v>369</v>
      </c>
      <c r="H3" s="303" t="s">
        <v>370</v>
      </c>
      <c r="I3" s="303"/>
      <c r="J3" s="303"/>
      <c r="K3" s="303"/>
      <c r="L3" s="303"/>
      <c r="M3" s="303"/>
      <c r="N3" s="303"/>
      <c r="O3" s="303"/>
      <c r="P3" s="303"/>
      <c r="Q3" s="303"/>
      <c r="R3" s="303"/>
      <c r="S3" s="303"/>
      <c r="T3" s="303"/>
      <c r="U3" s="303"/>
      <c r="V3" s="303"/>
      <c r="W3" s="303"/>
      <c r="X3" s="303"/>
      <c r="Y3" s="303" t="s">
        <v>371</v>
      </c>
      <c r="Z3" s="303" t="s">
        <v>372</v>
      </c>
    </row>
    <row r="4" spans="1:26" ht="63" x14ac:dyDescent="0.25">
      <c r="A4" s="311"/>
      <c r="B4" s="311"/>
      <c r="C4" s="311"/>
      <c r="D4" s="311"/>
      <c r="E4" s="311"/>
      <c r="F4" s="311"/>
      <c r="G4" s="301"/>
      <c r="H4" s="112" t="s">
        <v>373</v>
      </c>
      <c r="I4" s="112" t="s">
        <v>374</v>
      </c>
      <c r="J4" s="112" t="s">
        <v>375</v>
      </c>
      <c r="K4" s="112" t="s">
        <v>376</v>
      </c>
      <c r="L4" s="112" t="s">
        <v>377</v>
      </c>
      <c r="M4" s="112" t="s">
        <v>378</v>
      </c>
      <c r="N4" s="112" t="s">
        <v>379</v>
      </c>
      <c r="O4" s="112" t="s">
        <v>380</v>
      </c>
      <c r="P4" s="113" t="s">
        <v>381</v>
      </c>
      <c r="Q4" s="112" t="s">
        <v>382</v>
      </c>
      <c r="R4" s="112" t="s">
        <v>383</v>
      </c>
      <c r="S4" s="113" t="s">
        <v>384</v>
      </c>
      <c r="T4" s="113" t="s">
        <v>385</v>
      </c>
      <c r="U4" s="113" t="s">
        <v>386</v>
      </c>
      <c r="V4" s="112" t="s">
        <v>387</v>
      </c>
      <c r="W4" s="112" t="s">
        <v>388</v>
      </c>
      <c r="X4" s="112" t="s">
        <v>389</v>
      </c>
      <c r="Y4" s="304"/>
      <c r="Z4" s="304"/>
    </row>
    <row r="5" spans="1:26" ht="21" x14ac:dyDescent="0.25">
      <c r="A5" s="305">
        <v>1</v>
      </c>
      <c r="B5" s="305"/>
      <c r="C5" s="305"/>
      <c r="D5" s="305"/>
      <c r="E5" s="305"/>
      <c r="F5" s="305"/>
      <c r="G5" s="114">
        <v>2</v>
      </c>
      <c r="H5" s="112" t="s">
        <v>267</v>
      </c>
      <c r="I5" s="115" t="s">
        <v>268</v>
      </c>
      <c r="J5" s="112" t="s">
        <v>390</v>
      </c>
      <c r="K5" s="115" t="s">
        <v>391</v>
      </c>
      <c r="L5" s="112" t="s">
        <v>392</v>
      </c>
      <c r="M5" s="115" t="s">
        <v>393</v>
      </c>
      <c r="N5" s="112" t="s">
        <v>394</v>
      </c>
      <c r="O5" s="115" t="s">
        <v>395</v>
      </c>
      <c r="P5" s="112" t="s">
        <v>396</v>
      </c>
      <c r="Q5" s="115" t="s">
        <v>397</v>
      </c>
      <c r="R5" s="112" t="s">
        <v>398</v>
      </c>
      <c r="S5" s="112" t="s">
        <v>399</v>
      </c>
      <c r="T5" s="112" t="s">
        <v>400</v>
      </c>
      <c r="U5" s="112">
        <v>16</v>
      </c>
      <c r="V5" s="112">
        <v>17</v>
      </c>
      <c r="W5" s="112">
        <v>18</v>
      </c>
      <c r="X5" s="112" t="s">
        <v>401</v>
      </c>
      <c r="Y5" s="112">
        <v>20</v>
      </c>
      <c r="Z5" s="115" t="s">
        <v>402</v>
      </c>
    </row>
    <row r="6" spans="1:26" x14ac:dyDescent="0.25">
      <c r="A6" s="299" t="s">
        <v>403</v>
      </c>
      <c r="B6" s="299"/>
      <c r="C6" s="299"/>
      <c r="D6" s="299"/>
      <c r="E6" s="299"/>
      <c r="F6" s="299"/>
      <c r="G6" s="299"/>
      <c r="H6" s="299"/>
      <c r="I6" s="299"/>
      <c r="J6" s="299"/>
      <c r="K6" s="299"/>
      <c r="L6" s="299"/>
      <c r="M6" s="299"/>
      <c r="N6" s="306"/>
      <c r="O6" s="306"/>
      <c r="P6" s="306"/>
      <c r="Q6" s="306"/>
      <c r="R6" s="306"/>
      <c r="S6" s="306"/>
      <c r="T6" s="306"/>
      <c r="U6" s="306"/>
      <c r="V6" s="306"/>
      <c r="W6" s="306"/>
      <c r="X6" s="306"/>
      <c r="Y6" s="306"/>
      <c r="Z6" s="300"/>
    </row>
    <row r="7" spans="1:26" x14ac:dyDescent="0.25">
      <c r="A7" s="302" t="s">
        <v>404</v>
      </c>
      <c r="B7" s="302"/>
      <c r="C7" s="302"/>
      <c r="D7" s="302"/>
      <c r="E7" s="302"/>
      <c r="F7" s="302"/>
      <c r="G7" s="116">
        <v>1</v>
      </c>
      <c r="H7" s="119">
        <v>17674030</v>
      </c>
      <c r="I7" s="119">
        <v>0</v>
      </c>
      <c r="J7" s="119">
        <v>2019936.38</v>
      </c>
      <c r="K7" s="119">
        <v>7413413.6600000001</v>
      </c>
      <c r="L7" s="119">
        <v>1140397.8</v>
      </c>
      <c r="M7" s="119">
        <v>0</v>
      </c>
      <c r="N7" s="119">
        <v>0</v>
      </c>
      <c r="O7" s="119">
        <v>0</v>
      </c>
      <c r="P7" s="119">
        <v>0</v>
      </c>
      <c r="Q7" s="119">
        <v>0</v>
      </c>
      <c r="R7" s="119">
        <v>0</v>
      </c>
      <c r="S7" s="119">
        <v>0</v>
      </c>
      <c r="T7" s="119">
        <v>0</v>
      </c>
      <c r="U7" s="119">
        <v>0</v>
      </c>
      <c r="V7" s="119">
        <v>42045260.079999998</v>
      </c>
      <c r="W7" s="119">
        <v>0</v>
      </c>
      <c r="X7" s="121">
        <f>H7+I7+J7+K7-L7+M7+N7+O7+P7+Q7+R7+V7+W7+S7+T7+U7</f>
        <v>68012242.319999993</v>
      </c>
      <c r="Y7" s="119">
        <v>0</v>
      </c>
      <c r="Z7" s="121">
        <f>X7+Y7</f>
        <v>68012242.319999993</v>
      </c>
    </row>
    <row r="8" spans="1:26" x14ac:dyDescent="0.25">
      <c r="A8" s="297" t="s">
        <v>405</v>
      </c>
      <c r="B8" s="297"/>
      <c r="C8" s="297"/>
      <c r="D8" s="297"/>
      <c r="E8" s="297"/>
      <c r="F8" s="297"/>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5">
      <c r="A9" s="297" t="s">
        <v>406</v>
      </c>
      <c r="B9" s="297"/>
      <c r="C9" s="297"/>
      <c r="D9" s="297"/>
      <c r="E9" s="297"/>
      <c r="F9" s="297"/>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5">
      <c r="A10" s="298" t="s">
        <v>407</v>
      </c>
      <c r="B10" s="298"/>
      <c r="C10" s="298"/>
      <c r="D10" s="298"/>
      <c r="E10" s="298"/>
      <c r="F10" s="298"/>
      <c r="G10" s="117">
        <v>4</v>
      </c>
      <c r="H10" s="121">
        <f>H7+H8+H9</f>
        <v>17674030</v>
      </c>
      <c r="I10" s="121">
        <f t="shared" ref="I10:Z10" si="2">I7+I8+I9</f>
        <v>0</v>
      </c>
      <c r="J10" s="121">
        <f t="shared" si="2"/>
        <v>2019936.38</v>
      </c>
      <c r="K10" s="121">
        <f>K7+K8+K9</f>
        <v>7413413.6600000001</v>
      </c>
      <c r="L10" s="121">
        <f t="shared" si="2"/>
        <v>1140397.8</v>
      </c>
      <c r="M10" s="121">
        <f t="shared" si="2"/>
        <v>0</v>
      </c>
      <c r="N10" s="121">
        <f t="shared" si="2"/>
        <v>0</v>
      </c>
      <c r="O10" s="121">
        <f t="shared" si="2"/>
        <v>0</v>
      </c>
      <c r="P10" s="121">
        <f t="shared" si="2"/>
        <v>0</v>
      </c>
      <c r="Q10" s="121">
        <f t="shared" si="2"/>
        <v>0</v>
      </c>
      <c r="R10" s="121">
        <f t="shared" si="2"/>
        <v>0</v>
      </c>
      <c r="S10" s="121">
        <f t="shared" si="2"/>
        <v>0</v>
      </c>
      <c r="T10" s="121">
        <f>T7+T8+T9</f>
        <v>0</v>
      </c>
      <c r="U10" s="121">
        <f>U7+U8+U9</f>
        <v>0</v>
      </c>
      <c r="V10" s="121">
        <f>V7+V8+V9</f>
        <v>42045260.079999998</v>
      </c>
      <c r="W10" s="121">
        <f>W7+W8+W9</f>
        <v>0</v>
      </c>
      <c r="X10" s="121">
        <f>X7+X8+X9</f>
        <v>68012242.319999993</v>
      </c>
      <c r="Y10" s="121">
        <f t="shared" si="2"/>
        <v>0</v>
      </c>
      <c r="Z10" s="121">
        <f t="shared" si="2"/>
        <v>68012242.319999993</v>
      </c>
    </row>
    <row r="11" spans="1:26" x14ac:dyDescent="0.25">
      <c r="A11" s="297" t="s">
        <v>408</v>
      </c>
      <c r="B11" s="297"/>
      <c r="C11" s="297"/>
      <c r="D11" s="297"/>
      <c r="E11" s="297"/>
      <c r="F11" s="297"/>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17748435.670000002</v>
      </c>
      <c r="X11" s="121">
        <f>H11+I11+J11+K11-L11+M11+N11+O11+P11+Q11+R11+V11+W11+S11+T11+U11</f>
        <v>17748435.670000002</v>
      </c>
      <c r="Y11" s="119">
        <v>0</v>
      </c>
      <c r="Z11" s="121">
        <f t="shared" ref="Z11:Z29" si="3">X11+Y11</f>
        <v>17748435.670000002</v>
      </c>
    </row>
    <row r="12" spans="1:26" x14ac:dyDescent="0.25">
      <c r="A12" s="297" t="s">
        <v>409</v>
      </c>
      <c r="B12" s="297"/>
      <c r="C12" s="297"/>
      <c r="D12" s="297"/>
      <c r="E12" s="297"/>
      <c r="F12" s="297"/>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5">
      <c r="A13" s="297" t="s">
        <v>410</v>
      </c>
      <c r="B13" s="297"/>
      <c r="C13" s="297"/>
      <c r="D13" s="297"/>
      <c r="E13" s="297"/>
      <c r="F13" s="297"/>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5">
      <c r="A14" s="297" t="s">
        <v>411</v>
      </c>
      <c r="B14" s="297"/>
      <c r="C14" s="297"/>
      <c r="D14" s="297"/>
      <c r="E14" s="297"/>
      <c r="F14" s="297"/>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5">
      <c r="A15" s="297" t="s">
        <v>412</v>
      </c>
      <c r="B15" s="297"/>
      <c r="C15" s="297"/>
      <c r="D15" s="297"/>
      <c r="E15" s="297"/>
      <c r="F15" s="297"/>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5">
      <c r="A16" s="297" t="s">
        <v>413</v>
      </c>
      <c r="B16" s="297"/>
      <c r="C16" s="297"/>
      <c r="D16" s="297"/>
      <c r="E16" s="297"/>
      <c r="F16" s="297"/>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5">
      <c r="A17" s="297" t="s">
        <v>414</v>
      </c>
      <c r="B17" s="297"/>
      <c r="C17" s="297"/>
      <c r="D17" s="297"/>
      <c r="E17" s="297"/>
      <c r="F17" s="297"/>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5">
      <c r="A18" s="297" t="s">
        <v>415</v>
      </c>
      <c r="B18" s="297"/>
      <c r="C18" s="297"/>
      <c r="D18" s="297"/>
      <c r="E18" s="297"/>
      <c r="F18" s="297"/>
      <c r="G18" s="116">
        <v>12</v>
      </c>
      <c r="H18" s="118">
        <v>0</v>
      </c>
      <c r="I18" s="118">
        <v>0</v>
      </c>
      <c r="J18" s="118">
        <v>0</v>
      </c>
      <c r="K18" s="118">
        <v>0</v>
      </c>
      <c r="L18" s="118">
        <v>0</v>
      </c>
      <c r="M18" s="118">
        <v>0</v>
      </c>
      <c r="N18" s="119"/>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5">
      <c r="A19" s="297" t="s">
        <v>416</v>
      </c>
      <c r="B19" s="297"/>
      <c r="C19" s="297"/>
      <c r="D19" s="297"/>
      <c r="E19" s="297"/>
      <c r="F19" s="297"/>
      <c r="G19" s="116">
        <v>13</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0</v>
      </c>
      <c r="Y19" s="119">
        <v>0</v>
      </c>
      <c r="Z19" s="121">
        <f t="shared" si="3"/>
        <v>0</v>
      </c>
    </row>
    <row r="20" spans="1:26" x14ac:dyDescent="0.25">
      <c r="A20" s="297" t="s">
        <v>417</v>
      </c>
      <c r="B20" s="297"/>
      <c r="C20" s="297"/>
      <c r="D20" s="297"/>
      <c r="E20" s="297"/>
      <c r="F20" s="297"/>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5">
      <c r="A21" s="297" t="s">
        <v>418</v>
      </c>
      <c r="B21" s="297"/>
      <c r="C21" s="297"/>
      <c r="D21" s="297"/>
      <c r="E21" s="297"/>
      <c r="F21" s="297"/>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5">
      <c r="A22" s="297" t="s">
        <v>419</v>
      </c>
      <c r="B22" s="297"/>
      <c r="C22" s="297"/>
      <c r="D22" s="297"/>
      <c r="E22" s="297"/>
      <c r="F22" s="297"/>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5">
      <c r="A23" s="297" t="s">
        <v>420</v>
      </c>
      <c r="B23" s="297"/>
      <c r="C23" s="297"/>
      <c r="D23" s="297"/>
      <c r="E23" s="297"/>
      <c r="F23" s="297"/>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5">
      <c r="A24" s="297" t="s">
        <v>421</v>
      </c>
      <c r="B24" s="297"/>
      <c r="C24" s="297"/>
      <c r="D24" s="297"/>
      <c r="E24" s="297"/>
      <c r="F24" s="297"/>
      <c r="G24" s="116">
        <v>18</v>
      </c>
      <c r="H24" s="119">
        <v>0</v>
      </c>
      <c r="I24" s="119">
        <v>0</v>
      </c>
      <c r="J24" s="119">
        <v>0</v>
      </c>
      <c r="K24" s="119">
        <v>0</v>
      </c>
      <c r="L24" s="119">
        <v>2973412.5</v>
      </c>
      <c r="M24" s="119">
        <v>0</v>
      </c>
      <c r="N24" s="119">
        <v>0</v>
      </c>
      <c r="O24" s="119">
        <v>0</v>
      </c>
      <c r="P24" s="119">
        <v>0</v>
      </c>
      <c r="Q24" s="119">
        <v>0</v>
      </c>
      <c r="R24" s="119">
        <v>0</v>
      </c>
      <c r="S24" s="119">
        <v>0</v>
      </c>
      <c r="T24" s="119">
        <v>0</v>
      </c>
      <c r="U24" s="119">
        <v>0</v>
      </c>
      <c r="V24" s="119">
        <v>0</v>
      </c>
      <c r="W24" s="119">
        <v>0</v>
      </c>
      <c r="X24" s="121">
        <f t="shared" si="4"/>
        <v>-2973412.5</v>
      </c>
      <c r="Y24" s="119">
        <v>0</v>
      </c>
      <c r="Z24" s="121">
        <f t="shared" si="3"/>
        <v>-2973412.5</v>
      </c>
    </row>
    <row r="25" spans="1:26" x14ac:dyDescent="0.25">
      <c r="A25" s="297" t="s">
        <v>422</v>
      </c>
      <c r="B25" s="297"/>
      <c r="C25" s="297"/>
      <c r="D25" s="297"/>
      <c r="E25" s="297"/>
      <c r="F25" s="297"/>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x14ac:dyDescent="0.25">
      <c r="A26" s="297" t="s">
        <v>423</v>
      </c>
      <c r="B26" s="297"/>
      <c r="C26" s="297"/>
      <c r="D26" s="297"/>
      <c r="E26" s="297"/>
      <c r="F26" s="297"/>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-13976271.880000001</v>
      </c>
      <c r="W26" s="119">
        <v>0</v>
      </c>
      <c r="X26" s="121">
        <f t="shared" si="4"/>
        <v>-13976271.880000001</v>
      </c>
      <c r="Y26" s="119">
        <v>0</v>
      </c>
      <c r="Z26" s="121">
        <f t="shared" si="3"/>
        <v>-13976271.880000001</v>
      </c>
    </row>
    <row r="27" spans="1:26" ht="12.75" customHeight="1" x14ac:dyDescent="0.25">
      <c r="A27" s="297" t="s">
        <v>424</v>
      </c>
      <c r="B27" s="297"/>
      <c r="C27" s="297"/>
      <c r="D27" s="297"/>
      <c r="E27" s="297"/>
      <c r="F27" s="297"/>
      <c r="G27" s="116">
        <v>21</v>
      </c>
      <c r="H27" s="119">
        <v>0</v>
      </c>
      <c r="I27" s="119">
        <v>0</v>
      </c>
      <c r="J27" s="119">
        <v>0</v>
      </c>
      <c r="K27" s="119">
        <v>-610236.80000000005</v>
      </c>
      <c r="L27" s="119">
        <v>-610236.80000000005</v>
      </c>
      <c r="M27" s="119">
        <v>0</v>
      </c>
      <c r="N27" s="119">
        <v>0</v>
      </c>
      <c r="O27" s="119">
        <v>0</v>
      </c>
      <c r="P27" s="119">
        <v>0</v>
      </c>
      <c r="Q27" s="119">
        <v>0</v>
      </c>
      <c r="R27" s="119">
        <v>0</v>
      </c>
      <c r="S27" s="119">
        <v>0</v>
      </c>
      <c r="T27" s="119">
        <v>0</v>
      </c>
      <c r="U27" s="119">
        <v>0</v>
      </c>
      <c r="V27" s="119">
        <v>996603.58</v>
      </c>
      <c r="W27" s="119">
        <v>0</v>
      </c>
      <c r="X27" s="121">
        <f t="shared" si="4"/>
        <v>996603.58</v>
      </c>
      <c r="Y27" s="119">
        <v>0</v>
      </c>
      <c r="Z27" s="121">
        <f t="shared" si="3"/>
        <v>996603.58</v>
      </c>
    </row>
    <row r="28" spans="1:26" ht="12.75" customHeight="1" x14ac:dyDescent="0.25">
      <c r="A28" s="297" t="s">
        <v>425</v>
      </c>
      <c r="B28" s="297"/>
      <c r="C28" s="297"/>
      <c r="D28" s="297"/>
      <c r="E28" s="297"/>
      <c r="F28" s="297"/>
      <c r="G28" s="116">
        <v>22</v>
      </c>
      <c r="H28" s="119">
        <v>0</v>
      </c>
      <c r="I28" s="119">
        <v>0</v>
      </c>
      <c r="J28" s="119">
        <v>981107.7</v>
      </c>
      <c r="K28" s="119">
        <v>0</v>
      </c>
      <c r="L28" s="119">
        <v>0</v>
      </c>
      <c r="M28" s="119">
        <v>0</v>
      </c>
      <c r="N28" s="119">
        <v>0</v>
      </c>
      <c r="O28" s="119">
        <v>0</v>
      </c>
      <c r="P28" s="119">
        <v>0</v>
      </c>
      <c r="Q28" s="119">
        <v>0</v>
      </c>
      <c r="R28" s="119">
        <v>0</v>
      </c>
      <c r="S28" s="119">
        <v>0</v>
      </c>
      <c r="T28" s="119">
        <v>0</v>
      </c>
      <c r="U28" s="119">
        <v>0</v>
      </c>
      <c r="V28" s="119">
        <v>-981107.7</v>
      </c>
      <c r="W28" s="119">
        <v>0</v>
      </c>
      <c r="X28" s="121">
        <f t="shared" si="4"/>
        <v>0</v>
      </c>
      <c r="Y28" s="119">
        <v>0</v>
      </c>
      <c r="Z28" s="121">
        <f t="shared" si="3"/>
        <v>0</v>
      </c>
    </row>
    <row r="29" spans="1:26" ht="12.75" customHeight="1" x14ac:dyDescent="0.25">
      <c r="A29" s="297" t="s">
        <v>426</v>
      </c>
      <c r="B29" s="297"/>
      <c r="C29" s="297"/>
      <c r="D29" s="297"/>
      <c r="E29" s="297"/>
      <c r="F29" s="297"/>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5">
      <c r="A30" s="298" t="s">
        <v>427</v>
      </c>
      <c r="B30" s="298"/>
      <c r="C30" s="298"/>
      <c r="D30" s="298"/>
      <c r="E30" s="298"/>
      <c r="F30" s="298"/>
      <c r="G30" s="117">
        <v>24</v>
      </c>
      <c r="H30" s="121">
        <f>SUM(H10:H29)</f>
        <v>17674030</v>
      </c>
      <c r="I30" s="121">
        <f t="shared" ref="I30:Z30" si="5">SUM(I10:I29)</f>
        <v>0</v>
      </c>
      <c r="J30" s="121">
        <f t="shared" si="5"/>
        <v>3001044.08</v>
      </c>
      <c r="K30" s="121">
        <f t="shared" si="5"/>
        <v>6803176.8600000003</v>
      </c>
      <c r="L30" s="121">
        <f t="shared" si="5"/>
        <v>3503573.5</v>
      </c>
      <c r="M30" s="121">
        <f t="shared" si="5"/>
        <v>0</v>
      </c>
      <c r="N30" s="121">
        <f t="shared" si="5"/>
        <v>0</v>
      </c>
      <c r="O30" s="121">
        <f t="shared" si="5"/>
        <v>0</v>
      </c>
      <c r="P30" s="121">
        <f t="shared" si="5"/>
        <v>0</v>
      </c>
      <c r="Q30" s="121">
        <f t="shared" si="5"/>
        <v>0</v>
      </c>
      <c r="R30" s="121">
        <f t="shared" si="5"/>
        <v>0</v>
      </c>
      <c r="S30" s="121">
        <f t="shared" si="5"/>
        <v>0</v>
      </c>
      <c r="T30" s="121">
        <f t="shared" si="5"/>
        <v>0</v>
      </c>
      <c r="U30" s="121">
        <f t="shared" si="5"/>
        <v>0</v>
      </c>
      <c r="V30" s="121">
        <f t="shared" si="5"/>
        <v>28084484.079999994</v>
      </c>
      <c r="W30" s="121">
        <f t="shared" si="5"/>
        <v>17748435.670000002</v>
      </c>
      <c r="X30" s="121">
        <f>SUM(X10:X29)</f>
        <v>69807597.189999998</v>
      </c>
      <c r="Y30" s="121">
        <f t="shared" si="5"/>
        <v>0</v>
      </c>
      <c r="Z30" s="121">
        <f t="shared" si="5"/>
        <v>69807597.189999998</v>
      </c>
    </row>
    <row r="31" spans="1:26" x14ac:dyDescent="0.25">
      <c r="A31" s="299" t="s">
        <v>428</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c r="Z31" s="300"/>
    </row>
    <row r="32" spans="1:26" ht="36.75" customHeight="1" x14ac:dyDescent="0.25">
      <c r="A32" s="296" t="s">
        <v>429</v>
      </c>
      <c r="B32" s="296"/>
      <c r="C32" s="296"/>
      <c r="D32" s="296"/>
      <c r="E32" s="296"/>
      <c r="F32" s="296"/>
      <c r="G32" s="117">
        <v>25</v>
      </c>
      <c r="H32" s="121">
        <f>SUM(H12:H20)</f>
        <v>0</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0</v>
      </c>
      <c r="R32" s="121">
        <f t="shared" si="6"/>
        <v>0</v>
      </c>
      <c r="S32" s="121">
        <f t="shared" ref="S32:T32" si="7">SUM(S12:S20)</f>
        <v>0</v>
      </c>
      <c r="T32" s="121">
        <f t="shared" si="7"/>
        <v>0</v>
      </c>
      <c r="U32" s="121">
        <f t="shared" ref="U32" si="8">SUM(U12:U20)</f>
        <v>0</v>
      </c>
      <c r="V32" s="121">
        <f t="shared" si="6"/>
        <v>0</v>
      </c>
      <c r="W32" s="121">
        <f t="shared" si="6"/>
        <v>0</v>
      </c>
      <c r="X32" s="121">
        <f>SUM(X12:X20)</f>
        <v>0</v>
      </c>
      <c r="Y32" s="121">
        <f t="shared" si="6"/>
        <v>0</v>
      </c>
      <c r="Z32" s="121">
        <f t="shared" si="6"/>
        <v>0</v>
      </c>
    </row>
    <row r="33" spans="1:26" ht="31.5" customHeight="1" x14ac:dyDescent="0.25">
      <c r="A33" s="296" t="s">
        <v>430</v>
      </c>
      <c r="B33" s="296"/>
      <c r="C33" s="296"/>
      <c r="D33" s="296"/>
      <c r="E33" s="296"/>
      <c r="F33" s="296"/>
      <c r="G33" s="117">
        <v>26</v>
      </c>
      <c r="H33" s="121">
        <f>H11+H32</f>
        <v>0</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0</v>
      </c>
      <c r="R33" s="121">
        <f t="shared" si="9"/>
        <v>0</v>
      </c>
      <c r="S33" s="121">
        <f t="shared" ref="S33:T33" si="10">S11+S32</f>
        <v>0</v>
      </c>
      <c r="T33" s="121">
        <f t="shared" si="10"/>
        <v>0</v>
      </c>
      <c r="U33" s="121">
        <f t="shared" ref="U33" si="11">U11+U32</f>
        <v>0</v>
      </c>
      <c r="V33" s="121">
        <f t="shared" si="9"/>
        <v>0</v>
      </c>
      <c r="W33" s="121">
        <f t="shared" si="9"/>
        <v>17748435.670000002</v>
      </c>
      <c r="X33" s="121">
        <f>X11+X32</f>
        <v>17748435.670000002</v>
      </c>
      <c r="Y33" s="121">
        <f t="shared" si="9"/>
        <v>0</v>
      </c>
      <c r="Z33" s="121">
        <f t="shared" si="9"/>
        <v>17748435.670000002</v>
      </c>
    </row>
    <row r="34" spans="1:26" ht="30.75" customHeight="1" x14ac:dyDescent="0.25">
      <c r="A34" s="296" t="s">
        <v>431</v>
      </c>
      <c r="B34" s="296"/>
      <c r="C34" s="296"/>
      <c r="D34" s="296"/>
      <c r="E34" s="296"/>
      <c r="F34" s="296"/>
      <c r="G34" s="117">
        <v>27</v>
      </c>
      <c r="H34" s="121">
        <f>SUM(H21:H29)</f>
        <v>0</v>
      </c>
      <c r="I34" s="121">
        <f t="shared" ref="I34:Z34" si="12">SUM(I21:I29)</f>
        <v>0</v>
      </c>
      <c r="J34" s="121">
        <f t="shared" si="12"/>
        <v>981107.7</v>
      </c>
      <c r="K34" s="121">
        <f t="shared" si="12"/>
        <v>-610236.80000000005</v>
      </c>
      <c r="L34" s="121">
        <f t="shared" si="12"/>
        <v>2363175.7000000002</v>
      </c>
      <c r="M34" s="121">
        <f t="shared" si="12"/>
        <v>0</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-13960776</v>
      </c>
      <c r="W34" s="121">
        <f t="shared" si="12"/>
        <v>0</v>
      </c>
      <c r="X34" s="121">
        <f>SUM(X21:X29)</f>
        <v>-15953080.800000003</v>
      </c>
      <c r="Y34" s="121">
        <f t="shared" si="12"/>
        <v>0</v>
      </c>
      <c r="Z34" s="121">
        <f t="shared" si="12"/>
        <v>-15953080.800000003</v>
      </c>
    </row>
    <row r="35" spans="1:26" x14ac:dyDescent="0.25">
      <c r="A35" s="299" t="s">
        <v>165</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row>
    <row r="36" spans="1:26" ht="12.75" customHeight="1" x14ac:dyDescent="0.25">
      <c r="A36" s="302" t="s">
        <v>432</v>
      </c>
      <c r="B36" s="302"/>
      <c r="C36" s="302"/>
      <c r="D36" s="302"/>
      <c r="E36" s="302"/>
      <c r="F36" s="302"/>
      <c r="G36" s="116">
        <v>28</v>
      </c>
      <c r="H36" s="119">
        <v>17674030</v>
      </c>
      <c r="I36" s="119">
        <v>0</v>
      </c>
      <c r="J36" s="119">
        <v>3001044.08</v>
      </c>
      <c r="K36" s="119">
        <v>6803176.8600000003</v>
      </c>
      <c r="L36" s="119">
        <v>3503573.5</v>
      </c>
      <c r="M36" s="119">
        <v>0</v>
      </c>
      <c r="N36" s="119">
        <v>0</v>
      </c>
      <c r="O36" s="119">
        <v>0</v>
      </c>
      <c r="P36" s="119">
        <v>0</v>
      </c>
      <c r="Q36" s="119">
        <v>0</v>
      </c>
      <c r="R36" s="119">
        <v>0</v>
      </c>
      <c r="S36" s="119">
        <v>0</v>
      </c>
      <c r="T36" s="119">
        <v>0</v>
      </c>
      <c r="U36" s="119">
        <v>0</v>
      </c>
      <c r="V36" s="119">
        <v>45832919.75</v>
      </c>
      <c r="W36" s="119">
        <v>0</v>
      </c>
      <c r="X36" s="120">
        <f>H36+I36+J36+K36-L36+M36+N36+O36+P36+Q36+R36+V36+W36+S36+T36+U36</f>
        <v>69807597.189999998</v>
      </c>
      <c r="Y36" s="119">
        <v>0</v>
      </c>
      <c r="Z36" s="120">
        <f t="shared" ref="Z36:Z38" si="15">X36+Y36</f>
        <v>69807597.189999998</v>
      </c>
    </row>
    <row r="37" spans="1:26" ht="12.75" customHeight="1" x14ac:dyDescent="0.25">
      <c r="A37" s="297" t="s">
        <v>405</v>
      </c>
      <c r="B37" s="297"/>
      <c r="C37" s="297"/>
      <c r="D37" s="297"/>
      <c r="E37" s="297"/>
      <c r="F37" s="297"/>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5">
      <c r="A38" s="297" t="s">
        <v>406</v>
      </c>
      <c r="B38" s="297"/>
      <c r="C38" s="297"/>
      <c r="D38" s="297"/>
      <c r="E38" s="297"/>
      <c r="F38" s="297"/>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5">
      <c r="A39" s="298" t="s">
        <v>433</v>
      </c>
      <c r="B39" s="298"/>
      <c r="C39" s="298"/>
      <c r="D39" s="298"/>
      <c r="E39" s="298"/>
      <c r="F39" s="298"/>
      <c r="G39" s="117">
        <v>31</v>
      </c>
      <c r="H39" s="121">
        <f>H36+H37+H38</f>
        <v>17674030</v>
      </c>
      <c r="I39" s="121">
        <f t="shared" ref="I39:Z39" si="17">I36+I37+I38</f>
        <v>0</v>
      </c>
      <c r="J39" s="121">
        <f t="shared" si="17"/>
        <v>3001044.08</v>
      </c>
      <c r="K39" s="121">
        <f t="shared" si="17"/>
        <v>6803176.8600000003</v>
      </c>
      <c r="L39" s="121">
        <f t="shared" si="17"/>
        <v>3503573.5</v>
      </c>
      <c r="M39" s="121">
        <f t="shared" si="17"/>
        <v>0</v>
      </c>
      <c r="N39" s="121">
        <f t="shared" si="17"/>
        <v>0</v>
      </c>
      <c r="O39" s="121">
        <f t="shared" si="17"/>
        <v>0</v>
      </c>
      <c r="P39" s="121">
        <f t="shared" si="17"/>
        <v>0</v>
      </c>
      <c r="Q39" s="121">
        <f t="shared" si="17"/>
        <v>0</v>
      </c>
      <c r="R39" s="121">
        <f t="shared" si="17"/>
        <v>0</v>
      </c>
      <c r="S39" s="121">
        <f t="shared" si="17"/>
        <v>0</v>
      </c>
      <c r="T39" s="121">
        <f t="shared" si="17"/>
        <v>0</v>
      </c>
      <c r="U39" s="121">
        <f t="shared" si="17"/>
        <v>0</v>
      </c>
      <c r="V39" s="121">
        <f t="shared" si="17"/>
        <v>45832919.75</v>
      </c>
      <c r="W39" s="121">
        <f t="shared" si="17"/>
        <v>0</v>
      </c>
      <c r="X39" s="121">
        <f>X36+X37+X38</f>
        <v>69807597.189999998</v>
      </c>
      <c r="Y39" s="121">
        <f t="shared" si="17"/>
        <v>0</v>
      </c>
      <c r="Z39" s="121">
        <f t="shared" si="17"/>
        <v>69807597.189999998</v>
      </c>
    </row>
    <row r="40" spans="1:26" ht="12.75" customHeight="1" x14ac:dyDescent="0.25">
      <c r="A40" s="297" t="s">
        <v>408</v>
      </c>
      <c r="B40" s="297"/>
      <c r="C40" s="297"/>
      <c r="D40" s="297"/>
      <c r="E40" s="297"/>
      <c r="F40" s="297"/>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6160213.8600000003</v>
      </c>
      <c r="X40" s="120">
        <f>H40+I40+J40+K40-L40+M40+N40+O40+P40+Q40+R40+V40+W40+S40+T40+U40</f>
        <v>6160213.8600000003</v>
      </c>
      <c r="Y40" s="119">
        <v>0</v>
      </c>
      <c r="Z40" s="120">
        <f t="shared" ref="Z40:Z58" si="18">X40+Y40</f>
        <v>6160213.8600000003</v>
      </c>
    </row>
    <row r="41" spans="1:26" ht="12.75" customHeight="1" x14ac:dyDescent="0.25">
      <c r="A41" s="297" t="s">
        <v>409</v>
      </c>
      <c r="B41" s="297"/>
      <c r="C41" s="297"/>
      <c r="D41" s="297"/>
      <c r="E41" s="297"/>
      <c r="F41" s="297"/>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5">
      <c r="A42" s="297" t="s">
        <v>410</v>
      </c>
      <c r="B42" s="297"/>
      <c r="C42" s="297"/>
      <c r="D42" s="297"/>
      <c r="E42" s="297"/>
      <c r="F42" s="297"/>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5">
      <c r="A43" s="297" t="s">
        <v>411</v>
      </c>
      <c r="B43" s="297"/>
      <c r="C43" s="297"/>
      <c r="D43" s="297"/>
      <c r="E43" s="297"/>
      <c r="F43" s="297"/>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5">
      <c r="A44" s="297" t="s">
        <v>412</v>
      </c>
      <c r="B44" s="297"/>
      <c r="C44" s="297"/>
      <c r="D44" s="297"/>
      <c r="E44" s="297"/>
      <c r="F44" s="297"/>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5">
      <c r="A45" s="297" t="s">
        <v>413</v>
      </c>
      <c r="B45" s="297"/>
      <c r="C45" s="297"/>
      <c r="D45" s="297"/>
      <c r="E45" s="297"/>
      <c r="F45" s="297"/>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5">
      <c r="A46" s="297" t="s">
        <v>414</v>
      </c>
      <c r="B46" s="297"/>
      <c r="C46" s="297"/>
      <c r="D46" s="297"/>
      <c r="E46" s="297"/>
      <c r="F46" s="297"/>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5">
      <c r="A47" s="297" t="s">
        <v>415</v>
      </c>
      <c r="B47" s="297"/>
      <c r="C47" s="297"/>
      <c r="D47" s="297"/>
      <c r="E47" s="297"/>
      <c r="F47" s="297"/>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5">
      <c r="A48" s="297" t="s">
        <v>416</v>
      </c>
      <c r="B48" s="297"/>
      <c r="C48" s="297"/>
      <c r="D48" s="297"/>
      <c r="E48" s="297"/>
      <c r="F48" s="297"/>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19"/>
        <v>0</v>
      </c>
      <c r="Y48" s="119">
        <v>0</v>
      </c>
      <c r="Z48" s="120">
        <f t="shared" si="18"/>
        <v>0</v>
      </c>
    </row>
    <row r="49" spans="1:26" ht="12.75" customHeight="1" x14ac:dyDescent="0.25">
      <c r="A49" s="297" t="s">
        <v>417</v>
      </c>
      <c r="B49" s="297"/>
      <c r="C49" s="297"/>
      <c r="D49" s="297"/>
      <c r="E49" s="297"/>
      <c r="F49" s="297"/>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5">
      <c r="A50" s="297" t="s">
        <v>418</v>
      </c>
      <c r="B50" s="297"/>
      <c r="C50" s="297"/>
      <c r="D50" s="297"/>
      <c r="E50" s="297"/>
      <c r="F50" s="297"/>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5">
      <c r="A51" s="297" t="s">
        <v>419</v>
      </c>
      <c r="B51" s="297"/>
      <c r="C51" s="297"/>
      <c r="D51" s="297"/>
      <c r="E51" s="297"/>
      <c r="F51" s="297"/>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5">
      <c r="A52" s="297" t="s">
        <v>420</v>
      </c>
      <c r="B52" s="297"/>
      <c r="C52" s="297"/>
      <c r="D52" s="297"/>
      <c r="E52" s="297"/>
      <c r="F52" s="297"/>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5">
      <c r="A53" s="297" t="s">
        <v>421</v>
      </c>
      <c r="B53" s="297"/>
      <c r="C53" s="297"/>
      <c r="D53" s="297"/>
      <c r="E53" s="297"/>
      <c r="F53" s="297"/>
      <c r="G53" s="116">
        <v>45</v>
      </c>
      <c r="H53" s="119">
        <v>0</v>
      </c>
      <c r="I53" s="119">
        <v>0</v>
      </c>
      <c r="J53" s="119">
        <v>0</v>
      </c>
      <c r="K53" s="119">
        <v>0</v>
      </c>
      <c r="L53" s="119">
        <v>123282.5</v>
      </c>
      <c r="M53" s="119">
        <v>0</v>
      </c>
      <c r="N53" s="119">
        <v>0</v>
      </c>
      <c r="O53" s="119">
        <v>0</v>
      </c>
      <c r="P53" s="119">
        <v>0</v>
      </c>
      <c r="Q53" s="119">
        <v>0</v>
      </c>
      <c r="R53" s="119">
        <v>0</v>
      </c>
      <c r="S53" s="119">
        <v>0</v>
      </c>
      <c r="T53" s="119">
        <v>0</v>
      </c>
      <c r="U53" s="119">
        <v>0</v>
      </c>
      <c r="V53" s="119">
        <v>0</v>
      </c>
      <c r="W53" s="119">
        <v>0</v>
      </c>
      <c r="X53" s="120">
        <f t="shared" si="19"/>
        <v>-123282.5</v>
      </c>
      <c r="Y53" s="119">
        <v>0</v>
      </c>
      <c r="Z53" s="120">
        <f t="shared" si="18"/>
        <v>-123282.5</v>
      </c>
    </row>
    <row r="54" spans="1:26" ht="12.75" customHeight="1" x14ac:dyDescent="0.25">
      <c r="A54" s="297" t="s">
        <v>422</v>
      </c>
      <c r="B54" s="297"/>
      <c r="C54" s="297"/>
      <c r="D54" s="297"/>
      <c r="E54" s="297"/>
      <c r="F54" s="297"/>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5">
      <c r="A55" s="297" t="s">
        <v>423</v>
      </c>
      <c r="B55" s="297"/>
      <c r="C55" s="297"/>
      <c r="D55" s="297"/>
      <c r="E55" s="297"/>
      <c r="F55" s="297"/>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19"/>
        <v>0</v>
      </c>
      <c r="Y55" s="119">
        <v>0</v>
      </c>
      <c r="Z55" s="120">
        <f t="shared" si="18"/>
        <v>0</v>
      </c>
    </row>
    <row r="56" spans="1:26" ht="12.75" customHeight="1" x14ac:dyDescent="0.25">
      <c r="A56" s="297" t="s">
        <v>424</v>
      </c>
      <c r="B56" s="297"/>
      <c r="C56" s="297"/>
      <c r="D56" s="297"/>
      <c r="E56" s="297"/>
      <c r="F56" s="297"/>
      <c r="G56" s="116">
        <v>48</v>
      </c>
      <c r="H56" s="119">
        <v>0</v>
      </c>
      <c r="I56" s="119">
        <v>0</v>
      </c>
      <c r="J56" s="119">
        <v>0</v>
      </c>
      <c r="K56" s="119">
        <v>-265056</v>
      </c>
      <c r="L56" s="119">
        <v>-265056</v>
      </c>
      <c r="M56" s="119">
        <v>0</v>
      </c>
      <c r="N56" s="119">
        <v>0</v>
      </c>
      <c r="O56" s="119">
        <v>0</v>
      </c>
      <c r="P56" s="119">
        <v>0</v>
      </c>
      <c r="Q56" s="119">
        <v>0</v>
      </c>
      <c r="R56" s="119">
        <v>0</v>
      </c>
      <c r="S56" s="119">
        <v>0</v>
      </c>
      <c r="T56" s="119">
        <v>0</v>
      </c>
      <c r="U56" s="119">
        <v>0</v>
      </c>
      <c r="V56" s="119">
        <v>344395.18</v>
      </c>
      <c r="W56" s="119">
        <v>0</v>
      </c>
      <c r="X56" s="120">
        <f t="shared" si="19"/>
        <v>344395.18</v>
      </c>
      <c r="Y56" s="119">
        <v>0</v>
      </c>
      <c r="Z56" s="120">
        <f t="shared" si="18"/>
        <v>344395.18</v>
      </c>
    </row>
    <row r="57" spans="1:26" ht="12.75" customHeight="1" x14ac:dyDescent="0.25">
      <c r="A57" s="297" t="s">
        <v>434</v>
      </c>
      <c r="B57" s="297"/>
      <c r="C57" s="297"/>
      <c r="D57" s="297"/>
      <c r="E57" s="297"/>
      <c r="F57" s="297"/>
      <c r="G57" s="116">
        <v>49</v>
      </c>
      <c r="H57" s="119">
        <v>0</v>
      </c>
      <c r="I57" s="119">
        <v>0</v>
      </c>
      <c r="J57" s="119">
        <v>178892.89</v>
      </c>
      <c r="K57" s="119">
        <v>0</v>
      </c>
      <c r="L57" s="119">
        <v>0</v>
      </c>
      <c r="M57" s="119">
        <v>0</v>
      </c>
      <c r="N57" s="119">
        <v>0</v>
      </c>
      <c r="O57" s="119">
        <v>0</v>
      </c>
      <c r="P57" s="119">
        <v>0</v>
      </c>
      <c r="Q57" s="119">
        <v>0</v>
      </c>
      <c r="R57" s="119">
        <v>0</v>
      </c>
      <c r="S57" s="119">
        <v>0</v>
      </c>
      <c r="T57" s="119">
        <v>0</v>
      </c>
      <c r="U57" s="119">
        <v>0</v>
      </c>
      <c r="V57" s="119">
        <v>-178892.89</v>
      </c>
      <c r="W57" s="119">
        <v>0</v>
      </c>
      <c r="X57" s="120">
        <f t="shared" si="19"/>
        <v>0</v>
      </c>
      <c r="Y57" s="119">
        <v>0</v>
      </c>
      <c r="Z57" s="120">
        <f t="shared" si="18"/>
        <v>0</v>
      </c>
    </row>
    <row r="58" spans="1:26" ht="12.75" customHeight="1" x14ac:dyDescent="0.25">
      <c r="A58" s="297" t="s">
        <v>426</v>
      </c>
      <c r="B58" s="297"/>
      <c r="C58" s="297"/>
      <c r="D58" s="297"/>
      <c r="E58" s="297"/>
      <c r="F58" s="297"/>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5">
      <c r="A59" s="298" t="s">
        <v>435</v>
      </c>
      <c r="B59" s="298"/>
      <c r="C59" s="298"/>
      <c r="D59" s="298"/>
      <c r="E59" s="298"/>
      <c r="F59" s="298"/>
      <c r="G59" s="117">
        <v>51</v>
      </c>
      <c r="H59" s="121">
        <f>SUM(H39:H58)</f>
        <v>17674030</v>
      </c>
      <c r="I59" s="121">
        <f t="shared" ref="I59:Z59" si="20">SUM(I39:I58)</f>
        <v>0</v>
      </c>
      <c r="J59" s="121">
        <f t="shared" si="20"/>
        <v>3179936.97</v>
      </c>
      <c r="K59" s="121">
        <f t="shared" si="20"/>
        <v>6538120.8600000003</v>
      </c>
      <c r="L59" s="121">
        <f t="shared" si="20"/>
        <v>3361800</v>
      </c>
      <c r="M59" s="121">
        <f t="shared" si="20"/>
        <v>0</v>
      </c>
      <c r="N59" s="121">
        <f t="shared" si="20"/>
        <v>0</v>
      </c>
      <c r="O59" s="121">
        <f t="shared" si="20"/>
        <v>0</v>
      </c>
      <c r="P59" s="121">
        <f t="shared" si="20"/>
        <v>0</v>
      </c>
      <c r="Q59" s="121">
        <f t="shared" si="20"/>
        <v>0</v>
      </c>
      <c r="R59" s="121">
        <f t="shared" si="20"/>
        <v>0</v>
      </c>
      <c r="S59" s="121">
        <f t="shared" si="20"/>
        <v>0</v>
      </c>
      <c r="T59" s="121">
        <f t="shared" si="20"/>
        <v>0</v>
      </c>
      <c r="U59" s="121">
        <f t="shared" si="20"/>
        <v>0</v>
      </c>
      <c r="V59" s="121">
        <f t="shared" si="20"/>
        <v>45998422.039999999</v>
      </c>
      <c r="W59" s="121">
        <f t="shared" si="20"/>
        <v>6160213.8600000003</v>
      </c>
      <c r="X59" s="121">
        <f>SUM(X39:X58)</f>
        <v>76188923.730000004</v>
      </c>
      <c r="Y59" s="121">
        <f t="shared" si="20"/>
        <v>0</v>
      </c>
      <c r="Z59" s="121">
        <f t="shared" si="20"/>
        <v>76188923.730000004</v>
      </c>
    </row>
    <row r="60" spans="1:26" x14ac:dyDescent="0.25">
      <c r="A60" s="299" t="s">
        <v>428</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c r="Z60" s="300"/>
    </row>
    <row r="61" spans="1:26" ht="31.5" customHeight="1" x14ac:dyDescent="0.25">
      <c r="A61" s="296" t="s">
        <v>436</v>
      </c>
      <c r="B61" s="296"/>
      <c r="C61" s="296"/>
      <c r="D61" s="296"/>
      <c r="E61" s="296"/>
      <c r="F61" s="296"/>
      <c r="G61" s="117">
        <v>52</v>
      </c>
      <c r="H61" s="120">
        <f>SUM(H41:H49)</f>
        <v>0</v>
      </c>
      <c r="I61" s="120">
        <f t="shared" ref="I61:Z61" si="21">SUM(I41:I49)</f>
        <v>0</v>
      </c>
      <c r="J61" s="120">
        <f t="shared" si="21"/>
        <v>0</v>
      </c>
      <c r="K61" s="120">
        <f t="shared" si="21"/>
        <v>0</v>
      </c>
      <c r="L61" s="120">
        <f t="shared" si="21"/>
        <v>0</v>
      </c>
      <c r="M61" s="120">
        <f t="shared" si="21"/>
        <v>0</v>
      </c>
      <c r="N61" s="120">
        <f t="shared" si="21"/>
        <v>0</v>
      </c>
      <c r="O61" s="120">
        <f t="shared" si="21"/>
        <v>0</v>
      </c>
      <c r="P61" s="120">
        <f t="shared" si="21"/>
        <v>0</v>
      </c>
      <c r="Q61" s="120">
        <f t="shared" si="21"/>
        <v>0</v>
      </c>
      <c r="R61" s="120">
        <f t="shared" si="21"/>
        <v>0</v>
      </c>
      <c r="S61" s="120">
        <f t="shared" ref="S61:T61" si="22">SUM(S41:S49)</f>
        <v>0</v>
      </c>
      <c r="T61" s="120">
        <f t="shared" si="22"/>
        <v>0</v>
      </c>
      <c r="U61" s="120">
        <f t="shared" ref="U61" si="23">SUM(U41:U49)</f>
        <v>0</v>
      </c>
      <c r="V61" s="120">
        <f t="shared" si="21"/>
        <v>0</v>
      </c>
      <c r="W61" s="120">
        <f t="shared" si="21"/>
        <v>0</v>
      </c>
      <c r="X61" s="120">
        <f>SUM(X41:X49)</f>
        <v>0</v>
      </c>
      <c r="Y61" s="120">
        <f t="shared" si="21"/>
        <v>0</v>
      </c>
      <c r="Z61" s="120">
        <f t="shared" si="21"/>
        <v>0</v>
      </c>
    </row>
    <row r="62" spans="1:26" ht="27.75" customHeight="1" x14ac:dyDescent="0.25">
      <c r="A62" s="296" t="s">
        <v>437</v>
      </c>
      <c r="B62" s="296"/>
      <c r="C62" s="296"/>
      <c r="D62" s="296"/>
      <c r="E62" s="296"/>
      <c r="F62" s="296"/>
      <c r="G62" s="117">
        <v>53</v>
      </c>
      <c r="H62" s="120">
        <f>H40+H61</f>
        <v>0</v>
      </c>
      <c r="I62" s="120">
        <f t="shared" ref="I62:Z62" si="24">I40+I61</f>
        <v>0</v>
      </c>
      <c r="J62" s="120">
        <f t="shared" si="24"/>
        <v>0</v>
      </c>
      <c r="K62" s="120">
        <f t="shared" si="24"/>
        <v>0</v>
      </c>
      <c r="L62" s="120">
        <f t="shared" si="24"/>
        <v>0</v>
      </c>
      <c r="M62" s="120">
        <f t="shared" si="24"/>
        <v>0</v>
      </c>
      <c r="N62" s="120">
        <f t="shared" si="24"/>
        <v>0</v>
      </c>
      <c r="O62" s="120">
        <f t="shared" si="24"/>
        <v>0</v>
      </c>
      <c r="P62" s="120">
        <f t="shared" si="24"/>
        <v>0</v>
      </c>
      <c r="Q62" s="120">
        <f t="shared" si="24"/>
        <v>0</v>
      </c>
      <c r="R62" s="120">
        <f t="shared" si="24"/>
        <v>0</v>
      </c>
      <c r="S62" s="120">
        <f t="shared" ref="S62:T62" si="25">S40+S61</f>
        <v>0</v>
      </c>
      <c r="T62" s="120">
        <f t="shared" si="25"/>
        <v>0</v>
      </c>
      <c r="U62" s="120">
        <f t="shared" ref="U62" si="26">U40+U61</f>
        <v>0</v>
      </c>
      <c r="V62" s="120">
        <f t="shared" si="24"/>
        <v>0</v>
      </c>
      <c r="W62" s="120">
        <f t="shared" si="24"/>
        <v>6160213.8600000003</v>
      </c>
      <c r="X62" s="120">
        <f>X40+X61</f>
        <v>6160213.8600000003</v>
      </c>
      <c r="Y62" s="120">
        <f t="shared" si="24"/>
        <v>0</v>
      </c>
      <c r="Z62" s="120">
        <f t="shared" si="24"/>
        <v>6160213.8600000003</v>
      </c>
    </row>
    <row r="63" spans="1:26" ht="29.25" customHeight="1" x14ac:dyDescent="0.25">
      <c r="A63" s="296" t="s">
        <v>438</v>
      </c>
      <c r="B63" s="296"/>
      <c r="C63" s="296"/>
      <c r="D63" s="296"/>
      <c r="E63" s="296"/>
      <c r="F63" s="296"/>
      <c r="G63" s="117">
        <v>54</v>
      </c>
      <c r="H63" s="120">
        <f>SUM(H50:H58)</f>
        <v>0</v>
      </c>
      <c r="I63" s="120">
        <f t="shared" ref="I63:Z63" si="27">SUM(I50:I58)</f>
        <v>0</v>
      </c>
      <c r="J63" s="120">
        <f t="shared" si="27"/>
        <v>178892.89</v>
      </c>
      <c r="K63" s="120">
        <f t="shared" si="27"/>
        <v>-265056</v>
      </c>
      <c r="L63" s="120">
        <f t="shared" si="27"/>
        <v>-141773.5</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165502.28999999998</v>
      </c>
      <c r="W63" s="120">
        <f t="shared" si="27"/>
        <v>0</v>
      </c>
      <c r="X63" s="120">
        <f>SUM(X50:X58)</f>
        <v>221112.68</v>
      </c>
      <c r="Y63" s="120">
        <f t="shared" si="27"/>
        <v>0</v>
      </c>
      <c r="Z63" s="120">
        <f t="shared" si="27"/>
        <v>221112.68</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oddHeader>&amp;L&amp;"Arial"&amp;10&amp;K000000 Confidentiality Class: Open&amp;1#_x000D_</oddHeader>
  </headerFooter>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4" sqref="A34:F34"/>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88" t="s">
        <v>322</v>
      </c>
      <c r="B1" s="289"/>
      <c r="C1" s="289"/>
      <c r="D1" s="289"/>
      <c r="E1" s="289"/>
      <c r="F1" s="289"/>
      <c r="G1" s="289"/>
      <c r="H1" s="289"/>
      <c r="I1" s="289"/>
    </row>
    <row r="2" spans="1:9" ht="12.75" customHeight="1" x14ac:dyDescent="0.25">
      <c r="A2" s="290" t="s">
        <v>161</v>
      </c>
      <c r="B2" s="242"/>
      <c r="C2" s="242"/>
      <c r="D2" s="242"/>
      <c r="E2" s="242"/>
      <c r="F2" s="242"/>
      <c r="G2" s="242"/>
      <c r="H2" s="242"/>
      <c r="I2" s="242"/>
    </row>
    <row r="3" spans="1:9" x14ac:dyDescent="0.25">
      <c r="A3" s="314" t="s">
        <v>43</v>
      </c>
      <c r="B3" s="315"/>
      <c r="C3" s="315"/>
      <c r="D3" s="315"/>
      <c r="E3" s="315"/>
      <c r="F3" s="315"/>
      <c r="G3" s="315"/>
      <c r="H3" s="315"/>
      <c r="I3" s="315"/>
    </row>
    <row r="4" spans="1:9" x14ac:dyDescent="0.25">
      <c r="A4" s="291" t="s">
        <v>323</v>
      </c>
      <c r="B4" s="245"/>
      <c r="C4" s="245"/>
      <c r="D4" s="245"/>
      <c r="E4" s="245"/>
      <c r="F4" s="245"/>
      <c r="G4" s="245"/>
      <c r="H4" s="245"/>
      <c r="I4" s="246"/>
    </row>
    <row r="5" spans="1:9" ht="22" x14ac:dyDescent="0.25">
      <c r="A5" s="294" t="s">
        <v>44</v>
      </c>
      <c r="B5" s="250"/>
      <c r="C5" s="250"/>
      <c r="D5" s="250"/>
      <c r="E5" s="250"/>
      <c r="F5" s="250"/>
      <c r="G5" s="28" t="s">
        <v>163</v>
      </c>
      <c r="H5" s="29" t="s">
        <v>164</v>
      </c>
      <c r="I5" s="29" t="s">
        <v>165</v>
      </c>
    </row>
    <row r="6" spans="1:9" x14ac:dyDescent="0.25">
      <c r="A6" s="295">
        <v>1</v>
      </c>
      <c r="B6" s="250"/>
      <c r="C6" s="250"/>
      <c r="D6" s="250"/>
      <c r="E6" s="250"/>
      <c r="F6" s="250"/>
      <c r="G6" s="104">
        <v>2</v>
      </c>
      <c r="H6" s="29" t="s">
        <v>267</v>
      </c>
      <c r="I6" s="29" t="s">
        <v>268</v>
      </c>
    </row>
    <row r="7" spans="1:9" x14ac:dyDescent="0.25">
      <c r="A7" s="322" t="s">
        <v>269</v>
      </c>
      <c r="B7" s="323"/>
      <c r="C7" s="323"/>
      <c r="D7" s="323"/>
      <c r="E7" s="323"/>
      <c r="F7" s="323"/>
      <c r="G7" s="323"/>
      <c r="H7" s="323"/>
      <c r="I7" s="324"/>
    </row>
    <row r="8" spans="1:9" x14ac:dyDescent="0.25">
      <c r="A8" s="325" t="s">
        <v>324</v>
      </c>
      <c r="B8" s="325"/>
      <c r="C8" s="325"/>
      <c r="D8" s="325"/>
      <c r="E8" s="325"/>
      <c r="F8" s="325"/>
      <c r="G8" s="10">
        <v>1</v>
      </c>
      <c r="H8" s="105"/>
      <c r="I8" s="105"/>
    </row>
    <row r="9" spans="1:9" x14ac:dyDescent="0.25">
      <c r="A9" s="312" t="s">
        <v>325</v>
      </c>
      <c r="B9" s="312"/>
      <c r="C9" s="312"/>
      <c r="D9" s="312"/>
      <c r="E9" s="312"/>
      <c r="F9" s="312"/>
      <c r="G9" s="11">
        <v>2</v>
      </c>
      <c r="H9" s="106"/>
      <c r="I9" s="106"/>
    </row>
    <row r="10" spans="1:9" x14ac:dyDescent="0.25">
      <c r="A10" s="312" t="s">
        <v>326</v>
      </c>
      <c r="B10" s="312"/>
      <c r="C10" s="312"/>
      <c r="D10" s="312"/>
      <c r="E10" s="312"/>
      <c r="F10" s="312"/>
      <c r="G10" s="11">
        <v>3</v>
      </c>
      <c r="H10" s="106"/>
      <c r="I10" s="106"/>
    </row>
    <row r="11" spans="1:9" x14ac:dyDescent="0.25">
      <c r="A11" s="312" t="s">
        <v>327</v>
      </c>
      <c r="B11" s="312"/>
      <c r="C11" s="312"/>
      <c r="D11" s="312"/>
      <c r="E11" s="312"/>
      <c r="F11" s="312"/>
      <c r="G11" s="11">
        <v>4</v>
      </c>
      <c r="H11" s="106"/>
      <c r="I11" s="106"/>
    </row>
    <row r="12" spans="1:9" x14ac:dyDescent="0.25">
      <c r="A12" s="312" t="s">
        <v>328</v>
      </c>
      <c r="B12" s="312"/>
      <c r="C12" s="312"/>
      <c r="D12" s="312"/>
      <c r="E12" s="312"/>
      <c r="F12" s="312"/>
      <c r="G12" s="11">
        <v>5</v>
      </c>
      <c r="H12" s="106"/>
      <c r="I12" s="106"/>
    </row>
    <row r="13" spans="1:9" x14ac:dyDescent="0.25">
      <c r="A13" s="313" t="s">
        <v>329</v>
      </c>
      <c r="B13" s="313"/>
      <c r="C13" s="313"/>
      <c r="D13" s="313"/>
      <c r="E13" s="313"/>
      <c r="F13" s="313"/>
      <c r="G13" s="25">
        <v>6</v>
      </c>
      <c r="H13" s="107">
        <f>SUM(H8:H12)</f>
        <v>0</v>
      </c>
      <c r="I13" s="107">
        <f>SUM(I8:I12)</f>
        <v>0</v>
      </c>
    </row>
    <row r="14" spans="1:9" ht="12.75" customHeight="1" x14ac:dyDescent="0.25">
      <c r="A14" s="312" t="s">
        <v>330</v>
      </c>
      <c r="B14" s="312"/>
      <c r="C14" s="312"/>
      <c r="D14" s="312"/>
      <c r="E14" s="312"/>
      <c r="F14" s="312"/>
      <c r="G14" s="11">
        <v>7</v>
      </c>
      <c r="H14" s="106"/>
      <c r="I14" s="106"/>
    </row>
    <row r="15" spans="1:9" ht="12.75" customHeight="1" x14ac:dyDescent="0.25">
      <c r="A15" s="312" t="s">
        <v>331</v>
      </c>
      <c r="B15" s="312"/>
      <c r="C15" s="312"/>
      <c r="D15" s="312"/>
      <c r="E15" s="312"/>
      <c r="F15" s="312"/>
      <c r="G15" s="11">
        <v>8</v>
      </c>
      <c r="H15" s="106"/>
      <c r="I15" s="106"/>
    </row>
    <row r="16" spans="1:9" ht="12.75" customHeight="1" x14ac:dyDescent="0.25">
      <c r="A16" s="312" t="s">
        <v>332</v>
      </c>
      <c r="B16" s="312"/>
      <c r="C16" s="312"/>
      <c r="D16" s="312"/>
      <c r="E16" s="312"/>
      <c r="F16" s="312"/>
      <c r="G16" s="11">
        <v>9</v>
      </c>
      <c r="H16" s="106"/>
      <c r="I16" s="106"/>
    </row>
    <row r="17" spans="1:9" ht="12.75" customHeight="1" x14ac:dyDescent="0.25">
      <c r="A17" s="312" t="s">
        <v>333</v>
      </c>
      <c r="B17" s="312"/>
      <c r="C17" s="312"/>
      <c r="D17" s="312"/>
      <c r="E17" s="312"/>
      <c r="F17" s="312"/>
      <c r="G17" s="11">
        <v>10</v>
      </c>
      <c r="H17" s="106"/>
      <c r="I17" s="106"/>
    </row>
    <row r="18" spans="1:9" ht="12.75" customHeight="1" x14ac:dyDescent="0.25">
      <c r="A18" s="312" t="s">
        <v>334</v>
      </c>
      <c r="B18" s="312"/>
      <c r="C18" s="312"/>
      <c r="D18" s="312"/>
      <c r="E18" s="312"/>
      <c r="F18" s="312"/>
      <c r="G18" s="11">
        <v>11</v>
      </c>
      <c r="H18" s="106"/>
      <c r="I18" s="106"/>
    </row>
    <row r="19" spans="1:9" ht="12.75" customHeight="1" x14ac:dyDescent="0.25">
      <c r="A19" s="312" t="s">
        <v>335</v>
      </c>
      <c r="B19" s="312"/>
      <c r="C19" s="312"/>
      <c r="D19" s="312"/>
      <c r="E19" s="312"/>
      <c r="F19" s="312"/>
      <c r="G19" s="11">
        <v>12</v>
      </c>
      <c r="H19" s="106"/>
      <c r="I19" s="106"/>
    </row>
    <row r="20" spans="1:9" ht="26.25" customHeight="1" x14ac:dyDescent="0.25">
      <c r="A20" s="313" t="s">
        <v>336</v>
      </c>
      <c r="B20" s="313"/>
      <c r="C20" s="313"/>
      <c r="D20" s="313"/>
      <c r="E20" s="313"/>
      <c r="F20" s="313"/>
      <c r="G20" s="25">
        <v>13</v>
      </c>
      <c r="H20" s="107">
        <f>SUM(H14:H19)</f>
        <v>0</v>
      </c>
      <c r="I20" s="107">
        <f>SUM(I14:I19)</f>
        <v>0</v>
      </c>
    </row>
    <row r="21" spans="1:9" ht="27.65" customHeight="1" x14ac:dyDescent="0.25">
      <c r="A21" s="321" t="s">
        <v>337</v>
      </c>
      <c r="B21" s="321"/>
      <c r="C21" s="321"/>
      <c r="D21" s="321"/>
      <c r="E21" s="321"/>
      <c r="F21" s="321"/>
      <c r="G21" s="26">
        <v>14</v>
      </c>
      <c r="H21" s="108">
        <f>H13+H20</f>
        <v>0</v>
      </c>
      <c r="I21" s="108">
        <f>I13+I20</f>
        <v>0</v>
      </c>
    </row>
    <row r="22" spans="1:9" x14ac:dyDescent="0.25">
      <c r="A22" s="322" t="s">
        <v>290</v>
      </c>
      <c r="B22" s="323"/>
      <c r="C22" s="323"/>
      <c r="D22" s="323"/>
      <c r="E22" s="323"/>
      <c r="F22" s="323"/>
      <c r="G22" s="323"/>
      <c r="H22" s="323"/>
      <c r="I22" s="324"/>
    </row>
    <row r="23" spans="1:9" ht="26.4" customHeight="1" x14ac:dyDescent="0.25">
      <c r="A23" s="325" t="s">
        <v>338</v>
      </c>
      <c r="B23" s="325"/>
      <c r="C23" s="325"/>
      <c r="D23" s="325"/>
      <c r="E23" s="325"/>
      <c r="F23" s="325"/>
      <c r="G23" s="10">
        <v>15</v>
      </c>
      <c r="H23" s="105"/>
      <c r="I23" s="105"/>
    </row>
    <row r="24" spans="1:9" ht="12.75" customHeight="1" x14ac:dyDescent="0.25">
      <c r="A24" s="312" t="s">
        <v>339</v>
      </c>
      <c r="B24" s="312"/>
      <c r="C24" s="312"/>
      <c r="D24" s="312"/>
      <c r="E24" s="312"/>
      <c r="F24" s="312"/>
      <c r="G24" s="10">
        <v>16</v>
      </c>
      <c r="H24" s="106"/>
      <c r="I24" s="106"/>
    </row>
    <row r="25" spans="1:9" ht="12.75" customHeight="1" x14ac:dyDescent="0.25">
      <c r="A25" s="312" t="s">
        <v>340</v>
      </c>
      <c r="B25" s="312"/>
      <c r="C25" s="312"/>
      <c r="D25" s="312"/>
      <c r="E25" s="312"/>
      <c r="F25" s="312"/>
      <c r="G25" s="10">
        <v>17</v>
      </c>
      <c r="H25" s="106"/>
      <c r="I25" s="106"/>
    </row>
    <row r="26" spans="1:9" ht="12.75" customHeight="1" x14ac:dyDescent="0.25">
      <c r="A26" s="312" t="s">
        <v>341</v>
      </c>
      <c r="B26" s="312"/>
      <c r="C26" s="312"/>
      <c r="D26" s="312"/>
      <c r="E26" s="312"/>
      <c r="F26" s="312"/>
      <c r="G26" s="10">
        <v>18</v>
      </c>
      <c r="H26" s="106"/>
      <c r="I26" s="106"/>
    </row>
    <row r="27" spans="1:9" ht="12.75" customHeight="1" x14ac:dyDescent="0.25">
      <c r="A27" s="312" t="s">
        <v>342</v>
      </c>
      <c r="B27" s="312"/>
      <c r="C27" s="312"/>
      <c r="D27" s="312"/>
      <c r="E27" s="312"/>
      <c r="F27" s="312"/>
      <c r="G27" s="10">
        <v>19</v>
      </c>
      <c r="H27" s="106"/>
      <c r="I27" s="106"/>
    </row>
    <row r="28" spans="1:9" ht="12.75" customHeight="1" x14ac:dyDescent="0.25">
      <c r="A28" s="312" t="s">
        <v>343</v>
      </c>
      <c r="B28" s="312"/>
      <c r="C28" s="312"/>
      <c r="D28" s="312"/>
      <c r="E28" s="312"/>
      <c r="F28" s="312"/>
      <c r="G28" s="10">
        <v>20</v>
      </c>
      <c r="H28" s="106"/>
      <c r="I28" s="106"/>
    </row>
    <row r="29" spans="1:9" ht="24" customHeight="1" x14ac:dyDescent="0.25">
      <c r="A29" s="318" t="s">
        <v>344</v>
      </c>
      <c r="B29" s="318"/>
      <c r="C29" s="318"/>
      <c r="D29" s="318"/>
      <c r="E29" s="318"/>
      <c r="F29" s="318"/>
      <c r="G29" s="25">
        <v>21</v>
      </c>
      <c r="H29" s="109">
        <f>SUM(H23:H28)</f>
        <v>0</v>
      </c>
      <c r="I29" s="109">
        <f>SUM(I23:I28)</f>
        <v>0</v>
      </c>
    </row>
    <row r="30" spans="1:9" ht="27" customHeight="1" x14ac:dyDescent="0.25">
      <c r="A30" s="312" t="s">
        <v>345</v>
      </c>
      <c r="B30" s="312"/>
      <c r="C30" s="312"/>
      <c r="D30" s="312"/>
      <c r="E30" s="312"/>
      <c r="F30" s="312"/>
      <c r="G30" s="11">
        <v>22</v>
      </c>
      <c r="H30" s="106"/>
      <c r="I30" s="106"/>
    </row>
    <row r="31" spans="1:9" ht="12.75" customHeight="1" x14ac:dyDescent="0.25">
      <c r="A31" s="312" t="s">
        <v>346</v>
      </c>
      <c r="B31" s="312"/>
      <c r="C31" s="312"/>
      <c r="D31" s="312"/>
      <c r="E31" s="312"/>
      <c r="F31" s="312"/>
      <c r="G31" s="11">
        <v>23</v>
      </c>
      <c r="H31" s="106"/>
      <c r="I31" s="106"/>
    </row>
    <row r="32" spans="1:9" ht="12.75" customHeight="1" x14ac:dyDescent="0.25">
      <c r="A32" s="312" t="s">
        <v>347</v>
      </c>
      <c r="B32" s="312"/>
      <c r="C32" s="312"/>
      <c r="D32" s="312"/>
      <c r="E32" s="312"/>
      <c r="F32" s="312"/>
      <c r="G32" s="11">
        <v>24</v>
      </c>
      <c r="H32" s="106"/>
      <c r="I32" s="106"/>
    </row>
    <row r="33" spans="1:9" ht="12.75" customHeight="1" x14ac:dyDescent="0.25">
      <c r="A33" s="312" t="s">
        <v>348</v>
      </c>
      <c r="B33" s="312"/>
      <c r="C33" s="312"/>
      <c r="D33" s="312"/>
      <c r="E33" s="312"/>
      <c r="F33" s="312"/>
      <c r="G33" s="11">
        <v>25</v>
      </c>
      <c r="H33" s="106"/>
      <c r="I33" s="106"/>
    </row>
    <row r="34" spans="1:9" ht="12.75" customHeight="1" x14ac:dyDescent="0.25">
      <c r="A34" s="312" t="s">
        <v>349</v>
      </c>
      <c r="B34" s="312"/>
      <c r="C34" s="312"/>
      <c r="D34" s="312"/>
      <c r="E34" s="312"/>
      <c r="F34" s="312"/>
      <c r="G34" s="11">
        <v>26</v>
      </c>
      <c r="H34" s="106"/>
      <c r="I34" s="106"/>
    </row>
    <row r="35" spans="1:9" ht="26" customHeight="1" x14ac:dyDescent="0.25">
      <c r="A35" s="318" t="s">
        <v>350</v>
      </c>
      <c r="B35" s="318"/>
      <c r="C35" s="318"/>
      <c r="D35" s="318"/>
      <c r="E35" s="318"/>
      <c r="F35" s="318"/>
      <c r="G35" s="25">
        <v>27</v>
      </c>
      <c r="H35" s="109">
        <f>SUM(H30:H34)</f>
        <v>0</v>
      </c>
      <c r="I35" s="109">
        <f>SUM(I30:I34)</f>
        <v>0</v>
      </c>
    </row>
    <row r="36" spans="1:9" ht="28.25" customHeight="1" x14ac:dyDescent="0.25">
      <c r="A36" s="321" t="s">
        <v>351</v>
      </c>
      <c r="B36" s="321"/>
      <c r="C36" s="321"/>
      <c r="D36" s="321"/>
      <c r="E36" s="321"/>
      <c r="F36" s="321"/>
      <c r="G36" s="26">
        <v>28</v>
      </c>
      <c r="H36" s="110">
        <f>H29+H35</f>
        <v>0</v>
      </c>
      <c r="I36" s="110">
        <f>I29+I35</f>
        <v>0</v>
      </c>
    </row>
    <row r="37" spans="1:9" x14ac:dyDescent="0.25">
      <c r="A37" s="322" t="s">
        <v>305</v>
      </c>
      <c r="B37" s="323"/>
      <c r="C37" s="323"/>
      <c r="D37" s="323"/>
      <c r="E37" s="323"/>
      <c r="F37" s="323"/>
      <c r="G37" s="323">
        <v>0</v>
      </c>
      <c r="H37" s="323"/>
      <c r="I37" s="324"/>
    </row>
    <row r="38" spans="1:9" ht="12.75" customHeight="1" x14ac:dyDescent="0.25">
      <c r="A38" s="326" t="s">
        <v>352</v>
      </c>
      <c r="B38" s="326"/>
      <c r="C38" s="326"/>
      <c r="D38" s="326"/>
      <c r="E38" s="326"/>
      <c r="F38" s="326"/>
      <c r="G38" s="10">
        <v>29</v>
      </c>
      <c r="H38" s="105"/>
      <c r="I38" s="105"/>
    </row>
    <row r="39" spans="1:9" ht="25.25" customHeight="1" x14ac:dyDescent="0.25">
      <c r="A39" s="317" t="s">
        <v>353</v>
      </c>
      <c r="B39" s="317"/>
      <c r="C39" s="317"/>
      <c r="D39" s="317"/>
      <c r="E39" s="317"/>
      <c r="F39" s="317"/>
      <c r="G39" s="11">
        <v>30</v>
      </c>
      <c r="H39" s="106"/>
      <c r="I39" s="106"/>
    </row>
    <row r="40" spans="1:9" ht="12.75" customHeight="1" x14ac:dyDescent="0.25">
      <c r="A40" s="317" t="s">
        <v>354</v>
      </c>
      <c r="B40" s="317"/>
      <c r="C40" s="317"/>
      <c r="D40" s="317"/>
      <c r="E40" s="317"/>
      <c r="F40" s="317"/>
      <c r="G40" s="11">
        <v>31</v>
      </c>
      <c r="H40" s="106"/>
      <c r="I40" s="106"/>
    </row>
    <row r="41" spans="1:9" ht="12.75" customHeight="1" x14ac:dyDescent="0.25">
      <c r="A41" s="317" t="s">
        <v>355</v>
      </c>
      <c r="B41" s="317"/>
      <c r="C41" s="317"/>
      <c r="D41" s="317"/>
      <c r="E41" s="317"/>
      <c r="F41" s="317"/>
      <c r="G41" s="11">
        <v>32</v>
      </c>
      <c r="H41" s="106"/>
      <c r="I41" s="106"/>
    </row>
    <row r="42" spans="1:9" ht="26" customHeight="1" x14ac:dyDescent="0.25">
      <c r="A42" s="318" t="s">
        <v>356</v>
      </c>
      <c r="B42" s="318"/>
      <c r="C42" s="318"/>
      <c r="D42" s="318"/>
      <c r="E42" s="318"/>
      <c r="F42" s="318"/>
      <c r="G42" s="25">
        <v>33</v>
      </c>
      <c r="H42" s="109">
        <f>H41+H40+H39+H38</f>
        <v>0</v>
      </c>
      <c r="I42" s="109">
        <f>I41+I40+I39+I38</f>
        <v>0</v>
      </c>
    </row>
    <row r="43" spans="1:9" ht="24.65" customHeight="1" x14ac:dyDescent="0.25">
      <c r="A43" s="317" t="s">
        <v>357</v>
      </c>
      <c r="B43" s="317"/>
      <c r="C43" s="317"/>
      <c r="D43" s="317"/>
      <c r="E43" s="317"/>
      <c r="F43" s="317"/>
      <c r="G43" s="11">
        <v>34</v>
      </c>
      <c r="H43" s="106"/>
      <c r="I43" s="106"/>
    </row>
    <row r="44" spans="1:9" ht="12.75" customHeight="1" x14ac:dyDescent="0.25">
      <c r="A44" s="317" t="s">
        <v>358</v>
      </c>
      <c r="B44" s="317"/>
      <c r="C44" s="317"/>
      <c r="D44" s="317"/>
      <c r="E44" s="317"/>
      <c r="F44" s="317"/>
      <c r="G44" s="11">
        <v>35</v>
      </c>
      <c r="H44" s="106"/>
      <c r="I44" s="106"/>
    </row>
    <row r="45" spans="1:9" ht="12.75" customHeight="1" x14ac:dyDescent="0.25">
      <c r="A45" s="317" t="s">
        <v>359</v>
      </c>
      <c r="B45" s="317"/>
      <c r="C45" s="317"/>
      <c r="D45" s="317"/>
      <c r="E45" s="317"/>
      <c r="F45" s="317"/>
      <c r="G45" s="11">
        <v>36</v>
      </c>
      <c r="H45" s="106"/>
      <c r="I45" s="106"/>
    </row>
    <row r="46" spans="1:9" ht="21" customHeight="1" x14ac:dyDescent="0.25">
      <c r="A46" s="317" t="s">
        <v>360</v>
      </c>
      <c r="B46" s="317"/>
      <c r="C46" s="317"/>
      <c r="D46" s="317"/>
      <c r="E46" s="317"/>
      <c r="F46" s="317"/>
      <c r="G46" s="11">
        <v>37</v>
      </c>
      <c r="H46" s="106"/>
      <c r="I46" s="106"/>
    </row>
    <row r="47" spans="1:9" ht="12.75" customHeight="1" x14ac:dyDescent="0.25">
      <c r="A47" s="317" t="s">
        <v>361</v>
      </c>
      <c r="B47" s="317"/>
      <c r="C47" s="317"/>
      <c r="D47" s="317"/>
      <c r="E47" s="317"/>
      <c r="F47" s="317"/>
      <c r="G47" s="11">
        <v>38</v>
      </c>
      <c r="H47" s="106"/>
      <c r="I47" s="106"/>
    </row>
    <row r="48" spans="1:9" ht="23" customHeight="1" x14ac:dyDescent="0.25">
      <c r="A48" s="318" t="s">
        <v>362</v>
      </c>
      <c r="B48" s="318"/>
      <c r="C48" s="318"/>
      <c r="D48" s="318"/>
      <c r="E48" s="318"/>
      <c r="F48" s="318"/>
      <c r="G48" s="25">
        <v>39</v>
      </c>
      <c r="H48" s="109">
        <f>H47+H46+H45+H44+H43</f>
        <v>0</v>
      </c>
      <c r="I48" s="109">
        <f>I47+I46+I45+I44+I43</f>
        <v>0</v>
      </c>
    </row>
    <row r="49" spans="1:9" ht="26" customHeight="1" x14ac:dyDescent="0.25">
      <c r="A49" s="319" t="s">
        <v>363</v>
      </c>
      <c r="B49" s="319"/>
      <c r="C49" s="319"/>
      <c r="D49" s="319"/>
      <c r="E49" s="319"/>
      <c r="F49" s="319"/>
      <c r="G49" s="25">
        <v>40</v>
      </c>
      <c r="H49" s="109">
        <f>H48+H42</f>
        <v>0</v>
      </c>
      <c r="I49" s="109">
        <f>I48+I42</f>
        <v>0</v>
      </c>
    </row>
    <row r="50" spans="1:9" ht="12.75" customHeight="1" x14ac:dyDescent="0.25">
      <c r="A50" s="312" t="s">
        <v>364</v>
      </c>
      <c r="B50" s="312"/>
      <c r="C50" s="312"/>
      <c r="D50" s="312"/>
      <c r="E50" s="312"/>
      <c r="F50" s="312"/>
      <c r="G50" s="11">
        <v>41</v>
      </c>
      <c r="H50" s="106"/>
      <c r="I50" s="106"/>
    </row>
    <row r="51" spans="1:9" ht="26" customHeight="1" x14ac:dyDescent="0.25">
      <c r="A51" s="319" t="s">
        <v>365</v>
      </c>
      <c r="B51" s="319"/>
      <c r="C51" s="319"/>
      <c r="D51" s="319"/>
      <c r="E51" s="319"/>
      <c r="F51" s="319"/>
      <c r="G51" s="25">
        <v>42</v>
      </c>
      <c r="H51" s="109">
        <f>H21+H36+H49+H50</f>
        <v>0</v>
      </c>
      <c r="I51" s="109">
        <f>I21+I36+I49+I50</f>
        <v>0</v>
      </c>
    </row>
    <row r="52" spans="1:9" ht="12.75" customHeight="1" x14ac:dyDescent="0.25">
      <c r="A52" s="320" t="s">
        <v>320</v>
      </c>
      <c r="B52" s="320"/>
      <c r="C52" s="320"/>
      <c r="D52" s="320"/>
      <c r="E52" s="320"/>
      <c r="F52" s="320"/>
      <c r="G52" s="11">
        <v>43</v>
      </c>
      <c r="H52" s="106"/>
      <c r="I52" s="106"/>
    </row>
    <row r="53" spans="1:9" ht="32" customHeight="1" x14ac:dyDescent="0.25">
      <c r="A53" s="316" t="s">
        <v>366</v>
      </c>
      <c r="B53" s="316"/>
      <c r="C53" s="316"/>
      <c r="D53" s="316"/>
      <c r="E53" s="316"/>
      <c r="F53" s="316"/>
      <c r="G53" s="27">
        <v>44</v>
      </c>
      <c r="H53" s="111">
        <f>H52+H51</f>
        <v>0</v>
      </c>
      <c r="I53" s="111">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&amp;L&amp;"Arial"&amp;10&amp;K000000 Confidentiality Class: Open&amp;1#_x000D_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30"/>
  <sheetViews>
    <sheetView view="pageBreakPreview" topLeftCell="A42" zoomScale="60" zoomScaleNormal="90" workbookViewId="0">
      <selection sqref="A1:I40"/>
    </sheetView>
  </sheetViews>
  <sheetFormatPr defaultRowHeight="12.5" x14ac:dyDescent="0.25"/>
  <cols>
    <col min="1" max="1" width="35.08984375" customWidth="1"/>
    <col min="2" max="2" width="15" customWidth="1"/>
    <col min="3" max="3" width="13.6328125" customWidth="1"/>
    <col min="4" max="4" width="14.36328125" customWidth="1"/>
    <col min="5" max="5" width="21.6328125" customWidth="1"/>
    <col min="6" max="6" width="12.6328125" customWidth="1"/>
    <col min="7" max="7" width="12.54296875" customWidth="1"/>
    <col min="8" max="8" width="14.08984375" customWidth="1"/>
    <col min="9" max="9" width="15.6328125" customWidth="1"/>
  </cols>
  <sheetData>
    <row r="1" spans="1:9" x14ac:dyDescent="0.25">
      <c r="A1" s="170" t="s">
        <v>476</v>
      </c>
      <c r="B1" s="171"/>
      <c r="C1" s="171"/>
      <c r="D1" s="171"/>
      <c r="E1" s="171"/>
      <c r="F1" s="171"/>
      <c r="G1" s="171"/>
      <c r="H1" s="171"/>
      <c r="I1" s="171"/>
    </row>
    <row r="2" spans="1:9" x14ac:dyDescent="0.25">
      <c r="A2" s="171"/>
      <c r="B2" s="171"/>
      <c r="C2" s="171"/>
      <c r="D2" s="171"/>
      <c r="E2" s="171"/>
      <c r="F2" s="171"/>
      <c r="G2" s="171"/>
      <c r="H2" s="171"/>
      <c r="I2" s="171"/>
    </row>
    <row r="3" spans="1:9" x14ac:dyDescent="0.25">
      <c r="A3" s="171"/>
      <c r="B3" s="171"/>
      <c r="C3" s="171"/>
      <c r="D3" s="171"/>
      <c r="E3" s="171"/>
      <c r="F3" s="171"/>
      <c r="G3" s="171"/>
      <c r="H3" s="171"/>
      <c r="I3" s="171"/>
    </row>
    <row r="4" spans="1:9" x14ac:dyDescent="0.25">
      <c r="A4" s="171"/>
      <c r="B4" s="171"/>
      <c r="C4" s="171"/>
      <c r="D4" s="171"/>
      <c r="E4" s="171"/>
      <c r="F4" s="171"/>
      <c r="G4" s="171"/>
      <c r="H4" s="171"/>
      <c r="I4" s="171"/>
    </row>
    <row r="5" spans="1:9" x14ac:dyDescent="0.25">
      <c r="A5" s="171"/>
      <c r="B5" s="171"/>
      <c r="C5" s="171"/>
      <c r="D5" s="171"/>
      <c r="E5" s="171"/>
      <c r="F5" s="171"/>
      <c r="G5" s="171"/>
      <c r="H5" s="171"/>
      <c r="I5" s="171"/>
    </row>
    <row r="6" spans="1:9" x14ac:dyDescent="0.25">
      <c r="A6" s="171"/>
      <c r="B6" s="171"/>
      <c r="C6" s="171"/>
      <c r="D6" s="171"/>
      <c r="E6" s="171"/>
      <c r="F6" s="171"/>
      <c r="G6" s="171"/>
      <c r="H6" s="171"/>
      <c r="I6" s="171"/>
    </row>
    <row r="7" spans="1:9" x14ac:dyDescent="0.25">
      <c r="A7" s="171"/>
      <c r="B7" s="171"/>
      <c r="C7" s="171"/>
      <c r="D7" s="171"/>
      <c r="E7" s="171"/>
      <c r="F7" s="171"/>
      <c r="G7" s="171"/>
      <c r="H7" s="171"/>
      <c r="I7" s="171"/>
    </row>
    <row r="8" spans="1:9" x14ac:dyDescent="0.25">
      <c r="A8" s="171"/>
      <c r="B8" s="171"/>
      <c r="C8" s="171"/>
      <c r="D8" s="171"/>
      <c r="E8" s="171"/>
      <c r="F8" s="171"/>
      <c r="G8" s="171"/>
      <c r="H8" s="171"/>
      <c r="I8" s="171"/>
    </row>
    <row r="9" spans="1:9" x14ac:dyDescent="0.25">
      <c r="A9" s="171"/>
      <c r="B9" s="171"/>
      <c r="C9" s="171"/>
      <c r="D9" s="171"/>
      <c r="E9" s="171"/>
      <c r="F9" s="171"/>
      <c r="G9" s="171"/>
      <c r="H9" s="171"/>
      <c r="I9" s="171"/>
    </row>
    <row r="10" spans="1:9" x14ac:dyDescent="0.25">
      <c r="A10" s="171"/>
      <c r="B10" s="171"/>
      <c r="C10" s="171"/>
      <c r="D10" s="171"/>
      <c r="E10" s="171"/>
      <c r="F10" s="171"/>
      <c r="G10" s="171"/>
      <c r="H10" s="171"/>
      <c r="I10" s="171"/>
    </row>
    <row r="11" spans="1:9" x14ac:dyDescent="0.25">
      <c r="A11" s="171"/>
      <c r="B11" s="171"/>
      <c r="C11" s="171"/>
      <c r="D11" s="171"/>
      <c r="E11" s="171"/>
      <c r="F11" s="171"/>
      <c r="G11" s="171"/>
      <c r="H11" s="171"/>
      <c r="I11" s="171"/>
    </row>
    <row r="12" spans="1:9" x14ac:dyDescent="0.25">
      <c r="A12" s="171"/>
      <c r="B12" s="171"/>
      <c r="C12" s="171"/>
      <c r="D12" s="171"/>
      <c r="E12" s="171"/>
      <c r="F12" s="171"/>
      <c r="G12" s="171"/>
      <c r="H12" s="171"/>
      <c r="I12" s="171"/>
    </row>
    <row r="13" spans="1:9" x14ac:dyDescent="0.25">
      <c r="A13" s="171"/>
      <c r="B13" s="171"/>
      <c r="C13" s="171"/>
      <c r="D13" s="171"/>
      <c r="E13" s="171"/>
      <c r="F13" s="171"/>
      <c r="G13" s="171"/>
      <c r="H13" s="171"/>
      <c r="I13" s="171"/>
    </row>
    <row r="14" spans="1:9" x14ac:dyDescent="0.25">
      <c r="A14" s="171"/>
      <c r="B14" s="171"/>
      <c r="C14" s="171"/>
      <c r="D14" s="171"/>
      <c r="E14" s="171"/>
      <c r="F14" s="171"/>
      <c r="G14" s="171"/>
      <c r="H14" s="171"/>
      <c r="I14" s="171"/>
    </row>
    <row r="15" spans="1:9" x14ac:dyDescent="0.25">
      <c r="A15" s="171"/>
      <c r="B15" s="171"/>
      <c r="C15" s="171"/>
      <c r="D15" s="171"/>
      <c r="E15" s="171"/>
      <c r="F15" s="171"/>
      <c r="G15" s="171"/>
      <c r="H15" s="171"/>
      <c r="I15" s="171"/>
    </row>
    <row r="16" spans="1:9" x14ac:dyDescent="0.25">
      <c r="A16" s="171"/>
      <c r="B16" s="171"/>
      <c r="C16" s="171"/>
      <c r="D16" s="171"/>
      <c r="E16" s="171"/>
      <c r="F16" s="171"/>
      <c r="G16" s="171"/>
      <c r="H16" s="171"/>
      <c r="I16" s="171"/>
    </row>
    <row r="17" spans="1:9" x14ac:dyDescent="0.25">
      <c r="A17" s="171"/>
      <c r="B17" s="171"/>
      <c r="C17" s="171"/>
      <c r="D17" s="171"/>
      <c r="E17" s="171"/>
      <c r="F17" s="171"/>
      <c r="G17" s="171"/>
      <c r="H17" s="171"/>
      <c r="I17" s="171"/>
    </row>
    <row r="18" spans="1:9" x14ac:dyDescent="0.25">
      <c r="A18" s="171"/>
      <c r="B18" s="171"/>
      <c r="C18" s="171"/>
      <c r="D18" s="171"/>
      <c r="E18" s="171"/>
      <c r="F18" s="171"/>
      <c r="G18" s="171"/>
      <c r="H18" s="171"/>
      <c r="I18" s="171"/>
    </row>
    <row r="19" spans="1:9" x14ac:dyDescent="0.25">
      <c r="A19" s="171"/>
      <c r="B19" s="171"/>
      <c r="C19" s="171"/>
      <c r="D19" s="171"/>
      <c r="E19" s="171"/>
      <c r="F19" s="171"/>
      <c r="G19" s="171"/>
      <c r="H19" s="171"/>
      <c r="I19" s="171"/>
    </row>
    <row r="20" spans="1:9" x14ac:dyDescent="0.25">
      <c r="A20" s="171"/>
      <c r="B20" s="171"/>
      <c r="C20" s="171"/>
      <c r="D20" s="171"/>
      <c r="E20" s="171"/>
      <c r="F20" s="171"/>
      <c r="G20" s="171"/>
      <c r="H20" s="171"/>
      <c r="I20" s="171"/>
    </row>
    <row r="21" spans="1:9" x14ac:dyDescent="0.25">
      <c r="A21" s="171"/>
      <c r="B21" s="171"/>
      <c r="C21" s="171"/>
      <c r="D21" s="171"/>
      <c r="E21" s="171"/>
      <c r="F21" s="171"/>
      <c r="G21" s="171"/>
      <c r="H21" s="171"/>
      <c r="I21" s="171"/>
    </row>
    <row r="22" spans="1:9" x14ac:dyDescent="0.25">
      <c r="A22" s="171"/>
      <c r="B22" s="171"/>
      <c r="C22" s="171"/>
      <c r="D22" s="171"/>
      <c r="E22" s="171"/>
      <c r="F22" s="171"/>
      <c r="G22" s="171"/>
      <c r="H22" s="171"/>
      <c r="I22" s="171"/>
    </row>
    <row r="23" spans="1:9" x14ac:dyDescent="0.25">
      <c r="A23" s="171"/>
      <c r="B23" s="171"/>
      <c r="C23" s="171"/>
      <c r="D23" s="171"/>
      <c r="E23" s="171"/>
      <c r="F23" s="171"/>
      <c r="G23" s="171"/>
      <c r="H23" s="171"/>
      <c r="I23" s="171"/>
    </row>
    <row r="24" spans="1:9" x14ac:dyDescent="0.25">
      <c r="A24" s="171"/>
      <c r="B24" s="171"/>
      <c r="C24" s="171"/>
      <c r="D24" s="171"/>
      <c r="E24" s="171"/>
      <c r="F24" s="171"/>
      <c r="G24" s="171"/>
      <c r="H24" s="171"/>
      <c r="I24" s="171"/>
    </row>
    <row r="25" spans="1:9" x14ac:dyDescent="0.25">
      <c r="A25" s="171"/>
      <c r="B25" s="171"/>
      <c r="C25" s="171"/>
      <c r="D25" s="171"/>
      <c r="E25" s="171"/>
      <c r="F25" s="171"/>
      <c r="G25" s="171"/>
      <c r="H25" s="171"/>
      <c r="I25" s="171"/>
    </row>
    <row r="26" spans="1:9" x14ac:dyDescent="0.25">
      <c r="A26" s="171"/>
      <c r="B26" s="171"/>
      <c r="C26" s="171"/>
      <c r="D26" s="171"/>
      <c r="E26" s="171"/>
      <c r="F26" s="171"/>
      <c r="G26" s="171"/>
      <c r="H26" s="171"/>
      <c r="I26" s="171"/>
    </row>
    <row r="27" spans="1:9" x14ac:dyDescent="0.25">
      <c r="A27" s="171"/>
      <c r="B27" s="171"/>
      <c r="C27" s="171"/>
      <c r="D27" s="171"/>
      <c r="E27" s="171"/>
      <c r="F27" s="171"/>
      <c r="G27" s="171"/>
      <c r="H27" s="171"/>
      <c r="I27" s="171"/>
    </row>
    <row r="28" spans="1:9" x14ac:dyDescent="0.25">
      <c r="A28" s="171"/>
      <c r="B28" s="171"/>
      <c r="C28" s="171"/>
      <c r="D28" s="171"/>
      <c r="E28" s="171"/>
      <c r="F28" s="171"/>
      <c r="G28" s="171"/>
      <c r="H28" s="171"/>
      <c r="I28" s="171"/>
    </row>
    <row r="29" spans="1:9" x14ac:dyDescent="0.25">
      <c r="A29" s="171"/>
      <c r="B29" s="171"/>
      <c r="C29" s="171"/>
      <c r="D29" s="171"/>
      <c r="E29" s="171"/>
      <c r="F29" s="171"/>
      <c r="G29" s="171"/>
      <c r="H29" s="171"/>
      <c r="I29" s="171"/>
    </row>
    <row r="30" spans="1:9" x14ac:dyDescent="0.25">
      <c r="A30" s="171"/>
      <c r="B30" s="171"/>
      <c r="C30" s="171"/>
      <c r="D30" s="171"/>
      <c r="E30" s="171"/>
      <c r="F30" s="171"/>
      <c r="G30" s="171"/>
      <c r="H30" s="171"/>
      <c r="I30" s="171"/>
    </row>
    <row r="31" spans="1:9" x14ac:dyDescent="0.25">
      <c r="A31" s="171"/>
      <c r="B31" s="171"/>
      <c r="C31" s="171"/>
      <c r="D31" s="171"/>
      <c r="E31" s="171"/>
      <c r="F31" s="171"/>
      <c r="G31" s="171"/>
      <c r="H31" s="171"/>
      <c r="I31" s="171"/>
    </row>
    <row r="32" spans="1:9" x14ac:dyDescent="0.25">
      <c r="A32" s="171"/>
      <c r="B32" s="171"/>
      <c r="C32" s="171"/>
      <c r="D32" s="171"/>
      <c r="E32" s="171"/>
      <c r="F32" s="171"/>
      <c r="G32" s="171"/>
      <c r="H32" s="171"/>
      <c r="I32" s="171"/>
    </row>
    <row r="33" spans="1:13" x14ac:dyDescent="0.25">
      <c r="A33" s="171"/>
      <c r="B33" s="171"/>
      <c r="C33" s="171"/>
      <c r="D33" s="171"/>
      <c r="E33" s="171"/>
      <c r="F33" s="171"/>
      <c r="G33" s="171"/>
      <c r="H33" s="171"/>
      <c r="I33" s="171"/>
    </row>
    <row r="34" spans="1:13" x14ac:dyDescent="0.25">
      <c r="A34" s="171"/>
      <c r="B34" s="171"/>
      <c r="C34" s="171"/>
      <c r="D34" s="171"/>
      <c r="E34" s="171"/>
      <c r="F34" s="171"/>
      <c r="G34" s="171"/>
      <c r="H34" s="171"/>
      <c r="I34" s="171"/>
    </row>
    <row r="35" spans="1:13" x14ac:dyDescent="0.25">
      <c r="A35" s="171"/>
      <c r="B35" s="171"/>
      <c r="C35" s="171"/>
      <c r="D35" s="171"/>
      <c r="E35" s="171"/>
      <c r="F35" s="171"/>
      <c r="G35" s="171"/>
      <c r="H35" s="171"/>
      <c r="I35" s="171"/>
    </row>
    <row r="36" spans="1:13" x14ac:dyDescent="0.25">
      <c r="A36" s="171"/>
      <c r="B36" s="171"/>
      <c r="C36" s="171"/>
      <c r="D36" s="171"/>
      <c r="E36" s="171"/>
      <c r="F36" s="171"/>
      <c r="G36" s="171"/>
      <c r="H36" s="171"/>
      <c r="I36" s="171"/>
    </row>
    <row r="37" spans="1:13" x14ac:dyDescent="0.25">
      <c r="A37" s="171"/>
      <c r="B37" s="171"/>
      <c r="C37" s="171"/>
      <c r="D37" s="171"/>
      <c r="E37" s="171"/>
      <c r="F37" s="171"/>
      <c r="G37" s="171"/>
      <c r="H37" s="171"/>
      <c r="I37" s="171"/>
    </row>
    <row r="38" spans="1:13" x14ac:dyDescent="0.25">
      <c r="A38" s="171"/>
      <c r="B38" s="171"/>
      <c r="C38" s="171"/>
      <c r="D38" s="171"/>
      <c r="E38" s="171"/>
      <c r="F38" s="171"/>
      <c r="G38" s="171"/>
      <c r="H38" s="171"/>
      <c r="I38" s="171"/>
    </row>
    <row r="39" spans="1:13" ht="185.25" customHeight="1" x14ac:dyDescent="0.25">
      <c r="A39" s="171"/>
      <c r="B39" s="171"/>
      <c r="C39" s="171"/>
      <c r="D39" s="171"/>
      <c r="E39" s="171"/>
      <c r="F39" s="171"/>
      <c r="G39" s="171"/>
      <c r="H39" s="171"/>
      <c r="I39" s="171"/>
    </row>
    <row r="40" spans="1:13" ht="280.25" customHeight="1" x14ac:dyDescent="0.25">
      <c r="A40" s="171"/>
      <c r="B40" s="171"/>
      <c r="C40" s="171"/>
      <c r="D40" s="171"/>
      <c r="E40" s="171"/>
      <c r="F40" s="171"/>
      <c r="G40" s="171"/>
      <c r="H40" s="171"/>
      <c r="I40" s="171"/>
    </row>
    <row r="42" spans="1:13" ht="14" x14ac:dyDescent="0.3">
      <c r="A42" s="122" t="s">
        <v>477</v>
      </c>
      <c r="B42" s="122"/>
      <c r="C42" s="122"/>
      <c r="D42" s="122"/>
      <c r="E42" s="122"/>
      <c r="F42" s="122"/>
      <c r="G42" s="122"/>
      <c r="H42" s="122"/>
      <c r="I42" s="122"/>
      <c r="J42" s="122"/>
      <c r="K42" s="122"/>
      <c r="L42" s="122"/>
      <c r="M42" s="122"/>
    </row>
    <row r="43" spans="1:13" ht="14" x14ac:dyDescent="0.3">
      <c r="A43" s="165" t="s">
        <v>478</v>
      </c>
      <c r="B43" s="165"/>
      <c r="C43" s="165"/>
      <c r="D43" s="165"/>
      <c r="E43" s="165"/>
      <c r="F43" s="165"/>
      <c r="G43" s="165"/>
      <c r="H43" s="165"/>
      <c r="I43" s="165"/>
      <c r="J43" s="165"/>
      <c r="K43" s="122"/>
      <c r="L43" s="122"/>
      <c r="M43" s="122"/>
    </row>
    <row r="44" spans="1:13" ht="14" x14ac:dyDescent="0.3">
      <c r="A44" s="166" t="s">
        <v>479</v>
      </c>
      <c r="B44" s="166"/>
      <c r="C44" s="166"/>
      <c r="D44" s="166"/>
      <c r="E44" s="166"/>
      <c r="F44" s="166"/>
      <c r="G44" s="166"/>
      <c r="H44" s="166"/>
      <c r="I44" s="166"/>
      <c r="J44" s="166"/>
      <c r="K44" s="122"/>
      <c r="L44" s="122"/>
      <c r="M44" s="122"/>
    </row>
    <row r="45" spans="1:13" ht="14" x14ac:dyDescent="0.3">
      <c r="A45" s="124" t="s">
        <v>480</v>
      </c>
      <c r="B45" s="124"/>
      <c r="C45" s="124"/>
      <c r="D45" s="124"/>
      <c r="E45" s="124"/>
      <c r="F45" s="124"/>
      <c r="G45" s="124"/>
      <c r="H45" s="124"/>
      <c r="I45" s="124"/>
      <c r="J45" s="124"/>
      <c r="K45" s="122"/>
      <c r="L45" s="122"/>
      <c r="M45" s="122"/>
    </row>
    <row r="46" spans="1:13" ht="14" x14ac:dyDescent="0.3">
      <c r="A46" s="122" t="s">
        <v>546</v>
      </c>
      <c r="B46" s="122"/>
      <c r="C46" s="122"/>
      <c r="D46" s="122"/>
      <c r="E46" s="122"/>
      <c r="F46" s="122"/>
      <c r="G46" s="122"/>
      <c r="H46" s="122"/>
      <c r="I46" s="122"/>
      <c r="J46" s="122"/>
      <c r="K46" s="122"/>
      <c r="L46" s="122"/>
      <c r="M46" s="122"/>
    </row>
    <row r="47" spans="1:13" ht="14" x14ac:dyDescent="0.3">
      <c r="A47" s="164" t="s">
        <v>547</v>
      </c>
      <c r="B47" s="122"/>
      <c r="C47" s="122"/>
      <c r="D47" s="122"/>
      <c r="E47" s="122"/>
      <c r="F47" s="122"/>
      <c r="G47" s="122"/>
      <c r="H47" s="122"/>
      <c r="I47" s="122"/>
      <c r="J47" s="122"/>
      <c r="K47" s="122"/>
      <c r="L47" s="122"/>
      <c r="M47" s="122"/>
    </row>
    <row r="48" spans="1:13" ht="14" x14ac:dyDescent="0.3">
      <c r="A48" s="124" t="s">
        <v>481</v>
      </c>
      <c r="B48" s="122"/>
      <c r="C48" s="122"/>
      <c r="D48" s="122"/>
      <c r="E48" s="122"/>
      <c r="F48" s="122"/>
      <c r="G48" s="122"/>
      <c r="H48" s="122"/>
      <c r="I48" s="122"/>
      <c r="J48" s="122"/>
      <c r="K48" s="122"/>
      <c r="L48" s="122"/>
      <c r="M48" s="122"/>
    </row>
    <row r="49" spans="1:13" ht="14" x14ac:dyDescent="0.3">
      <c r="A49" s="166" t="s">
        <v>482</v>
      </c>
      <c r="B49" s="166"/>
      <c r="C49" s="166"/>
      <c r="D49" s="166"/>
      <c r="E49" s="166"/>
      <c r="F49" s="166"/>
      <c r="G49" s="166"/>
      <c r="H49" s="166"/>
      <c r="I49" s="166"/>
      <c r="J49" s="166"/>
      <c r="K49" s="122"/>
      <c r="L49" s="122"/>
      <c r="M49" s="122"/>
    </row>
    <row r="50" spans="1:13" ht="14" x14ac:dyDescent="0.3">
      <c r="A50" s="124" t="s">
        <v>483</v>
      </c>
      <c r="B50" s="124"/>
      <c r="C50" s="124"/>
      <c r="D50" s="124"/>
      <c r="E50" s="124"/>
      <c r="F50" s="124"/>
      <c r="G50" s="124"/>
      <c r="H50" s="124"/>
      <c r="I50" s="124"/>
      <c r="J50" s="124"/>
      <c r="K50" s="122"/>
      <c r="L50" s="122"/>
      <c r="M50" s="122"/>
    </row>
    <row r="51" spans="1:13" ht="14" x14ac:dyDescent="0.3">
      <c r="A51" s="125" t="s">
        <v>484</v>
      </c>
      <c r="B51" s="124"/>
      <c r="C51" s="124"/>
      <c r="D51" s="124"/>
      <c r="E51" s="124"/>
      <c r="F51" s="124"/>
      <c r="G51" s="124"/>
      <c r="H51" s="124"/>
      <c r="I51" s="124"/>
      <c r="J51" s="124"/>
      <c r="K51" s="122"/>
      <c r="L51" s="122"/>
      <c r="M51" s="122"/>
    </row>
    <row r="52" spans="1:13" ht="14" x14ac:dyDescent="0.3">
      <c r="A52" s="126" t="s">
        <v>485</v>
      </c>
      <c r="B52" s="126"/>
      <c r="C52" s="126"/>
      <c r="D52" s="126"/>
      <c r="E52" s="126"/>
      <c r="F52" s="126"/>
      <c r="G52" s="126"/>
      <c r="H52" s="126"/>
      <c r="I52" s="126"/>
      <c r="J52" s="126"/>
      <c r="K52" s="122"/>
      <c r="L52" s="122"/>
      <c r="M52" s="122"/>
    </row>
    <row r="53" spans="1:13" ht="14" x14ac:dyDescent="0.3">
      <c r="A53" s="122"/>
      <c r="B53" s="124"/>
      <c r="C53" s="124"/>
      <c r="D53" s="124"/>
      <c r="F53" s="124"/>
      <c r="G53" s="124"/>
      <c r="H53" s="124"/>
      <c r="I53" s="124"/>
      <c r="J53" s="124"/>
      <c r="K53" s="122"/>
      <c r="L53" s="122"/>
      <c r="M53" s="122"/>
    </row>
    <row r="54" spans="1:13" ht="14" x14ac:dyDescent="0.3">
      <c r="A54" s="127" t="s">
        <v>486</v>
      </c>
      <c r="B54" s="128"/>
      <c r="C54" s="128"/>
      <c r="D54" s="128"/>
      <c r="E54" s="128"/>
      <c r="F54" s="128"/>
      <c r="G54" s="128"/>
      <c r="H54" s="128"/>
      <c r="I54" s="128"/>
      <c r="J54" s="128"/>
      <c r="K54" s="129"/>
      <c r="L54" s="129"/>
      <c r="M54" s="129"/>
    </row>
    <row r="55" spans="1:13" ht="14" x14ac:dyDescent="0.3">
      <c r="A55" s="139"/>
      <c r="B55" s="140"/>
      <c r="C55" s="140"/>
      <c r="D55" s="140"/>
      <c r="E55" s="140"/>
      <c r="F55" s="141"/>
      <c r="G55" s="140"/>
      <c r="H55" s="141"/>
      <c r="I55" s="140"/>
      <c r="J55" s="141"/>
      <c r="K55" s="141"/>
      <c r="L55" s="142"/>
      <c r="M55" s="142"/>
    </row>
    <row r="56" spans="1:13" ht="14" x14ac:dyDescent="0.3">
      <c r="A56" s="130"/>
      <c r="B56" s="169" t="s">
        <v>492</v>
      </c>
      <c r="C56" s="169"/>
      <c r="D56" s="169" t="s">
        <v>549</v>
      </c>
      <c r="E56" s="169"/>
      <c r="F56" s="169" t="s">
        <v>493</v>
      </c>
      <c r="G56" s="169"/>
      <c r="H56" s="169" t="s">
        <v>487</v>
      </c>
      <c r="I56" s="169"/>
      <c r="J56" s="141"/>
      <c r="K56" s="141"/>
      <c r="L56" s="142"/>
      <c r="M56" s="142"/>
    </row>
    <row r="57" spans="1:13" ht="14" x14ac:dyDescent="0.3">
      <c r="A57" s="131"/>
      <c r="B57" s="132" t="s">
        <v>545</v>
      </c>
      <c r="C57" s="132" t="s">
        <v>488</v>
      </c>
      <c r="D57" s="132" t="str">
        <f>+B57</f>
        <v>31.03.2026</v>
      </c>
      <c r="E57" s="132" t="str">
        <f>+C57</f>
        <v>31.03.2025</v>
      </c>
      <c r="F57" s="132" t="str">
        <f>+B57</f>
        <v>31.03.2026</v>
      </c>
      <c r="G57" s="132" t="str">
        <f>+C57</f>
        <v>31.03.2025</v>
      </c>
      <c r="H57" s="132" t="str">
        <f>+B57</f>
        <v>31.03.2026</v>
      </c>
      <c r="I57" s="132" t="str">
        <f>+C57</f>
        <v>31.03.2025</v>
      </c>
      <c r="J57" s="141"/>
      <c r="K57" s="141"/>
      <c r="L57" s="142"/>
      <c r="M57" s="142"/>
    </row>
    <row r="58" spans="1:13" ht="14" x14ac:dyDescent="0.3">
      <c r="A58" s="133"/>
      <c r="B58" s="133" t="s">
        <v>489</v>
      </c>
      <c r="C58" s="133" t="s">
        <v>489</v>
      </c>
      <c r="D58" s="133" t="s">
        <v>489</v>
      </c>
      <c r="E58" s="133" t="s">
        <v>489</v>
      </c>
      <c r="F58" s="133" t="s">
        <v>489</v>
      </c>
      <c r="G58" s="133" t="s">
        <v>489</v>
      </c>
      <c r="H58" s="133" t="s">
        <v>489</v>
      </c>
      <c r="I58" s="133" t="s">
        <v>489</v>
      </c>
      <c r="J58" s="141"/>
      <c r="K58" s="141"/>
      <c r="L58" s="142"/>
      <c r="M58" s="142"/>
    </row>
    <row r="59" spans="1:13" ht="14" x14ac:dyDescent="0.3">
      <c r="A59" s="133"/>
      <c r="B59" s="133"/>
      <c r="C59" s="133"/>
      <c r="D59" s="133"/>
      <c r="E59" s="133"/>
      <c r="F59" s="135"/>
      <c r="G59" s="135"/>
      <c r="H59" s="133"/>
      <c r="I59" s="133"/>
      <c r="J59" s="141"/>
      <c r="K59" s="141"/>
      <c r="L59" s="142"/>
      <c r="M59" s="142"/>
    </row>
    <row r="60" spans="1:13" ht="14" x14ac:dyDescent="0.3">
      <c r="A60" s="136" t="s">
        <v>490</v>
      </c>
      <c r="B60" s="137">
        <v>4586</v>
      </c>
      <c r="C60" s="137">
        <v>3926</v>
      </c>
      <c r="D60" s="137">
        <v>38290</v>
      </c>
      <c r="E60" s="137">
        <v>36698</v>
      </c>
      <c r="F60" s="137">
        <v>18150</v>
      </c>
      <c r="G60" s="137">
        <v>13557</v>
      </c>
      <c r="H60" s="138">
        <f>+F60+D60+B60</f>
        <v>61026</v>
      </c>
      <c r="I60" s="138">
        <f t="shared" ref="I60:I61" si="0">+G60+E60+C60</f>
        <v>54181</v>
      </c>
      <c r="J60" s="141"/>
      <c r="K60" s="141"/>
      <c r="L60" s="142"/>
      <c r="M60" s="142"/>
    </row>
    <row r="61" spans="1:13" ht="14" x14ac:dyDescent="0.3">
      <c r="A61" s="136" t="s">
        <v>491</v>
      </c>
      <c r="B61" s="137">
        <v>-42</v>
      </c>
      <c r="C61" s="137">
        <v>-54</v>
      </c>
      <c r="D61" s="137">
        <v>5764</v>
      </c>
      <c r="E61" s="137">
        <v>5569</v>
      </c>
      <c r="F61" s="137">
        <v>1792</v>
      </c>
      <c r="G61" s="137">
        <v>1288</v>
      </c>
      <c r="H61" s="138">
        <f t="shared" ref="H61" si="1">+F61+D61+B61</f>
        <v>7514</v>
      </c>
      <c r="I61" s="138">
        <f t="shared" si="0"/>
        <v>6803</v>
      </c>
      <c r="J61" s="141"/>
      <c r="K61" s="141"/>
      <c r="L61" s="142"/>
      <c r="M61" s="142"/>
    </row>
    <row r="62" spans="1:13" ht="14" x14ac:dyDescent="0.3">
      <c r="A62" s="139"/>
      <c r="B62" s="140"/>
      <c r="C62" s="140"/>
      <c r="D62" s="140"/>
      <c r="E62" s="140"/>
      <c r="F62" s="141"/>
      <c r="G62" s="140"/>
      <c r="H62" s="141"/>
      <c r="I62" s="140"/>
      <c r="J62" s="141"/>
      <c r="K62" s="141"/>
      <c r="L62" s="142"/>
      <c r="M62" s="142"/>
    </row>
    <row r="63" spans="1:13" ht="14" x14ac:dyDescent="0.3">
      <c r="A63" s="143"/>
      <c r="B63" s="144"/>
      <c r="C63" s="144"/>
      <c r="D63" s="144"/>
      <c r="E63" s="144"/>
      <c r="F63" s="145"/>
      <c r="G63" s="145"/>
      <c r="H63" s="145"/>
      <c r="I63" s="145"/>
      <c r="J63" s="145"/>
      <c r="K63" s="145"/>
      <c r="L63" s="146"/>
      <c r="M63" s="146"/>
    </row>
    <row r="64" spans="1:13" ht="14" x14ac:dyDescent="0.3">
      <c r="A64" s="147" t="s">
        <v>494</v>
      </c>
      <c r="B64" s="129"/>
      <c r="C64" s="128"/>
      <c r="D64" s="128"/>
      <c r="E64" s="128"/>
      <c r="F64" s="128"/>
      <c r="G64" s="128"/>
      <c r="H64" s="128"/>
      <c r="I64" s="128"/>
      <c r="J64" s="128"/>
      <c r="K64" s="129"/>
      <c r="L64" s="129"/>
      <c r="M64" s="129"/>
    </row>
    <row r="65" spans="1:13" ht="14" x14ac:dyDescent="0.3">
      <c r="A65" s="128"/>
      <c r="B65" s="148"/>
      <c r="C65" s="149" t="str">
        <f>+B57</f>
        <v>31.03.2026</v>
      </c>
      <c r="D65" s="149" t="str">
        <f>+C57</f>
        <v>31.03.2025</v>
      </c>
      <c r="E65" s="128"/>
      <c r="F65" s="128"/>
      <c r="G65" s="128"/>
      <c r="H65" s="128"/>
      <c r="I65" s="128"/>
      <c r="J65" s="128"/>
      <c r="K65" s="129"/>
      <c r="L65" s="129"/>
      <c r="M65" s="129"/>
    </row>
    <row r="66" spans="1:13" ht="14" x14ac:dyDescent="0.3">
      <c r="A66" s="128"/>
      <c r="B66" s="148"/>
      <c r="C66" s="134" t="s">
        <v>489</v>
      </c>
      <c r="D66" s="134" t="s">
        <v>489</v>
      </c>
      <c r="E66" s="128"/>
      <c r="F66" s="128"/>
      <c r="G66" s="128"/>
      <c r="H66" s="128"/>
      <c r="I66" s="128"/>
      <c r="J66" s="128"/>
      <c r="K66" s="129"/>
      <c r="L66" s="129"/>
      <c r="M66" s="129"/>
    </row>
    <row r="67" spans="1:13" ht="14" x14ac:dyDescent="0.3">
      <c r="A67" s="128"/>
      <c r="B67" s="148"/>
      <c r="C67" s="150"/>
      <c r="D67" s="150"/>
      <c r="E67" s="128"/>
      <c r="F67" s="128"/>
      <c r="G67" s="128"/>
      <c r="H67" s="128"/>
      <c r="I67" s="128"/>
      <c r="J67" s="128"/>
      <c r="K67" s="129"/>
      <c r="L67" s="129"/>
      <c r="M67" s="129"/>
    </row>
    <row r="68" spans="1:13" ht="14.5" thickBot="1" x14ac:dyDescent="0.35">
      <c r="A68" s="167" t="s">
        <v>495</v>
      </c>
      <c r="B68" s="167"/>
      <c r="C68" s="151">
        <v>37720</v>
      </c>
      <c r="D68" s="152">
        <v>36117</v>
      </c>
      <c r="E68" s="153"/>
      <c r="F68" s="128"/>
      <c r="G68" s="128"/>
      <c r="H68" s="128"/>
      <c r="I68" s="128"/>
      <c r="J68" s="128"/>
      <c r="K68" s="129"/>
      <c r="L68" s="129"/>
      <c r="M68" s="129"/>
    </row>
    <row r="69" spans="1:13" ht="14" x14ac:dyDescent="0.3">
      <c r="A69" s="128"/>
      <c r="B69" s="148"/>
      <c r="C69" s="154"/>
      <c r="D69" s="155"/>
      <c r="E69" s="153"/>
      <c r="F69" s="128"/>
      <c r="G69" s="128"/>
      <c r="H69" s="128"/>
      <c r="I69" s="128"/>
      <c r="J69" s="128"/>
      <c r="K69" s="129"/>
      <c r="L69" s="129"/>
      <c r="M69" s="129"/>
    </row>
    <row r="70" spans="1:13" ht="14.5" thickBot="1" x14ac:dyDescent="0.35">
      <c r="A70" s="167" t="s">
        <v>496</v>
      </c>
      <c r="B70" s="167"/>
      <c r="C70" s="152">
        <v>9000</v>
      </c>
      <c r="D70" s="152">
        <v>7680</v>
      </c>
      <c r="E70" s="153"/>
      <c r="F70" s="128"/>
      <c r="G70" s="128"/>
      <c r="H70" s="128"/>
      <c r="I70" s="128"/>
      <c r="J70" s="128"/>
      <c r="K70" s="129"/>
      <c r="L70" s="129"/>
      <c r="M70" s="129"/>
    </row>
    <row r="71" spans="1:13" ht="14" x14ac:dyDescent="0.3">
      <c r="A71" s="128"/>
      <c r="B71" s="128"/>
      <c r="C71" s="128"/>
      <c r="D71" s="128"/>
      <c r="E71" s="128"/>
      <c r="F71" s="128"/>
      <c r="G71" s="128"/>
      <c r="H71" s="128"/>
      <c r="I71" s="128"/>
      <c r="J71" s="128"/>
      <c r="K71" s="129"/>
      <c r="L71" s="129"/>
      <c r="M71" s="129"/>
    </row>
    <row r="72" spans="1:13" ht="14" x14ac:dyDescent="0.3">
      <c r="A72" s="128"/>
      <c r="B72" s="128"/>
      <c r="C72" s="128"/>
      <c r="D72" s="128"/>
      <c r="E72" s="128"/>
      <c r="F72" s="128"/>
      <c r="G72" s="128"/>
      <c r="H72" s="128"/>
      <c r="I72" s="128"/>
      <c r="J72" s="128"/>
      <c r="K72" s="129"/>
      <c r="L72" s="129"/>
      <c r="M72" s="129"/>
    </row>
    <row r="73" spans="1:13" ht="14" x14ac:dyDescent="0.3">
      <c r="A73" s="127" t="s">
        <v>497</v>
      </c>
      <c r="B73" s="128"/>
      <c r="C73" s="128"/>
      <c r="D73" s="128"/>
      <c r="E73" s="128"/>
      <c r="F73" s="128"/>
      <c r="G73" s="128"/>
      <c r="H73" s="128"/>
      <c r="I73" s="128"/>
      <c r="J73" s="128"/>
      <c r="K73" s="129"/>
      <c r="L73" s="129"/>
      <c r="M73" s="129"/>
    </row>
    <row r="74" spans="1:13" ht="14" x14ac:dyDescent="0.3">
      <c r="A74" s="128"/>
      <c r="B74" s="128"/>
      <c r="C74" s="128"/>
      <c r="D74" s="128"/>
      <c r="E74" s="128"/>
      <c r="F74" s="128"/>
      <c r="G74" s="128"/>
      <c r="H74" s="128"/>
      <c r="I74" s="128"/>
      <c r="J74" s="128"/>
      <c r="K74" s="129"/>
      <c r="L74" s="129"/>
      <c r="M74" s="129"/>
    </row>
    <row r="75" spans="1:13" ht="14" x14ac:dyDescent="0.3">
      <c r="A75" s="128"/>
      <c r="B75" s="128"/>
      <c r="C75" s="156" t="str">
        <f>+C65</f>
        <v>31.03.2026</v>
      </c>
      <c r="D75" s="156">
        <v>46022</v>
      </c>
      <c r="E75" s="128"/>
      <c r="F75" s="128"/>
      <c r="G75" s="128"/>
      <c r="H75" s="128"/>
      <c r="I75" s="128"/>
      <c r="J75" s="128"/>
      <c r="K75" s="129"/>
      <c r="L75" s="129"/>
      <c r="M75" s="129"/>
    </row>
    <row r="76" spans="1:13" ht="14" x14ac:dyDescent="0.3">
      <c r="A76" s="128"/>
      <c r="B76" s="128"/>
      <c r="C76" s="134" t="s">
        <v>489</v>
      </c>
      <c r="D76" s="134" t="s">
        <v>489</v>
      </c>
      <c r="E76" s="128"/>
      <c r="F76" s="128"/>
      <c r="G76" s="128"/>
      <c r="H76" s="128"/>
      <c r="I76" s="128"/>
      <c r="J76" s="128"/>
      <c r="K76" s="129"/>
      <c r="L76" s="129"/>
      <c r="M76" s="129"/>
    </row>
    <row r="77" spans="1:13" ht="14" x14ac:dyDescent="0.3">
      <c r="A77" s="128"/>
      <c r="B77" s="128"/>
      <c r="C77" s="157"/>
      <c r="D77" s="157"/>
      <c r="E77" s="128"/>
      <c r="F77" s="128"/>
      <c r="G77" s="128"/>
      <c r="H77" s="128"/>
      <c r="I77" s="128"/>
      <c r="J77" s="128"/>
      <c r="K77" s="129"/>
      <c r="L77" s="129"/>
      <c r="M77" s="129"/>
    </row>
    <row r="78" spans="1:13" ht="14.5" thickBot="1" x14ac:dyDescent="0.35">
      <c r="A78" s="168" t="s">
        <v>498</v>
      </c>
      <c r="B78" s="168"/>
      <c r="C78" s="151">
        <v>36269</v>
      </c>
      <c r="D78" s="151">
        <v>44149</v>
      </c>
      <c r="E78" s="128"/>
      <c r="F78" s="128"/>
      <c r="G78" s="128"/>
      <c r="H78" s="128"/>
      <c r="I78" s="128"/>
      <c r="J78" s="128"/>
      <c r="K78" s="129"/>
      <c r="L78" s="129"/>
      <c r="M78" s="129"/>
    </row>
    <row r="79" spans="1:13" ht="14" x14ac:dyDescent="0.3">
      <c r="A79" s="128"/>
      <c r="B79" s="128"/>
      <c r="C79" s="158"/>
      <c r="D79" s="154"/>
      <c r="E79" s="128"/>
      <c r="F79" s="128"/>
      <c r="G79" s="128"/>
      <c r="H79" s="128"/>
      <c r="I79" s="128"/>
      <c r="J79" s="128"/>
      <c r="K79" s="129"/>
      <c r="L79" s="129"/>
      <c r="M79" s="129"/>
    </row>
    <row r="80" spans="1:13" ht="14.5" thickBot="1" x14ac:dyDescent="0.35">
      <c r="A80" s="168" t="s">
        <v>499</v>
      </c>
      <c r="B80" s="168"/>
      <c r="C80" s="151">
        <v>8254</v>
      </c>
      <c r="D80" s="151">
        <v>13144</v>
      </c>
      <c r="E80" s="128"/>
      <c r="F80" s="128"/>
      <c r="G80" s="128"/>
      <c r="H80" s="128"/>
      <c r="I80" s="128"/>
      <c r="J80" s="128"/>
      <c r="K80" s="129"/>
      <c r="L80" s="129"/>
      <c r="M80" s="129"/>
    </row>
    <row r="81" spans="1:13" ht="14" x14ac:dyDescent="0.3">
      <c r="A81" s="128"/>
      <c r="B81" s="128"/>
      <c r="C81" s="128"/>
      <c r="D81" s="128"/>
      <c r="E81" s="128"/>
      <c r="F81" s="128"/>
      <c r="G81" s="128"/>
      <c r="H81" s="128"/>
      <c r="I81" s="128"/>
      <c r="J81" s="128"/>
      <c r="K81" s="129"/>
      <c r="L81" s="129"/>
      <c r="M81" s="129"/>
    </row>
    <row r="82" spans="1:13" ht="14" x14ac:dyDescent="0.3">
      <c r="A82" s="124" t="s">
        <v>500</v>
      </c>
      <c r="B82" s="124"/>
      <c r="C82" s="124"/>
      <c r="D82" s="124"/>
      <c r="E82" s="124"/>
      <c r="F82" s="124"/>
      <c r="G82" s="124"/>
      <c r="H82" s="124"/>
      <c r="I82" s="124"/>
      <c r="J82" s="124"/>
      <c r="K82" s="122"/>
      <c r="L82" s="122"/>
      <c r="M82" s="122"/>
    </row>
    <row r="83" spans="1:13" ht="14" x14ac:dyDescent="0.3">
      <c r="A83" s="124" t="s">
        <v>501</v>
      </c>
      <c r="B83" s="124"/>
      <c r="C83" s="124"/>
      <c r="D83" s="124"/>
      <c r="E83" s="124"/>
      <c r="F83" s="124"/>
      <c r="G83" s="124"/>
      <c r="H83" s="124"/>
      <c r="I83" s="124"/>
      <c r="J83" s="124"/>
      <c r="K83" s="122"/>
      <c r="L83" s="122"/>
      <c r="M83" s="122"/>
    </row>
    <row r="84" spans="1:13" ht="14" x14ac:dyDescent="0.3">
      <c r="A84" s="166" t="s">
        <v>502</v>
      </c>
      <c r="B84" s="166"/>
      <c r="C84" s="166"/>
      <c r="D84" s="166"/>
      <c r="E84" s="166"/>
      <c r="F84" s="166"/>
      <c r="G84" s="166"/>
      <c r="H84" s="166"/>
      <c r="I84" s="166"/>
      <c r="J84" s="166"/>
      <c r="K84" s="122"/>
      <c r="L84" s="122"/>
      <c r="M84" s="122"/>
    </row>
    <row r="85" spans="1:13" ht="14" x14ac:dyDescent="0.3">
      <c r="A85" s="124" t="s">
        <v>503</v>
      </c>
      <c r="B85" s="124"/>
      <c r="C85" s="124"/>
      <c r="D85" s="124"/>
      <c r="E85" s="124"/>
      <c r="F85" s="124"/>
      <c r="G85" s="124"/>
      <c r="H85" s="124"/>
      <c r="I85" s="124"/>
      <c r="J85" s="124"/>
      <c r="K85" s="122"/>
      <c r="L85" s="122"/>
      <c r="M85" s="122"/>
    </row>
    <row r="86" spans="1:13" ht="14" x14ac:dyDescent="0.3">
      <c r="A86" s="125" t="s">
        <v>504</v>
      </c>
      <c r="B86" s="159"/>
      <c r="C86" s="159"/>
      <c r="D86" s="159"/>
      <c r="E86" s="159"/>
      <c r="F86" s="159"/>
      <c r="G86" s="159"/>
      <c r="H86" s="159"/>
      <c r="I86" s="159"/>
      <c r="J86" s="159"/>
      <c r="K86" s="160"/>
      <c r="L86" s="160"/>
      <c r="M86" s="160"/>
    </row>
    <row r="87" spans="1:13" ht="14" x14ac:dyDescent="0.3">
      <c r="A87" s="125" t="s">
        <v>505</v>
      </c>
      <c r="B87" s="159"/>
      <c r="C87" s="159"/>
      <c r="D87" s="159"/>
      <c r="E87" s="159"/>
      <c r="F87" s="159"/>
      <c r="G87" s="159"/>
      <c r="H87" s="159"/>
      <c r="I87" s="159"/>
      <c r="J87" s="159"/>
      <c r="K87" s="160"/>
      <c r="L87" s="160"/>
      <c r="M87" s="160"/>
    </row>
    <row r="88" spans="1:13" ht="14" x14ac:dyDescent="0.3">
      <c r="A88" s="166" t="s">
        <v>506</v>
      </c>
      <c r="B88" s="166"/>
      <c r="C88" s="166"/>
      <c r="D88" s="166"/>
      <c r="E88" s="166"/>
      <c r="F88" s="166"/>
      <c r="G88" s="166"/>
      <c r="H88" s="166"/>
      <c r="I88" s="166"/>
      <c r="J88" s="166"/>
      <c r="K88" s="122"/>
      <c r="L88" s="122"/>
      <c r="M88" s="122"/>
    </row>
    <row r="89" spans="1:13" ht="14" x14ac:dyDescent="0.3">
      <c r="A89" s="124" t="s">
        <v>507</v>
      </c>
      <c r="B89" s="124"/>
      <c r="C89" s="124"/>
      <c r="D89" s="124"/>
      <c r="E89" s="124"/>
      <c r="F89" s="124"/>
      <c r="G89" s="124"/>
      <c r="H89" s="124"/>
      <c r="I89" s="124"/>
      <c r="J89" s="124"/>
      <c r="K89" s="122"/>
      <c r="L89" s="122"/>
      <c r="M89" s="122"/>
    </row>
    <row r="90" spans="1:13" ht="14" x14ac:dyDescent="0.3">
      <c r="A90" s="125" t="s">
        <v>508</v>
      </c>
      <c r="B90" s="124"/>
      <c r="C90" s="124"/>
      <c r="D90" s="124"/>
      <c r="E90" s="124"/>
      <c r="F90" s="124"/>
      <c r="G90" s="124"/>
      <c r="H90" s="124"/>
      <c r="I90" s="124"/>
      <c r="J90" s="124"/>
      <c r="K90" s="122"/>
      <c r="L90" s="122"/>
      <c r="M90" s="122"/>
    </row>
    <row r="91" spans="1:13" ht="14" x14ac:dyDescent="0.3">
      <c r="A91" s="125" t="s">
        <v>509</v>
      </c>
      <c r="B91" s="124"/>
      <c r="C91" s="124"/>
      <c r="D91" s="124"/>
      <c r="E91" s="124"/>
      <c r="F91" s="124"/>
      <c r="G91" s="124"/>
      <c r="H91" s="124"/>
      <c r="I91" s="124"/>
      <c r="J91" s="124"/>
      <c r="K91" s="122"/>
      <c r="L91" s="122"/>
      <c r="M91" s="122"/>
    </row>
    <row r="92" spans="1:13" ht="14" x14ac:dyDescent="0.3">
      <c r="A92" s="166" t="s">
        <v>510</v>
      </c>
      <c r="B92" s="166"/>
      <c r="C92" s="166"/>
      <c r="D92" s="166"/>
      <c r="E92" s="166"/>
      <c r="F92" s="166"/>
      <c r="G92" s="166"/>
      <c r="H92" s="166"/>
      <c r="I92" s="166"/>
      <c r="J92" s="166"/>
      <c r="K92" s="122"/>
      <c r="L92" s="122"/>
      <c r="M92" s="122"/>
    </row>
    <row r="93" spans="1:13" ht="14" x14ac:dyDescent="0.3">
      <c r="A93" s="166" t="s">
        <v>511</v>
      </c>
      <c r="B93" s="166"/>
      <c r="C93" s="166"/>
      <c r="D93" s="166"/>
      <c r="E93" s="166"/>
      <c r="F93" s="166"/>
      <c r="G93" s="166"/>
      <c r="H93" s="166"/>
      <c r="I93" s="166"/>
      <c r="J93" s="166"/>
      <c r="K93" s="122"/>
      <c r="L93" s="122"/>
      <c r="M93" s="122"/>
    </row>
    <row r="94" spans="1:13" ht="14" x14ac:dyDescent="0.3">
      <c r="A94" s="124" t="s">
        <v>512</v>
      </c>
      <c r="B94" s="124"/>
      <c r="C94" s="124"/>
      <c r="D94" s="124"/>
      <c r="E94" s="124"/>
      <c r="F94" s="124"/>
      <c r="G94" s="124"/>
      <c r="H94" s="124"/>
      <c r="I94" s="124"/>
      <c r="J94" s="124"/>
      <c r="K94" s="122"/>
      <c r="L94" s="122"/>
      <c r="M94" s="122"/>
    </row>
    <row r="95" spans="1:13" ht="14" x14ac:dyDescent="0.3">
      <c r="A95" s="161" t="s">
        <v>548</v>
      </c>
      <c r="B95" s="161"/>
      <c r="C95" s="161"/>
      <c r="D95" s="161"/>
      <c r="E95" s="161"/>
      <c r="F95" s="161"/>
      <c r="G95" s="161"/>
      <c r="H95" s="161"/>
      <c r="I95" s="161"/>
      <c r="J95" s="161"/>
      <c r="K95" s="161"/>
      <c r="L95" s="122"/>
      <c r="M95" s="122"/>
    </row>
    <row r="96" spans="1:13" ht="14" x14ac:dyDescent="0.3">
      <c r="A96" s="161" t="s">
        <v>513</v>
      </c>
      <c r="B96" s="161"/>
      <c r="C96" s="161"/>
      <c r="D96" s="161"/>
      <c r="E96" s="161"/>
      <c r="F96" s="161"/>
      <c r="G96" s="161"/>
      <c r="H96" s="161"/>
      <c r="I96" s="161"/>
      <c r="J96" s="161"/>
      <c r="K96" s="161"/>
      <c r="L96" s="122"/>
      <c r="M96" s="122"/>
    </row>
    <row r="97" spans="1:13" ht="14" x14ac:dyDescent="0.3">
      <c r="A97" s="161" t="s">
        <v>514</v>
      </c>
      <c r="B97" s="122"/>
      <c r="C97" s="122"/>
      <c r="D97" s="122"/>
      <c r="E97" s="122"/>
      <c r="F97" s="122"/>
      <c r="G97" s="122"/>
      <c r="H97" s="122"/>
      <c r="I97" s="122"/>
      <c r="J97" s="122"/>
      <c r="K97" s="122"/>
      <c r="L97" s="122"/>
      <c r="M97" s="122"/>
    </row>
    <row r="98" spans="1:13" ht="14" x14ac:dyDescent="0.3">
      <c r="A98" s="161" t="s">
        <v>515</v>
      </c>
      <c r="B98" s="122"/>
      <c r="C98" s="122"/>
      <c r="D98" s="122"/>
      <c r="E98" s="122"/>
      <c r="F98" s="122"/>
      <c r="G98" s="122"/>
      <c r="H98" s="122"/>
      <c r="I98" s="122"/>
      <c r="J98" s="122"/>
      <c r="K98" s="122"/>
      <c r="L98" s="122"/>
      <c r="M98" s="122"/>
    </row>
    <row r="99" spans="1:13" ht="14" x14ac:dyDescent="0.3">
      <c r="A99" s="166" t="s">
        <v>516</v>
      </c>
      <c r="B99" s="166"/>
      <c r="C99" s="166"/>
      <c r="D99" s="166"/>
      <c r="E99" s="166"/>
      <c r="F99" s="166"/>
      <c r="G99" s="166"/>
      <c r="H99" s="166"/>
      <c r="I99" s="166"/>
      <c r="J99" s="166"/>
      <c r="K99" s="161"/>
      <c r="L99" s="122"/>
      <c r="M99" s="122"/>
    </row>
    <row r="100" spans="1:13" ht="14" x14ac:dyDescent="0.3">
      <c r="A100" s="124" t="s">
        <v>517</v>
      </c>
      <c r="B100" s="124"/>
      <c r="C100" s="124"/>
      <c r="D100" s="124"/>
      <c r="E100" s="124"/>
      <c r="F100" s="124"/>
      <c r="G100" s="124"/>
      <c r="H100" s="124"/>
      <c r="I100" s="124"/>
      <c r="J100" s="124"/>
      <c r="K100" s="161"/>
      <c r="L100" s="122"/>
      <c r="M100" s="122"/>
    </row>
    <row r="101" spans="1:13" ht="14" x14ac:dyDescent="0.3">
      <c r="A101" s="166" t="s">
        <v>518</v>
      </c>
      <c r="B101" s="166"/>
      <c r="C101" s="166"/>
      <c r="D101" s="166"/>
      <c r="E101" s="166"/>
      <c r="F101" s="166"/>
      <c r="G101" s="166"/>
      <c r="H101" s="166"/>
      <c r="I101" s="166"/>
      <c r="J101" s="166"/>
      <c r="K101" s="161"/>
      <c r="L101" s="122"/>
      <c r="M101" s="122"/>
    </row>
    <row r="102" spans="1:13" ht="14" x14ac:dyDescent="0.3">
      <c r="A102" s="124" t="s">
        <v>519</v>
      </c>
      <c r="B102" s="124"/>
      <c r="C102" s="124"/>
      <c r="D102" s="124"/>
      <c r="E102" s="124"/>
      <c r="F102" s="124"/>
      <c r="G102" s="124"/>
      <c r="H102" s="124"/>
      <c r="I102" s="124"/>
      <c r="J102" s="124"/>
      <c r="K102" s="161"/>
      <c r="L102" s="122"/>
      <c r="M102" s="122"/>
    </row>
    <row r="103" spans="1:13" ht="14" x14ac:dyDescent="0.3">
      <c r="A103" s="166" t="s">
        <v>520</v>
      </c>
      <c r="B103" s="166"/>
      <c r="C103" s="166"/>
      <c r="D103" s="166"/>
      <c r="E103" s="166"/>
      <c r="F103" s="166"/>
      <c r="G103" s="166"/>
      <c r="H103" s="166"/>
      <c r="I103" s="166"/>
      <c r="J103" s="166"/>
      <c r="K103" s="161"/>
      <c r="L103" s="122"/>
      <c r="M103" s="122"/>
    </row>
    <row r="104" spans="1:13" ht="14" x14ac:dyDescent="0.3">
      <c r="A104" s="126" t="s">
        <v>521</v>
      </c>
      <c r="B104" s="126"/>
      <c r="C104" s="126"/>
      <c r="D104" s="126"/>
      <c r="E104" s="126"/>
      <c r="F104" s="126"/>
      <c r="G104" s="126"/>
      <c r="H104" s="126"/>
      <c r="I104" s="126"/>
      <c r="J104" s="126"/>
      <c r="K104" s="161"/>
      <c r="L104" s="122"/>
      <c r="M104" s="122"/>
    </row>
    <row r="105" spans="1:13" ht="14" x14ac:dyDescent="0.3">
      <c r="A105" s="166" t="s">
        <v>522</v>
      </c>
      <c r="B105" s="166"/>
      <c r="C105" s="166"/>
      <c r="D105" s="166"/>
      <c r="E105" s="166"/>
      <c r="F105" s="166"/>
      <c r="G105" s="166"/>
      <c r="H105" s="166"/>
      <c r="I105" s="166"/>
      <c r="J105" s="166"/>
      <c r="K105" s="161"/>
      <c r="L105" s="122"/>
      <c r="M105" s="122"/>
    </row>
    <row r="106" spans="1:13" ht="14" x14ac:dyDescent="0.3">
      <c r="A106" s="124" t="s">
        <v>523</v>
      </c>
      <c r="B106" s="124"/>
      <c r="C106" s="124"/>
      <c r="D106" s="124"/>
      <c r="E106" s="124"/>
      <c r="F106" s="124"/>
      <c r="G106" s="124"/>
      <c r="H106" s="124"/>
      <c r="I106" s="124"/>
      <c r="J106" s="124"/>
      <c r="K106" s="161"/>
      <c r="L106" s="122"/>
      <c r="M106" s="122"/>
    </row>
    <row r="107" spans="1:13" ht="14" x14ac:dyDescent="0.3">
      <c r="A107" s="166" t="s">
        <v>524</v>
      </c>
      <c r="B107" s="166"/>
      <c r="C107" s="166"/>
      <c r="D107" s="166"/>
      <c r="E107" s="166"/>
      <c r="F107" s="166"/>
      <c r="G107" s="166"/>
      <c r="H107" s="166"/>
      <c r="I107" s="166"/>
      <c r="J107" s="166"/>
      <c r="K107" s="161"/>
      <c r="L107" s="122"/>
      <c r="M107" s="122"/>
    </row>
    <row r="108" spans="1:13" ht="14" x14ac:dyDescent="0.3">
      <c r="A108" s="124" t="s">
        <v>525</v>
      </c>
      <c r="B108" s="124"/>
      <c r="C108" s="124"/>
      <c r="D108" s="124"/>
      <c r="E108" s="124"/>
      <c r="F108" s="124"/>
      <c r="G108" s="124"/>
      <c r="H108" s="124"/>
      <c r="I108" s="124"/>
      <c r="J108" s="124"/>
      <c r="K108" s="161"/>
      <c r="L108" s="122"/>
      <c r="M108" s="122"/>
    </row>
    <row r="109" spans="1:13" ht="14" x14ac:dyDescent="0.3">
      <c r="A109" s="166" t="s">
        <v>526</v>
      </c>
      <c r="B109" s="166"/>
      <c r="C109" s="166"/>
      <c r="D109" s="166"/>
      <c r="E109" s="166"/>
      <c r="F109" s="166"/>
      <c r="G109" s="166"/>
      <c r="H109" s="166"/>
      <c r="I109" s="166"/>
      <c r="J109" s="166"/>
      <c r="K109" s="161"/>
      <c r="L109" s="122"/>
      <c r="M109" s="122"/>
    </row>
    <row r="110" spans="1:13" ht="14" x14ac:dyDescent="0.3">
      <c r="A110" s="123" t="s">
        <v>527</v>
      </c>
      <c r="B110" s="123"/>
      <c r="C110" s="123"/>
      <c r="D110" s="123"/>
      <c r="E110" s="123"/>
      <c r="F110" s="123"/>
      <c r="G110" s="123"/>
      <c r="H110" s="123"/>
      <c r="I110" s="123"/>
      <c r="J110" s="123"/>
      <c r="K110" s="161"/>
      <c r="L110" s="122"/>
      <c r="M110" s="122"/>
    </row>
    <row r="111" spans="1:13" ht="14" x14ac:dyDescent="0.3">
      <c r="A111" s="162" t="s">
        <v>528</v>
      </c>
      <c r="B111" s="161"/>
      <c r="C111" s="161"/>
      <c r="D111" s="161"/>
      <c r="E111" s="161"/>
      <c r="F111" s="161"/>
      <c r="G111" s="161"/>
      <c r="H111" s="161"/>
      <c r="I111" s="161"/>
      <c r="J111" s="161"/>
      <c r="K111" s="161"/>
      <c r="L111" s="122"/>
      <c r="M111" s="122"/>
    </row>
    <row r="112" spans="1:13" ht="14" x14ac:dyDescent="0.3">
      <c r="A112" s="123" t="s">
        <v>529</v>
      </c>
      <c r="B112" s="161"/>
      <c r="C112" s="161"/>
      <c r="D112" s="161"/>
      <c r="E112" s="161"/>
      <c r="F112" s="161"/>
      <c r="G112" s="161"/>
      <c r="H112" s="161"/>
      <c r="I112" s="161"/>
      <c r="J112" s="161"/>
      <c r="K112" s="161"/>
      <c r="L112" s="122"/>
      <c r="M112" s="122"/>
    </row>
    <row r="113" spans="1:13" ht="14" x14ac:dyDescent="0.3">
      <c r="A113" s="165" t="s">
        <v>530</v>
      </c>
      <c r="B113" s="165"/>
      <c r="C113" s="165"/>
      <c r="D113" s="165"/>
      <c r="E113" s="165"/>
      <c r="F113" s="165"/>
      <c r="G113" s="165"/>
      <c r="H113" s="165"/>
      <c r="I113" s="165"/>
      <c r="J113" s="165"/>
      <c r="K113" s="161"/>
      <c r="L113" s="122"/>
      <c r="M113" s="122"/>
    </row>
    <row r="114" spans="1:13" ht="14" x14ac:dyDescent="0.3">
      <c r="A114" s="123" t="s">
        <v>531</v>
      </c>
      <c r="B114" s="161"/>
      <c r="C114" s="161"/>
      <c r="D114" s="161"/>
      <c r="E114" s="161"/>
      <c r="F114" s="161"/>
      <c r="G114" s="161"/>
      <c r="H114" s="161"/>
      <c r="I114" s="161"/>
      <c r="J114" s="161"/>
      <c r="K114" s="161"/>
      <c r="L114" s="122"/>
      <c r="M114" s="122"/>
    </row>
    <row r="115" spans="1:13" ht="14" x14ac:dyDescent="0.3">
      <c r="A115" s="166" t="s">
        <v>532</v>
      </c>
      <c r="B115" s="166"/>
      <c r="C115" s="166"/>
      <c r="D115" s="166"/>
      <c r="E115" s="166"/>
      <c r="F115" s="166"/>
      <c r="G115" s="166"/>
      <c r="H115" s="166"/>
      <c r="I115" s="166"/>
      <c r="J115" s="166"/>
      <c r="K115" s="161"/>
      <c r="L115" s="122"/>
      <c r="M115" s="122"/>
    </row>
    <row r="116" spans="1:13" ht="14" x14ac:dyDescent="0.3">
      <c r="A116" s="161"/>
      <c r="B116" s="161"/>
      <c r="C116" s="161"/>
      <c r="D116" s="161"/>
      <c r="E116" s="161"/>
      <c r="F116" s="161"/>
      <c r="G116" s="161"/>
      <c r="H116" s="161"/>
      <c r="I116" s="161"/>
      <c r="J116" s="161"/>
      <c r="K116" s="161"/>
      <c r="L116" s="122"/>
      <c r="M116" s="122"/>
    </row>
    <row r="117" spans="1:13" ht="14" x14ac:dyDescent="0.3">
      <c r="A117" s="166" t="s">
        <v>533</v>
      </c>
      <c r="B117" s="166"/>
      <c r="C117" s="166"/>
      <c r="D117" s="166"/>
      <c r="E117" s="166"/>
      <c r="F117" s="166"/>
      <c r="G117" s="166"/>
      <c r="H117" s="166"/>
      <c r="I117" s="166"/>
      <c r="J117" s="166"/>
      <c r="K117" s="161"/>
      <c r="L117" s="122"/>
      <c r="M117" s="122"/>
    </row>
    <row r="118" spans="1:13" ht="14" x14ac:dyDescent="0.3">
      <c r="A118" s="122"/>
      <c r="B118" s="122"/>
      <c r="C118" s="122"/>
      <c r="D118" s="122"/>
      <c r="E118" s="122"/>
      <c r="F118" s="122"/>
      <c r="G118" s="122"/>
      <c r="H118" s="122"/>
      <c r="I118" s="122"/>
      <c r="J118" s="122"/>
      <c r="K118" s="122"/>
      <c r="L118" s="122"/>
      <c r="M118" s="122"/>
    </row>
    <row r="119" spans="1:13" ht="14" x14ac:dyDescent="0.3">
      <c r="A119" s="163" t="s">
        <v>534</v>
      </c>
      <c r="B119" s="122"/>
      <c r="C119" s="122"/>
      <c r="D119" s="122"/>
      <c r="E119" s="122"/>
      <c r="F119" s="122"/>
      <c r="G119" s="122"/>
      <c r="H119" s="122"/>
      <c r="I119" s="122"/>
      <c r="J119" s="122"/>
      <c r="K119" s="122"/>
      <c r="L119" s="122"/>
      <c r="M119" s="122"/>
    </row>
    <row r="120" spans="1:13" ht="30" customHeight="1" x14ac:dyDescent="0.3">
      <c r="A120" s="166" t="s">
        <v>535</v>
      </c>
      <c r="B120" s="166"/>
      <c r="C120" s="166"/>
      <c r="D120" s="166"/>
      <c r="E120" s="166"/>
      <c r="F120" s="166"/>
      <c r="G120" s="166"/>
      <c r="H120" s="166"/>
      <c r="I120" s="166"/>
      <c r="J120" s="126"/>
      <c r="K120" s="126"/>
      <c r="L120" s="122"/>
      <c r="M120" s="122"/>
    </row>
    <row r="121" spans="1:13" ht="44.4" customHeight="1" x14ac:dyDescent="0.3">
      <c r="A121" s="166" t="s">
        <v>536</v>
      </c>
      <c r="B121" s="166"/>
      <c r="C121" s="166"/>
      <c r="D121" s="166"/>
      <c r="E121" s="166"/>
      <c r="F121" s="166"/>
      <c r="G121" s="166"/>
      <c r="H121" s="166"/>
      <c r="I121" s="166"/>
      <c r="J121" s="126"/>
      <c r="K121" s="161"/>
      <c r="L121" s="122"/>
      <c r="M121" s="122"/>
    </row>
    <row r="122" spans="1:13" ht="32.4" customHeight="1" x14ac:dyDescent="0.3">
      <c r="A122" s="166" t="s">
        <v>537</v>
      </c>
      <c r="B122" s="166"/>
      <c r="C122" s="166"/>
      <c r="D122" s="166"/>
      <c r="E122" s="166"/>
      <c r="F122" s="166"/>
      <c r="G122" s="166"/>
      <c r="H122" s="166"/>
      <c r="I122" s="166"/>
      <c r="J122" s="126"/>
      <c r="K122" s="161"/>
      <c r="L122" s="122"/>
      <c r="M122" s="122"/>
    </row>
    <row r="123" spans="1:13" ht="31.25" customHeight="1" x14ac:dyDescent="0.3">
      <c r="A123" s="166" t="s">
        <v>538</v>
      </c>
      <c r="B123" s="166"/>
      <c r="C123" s="166"/>
      <c r="D123" s="166"/>
      <c r="E123" s="166"/>
      <c r="F123" s="166"/>
      <c r="G123" s="166"/>
      <c r="H123" s="166"/>
      <c r="I123" s="166"/>
      <c r="J123" s="166"/>
      <c r="K123" s="161"/>
      <c r="L123" s="122"/>
      <c r="M123" s="122"/>
    </row>
    <row r="124" spans="1:13" ht="31.25" customHeight="1" x14ac:dyDescent="0.3">
      <c r="A124" s="166" t="s">
        <v>539</v>
      </c>
      <c r="B124" s="166"/>
      <c r="C124" s="166"/>
      <c r="D124" s="166"/>
      <c r="E124" s="166"/>
      <c r="F124" s="166"/>
      <c r="G124" s="166"/>
      <c r="H124" s="166"/>
      <c r="I124" s="166"/>
      <c r="J124" s="126"/>
      <c r="K124" s="161"/>
      <c r="L124" s="122"/>
      <c r="M124" s="122"/>
    </row>
    <row r="125" spans="1:13" ht="29.4" customHeight="1" x14ac:dyDescent="0.3">
      <c r="A125" s="166" t="s">
        <v>540</v>
      </c>
      <c r="B125" s="166"/>
      <c r="C125" s="166"/>
      <c r="D125" s="166"/>
      <c r="E125" s="166"/>
      <c r="F125" s="166"/>
      <c r="G125" s="166"/>
      <c r="H125" s="166"/>
      <c r="I125" s="166"/>
      <c r="J125" s="126"/>
      <c r="K125" s="161"/>
      <c r="L125" s="122"/>
      <c r="M125" s="122"/>
    </row>
    <row r="126" spans="1:13" ht="28.25" customHeight="1" x14ac:dyDescent="0.3">
      <c r="A126" s="166" t="s">
        <v>541</v>
      </c>
      <c r="B126" s="166"/>
      <c r="C126" s="166"/>
      <c r="D126" s="166"/>
      <c r="E126" s="166"/>
      <c r="F126" s="166"/>
      <c r="G126" s="166"/>
      <c r="H126" s="166"/>
      <c r="I126" s="166"/>
      <c r="J126" s="126"/>
      <c r="K126" s="161"/>
      <c r="L126" s="122"/>
      <c r="M126" s="122"/>
    </row>
    <row r="127" spans="1:13" ht="27.65" customHeight="1" x14ac:dyDescent="0.3">
      <c r="A127" s="166" t="s">
        <v>542</v>
      </c>
      <c r="B127" s="166"/>
      <c r="C127" s="166"/>
      <c r="D127" s="166"/>
      <c r="E127" s="166"/>
      <c r="F127" s="166"/>
      <c r="G127" s="166"/>
      <c r="H127" s="166"/>
      <c r="I127" s="166"/>
      <c r="J127" s="166"/>
      <c r="K127" s="161"/>
      <c r="L127" s="122"/>
      <c r="M127" s="122"/>
    </row>
    <row r="128" spans="1:13" ht="14" x14ac:dyDescent="0.3">
      <c r="A128" s="122"/>
      <c r="B128" s="122"/>
      <c r="C128" s="122"/>
      <c r="D128" s="122"/>
      <c r="E128" s="122"/>
      <c r="F128" s="122"/>
      <c r="G128" s="122"/>
      <c r="H128" s="122"/>
      <c r="I128" s="122"/>
      <c r="J128" s="122"/>
      <c r="K128" s="122"/>
      <c r="L128" s="122"/>
      <c r="M128" s="122"/>
    </row>
    <row r="129" spans="1:13" ht="14" x14ac:dyDescent="0.3">
      <c r="A129" s="163" t="s">
        <v>543</v>
      </c>
      <c r="B129" s="122"/>
      <c r="C129" s="122"/>
      <c r="D129" s="122"/>
      <c r="E129" s="122"/>
      <c r="F129" s="122"/>
      <c r="G129" s="122"/>
      <c r="H129" s="122"/>
      <c r="I129" s="122"/>
      <c r="J129" s="122"/>
      <c r="K129" s="122"/>
      <c r="L129" s="122"/>
      <c r="M129" s="122"/>
    </row>
    <row r="130" spans="1:13" ht="30.65" customHeight="1" x14ac:dyDescent="0.3">
      <c r="A130" s="165" t="s">
        <v>544</v>
      </c>
      <c r="B130" s="165"/>
      <c r="C130" s="165"/>
      <c r="D130" s="165"/>
      <c r="E130" s="165"/>
      <c r="F130" s="165"/>
      <c r="G130" s="165"/>
      <c r="H130" s="165"/>
      <c r="I130" s="165"/>
      <c r="J130" s="165"/>
      <c r="K130" s="165"/>
      <c r="L130" s="122"/>
      <c r="M130" s="122"/>
    </row>
  </sheetData>
  <mergeCells count="34">
    <mergeCell ref="B56:C56"/>
    <mergeCell ref="D56:E56"/>
    <mergeCell ref="F56:G56"/>
    <mergeCell ref="H56:I56"/>
    <mergeCell ref="A1:I40"/>
    <mergeCell ref="A43:J43"/>
    <mergeCell ref="A44:J44"/>
    <mergeCell ref="A49:J49"/>
    <mergeCell ref="A68:B68"/>
    <mergeCell ref="A70:B70"/>
    <mergeCell ref="A78:B78"/>
    <mergeCell ref="A80:B80"/>
    <mergeCell ref="A84:J84"/>
    <mergeCell ref="A88:J88"/>
    <mergeCell ref="A92:J92"/>
    <mergeCell ref="A93:J93"/>
    <mergeCell ref="A99:J99"/>
    <mergeCell ref="A101:J101"/>
    <mergeCell ref="A103:J103"/>
    <mergeCell ref="A105:J105"/>
    <mergeCell ref="A107:J107"/>
    <mergeCell ref="A109:J109"/>
    <mergeCell ref="A113:J113"/>
    <mergeCell ref="A115:J115"/>
    <mergeCell ref="A117:J117"/>
    <mergeCell ref="A120:I120"/>
    <mergeCell ref="A121:I121"/>
    <mergeCell ref="A122:I122"/>
    <mergeCell ref="A130:K130"/>
    <mergeCell ref="A123:J123"/>
    <mergeCell ref="A124:I124"/>
    <mergeCell ref="A125:I125"/>
    <mergeCell ref="A126:I126"/>
    <mergeCell ref="A127:J127"/>
  </mergeCells>
  <hyperlinks>
    <hyperlink ref="A47" r:id="rId1" xr:uid="{7C89EF19-15E7-425D-AD9C-C68EA60BCB08}"/>
    <hyperlink ref="A111" r:id="rId2" xr:uid="{76D1D953-F9C8-4367-B127-F0CCF0DD8953}"/>
  </hyperlinks>
  <pageMargins left="0.7" right="0.7" top="0.75" bottom="0.75" header="0.3" footer="0.3"/>
  <pageSetup paperSize="9" scale="31" orientation="portrait" r:id="rId3"/>
  <headerFooter>
    <oddHeader>&amp;L&amp;"Arial"&amp;10&amp;K000000 Confidentiality Class: Open&amp;1#_x000D_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 ds:uri="http://schemas.microsoft.com/sharepoint/v3"/>
    <ds:schemaRef ds:uri="0dc61378-84f6-4fa3-a442-5dfa8e5dd9a7"/>
    <ds:schemaRef ds:uri="57124737-9f1a-4e5b-bc2a-4d794525233b"/>
  </ds:schemaRefs>
</ds:datastoreItem>
</file>

<file path=customXml/itemProps2.xml><?xml version="1.0" encoding="utf-8"?>
<ds:datastoreItem xmlns:ds="http://schemas.openxmlformats.org/officeDocument/2006/customXml" ds:itemID="{617BEC8D-27F0-43E9-80A9-0AACFF033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SOCE</vt:lpstr>
      <vt:lpstr>CF_D</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2026-04-28T10:02:56Z</cp:lastPrinted>
  <dcterms:created xsi:type="dcterms:W3CDTF">2008-10-17T11:51:54Z</dcterms:created>
  <dcterms:modified xsi:type="dcterms:W3CDTF">2026-04-29T07:09:48Z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2026-04-24T07:21:52Z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8c3bf925-c5aa-4c8c-af75-e74ef5da9cc7</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