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5/1Y 2025/"/>
    </mc:Choice>
  </mc:AlternateContent>
  <xr:revisionPtr revIDLastSave="0" documentId="8_{02E88FAB-D8B9-4CCB-A8B3-B0CF2B05AF7B}" xr6:coauthVersionLast="47" xr6:coauthVersionMax="47" xr10:uidLastSave="{00000000-0000-0000-0000-000000000000}"/>
  <bookViews>
    <workbookView xWindow="-108" yWindow="-108" windowWidth="23256" windowHeight="12456"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20" l="1"/>
  <c r="I13" i="20"/>
  <c r="I97" i="19" l="1"/>
  <c r="H97" i="19"/>
  <c r="H90" i="19"/>
  <c r="H85" i="18"/>
  <c r="H92" i="18"/>
  <c r="I85" i="18"/>
  <c r="X7" i="22"/>
  <c r="Z7" i="22" s="1"/>
  <c r="U10" i="22"/>
  <c r="U30" i="22" s="1"/>
  <c r="U36" i="22" s="1"/>
  <c r="U39" i="22" s="1"/>
  <c r="U59" i="22" s="1"/>
  <c r="X37" i="22"/>
  <c r="X41" i="22"/>
  <c r="X42" i="22"/>
  <c r="X43" i="22"/>
  <c r="X44" i="22"/>
  <c r="X45" i="22"/>
  <c r="X46" i="22"/>
  <c r="X47" i="22"/>
  <c r="X48" i="22"/>
  <c r="X49" i="22"/>
  <c r="X50" i="22"/>
  <c r="X51" i="22"/>
  <c r="X52" i="22"/>
  <c r="X53" i="22"/>
  <c r="X54" i="22"/>
  <c r="X55" i="22"/>
  <c r="X56" i="22"/>
  <c r="X57" i="22"/>
  <c r="X58" i="22"/>
  <c r="X14" i="22"/>
  <c r="Y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2" i="22"/>
  <c r="U33" i="22" s="1"/>
  <c r="U34" i="22"/>
  <c r="H108" i="19" l="1"/>
  <c r="X10" i="22"/>
  <c r="X30" i="22" s="1"/>
  <c r="X32" i="22"/>
  <c r="X33" i="22" s="1"/>
  <c r="X34" i="22"/>
  <c r="X61" i="22"/>
  <c r="X63" i="22"/>
  <c r="I90" i="19"/>
  <c r="I108" i="19" s="1"/>
  <c r="I89" i="19" l="1"/>
  <c r="I109" i="19"/>
  <c r="H89" i="19"/>
  <c r="Z54" i="22"/>
  <c r="Z25"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Y61" i="22"/>
  <c r="Y62" i="22" s="1"/>
  <c r="I63" i="22"/>
  <c r="J63" i="22"/>
  <c r="K63" i="22"/>
  <c r="L63" i="22"/>
  <c r="M63" i="22"/>
  <c r="N63" i="22"/>
  <c r="O63" i="22"/>
  <c r="P63" i="22"/>
  <c r="Q63" i="22"/>
  <c r="R63" i="22"/>
  <c r="V63" i="22"/>
  <c r="W63" i="22"/>
  <c r="Y63" i="22"/>
  <c r="H63" i="22"/>
  <c r="H61" i="22"/>
  <c r="H62" i="22" s="1"/>
  <c r="Y59" i="22"/>
  <c r="Z10" i="22" l="1"/>
  <c r="Z30" i="22" s="1"/>
  <c r="Z63" i="22"/>
  <c r="Z34" i="22"/>
  <c r="Z32" i="22"/>
  <c r="Z33" i="22" s="1"/>
  <c r="Z61" i="22"/>
  <c r="Z37" i="22"/>
  <c r="I10" i="22"/>
  <c r="J10" i="22"/>
  <c r="J30" i="22" s="1"/>
  <c r="J36"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V10" i="22"/>
  <c r="V30" i="22" s="1"/>
  <c r="V36" i="22" s="1"/>
  <c r="V39" i="22" s="1"/>
  <c r="V59" i="22" s="1"/>
  <c r="W30" i="22"/>
  <c r="W36" i="22" s="1"/>
  <c r="W39" i="22" s="1"/>
  <c r="Y30" i="22"/>
  <c r="H10" i="22"/>
  <c r="H30" i="22" s="1"/>
  <c r="H36" i="22" s="1"/>
  <c r="H39" i="22" s="1"/>
  <c r="H59" i="22" s="1"/>
  <c r="I48" i="21"/>
  <c r="H48" i="21"/>
  <c r="I42" i="21"/>
  <c r="H42" i="21"/>
  <c r="J39" i="22" l="1"/>
  <c r="J59" i="22" s="1"/>
  <c r="H49" i="21"/>
  <c r="I30" i="22"/>
  <c r="I36" i="22" s="1"/>
  <c r="I39" i="22" s="1"/>
  <c r="I59" i="22" s="1"/>
  <c r="I49" i="21"/>
  <c r="I35" i="21"/>
  <c r="I29" i="21"/>
  <c r="H35" i="21"/>
  <c r="H29" i="21"/>
  <c r="I54" i="20"/>
  <c r="H54" i="20"/>
  <c r="I48" i="20"/>
  <c r="H48" i="20"/>
  <c r="I41" i="20"/>
  <c r="H41" i="20"/>
  <c r="I35" i="20"/>
  <c r="H35" i="20"/>
  <c r="I19" i="20"/>
  <c r="H19" i="20"/>
  <c r="H9" i="20"/>
  <c r="H18" i="20" s="1"/>
  <c r="I9" i="20"/>
  <c r="X36" i="22" l="1"/>
  <c r="X39" i="22"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Z36" i="22" l="1"/>
  <c r="Z39" i="22"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8" i="20" s="1"/>
  <c r="I18" i="20" s="1"/>
  <c r="I24" i="20" s="1"/>
  <c r="I27" i="20" s="1"/>
  <c r="I57" i="20" s="1"/>
  <c r="I59" i="20" s="1"/>
  <c r="I63" i="19"/>
  <c r="H62" i="19"/>
  <c r="H61" i="19"/>
  <c r="I61" i="19"/>
  <c r="I9" i="18"/>
  <c r="I72" i="18" s="1"/>
  <c r="H66" i="19" l="1"/>
  <c r="H67" i="19"/>
  <c r="I66" i="19"/>
  <c r="I67" i="19"/>
  <c r="I65" i="19"/>
  <c r="H65" i="19"/>
  <c r="X40" i="22" l="1"/>
  <c r="W59" i="22"/>
  <c r="W62" i="22"/>
  <c r="X62" i="22" l="1"/>
  <c r="X59" i="22"/>
  <c r="Z40" i="22"/>
  <c r="Z59" i="22" l="1"/>
  <c r="Z62" i="22"/>
</calcChain>
</file>

<file path=xl/sharedStrings.xml><?xml version="1.0" encoding="utf-8"?>
<sst xmlns="http://schemas.openxmlformats.org/spreadsheetml/2006/main" count="542" uniqueCount="478">
  <si>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</si>
  <si>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</si>
  <si>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</si>
  <si>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</si>
  <si>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</si>
  <si>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</si>
  <si>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</si>
  <si>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</si>
  <si>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</si>
  <si>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</si>
  <si>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</si>
  <si>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</si>
  <si>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</si>
  <si>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</si>
  <si>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</si>
  <si>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</si>
  <si>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</si>
  <si>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</si>
  <si>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</si>
  <si>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</si>
  <si>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</si>
  <si>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</si>
  <si>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</si>
  <si>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</si>
  <si>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</si>
  <si>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</si>
  <si>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</si>
  <si>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</si>
  <si>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</si>
  <si>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</si>
  <si>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</si>
  <si>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</si>
  <si>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</si>
  <si>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</si>
  <si>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</si>
  <si>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</si>
  <si>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</si>
  <si>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</si>
  <si>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</si>
  <si>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</si>
  <si>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</si>
  <si>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</si>
  <si>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</si>
  <si>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</si>
  <si>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</si>
  <si>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</si>
  <si>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</si>
  <si>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</si>
  <si>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</si>
  <si>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</si>
  <si>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</si>
  <si>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</si>
  <si>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</si>
  <si>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</si>
  <si>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</si>
  <si>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</si>
  <si>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</si>
  <si>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</si>
  <si>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</si>
  <si>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</si>
  <si>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</si>
  <si>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</si>
  <si>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</si>
  <si>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</si>
  <si>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</si>
  <si>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</si>
  <si>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</si>
  <si>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</si>
  <si>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</si>
  <si>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</si>
  <si>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</si>
  <si>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</si>
  <si>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</si>
  <si>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</si>
  <si>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</si>
  <si>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</si>
  <si>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</si>
  <si>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</si>
  <si>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</si>
  <si>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</si>
  <si>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</si>
  <si>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</si>
  <si>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</si>
  <si>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</si>
  <si>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</si>
  <si>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</si>
  <si>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</si>
  <si>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</si>
  <si>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</si>
  <si>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</si>
  <si>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</si>
  <si>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</si>
  <si>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</si>
  <si>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</si>
  <si>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</si>
  <si>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</si>
  <si>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</si>
  <si>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</si>
  <si>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</si>
  <si>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</si>
  <si>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</si>
  <si>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</si>
  <si>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</si>
  <si>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</si>
  <si>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</si>
  <si>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</si>
  <si>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</si>
  <si>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</si>
  <si>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</si>
  <si>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</si>
  <si>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</si>
  <si>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</si>
  <si>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</si>
  <si>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</si>
  <si>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</si>
  <si>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</si>
  <si>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</si>
  <si>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</si>
  <si>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</si>
  <si>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</si>
  <si>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</si>
  <si>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</si>
  <si>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</si>
  <si>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</si>
  <si>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</si>
  <si>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</si>
  <si>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</si>
  <si>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</si>
  <si>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</si>
  <si>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</si>
  <si>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</si>
  <si>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</si>
  <si>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</si>
  <si>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</si>
  <si>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</si>
  <si>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</si>
  <si>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</si>
  <si>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</si>
  <si>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</si>
  <si>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</si>
  <si>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</si>
  <si>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</si>
  <si>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</si>
  <si>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</si>
  <si>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</si>
  <si>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</si>
  <si>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</si>
  <si>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</si>
  <si>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</si>
  <si>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</si>
  <si>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</si>
  <si>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</si>
  <si>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</si>
  <si>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</si>
  <si>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</si>
  <si>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</si>
  <si>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</si>
  <si>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</si>
  <si>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</si>
  <si>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</si>
  <si>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</si>
  <si>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</si>
  <si>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</si>
  <si>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</si>
  <si>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</si>
  <si>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</si>
  <si>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</si>
  <si>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</si>
  <si>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</si>
  <si>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</si>
  <si>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</si>
  <si>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</si>
  <si>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</si>
  <si>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</si>
  <si>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</si>
  <si>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</si>
  <si>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</si>
  <si>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</si>
  <si>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</si>
  <si>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</si>
  <si>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</si>
  <si>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</si>
  <si>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</si>
  <si>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</si>
  <si>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</si>
  <si>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</si>
  <si>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</si>
  <si>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</si>
  <si>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</si>
  <si>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</si>
  <si>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</si>
  <si>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</si>
  <si>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</si>
  <si>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</si>
  <si>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</si>
  <si>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</si>
  <si>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</si>
  <si>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</si>
  <si>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</si>
  <si>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</si>
  <si>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</si>
  <si>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</si>
  <si>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</si>
  <si>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</si>
  <si>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</si>
  <si>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</si>
  <si>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</si>
  <si>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</si>
  <si>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</si>
  <si>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</si>
  <si>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</si>
  <si>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</si>
  <si>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</si>
  <si>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</si>
  <si>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</si>
  <si>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</si>
  <si>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</si>
  <si>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</si>
  <si>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</si>
  <si>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</si>
  <si>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</si>
  <si>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</si>
  <si>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</si>
  <si>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</si>
  <si>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</si>
  <si>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</si>
  <si>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</si>
  <si>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</si>
  <si>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</si>
  <si>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</si>
  <si>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</si>
  <si>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</si>
  <si>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</si>
  <si>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</si>
  <si>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</si>
  <si>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</si>
  <si>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</si>
  <si>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</si>
  <si>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</si>
  <si>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</si>
  <si>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</si>
  <si>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</si>
  <si>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</si>
  <si>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</si>
  <si>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</si>
  <si>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</si>
  <si>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</si>
  <si>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</si>
  <si>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</si>
  <si>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</si>
  <si>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</si>
  <si>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</si>
  <si>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</si>
  <si>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</si>
  <si>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</si>
  <si>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</si>
  <si>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</si>
  <si>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</si>
  <si>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</si>
  <si>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</si>
  <si>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</si>
  <si>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</si>
  <si>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</si>
  <si>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</si>
  <si>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</si>
  <si>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</si>
  <si>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</si>
  <si>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</si>
  <si>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</si>
  <si>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</si>
  <si>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</si>
  <si>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</si>
  <si>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</si>
  <si>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</si>
  <si>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</si>
  <si>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</si>
  <si>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</si>
  <si>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</si>
  <si>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</si>
  <si>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</si>
  <si>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</si>
  <si>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</si>
  <si>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</si>
  <si>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</si>
  <si>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</si>
  <si>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</si>
  <si>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</si>
  <si>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</si>
  <si>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</si>
  <si>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</si>
  <si>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</si>
  <si>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</si>
  <si>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</si>
  <si>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</si>
  <si>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</si>
  <si>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</si>
  <si>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</si>
  <si>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</si>
  <si>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</si>
  <si>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</si>
  <si>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</si>
  <si>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</si>
  <si>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</si>
  <si>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</si>
  <si>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</si>
  <si>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</si>
  <si>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</si>
  <si>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</si>
  <si>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</si>
  <si>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</si>
  <si>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</si>
  <si>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</si>
  <si>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</si>
  <si>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</si>
  <si>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</si>
  <si>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</si>
  <si>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</si>
  <si>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</si>
  <si>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</si>
  <si>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</si>
  <si>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</si>
  <si>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</si>
  <si>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</si>
  <si>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</si>
  <si>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</si>
  <si>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</si>
  <si>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</si>
  <si>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</si>
  <si>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</si>
  <si>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</si>
  <si>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</si>
  <si>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</si>
  <si>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</si>
  <si>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</si>
  <si>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</si>
  <si>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</si>
  <si>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</si>
  <si>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</si>
  <si>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</si>
  <si>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</si>
  <si>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</si>
  <si>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</si>
  <si>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</si>
  <si>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</si>
  <si>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</si>
  <si>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</si>
  <si>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</si>
  <si>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</si>
  <si>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</si>
  <si>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</si>
  <si>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</si>
  <si>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</si>
  <si>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</si>
  <si>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</si>
  <si>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</si>
  <si>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</si>
  <si>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</si>
  <si>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</si>
  <si>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</si>
  <si>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</si>
  <si>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</si>
  <si>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</si>
  <si>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</si>
  <si>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</si>
  <si>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</si>
  <si>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</si>
  <si>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</si>
  <si>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</si>
  <si>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</si>
  <si>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</si>
  <si>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</si>
  <si>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</si>
  <si>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</si>
  <si>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</si>
  <si>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</si>
  <si>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</si>
  <si>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</si>
  <si>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</si>
  <si>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</si>
  <si>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</si>
  <si>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</si>
  <si>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</si>
  <si>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</si>
  <si>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</si>
  <si>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</si>
  <si>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</si>
  <si>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</si>
  <si>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</si>
  <si>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</si>
  <si>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</si>
  <si>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</si>
  <si>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</si>
  <si>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</si>
  <si>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</si>
  <si>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</si>
  <si>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</si>
  <si>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</si>
  <si>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</si>
  <si>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</si>
  <si>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</si>
  <si>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</si>
  <si>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</si>
  <si>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</si>
  <si>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</si>
  <si>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</si>
  <si>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</si>
  <si>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</si>
  <si>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</si>
  <si>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</si>
  <si>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</si>
  <si>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</si>
  <si>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</si>
  <si>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</si>
  <si>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</si>
  <si>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</si>
  <si>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</si>
  <si>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</si>
  <si>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</si>
  <si>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</si>
  <si>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</si>
  <si>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</si>
  <si>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</si>
  <si>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</si>
  <si>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</si>
  <si>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</si>
  <si>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</si>
  <si>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</si>
  <si>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</si>
  <si>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</si>
  <si>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</si>
  <si>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</si>
  <si>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</si>
  <si>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</si>
  <si>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</si>
  <si>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</si>
  <si>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</si>
  <si>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</si>
  <si>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</si>
  <si>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</si>
  <si>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</si>
  <si>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</si>
  <si>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</si>
  <si>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</si>
  <si>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</si>
  <si>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</si>
  <si>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</si>
  <si>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</si>
  <si>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</si>
  <si>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01967703</t>
  </si>
  <si>
    <t>HR</t>
  </si>
  <si>
    <t>080531484</t>
  </si>
  <si>
    <t>88975636912</t>
  </si>
  <si>
    <t>747800U06861GEZJIR41</t>
  </si>
  <si>
    <t>PROFESSIO ENERGIA d.d.</t>
  </si>
  <si>
    <t>15268</t>
  </si>
  <si>
    <t>ZAGREB</t>
  </si>
  <si>
    <t>Ivana Lučića 2/A</t>
  </si>
  <si>
    <t>mario.klaric@professio.hr</t>
  </si>
  <si>
    <t>www.professio.hr</t>
  </si>
  <si>
    <t>EKO d.o.o.</t>
  </si>
  <si>
    <t>Jurišićeva 1a, Zagreb</t>
  </si>
  <si>
    <t>VELIKA POPINA d.o.o.</t>
  </si>
  <si>
    <t>LIBURANA d.o.o.</t>
  </si>
  <si>
    <t>Ivana Lučića 2A, Zagreb</t>
  </si>
  <si>
    <t>Danilo energija d.o.o.</t>
  </si>
  <si>
    <t>Vjetroelektrana Rudine d.o.o.</t>
  </si>
  <si>
    <t>Bijenička 21, Zagreb</t>
  </si>
  <si>
    <t>Mereor d.o.o.</t>
  </si>
  <si>
    <t>Diana Ciboci</t>
  </si>
  <si>
    <t>014882 555</t>
  </si>
  <si>
    <t>team-m@crowe.hr</t>
  </si>
  <si>
    <t>BDO Croatia d.o.o.</t>
  </si>
  <si>
    <t>Ivan Čajko</t>
  </si>
  <si>
    <t>stanje na dan 31.12.2025</t>
  </si>
  <si>
    <t>Obveznik:PROFESSIO ENERGIA d.d.</t>
  </si>
  <si>
    <t>Obveznik: PROFESSIO ENERGIA d.d.</t>
  </si>
  <si>
    <t>u razdoblju 01.01.2025 do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</si>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</sst>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5" zoomScaleNormal="100" zoomScaleSheetLayoutView="100" workbookViewId="0">
      <selection activeCell="C19" sqref="C19"/>
    </sheetView>
  </sheetViews>
  <sheetFormatPr defaultRowHeight="13.2" x14ac:dyDescent="0.25"/>
  <cols>
    <col min="9" max="9" width="13.44140625" customWidth="1"/>
  </cols>
  <sheetData>
    <row r="1" spans="1:10" ht="15.6" x14ac:dyDescent="0.25">
      <c r="A1" s="130"/>
      <c r="B1" s="131"/>
      <c r="C1" s="131"/>
      <c r="D1" s="8"/>
      <c r="E1" s="8"/>
      <c r="F1" s="8"/>
      <c r="G1" s="8"/>
      <c r="H1" s="8"/>
      <c r="I1" s="8"/>
      <c r="J1" s="9"/>
    </row>
    <row r="2" spans="1:10" ht="14.4" customHeight="1" x14ac:dyDescent="0.25">
      <c r="A2" s="132" t="s">
        <v>314</v>
      </c>
      <c r="B2" s="133"/>
      <c r="C2" s="133"/>
      <c r="D2" s="133"/>
      <c r="E2" s="133"/>
      <c r="F2" s="133"/>
      <c r="G2" s="133"/>
      <c r="H2" s="133"/>
      <c r="I2" s="133"/>
      <c r="J2" s="134"/>
    </row>
    <row r="3" spans="1:10" ht="13.8" x14ac:dyDescent="0.25">
      <c r="A3" s="33"/>
      <c r="B3" s="34"/>
      <c r="C3" s="34"/>
      <c r="D3" s="34"/>
      <c r="E3" s="34"/>
      <c r="F3" s="34"/>
      <c r="G3" s="34"/>
      <c r="H3" s="34"/>
      <c r="I3" s="34"/>
      <c r="J3" s="35"/>
    </row>
    <row r="4" spans="1:10" ht="33.6" customHeight="1" x14ac:dyDescent="0.25">
      <c r="A4" s="135" t="s">
        <v>299</v>
      </c>
      <c r="B4" s="136"/>
      <c r="C4" s="136"/>
      <c r="D4" s="136"/>
      <c r="E4" s="137">
        <v>45658</v>
      </c>
      <c r="F4" s="138"/>
      <c r="G4" s="41" t="s">
        <v>0</v>
      </c>
      <c r="H4" s="137">
        <v>46022</v>
      </c>
      <c r="I4" s="138"/>
      <c r="J4" s="10"/>
    </row>
    <row r="5" spans="1:10" s="46" customFormat="1" ht="10.199999999999999" customHeight="1" x14ac:dyDescent="0.3">
      <c r="A5" s="139"/>
      <c r="B5" s="140"/>
      <c r="C5" s="140"/>
      <c r="D5" s="140"/>
      <c r="E5" s="140"/>
      <c r="F5" s="140"/>
      <c r="G5" s="140"/>
      <c r="H5" s="140"/>
      <c r="I5" s="140"/>
      <c r="J5" s="141"/>
    </row>
    <row r="6" spans="1:10" ht="20.399999999999999" customHeight="1" x14ac:dyDescent="0.25">
      <c r="A6" s="36"/>
      <c r="B6" s="47" t="s">
        <v>321</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43" t="s">
        <v>322</v>
      </c>
      <c r="B8" s="144"/>
      <c r="C8" s="144"/>
      <c r="D8" s="144"/>
      <c r="E8" s="144"/>
      <c r="F8" s="144"/>
      <c r="G8" s="144"/>
      <c r="H8" s="144"/>
      <c r="I8" s="144"/>
      <c r="J8" s="11"/>
    </row>
    <row r="9" spans="1:10" ht="13.8" x14ac:dyDescent="0.25">
      <c r="A9" s="12"/>
      <c r="B9" s="29"/>
      <c r="C9" s="29"/>
      <c r="D9" s="29"/>
      <c r="E9" s="142"/>
      <c r="F9" s="142"/>
      <c r="G9" s="92"/>
      <c r="H9" s="92"/>
      <c r="I9" s="39"/>
      <c r="J9" s="40"/>
    </row>
    <row r="10" spans="1:10" ht="25.95" customHeight="1" x14ac:dyDescent="0.25">
      <c r="A10" s="110" t="s">
        <v>300</v>
      </c>
      <c r="B10" s="111"/>
      <c r="C10" s="122" t="s">
        <v>448</v>
      </c>
      <c r="D10" s="123"/>
      <c r="E10" s="31"/>
      <c r="F10" s="145" t="s">
        <v>323</v>
      </c>
      <c r="G10" s="146"/>
      <c r="H10" s="104" t="s">
        <v>449</v>
      </c>
      <c r="I10" s="105"/>
      <c r="J10" s="13"/>
    </row>
    <row r="11" spans="1:10" ht="15.6" customHeight="1" x14ac:dyDescent="0.25">
      <c r="A11" s="12"/>
      <c r="B11" s="29"/>
      <c r="C11" s="29"/>
      <c r="D11" s="29"/>
      <c r="E11" s="129"/>
      <c r="F11" s="129"/>
      <c r="G11" s="129"/>
      <c r="H11" s="129"/>
      <c r="I11" s="32"/>
      <c r="J11" s="13"/>
    </row>
    <row r="12" spans="1:10" ht="21" customHeight="1" x14ac:dyDescent="0.25">
      <c r="A12" s="94" t="s">
        <v>315</v>
      </c>
      <c r="B12" s="111"/>
      <c r="C12" s="122" t="s">
        <v>450</v>
      </c>
      <c r="D12" s="123"/>
      <c r="E12" s="128"/>
      <c r="F12" s="129"/>
      <c r="G12" s="129"/>
      <c r="H12" s="129"/>
      <c r="I12" s="32"/>
      <c r="J12" s="13"/>
    </row>
    <row r="13" spans="1:10" ht="10.95" customHeight="1" x14ac:dyDescent="0.25">
      <c r="A13" s="31"/>
      <c r="B13" s="32"/>
      <c r="C13" s="29"/>
      <c r="D13" s="29"/>
      <c r="E13" s="92"/>
      <c r="F13" s="92"/>
      <c r="G13" s="92"/>
      <c r="H13" s="92"/>
      <c r="I13" s="29"/>
      <c r="J13" s="14"/>
    </row>
    <row r="14" spans="1:10" ht="22.95" customHeight="1" x14ac:dyDescent="0.25">
      <c r="A14" s="94" t="s">
        <v>301</v>
      </c>
      <c r="B14" s="121"/>
      <c r="C14" s="122" t="s">
        <v>451</v>
      </c>
      <c r="D14" s="123"/>
      <c r="E14" s="127"/>
      <c r="F14" s="112"/>
      <c r="G14" s="45" t="s">
        <v>324</v>
      </c>
      <c r="H14" s="104" t="s">
        <v>452</v>
      </c>
      <c r="I14" s="105"/>
      <c r="J14" s="42"/>
    </row>
    <row r="15" spans="1:10" ht="14.4" customHeight="1" x14ac:dyDescent="0.25">
      <c r="A15" s="31"/>
      <c r="B15" s="32"/>
      <c r="C15" s="29"/>
      <c r="D15" s="29"/>
      <c r="E15" s="92"/>
      <c r="F15" s="92"/>
      <c r="G15" s="92"/>
      <c r="H15" s="92"/>
      <c r="I15" s="29"/>
      <c r="J15" s="14"/>
    </row>
    <row r="16" spans="1:10" ht="13.2" customHeight="1" x14ac:dyDescent="0.25">
      <c r="A16" s="94" t="s">
        <v>325</v>
      </c>
      <c r="B16" s="121"/>
      <c r="C16" s="122" t="s">
        <v>454</v>
      </c>
      <c r="D16" s="123"/>
      <c r="E16" s="38"/>
      <c r="F16" s="38"/>
      <c r="G16" s="38"/>
      <c r="H16" s="38"/>
      <c r="I16" s="38"/>
      <c r="J16" s="42"/>
    </row>
    <row r="17" spans="1:10" ht="14.4" customHeight="1" x14ac:dyDescent="0.25">
      <c r="A17" s="124"/>
      <c r="B17" s="125"/>
      <c r="C17" s="125"/>
      <c r="D17" s="125"/>
      <c r="E17" s="125"/>
      <c r="F17" s="125"/>
      <c r="G17" s="125"/>
      <c r="H17" s="125"/>
      <c r="I17" s="125"/>
      <c r="J17" s="126"/>
    </row>
    <row r="18" spans="1:10" x14ac:dyDescent="0.25">
      <c r="A18" s="110" t="s">
        <v>302</v>
      </c>
      <c r="B18" s="111"/>
      <c r="C18" s="96" t="s">
        <v>453</v>
      </c>
      <c r="D18" s="97"/>
      <c r="E18" s="97"/>
      <c r="F18" s="97"/>
      <c r="G18" s="97"/>
      <c r="H18" s="97"/>
      <c r="I18" s="97"/>
      <c r="J18" s="98"/>
    </row>
    <row r="19" spans="1:10" ht="13.8" x14ac:dyDescent="0.25">
      <c r="A19" s="12"/>
      <c r="B19" s="29"/>
      <c r="C19" s="44"/>
      <c r="D19" s="29"/>
      <c r="E19" s="92"/>
      <c r="F19" s="92"/>
      <c r="G19" s="92"/>
      <c r="H19" s="92"/>
      <c r="I19" s="29"/>
      <c r="J19" s="14"/>
    </row>
    <row r="20" spans="1:10" ht="13.8" x14ac:dyDescent="0.25">
      <c r="A20" s="110" t="s">
        <v>303</v>
      </c>
      <c r="B20" s="111"/>
      <c r="C20" s="104">
        <v>10000</v>
      </c>
      <c r="D20" s="105"/>
      <c r="E20" s="92"/>
      <c r="F20" s="92"/>
      <c r="G20" s="96" t="s">
        <v>455</v>
      </c>
      <c r="H20" s="97"/>
      <c r="I20" s="97"/>
      <c r="J20" s="98"/>
    </row>
    <row r="21" spans="1:10" ht="13.8" x14ac:dyDescent="0.25">
      <c r="A21" s="12"/>
      <c r="B21" s="29"/>
      <c r="C21" s="29"/>
      <c r="D21" s="29"/>
      <c r="E21" s="92"/>
      <c r="F21" s="92"/>
      <c r="G21" s="92"/>
      <c r="H21" s="92"/>
      <c r="I21" s="29"/>
      <c r="J21" s="14"/>
    </row>
    <row r="22" spans="1:10" x14ac:dyDescent="0.25">
      <c r="A22" s="110" t="s">
        <v>304</v>
      </c>
      <c r="B22" s="111"/>
      <c r="C22" s="96" t="s">
        <v>456</v>
      </c>
      <c r="D22" s="97"/>
      <c r="E22" s="97"/>
      <c r="F22" s="97"/>
      <c r="G22" s="97"/>
      <c r="H22" s="97"/>
      <c r="I22" s="97"/>
      <c r="J22" s="98"/>
    </row>
    <row r="23" spans="1:10" ht="13.8" x14ac:dyDescent="0.25">
      <c r="A23" s="12"/>
      <c r="B23" s="29"/>
      <c r="C23" s="29"/>
      <c r="D23" s="29"/>
      <c r="E23" s="92"/>
      <c r="F23" s="92"/>
      <c r="G23" s="92"/>
      <c r="H23" s="92"/>
      <c r="I23" s="29"/>
      <c r="J23" s="14"/>
    </row>
    <row r="24" spans="1:10" ht="13.8" x14ac:dyDescent="0.25">
      <c r="A24" s="110" t="s">
        <v>305</v>
      </c>
      <c r="B24" s="111"/>
      <c r="C24" s="116" t="s">
        <v>457</v>
      </c>
      <c r="D24" s="117"/>
      <c r="E24" s="117"/>
      <c r="F24" s="117"/>
      <c r="G24" s="117"/>
      <c r="H24" s="117"/>
      <c r="I24" s="117"/>
      <c r="J24" s="118"/>
    </row>
    <row r="25" spans="1:10" ht="13.8" x14ac:dyDescent="0.25">
      <c r="A25" s="12"/>
      <c r="B25" s="29"/>
      <c r="C25" s="44"/>
      <c r="D25" s="29"/>
      <c r="E25" s="92"/>
      <c r="F25" s="92"/>
      <c r="G25" s="92"/>
      <c r="H25" s="92"/>
      <c r="I25" s="29"/>
      <c r="J25" s="14"/>
    </row>
    <row r="26" spans="1:10" ht="13.8" x14ac:dyDescent="0.25">
      <c r="A26" s="110" t="s">
        <v>306</v>
      </c>
      <c r="B26" s="111"/>
      <c r="C26" s="116" t="s">
        <v>458</v>
      </c>
      <c r="D26" s="117"/>
      <c r="E26" s="117"/>
      <c r="F26" s="117"/>
      <c r="G26" s="117"/>
      <c r="H26" s="117"/>
      <c r="I26" s="117"/>
      <c r="J26" s="118"/>
    </row>
    <row r="27" spans="1:10" ht="13.95" customHeight="1" x14ac:dyDescent="0.25">
      <c r="A27" s="12"/>
      <c r="B27" s="29"/>
      <c r="C27" s="44"/>
      <c r="D27" s="29"/>
      <c r="E27" s="92"/>
      <c r="F27" s="92"/>
      <c r="G27" s="92"/>
      <c r="H27" s="92"/>
      <c r="I27" s="29"/>
      <c r="J27" s="14"/>
    </row>
    <row r="28" spans="1:10" ht="22.95" customHeight="1" x14ac:dyDescent="0.25">
      <c r="A28" s="94" t="s">
        <v>316</v>
      </c>
      <c r="B28" s="111"/>
      <c r="C28" s="25">
        <v>11</v>
      </c>
      <c r="D28" s="15"/>
      <c r="E28" s="115"/>
      <c r="F28" s="115"/>
      <c r="G28" s="115"/>
      <c r="H28" s="115"/>
      <c r="I28" s="119"/>
      <c r="J28" s="120"/>
    </row>
    <row r="29" spans="1:10" ht="13.8" x14ac:dyDescent="0.25">
      <c r="A29" s="12"/>
      <c r="B29" s="29"/>
      <c r="C29" s="29"/>
      <c r="D29" s="29"/>
      <c r="E29" s="92"/>
      <c r="F29" s="92"/>
      <c r="G29" s="92"/>
      <c r="H29" s="92"/>
      <c r="I29" s="29"/>
      <c r="J29" s="14"/>
    </row>
    <row r="30" spans="1:10" ht="14.4" x14ac:dyDescent="0.25">
      <c r="A30" s="110" t="s">
        <v>307</v>
      </c>
      <c r="B30" s="111"/>
      <c r="C30" s="58" t="s">
        <v>327</v>
      </c>
      <c r="D30" s="106" t="s">
        <v>326</v>
      </c>
      <c r="E30" s="107"/>
      <c r="F30" s="107"/>
      <c r="G30" s="107"/>
      <c r="H30" s="51" t="s">
        <v>327</v>
      </c>
      <c r="I30" s="52" t="s">
        <v>328</v>
      </c>
      <c r="J30" s="53"/>
    </row>
    <row r="31" spans="1:10" ht="13.8" x14ac:dyDescent="0.25">
      <c r="A31" s="110"/>
      <c r="B31" s="111"/>
      <c r="C31" s="16"/>
      <c r="D31" s="41"/>
      <c r="E31" s="112"/>
      <c r="F31" s="112"/>
      <c r="G31" s="112"/>
      <c r="H31" s="112"/>
      <c r="I31" s="113"/>
      <c r="J31" s="114"/>
    </row>
    <row r="32" spans="1:10" ht="13.8" x14ac:dyDescent="0.25">
      <c r="A32" s="110" t="s">
        <v>317</v>
      </c>
      <c r="B32" s="111"/>
      <c r="C32" s="25" t="s">
        <v>330</v>
      </c>
      <c r="D32" s="106" t="s">
        <v>329</v>
      </c>
      <c r="E32" s="107"/>
      <c r="F32" s="107"/>
      <c r="G32" s="107"/>
      <c r="H32" s="54" t="s">
        <v>330</v>
      </c>
      <c r="I32" s="55" t="s">
        <v>331</v>
      </c>
      <c r="J32" s="56"/>
    </row>
    <row r="33" spans="1:10" ht="13.8" x14ac:dyDescent="0.25">
      <c r="A33" s="12"/>
      <c r="B33" s="29"/>
      <c r="C33" s="29"/>
      <c r="D33" s="29"/>
      <c r="E33" s="92"/>
      <c r="F33" s="92"/>
      <c r="G33" s="92"/>
      <c r="H33" s="92"/>
      <c r="I33" s="29"/>
      <c r="J33" s="14"/>
    </row>
    <row r="34" spans="1:10" x14ac:dyDescent="0.25">
      <c r="A34" s="106" t="s">
        <v>318</v>
      </c>
      <c r="B34" s="107"/>
      <c r="C34" s="107"/>
      <c r="D34" s="107"/>
      <c r="E34" s="107" t="s">
        <v>308</v>
      </c>
      <c r="F34" s="107"/>
      <c r="G34" s="107"/>
      <c r="H34" s="107"/>
      <c r="I34" s="107"/>
      <c r="J34" s="17" t="s">
        <v>309</v>
      </c>
    </row>
    <row r="35" spans="1:10" ht="13.8" x14ac:dyDescent="0.25">
      <c r="A35" s="12"/>
      <c r="B35" s="29"/>
      <c r="C35" s="29"/>
      <c r="D35" s="29"/>
      <c r="E35" s="92"/>
      <c r="F35" s="92"/>
      <c r="G35" s="92"/>
      <c r="H35" s="92"/>
      <c r="I35" s="29"/>
      <c r="J35" s="40"/>
    </row>
    <row r="36" spans="1:10" x14ac:dyDescent="0.25">
      <c r="A36" s="99" t="s">
        <v>459</v>
      </c>
      <c r="B36" s="100"/>
      <c r="C36" s="100"/>
      <c r="D36" s="100"/>
      <c r="E36" s="99" t="s">
        <v>460</v>
      </c>
      <c r="F36" s="100"/>
      <c r="G36" s="100"/>
      <c r="H36" s="100"/>
      <c r="I36" s="101"/>
      <c r="J36" s="30">
        <v>1547445</v>
      </c>
    </row>
    <row r="37" spans="1:10" ht="13.8" x14ac:dyDescent="0.25">
      <c r="A37" s="12"/>
      <c r="B37" s="29"/>
      <c r="C37" s="44"/>
      <c r="D37" s="109"/>
      <c r="E37" s="109"/>
      <c r="F37" s="109"/>
      <c r="G37" s="109"/>
      <c r="H37" s="109"/>
      <c r="I37" s="109"/>
      <c r="J37" s="14"/>
    </row>
    <row r="38" spans="1:10" x14ac:dyDescent="0.25">
      <c r="A38" s="99" t="s">
        <v>461</v>
      </c>
      <c r="B38" s="100"/>
      <c r="C38" s="100"/>
      <c r="D38" s="101"/>
      <c r="E38" s="99" t="s">
        <v>460</v>
      </c>
      <c r="F38" s="100"/>
      <c r="G38" s="100"/>
      <c r="H38" s="100"/>
      <c r="I38" s="101"/>
      <c r="J38" s="25">
        <v>1995332</v>
      </c>
    </row>
    <row r="39" spans="1:10" ht="13.8" x14ac:dyDescent="0.25">
      <c r="A39" s="12"/>
      <c r="B39" s="29"/>
      <c r="C39" s="44"/>
      <c r="D39" s="43"/>
      <c r="E39" s="109"/>
      <c r="F39" s="109"/>
      <c r="G39" s="109"/>
      <c r="H39" s="109"/>
      <c r="I39" s="32"/>
      <c r="J39" s="14"/>
    </row>
    <row r="40" spans="1:10" x14ac:dyDescent="0.25">
      <c r="A40" s="99" t="s">
        <v>462</v>
      </c>
      <c r="B40" s="100"/>
      <c r="C40" s="100"/>
      <c r="D40" s="101"/>
      <c r="E40" s="99" t="s">
        <v>463</v>
      </c>
      <c r="F40" s="100"/>
      <c r="G40" s="100"/>
      <c r="H40" s="100"/>
      <c r="I40" s="101"/>
      <c r="J40" s="25">
        <v>4824202</v>
      </c>
    </row>
    <row r="41" spans="1:10" ht="13.8" x14ac:dyDescent="0.25">
      <c r="A41" s="12"/>
      <c r="B41" s="29"/>
      <c r="C41" s="44"/>
      <c r="D41" s="43"/>
      <c r="E41" s="43"/>
      <c r="F41" s="43"/>
      <c r="G41" s="43"/>
      <c r="H41" s="43"/>
      <c r="I41" s="32"/>
      <c r="J41" s="14"/>
    </row>
    <row r="42" spans="1:10" x14ac:dyDescent="0.25">
      <c r="A42" s="99" t="s">
        <v>464</v>
      </c>
      <c r="B42" s="100"/>
      <c r="C42" s="100"/>
      <c r="D42" s="101"/>
      <c r="E42" s="99" t="s">
        <v>466</v>
      </c>
      <c r="F42" s="100"/>
      <c r="G42" s="100"/>
      <c r="H42" s="100"/>
      <c r="I42" s="101"/>
      <c r="J42" s="25">
        <v>2273420</v>
      </c>
    </row>
    <row r="43" spans="1:10" ht="13.8" x14ac:dyDescent="0.25">
      <c r="A43" s="18"/>
      <c r="B43" s="44"/>
      <c r="C43" s="91"/>
      <c r="D43" s="91"/>
      <c r="E43" s="92"/>
      <c r="F43" s="92"/>
      <c r="G43" s="91"/>
      <c r="H43" s="91"/>
      <c r="I43" s="91"/>
      <c r="J43" s="14"/>
    </row>
    <row r="44" spans="1:10" x14ac:dyDescent="0.25">
      <c r="A44" s="99" t="s">
        <v>465</v>
      </c>
      <c r="B44" s="100"/>
      <c r="C44" s="100"/>
      <c r="D44" s="101"/>
      <c r="E44" s="99" t="s">
        <v>466</v>
      </c>
      <c r="F44" s="100"/>
      <c r="G44" s="100"/>
      <c r="H44" s="100"/>
      <c r="I44" s="101"/>
      <c r="J44" s="25">
        <v>2510529</v>
      </c>
    </row>
    <row r="45" spans="1:10" ht="13.8" x14ac:dyDescent="0.25">
      <c r="A45" s="18"/>
      <c r="B45" s="44"/>
      <c r="C45" s="44"/>
      <c r="D45" s="29"/>
      <c r="E45" s="108"/>
      <c r="F45" s="108"/>
      <c r="G45" s="91"/>
      <c r="H45" s="91"/>
      <c r="I45" s="29"/>
      <c r="J45" s="14"/>
    </row>
    <row r="46" spans="1:10" x14ac:dyDescent="0.25">
      <c r="A46" s="99"/>
      <c r="B46" s="100"/>
      <c r="C46" s="100"/>
      <c r="D46" s="101"/>
      <c r="E46" s="99"/>
      <c r="F46" s="100"/>
      <c r="G46" s="100"/>
      <c r="H46" s="100"/>
      <c r="I46" s="101"/>
      <c r="J46" s="25"/>
    </row>
    <row r="47" spans="1:10" ht="13.8" x14ac:dyDescent="0.25">
      <c r="A47" s="18"/>
      <c r="B47" s="44"/>
      <c r="C47" s="44"/>
      <c r="D47" s="29"/>
      <c r="E47" s="92"/>
      <c r="F47" s="92"/>
      <c r="G47" s="91"/>
      <c r="H47" s="91"/>
      <c r="I47" s="29"/>
      <c r="J47" s="57" t="s">
        <v>332</v>
      </c>
    </row>
    <row r="48" spans="1:10" ht="13.8" x14ac:dyDescent="0.25">
      <c r="A48" s="18"/>
      <c r="B48" s="44"/>
      <c r="C48" s="44"/>
      <c r="D48" s="29"/>
      <c r="E48" s="92"/>
      <c r="F48" s="92"/>
      <c r="G48" s="91"/>
      <c r="H48" s="91"/>
      <c r="I48" s="29"/>
      <c r="J48" s="57" t="s">
        <v>333</v>
      </c>
    </row>
    <row r="49" spans="1:10" ht="14.4" customHeight="1" x14ac:dyDescent="0.25">
      <c r="A49" s="94" t="s">
        <v>310</v>
      </c>
      <c r="B49" s="95"/>
      <c r="C49" s="104" t="s">
        <v>332</v>
      </c>
      <c r="D49" s="105"/>
      <c r="E49" s="102" t="s">
        <v>334</v>
      </c>
      <c r="F49" s="103"/>
      <c r="G49" s="96" t="s">
        <v>467</v>
      </c>
      <c r="H49" s="97"/>
      <c r="I49" s="97"/>
      <c r="J49" s="98"/>
    </row>
    <row r="50" spans="1:10" ht="13.8" x14ac:dyDescent="0.25">
      <c r="A50" s="18"/>
      <c r="B50" s="44"/>
      <c r="C50" s="91"/>
      <c r="D50" s="91"/>
      <c r="E50" s="92"/>
      <c r="F50" s="92"/>
      <c r="G50" s="93" t="s">
        <v>335</v>
      </c>
      <c r="H50" s="93"/>
      <c r="I50" s="93"/>
      <c r="J50" s="19"/>
    </row>
    <row r="51" spans="1:10" ht="13.95" customHeight="1" x14ac:dyDescent="0.25">
      <c r="A51" s="94" t="s">
        <v>311</v>
      </c>
      <c r="B51" s="95"/>
      <c r="C51" s="96" t="s">
        <v>468</v>
      </c>
      <c r="D51" s="97"/>
      <c r="E51" s="97"/>
      <c r="F51" s="97"/>
      <c r="G51" s="97"/>
      <c r="H51" s="97"/>
      <c r="I51" s="97"/>
      <c r="J51" s="98"/>
    </row>
    <row r="52" spans="1:10" ht="13.8" x14ac:dyDescent="0.25">
      <c r="A52" s="12"/>
      <c r="B52" s="29"/>
      <c r="C52" s="115" t="s">
        <v>312</v>
      </c>
      <c r="D52" s="115"/>
      <c r="E52" s="115"/>
      <c r="F52" s="115"/>
      <c r="G52" s="115"/>
      <c r="H52" s="115"/>
      <c r="I52" s="115"/>
      <c r="J52" s="14"/>
    </row>
    <row r="53" spans="1:10" ht="13.8" x14ac:dyDescent="0.25">
      <c r="A53" s="94" t="s">
        <v>313</v>
      </c>
      <c r="B53" s="95"/>
      <c r="C53" s="151" t="s">
        <v>469</v>
      </c>
      <c r="D53" s="152"/>
      <c r="E53" s="153"/>
      <c r="F53" s="92"/>
      <c r="G53" s="92"/>
      <c r="H53" s="107"/>
      <c r="I53" s="107"/>
      <c r="J53" s="154"/>
    </row>
    <row r="54" spans="1:10" ht="13.8" x14ac:dyDescent="0.25">
      <c r="A54" s="12"/>
      <c r="B54" s="29"/>
      <c r="C54" s="44"/>
      <c r="D54" s="29"/>
      <c r="E54" s="92"/>
      <c r="F54" s="92"/>
      <c r="G54" s="92"/>
      <c r="H54" s="92"/>
      <c r="I54" s="29"/>
      <c r="J54" s="14"/>
    </row>
    <row r="55" spans="1:10" ht="14.4" customHeight="1" x14ac:dyDescent="0.25">
      <c r="A55" s="94" t="s">
        <v>305</v>
      </c>
      <c r="B55" s="95"/>
      <c r="C55" s="147" t="s">
        <v>470</v>
      </c>
      <c r="D55" s="148"/>
      <c r="E55" s="148"/>
      <c r="F55" s="148"/>
      <c r="G55" s="148"/>
      <c r="H55" s="148"/>
      <c r="I55" s="148"/>
      <c r="J55" s="149"/>
    </row>
    <row r="56" spans="1:10" ht="13.8" x14ac:dyDescent="0.25">
      <c r="A56" s="12"/>
      <c r="B56" s="29"/>
      <c r="C56" s="29"/>
      <c r="D56" s="29"/>
      <c r="E56" s="92"/>
      <c r="F56" s="92"/>
      <c r="G56" s="92"/>
      <c r="H56" s="92"/>
      <c r="I56" s="29"/>
      <c r="J56" s="14"/>
    </row>
    <row r="57" spans="1:10" ht="13.8" x14ac:dyDescent="0.25">
      <c r="A57" s="94" t="s">
        <v>336</v>
      </c>
      <c r="B57" s="95"/>
      <c r="C57" s="147" t="s">
        <v>471</v>
      </c>
      <c r="D57" s="148"/>
      <c r="E57" s="148"/>
      <c r="F57" s="148"/>
      <c r="G57" s="148"/>
      <c r="H57" s="148"/>
      <c r="I57" s="148"/>
      <c r="J57" s="149"/>
    </row>
    <row r="58" spans="1:10" ht="14.4" customHeight="1" x14ac:dyDescent="0.25">
      <c r="A58" s="12"/>
      <c r="B58" s="29"/>
      <c r="C58" s="93" t="s">
        <v>337</v>
      </c>
      <c r="D58" s="93"/>
      <c r="E58" s="93"/>
      <c r="F58" s="93"/>
      <c r="G58" s="29"/>
      <c r="H58" s="29"/>
      <c r="I58" s="29"/>
      <c r="J58" s="14"/>
    </row>
    <row r="59" spans="1:10" ht="13.8" x14ac:dyDescent="0.25">
      <c r="A59" s="94" t="s">
        <v>338</v>
      </c>
      <c r="B59" s="95"/>
      <c r="C59" s="147" t="s">
        <v>472</v>
      </c>
      <c r="D59" s="148"/>
      <c r="E59" s="148"/>
      <c r="F59" s="148"/>
      <c r="G59" s="148"/>
      <c r="H59" s="148"/>
      <c r="I59" s="148"/>
      <c r="J59" s="149"/>
    </row>
    <row r="60" spans="1:10" ht="14.4" customHeight="1" x14ac:dyDescent="0.25">
      <c r="A60" s="20"/>
      <c r="B60" s="21"/>
      <c r="C60" s="150" t="s">
        <v>339</v>
      </c>
      <c r="D60" s="150"/>
      <c r="E60" s="150"/>
      <c r="F60" s="150"/>
      <c r="G60" s="150"/>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B5" zoomScale="110" zoomScaleNormal="100" workbookViewId="0">
      <selection activeCell="H133" sqref="H133"/>
    </sheetView>
  </sheetViews>
  <sheetFormatPr defaultColWidth="8.88671875" defaultRowHeight="13.2" x14ac:dyDescent="0.25"/>
  <cols>
    <col min="8" max="9" width="15.6640625" style="24" customWidth="1"/>
    <col min="10" max="10" width="10.33203125" bestFit="1" customWidth="1"/>
  </cols>
  <sheetData>
    <row r="1" spans="1:9" x14ac:dyDescent="0.25">
      <c r="A1" s="159" t="s">
        <v>1</v>
      </c>
      <c r="B1" s="160"/>
      <c r="C1" s="160"/>
      <c r="D1" s="160"/>
      <c r="E1" s="160"/>
      <c r="F1" s="160"/>
      <c r="G1" s="160"/>
      <c r="H1" s="160"/>
      <c r="I1" s="160"/>
    </row>
    <row r="2" spans="1:9" x14ac:dyDescent="0.25">
      <c r="A2" s="161" t="s">
        <v>473</v>
      </c>
      <c r="B2" s="162"/>
      <c r="C2" s="162"/>
      <c r="D2" s="162"/>
      <c r="E2" s="162"/>
      <c r="F2" s="162"/>
      <c r="G2" s="162"/>
      <c r="H2" s="162"/>
      <c r="I2" s="162"/>
    </row>
    <row r="3" spans="1:9" x14ac:dyDescent="0.25">
      <c r="A3" s="163" t="s">
        <v>436</v>
      </c>
      <c r="B3" s="163"/>
      <c r="C3" s="163"/>
      <c r="D3" s="163"/>
      <c r="E3" s="163"/>
      <c r="F3" s="163"/>
      <c r="G3" s="163"/>
      <c r="H3" s="163"/>
      <c r="I3" s="163"/>
    </row>
    <row r="4" spans="1:9" x14ac:dyDescent="0.25">
      <c r="A4" s="164" t="s">
        <v>474</v>
      </c>
      <c r="B4" s="165"/>
      <c r="C4" s="165"/>
      <c r="D4" s="165"/>
      <c r="E4" s="165"/>
      <c r="F4" s="165"/>
      <c r="G4" s="165"/>
      <c r="H4" s="165"/>
      <c r="I4" s="166"/>
    </row>
    <row r="5" spans="1:9" ht="30.6" x14ac:dyDescent="0.25">
      <c r="A5" s="169" t="s">
        <v>2</v>
      </c>
      <c r="B5" s="170"/>
      <c r="C5" s="170"/>
      <c r="D5" s="170"/>
      <c r="E5" s="170"/>
      <c r="F5" s="170"/>
      <c r="G5" s="67" t="s">
        <v>104</v>
      </c>
      <c r="H5" s="68" t="s">
        <v>289</v>
      </c>
      <c r="I5" s="68" t="s">
        <v>294</v>
      </c>
    </row>
    <row r="6" spans="1:9" x14ac:dyDescent="0.25">
      <c r="A6" s="167">
        <v>1</v>
      </c>
      <c r="B6" s="168"/>
      <c r="C6" s="168"/>
      <c r="D6" s="168"/>
      <c r="E6" s="168"/>
      <c r="F6" s="168"/>
      <c r="G6" s="69">
        <v>2</v>
      </c>
      <c r="H6" s="68">
        <v>3</v>
      </c>
      <c r="I6" s="68">
        <v>4</v>
      </c>
    </row>
    <row r="7" spans="1:9" x14ac:dyDescent="0.25">
      <c r="A7" s="171"/>
      <c r="B7" s="171"/>
      <c r="C7" s="171"/>
      <c r="D7" s="171"/>
      <c r="E7" s="171"/>
      <c r="F7" s="171"/>
      <c r="G7" s="171"/>
      <c r="H7" s="171"/>
      <c r="I7" s="172"/>
    </row>
    <row r="8" spans="1:9" ht="12.75" customHeight="1" x14ac:dyDescent="0.25">
      <c r="A8" s="173" t="s">
        <v>4</v>
      </c>
      <c r="B8" s="173"/>
      <c r="C8" s="173"/>
      <c r="D8" s="173"/>
      <c r="E8" s="173"/>
      <c r="F8" s="173"/>
      <c r="G8" s="60">
        <v>1</v>
      </c>
      <c r="H8" s="70">
        <v>0</v>
      </c>
      <c r="I8" s="70">
        <v>0</v>
      </c>
    </row>
    <row r="9" spans="1:9" ht="12.75" customHeight="1" x14ac:dyDescent="0.25">
      <c r="A9" s="157" t="s">
        <v>5</v>
      </c>
      <c r="B9" s="157"/>
      <c r="C9" s="157"/>
      <c r="D9" s="157"/>
      <c r="E9" s="157"/>
      <c r="F9" s="157"/>
      <c r="G9" s="61">
        <v>2</v>
      </c>
      <c r="H9" s="71">
        <f>H10+H17+H27+H38+H43</f>
        <v>96749419.269999981</v>
      </c>
      <c r="I9" s="71">
        <f>I10+I17+I27+I38+I43</f>
        <v>99809936.99000001</v>
      </c>
    </row>
    <row r="10" spans="1:9" ht="12.75" customHeight="1" x14ac:dyDescent="0.25">
      <c r="A10" s="156" t="s">
        <v>6</v>
      </c>
      <c r="B10" s="156"/>
      <c r="C10" s="156"/>
      <c r="D10" s="156"/>
      <c r="E10" s="156"/>
      <c r="F10" s="156"/>
      <c r="G10" s="61">
        <v>3</v>
      </c>
      <c r="H10" s="71">
        <f>H11+H12+H13+H14+H15+H16</f>
        <v>113070.62</v>
      </c>
      <c r="I10" s="71">
        <f>I11+I12+I13+I14+I15+I16</f>
        <v>435540.43</v>
      </c>
    </row>
    <row r="11" spans="1:9" ht="12.75" customHeight="1" x14ac:dyDescent="0.25">
      <c r="A11" s="155" t="s">
        <v>7</v>
      </c>
      <c r="B11" s="155"/>
      <c r="C11" s="155"/>
      <c r="D11" s="155"/>
      <c r="E11" s="155"/>
      <c r="F11" s="155"/>
      <c r="G11" s="60">
        <v>4</v>
      </c>
      <c r="H11" s="70">
        <v>0</v>
      </c>
      <c r="I11" s="70">
        <v>0</v>
      </c>
    </row>
    <row r="12" spans="1:9" ht="23.4" customHeight="1" x14ac:dyDescent="0.25">
      <c r="A12" s="155" t="s">
        <v>8</v>
      </c>
      <c r="B12" s="155"/>
      <c r="C12" s="155"/>
      <c r="D12" s="155"/>
      <c r="E12" s="155"/>
      <c r="F12" s="155"/>
      <c r="G12" s="60">
        <v>5</v>
      </c>
      <c r="H12" s="70">
        <v>149.4</v>
      </c>
      <c r="I12" s="70">
        <v>0</v>
      </c>
    </row>
    <row r="13" spans="1:9" ht="12.75" customHeight="1" x14ac:dyDescent="0.25">
      <c r="A13" s="155" t="s">
        <v>9</v>
      </c>
      <c r="B13" s="155"/>
      <c r="C13" s="155"/>
      <c r="D13" s="155"/>
      <c r="E13" s="155"/>
      <c r="F13" s="155"/>
      <c r="G13" s="60">
        <v>6</v>
      </c>
      <c r="H13" s="70">
        <v>0</v>
      </c>
      <c r="I13" s="70">
        <v>0</v>
      </c>
    </row>
    <row r="14" spans="1:9" ht="12.75" customHeight="1" x14ac:dyDescent="0.25">
      <c r="A14" s="155" t="s">
        <v>10</v>
      </c>
      <c r="B14" s="155"/>
      <c r="C14" s="155"/>
      <c r="D14" s="155"/>
      <c r="E14" s="155"/>
      <c r="F14" s="155"/>
      <c r="G14" s="60">
        <v>7</v>
      </c>
      <c r="H14" s="70">
        <v>0</v>
      </c>
      <c r="I14" s="70">
        <v>0</v>
      </c>
    </row>
    <row r="15" spans="1:9" ht="12.75" customHeight="1" x14ac:dyDescent="0.25">
      <c r="A15" s="155" t="s">
        <v>11</v>
      </c>
      <c r="B15" s="155"/>
      <c r="C15" s="155"/>
      <c r="D15" s="155"/>
      <c r="E15" s="155"/>
      <c r="F15" s="155"/>
      <c r="G15" s="60">
        <v>8</v>
      </c>
      <c r="H15" s="70">
        <v>0</v>
      </c>
      <c r="I15" s="70">
        <v>0</v>
      </c>
    </row>
    <row r="16" spans="1:9" ht="12.75" customHeight="1" x14ac:dyDescent="0.25">
      <c r="A16" s="155" t="s">
        <v>12</v>
      </c>
      <c r="B16" s="155"/>
      <c r="C16" s="155"/>
      <c r="D16" s="155"/>
      <c r="E16" s="155"/>
      <c r="F16" s="155"/>
      <c r="G16" s="60">
        <v>9</v>
      </c>
      <c r="H16" s="70">
        <v>112921.22</v>
      </c>
      <c r="I16" s="70">
        <v>435540.43</v>
      </c>
    </row>
    <row r="17" spans="1:9" ht="12.75" customHeight="1" x14ac:dyDescent="0.25">
      <c r="A17" s="156" t="s">
        <v>13</v>
      </c>
      <c r="B17" s="156"/>
      <c r="C17" s="156"/>
      <c r="D17" s="156"/>
      <c r="E17" s="156"/>
      <c r="F17" s="156"/>
      <c r="G17" s="61">
        <v>10</v>
      </c>
      <c r="H17" s="71">
        <f>H18+H19+H20+H21+H22+H23+H24+H25+H26</f>
        <v>398893.86</v>
      </c>
      <c r="I17" s="71">
        <f>I18+I19+I20+I21+I22+I23+I24+I25+I26</f>
        <v>473737.22</v>
      </c>
    </row>
    <row r="18" spans="1:9" ht="12.75" customHeight="1" x14ac:dyDescent="0.25">
      <c r="A18" s="155" t="s">
        <v>14</v>
      </c>
      <c r="B18" s="155"/>
      <c r="C18" s="155"/>
      <c r="D18" s="155"/>
      <c r="E18" s="155"/>
      <c r="F18" s="155"/>
      <c r="G18" s="60">
        <v>11</v>
      </c>
      <c r="H18" s="70">
        <v>0</v>
      </c>
      <c r="I18" s="70">
        <v>0</v>
      </c>
    </row>
    <row r="19" spans="1:9" ht="12.75" customHeight="1" x14ac:dyDescent="0.25">
      <c r="A19" s="155" t="s">
        <v>15</v>
      </c>
      <c r="B19" s="155"/>
      <c r="C19" s="155"/>
      <c r="D19" s="155"/>
      <c r="E19" s="155"/>
      <c r="F19" s="155"/>
      <c r="G19" s="60">
        <v>12</v>
      </c>
      <c r="H19" s="70">
        <v>0</v>
      </c>
      <c r="I19" s="70">
        <v>0</v>
      </c>
    </row>
    <row r="20" spans="1:9" ht="12.75" customHeight="1" x14ac:dyDescent="0.25">
      <c r="A20" s="155" t="s">
        <v>16</v>
      </c>
      <c r="B20" s="155"/>
      <c r="C20" s="155"/>
      <c r="D20" s="155"/>
      <c r="E20" s="155"/>
      <c r="F20" s="155"/>
      <c r="G20" s="60">
        <v>13</v>
      </c>
      <c r="H20" s="70">
        <v>103</v>
      </c>
      <c r="I20" s="70">
        <v>19396.36</v>
      </c>
    </row>
    <row r="21" spans="1:9" ht="12.75" customHeight="1" x14ac:dyDescent="0.25">
      <c r="A21" s="155" t="s">
        <v>17</v>
      </c>
      <c r="B21" s="155"/>
      <c r="C21" s="155"/>
      <c r="D21" s="155"/>
      <c r="E21" s="155"/>
      <c r="F21" s="155"/>
      <c r="G21" s="60">
        <v>14</v>
      </c>
      <c r="H21" s="70">
        <v>0</v>
      </c>
      <c r="I21" s="70">
        <v>0</v>
      </c>
    </row>
    <row r="22" spans="1:9" ht="12.75" customHeight="1" x14ac:dyDescent="0.25">
      <c r="A22" s="155" t="s">
        <v>18</v>
      </c>
      <c r="B22" s="155"/>
      <c r="C22" s="155"/>
      <c r="D22" s="155"/>
      <c r="E22" s="155"/>
      <c r="F22" s="155"/>
      <c r="G22" s="60">
        <v>15</v>
      </c>
      <c r="H22" s="70">
        <v>0</v>
      </c>
      <c r="I22" s="70">
        <v>0</v>
      </c>
    </row>
    <row r="23" spans="1:9" ht="12.75" customHeight="1" x14ac:dyDescent="0.25">
      <c r="A23" s="155" t="s">
        <v>19</v>
      </c>
      <c r="B23" s="155"/>
      <c r="C23" s="155"/>
      <c r="D23" s="155"/>
      <c r="E23" s="155"/>
      <c r="F23" s="155"/>
      <c r="G23" s="60">
        <v>16</v>
      </c>
      <c r="H23" s="70">
        <v>0</v>
      </c>
      <c r="I23" s="70">
        <v>0</v>
      </c>
    </row>
    <row r="24" spans="1:9" ht="12.75" customHeight="1" x14ac:dyDescent="0.25">
      <c r="A24" s="155" t="s">
        <v>20</v>
      </c>
      <c r="B24" s="155"/>
      <c r="C24" s="155"/>
      <c r="D24" s="155"/>
      <c r="E24" s="155"/>
      <c r="F24" s="155"/>
      <c r="G24" s="60">
        <v>17</v>
      </c>
      <c r="H24" s="70">
        <v>398790.86</v>
      </c>
      <c r="I24" s="70">
        <v>454340.86</v>
      </c>
    </row>
    <row r="25" spans="1:9" ht="12.75" customHeight="1" x14ac:dyDescent="0.25">
      <c r="A25" s="155" t="s">
        <v>21</v>
      </c>
      <c r="B25" s="155"/>
      <c r="C25" s="155"/>
      <c r="D25" s="155"/>
      <c r="E25" s="155"/>
      <c r="F25" s="155"/>
      <c r="G25" s="60">
        <v>18</v>
      </c>
      <c r="H25" s="70">
        <v>0</v>
      </c>
      <c r="I25" s="70">
        <v>0</v>
      </c>
    </row>
    <row r="26" spans="1:9" ht="12.75" customHeight="1" x14ac:dyDescent="0.25">
      <c r="A26" s="155" t="s">
        <v>22</v>
      </c>
      <c r="B26" s="155"/>
      <c r="C26" s="155"/>
      <c r="D26" s="155"/>
      <c r="E26" s="155"/>
      <c r="F26" s="155"/>
      <c r="G26" s="60">
        <v>19</v>
      </c>
      <c r="H26" s="70">
        <v>0</v>
      </c>
      <c r="I26" s="70">
        <v>0</v>
      </c>
    </row>
    <row r="27" spans="1:9" ht="12.75" customHeight="1" x14ac:dyDescent="0.25">
      <c r="A27" s="156" t="s">
        <v>23</v>
      </c>
      <c r="B27" s="156"/>
      <c r="C27" s="156"/>
      <c r="D27" s="156"/>
      <c r="E27" s="156"/>
      <c r="F27" s="156"/>
      <c r="G27" s="61">
        <v>20</v>
      </c>
      <c r="H27" s="71">
        <f>SUM(H28:H37)</f>
        <v>96167429.349999979</v>
      </c>
      <c r="I27" s="71">
        <f>SUM(I28:I37)</f>
        <v>98830570.049999997</v>
      </c>
    </row>
    <row r="28" spans="1:9" ht="12.75" customHeight="1" x14ac:dyDescent="0.25">
      <c r="A28" s="155" t="s">
        <v>24</v>
      </c>
      <c r="B28" s="155"/>
      <c r="C28" s="155"/>
      <c r="D28" s="155"/>
      <c r="E28" s="155"/>
      <c r="F28" s="155"/>
      <c r="G28" s="60">
        <v>21</v>
      </c>
      <c r="H28" s="70">
        <v>79629592.359999985</v>
      </c>
      <c r="I28" s="70">
        <v>82303287.799999997</v>
      </c>
    </row>
    <row r="29" spans="1:9" ht="12.75" customHeight="1" x14ac:dyDescent="0.25">
      <c r="A29" s="155" t="s">
        <v>25</v>
      </c>
      <c r="B29" s="155"/>
      <c r="C29" s="155"/>
      <c r="D29" s="155"/>
      <c r="E29" s="155"/>
      <c r="F29" s="155"/>
      <c r="G29" s="60">
        <v>22</v>
      </c>
      <c r="H29" s="70">
        <v>0</v>
      </c>
      <c r="I29" s="70">
        <v>0</v>
      </c>
    </row>
    <row r="30" spans="1:9" ht="12.75" customHeight="1" x14ac:dyDescent="0.25">
      <c r="A30" s="155" t="s">
        <v>26</v>
      </c>
      <c r="B30" s="155"/>
      <c r="C30" s="155"/>
      <c r="D30" s="155"/>
      <c r="E30" s="155"/>
      <c r="F30" s="155"/>
      <c r="G30" s="60">
        <v>23</v>
      </c>
      <c r="H30" s="70">
        <v>16520059.209999999</v>
      </c>
      <c r="I30" s="70">
        <v>16519704.470000001</v>
      </c>
    </row>
    <row r="31" spans="1:9" ht="24.6" customHeight="1" x14ac:dyDescent="0.25">
      <c r="A31" s="155" t="s">
        <v>27</v>
      </c>
      <c r="B31" s="155"/>
      <c r="C31" s="155"/>
      <c r="D31" s="155"/>
      <c r="E31" s="155"/>
      <c r="F31" s="155"/>
      <c r="G31" s="60">
        <v>24</v>
      </c>
      <c r="H31" s="70">
        <v>0</v>
      </c>
      <c r="I31" s="70">
        <v>0</v>
      </c>
    </row>
    <row r="32" spans="1:9" ht="24" customHeight="1" x14ac:dyDescent="0.25">
      <c r="A32" s="155" t="s">
        <v>28</v>
      </c>
      <c r="B32" s="155"/>
      <c r="C32" s="155"/>
      <c r="D32" s="155"/>
      <c r="E32" s="155"/>
      <c r="F32" s="155"/>
      <c r="G32" s="60">
        <v>25</v>
      </c>
      <c r="H32" s="70">
        <v>0</v>
      </c>
      <c r="I32" s="70">
        <v>0</v>
      </c>
    </row>
    <row r="33" spans="1:9" ht="26.4" customHeight="1" x14ac:dyDescent="0.25">
      <c r="A33" s="155" t="s">
        <v>29</v>
      </c>
      <c r="B33" s="155"/>
      <c r="C33" s="155"/>
      <c r="D33" s="155"/>
      <c r="E33" s="155"/>
      <c r="F33" s="155"/>
      <c r="G33" s="60">
        <v>26</v>
      </c>
      <c r="H33" s="70">
        <v>0</v>
      </c>
      <c r="I33" s="70">
        <v>0</v>
      </c>
    </row>
    <row r="34" spans="1:9" ht="12.75" customHeight="1" x14ac:dyDescent="0.25">
      <c r="A34" s="155" t="s">
        <v>30</v>
      </c>
      <c r="B34" s="155"/>
      <c r="C34" s="155"/>
      <c r="D34" s="155"/>
      <c r="E34" s="155"/>
      <c r="F34" s="155"/>
      <c r="G34" s="60">
        <v>27</v>
      </c>
      <c r="H34" s="70">
        <v>0</v>
      </c>
      <c r="I34" s="70">
        <v>0</v>
      </c>
    </row>
    <row r="35" spans="1:9" ht="12.75" customHeight="1" x14ac:dyDescent="0.25">
      <c r="A35" s="155" t="s">
        <v>31</v>
      </c>
      <c r="B35" s="155"/>
      <c r="C35" s="155"/>
      <c r="D35" s="155"/>
      <c r="E35" s="155"/>
      <c r="F35" s="155"/>
      <c r="G35" s="60">
        <v>28</v>
      </c>
      <c r="H35" s="70">
        <v>17777.78</v>
      </c>
      <c r="I35" s="70">
        <v>7577.78</v>
      </c>
    </row>
    <row r="36" spans="1:9" ht="12.75" customHeight="1" x14ac:dyDescent="0.25">
      <c r="A36" s="155" t="s">
        <v>32</v>
      </c>
      <c r="B36" s="155"/>
      <c r="C36" s="155"/>
      <c r="D36" s="155"/>
      <c r="E36" s="155"/>
      <c r="F36" s="155"/>
      <c r="G36" s="60">
        <v>29</v>
      </c>
      <c r="H36" s="70">
        <v>0</v>
      </c>
      <c r="I36" s="70">
        <v>0</v>
      </c>
    </row>
    <row r="37" spans="1:9" ht="12.75" customHeight="1" x14ac:dyDescent="0.25">
      <c r="A37" s="155" t="s">
        <v>33</v>
      </c>
      <c r="B37" s="155"/>
      <c r="C37" s="155"/>
      <c r="D37" s="155"/>
      <c r="E37" s="155"/>
      <c r="F37" s="155"/>
      <c r="G37" s="60">
        <v>30</v>
      </c>
      <c r="H37" s="70">
        <v>0</v>
      </c>
      <c r="I37" s="70">
        <v>0</v>
      </c>
    </row>
    <row r="38" spans="1:9" ht="12.75" customHeight="1" x14ac:dyDescent="0.25">
      <c r="A38" s="156" t="s">
        <v>34</v>
      </c>
      <c r="B38" s="156"/>
      <c r="C38" s="156"/>
      <c r="D38" s="156"/>
      <c r="E38" s="156"/>
      <c r="F38" s="156"/>
      <c r="G38" s="61">
        <v>31</v>
      </c>
      <c r="H38" s="71">
        <f>H39+H40+H41+H42</f>
        <v>0</v>
      </c>
      <c r="I38" s="71">
        <f>I39+I40+I41+I42</f>
        <v>0</v>
      </c>
    </row>
    <row r="39" spans="1:9" ht="12.75" customHeight="1" x14ac:dyDescent="0.25">
      <c r="A39" s="155" t="s">
        <v>35</v>
      </c>
      <c r="B39" s="155"/>
      <c r="C39" s="155"/>
      <c r="D39" s="155"/>
      <c r="E39" s="155"/>
      <c r="F39" s="155"/>
      <c r="G39" s="60">
        <v>32</v>
      </c>
      <c r="H39" s="70">
        <v>0</v>
      </c>
      <c r="I39" s="70">
        <v>0</v>
      </c>
    </row>
    <row r="40" spans="1:9" ht="12.75" customHeight="1" x14ac:dyDescent="0.25">
      <c r="A40" s="155" t="s">
        <v>36</v>
      </c>
      <c r="B40" s="155"/>
      <c r="C40" s="155"/>
      <c r="D40" s="155"/>
      <c r="E40" s="155"/>
      <c r="F40" s="155"/>
      <c r="G40" s="60">
        <v>33</v>
      </c>
      <c r="H40" s="70">
        <v>0</v>
      </c>
      <c r="I40" s="70">
        <v>0</v>
      </c>
    </row>
    <row r="41" spans="1:9" ht="12.75" customHeight="1" x14ac:dyDescent="0.25">
      <c r="A41" s="155" t="s">
        <v>37</v>
      </c>
      <c r="B41" s="155"/>
      <c r="C41" s="155"/>
      <c r="D41" s="155"/>
      <c r="E41" s="155"/>
      <c r="F41" s="155"/>
      <c r="G41" s="60">
        <v>34</v>
      </c>
      <c r="H41" s="70">
        <v>0</v>
      </c>
      <c r="I41" s="70">
        <v>0</v>
      </c>
    </row>
    <row r="42" spans="1:9" ht="12.75" customHeight="1" x14ac:dyDescent="0.25">
      <c r="A42" s="155" t="s">
        <v>38</v>
      </c>
      <c r="B42" s="155"/>
      <c r="C42" s="155"/>
      <c r="D42" s="155"/>
      <c r="E42" s="155"/>
      <c r="F42" s="155"/>
      <c r="G42" s="60">
        <v>35</v>
      </c>
      <c r="H42" s="70">
        <v>0</v>
      </c>
      <c r="I42" s="70">
        <v>0</v>
      </c>
    </row>
    <row r="43" spans="1:9" ht="12.75" customHeight="1" x14ac:dyDescent="0.25">
      <c r="A43" s="158" t="s">
        <v>39</v>
      </c>
      <c r="B43" s="158"/>
      <c r="C43" s="158"/>
      <c r="D43" s="158"/>
      <c r="E43" s="158"/>
      <c r="F43" s="158"/>
      <c r="G43" s="60">
        <v>36</v>
      </c>
      <c r="H43" s="70">
        <v>70025.440000000002</v>
      </c>
      <c r="I43" s="70">
        <v>70089.289999999994</v>
      </c>
    </row>
    <row r="44" spans="1:9" ht="12.75" customHeight="1" x14ac:dyDescent="0.25">
      <c r="A44" s="157" t="s">
        <v>40</v>
      </c>
      <c r="B44" s="157"/>
      <c r="C44" s="157"/>
      <c r="D44" s="157"/>
      <c r="E44" s="157"/>
      <c r="F44" s="157"/>
      <c r="G44" s="61">
        <v>37</v>
      </c>
      <c r="H44" s="71">
        <f>H45+H53+H60+H70</f>
        <v>2722160.91</v>
      </c>
      <c r="I44" s="71">
        <f>I45+I53+I60+I70</f>
        <v>10148806.26</v>
      </c>
    </row>
    <row r="45" spans="1:9" ht="12.75" customHeight="1" x14ac:dyDescent="0.25">
      <c r="A45" s="156" t="s">
        <v>41</v>
      </c>
      <c r="B45" s="156"/>
      <c r="C45" s="156"/>
      <c r="D45" s="156"/>
      <c r="E45" s="156"/>
      <c r="F45" s="156"/>
      <c r="G45" s="61">
        <v>38</v>
      </c>
      <c r="H45" s="71">
        <f>SUM(H46:H52)</f>
        <v>0</v>
      </c>
      <c r="I45" s="71">
        <f>SUM(I46:I52)</f>
        <v>0</v>
      </c>
    </row>
    <row r="46" spans="1:9" ht="12.75" customHeight="1" x14ac:dyDescent="0.25">
      <c r="A46" s="155" t="s">
        <v>42</v>
      </c>
      <c r="B46" s="155"/>
      <c r="C46" s="155"/>
      <c r="D46" s="155"/>
      <c r="E46" s="155"/>
      <c r="F46" s="155"/>
      <c r="G46" s="60">
        <v>39</v>
      </c>
      <c r="H46" s="70">
        <v>0</v>
      </c>
      <c r="I46" s="70">
        <v>0</v>
      </c>
    </row>
    <row r="47" spans="1:9" ht="12.75" customHeight="1" x14ac:dyDescent="0.25">
      <c r="A47" s="155" t="s">
        <v>43</v>
      </c>
      <c r="B47" s="155"/>
      <c r="C47" s="155"/>
      <c r="D47" s="155"/>
      <c r="E47" s="155"/>
      <c r="F47" s="155"/>
      <c r="G47" s="60">
        <v>40</v>
      </c>
      <c r="H47" s="70">
        <v>0</v>
      </c>
      <c r="I47" s="70">
        <v>0</v>
      </c>
    </row>
    <row r="48" spans="1:9" ht="12.75" customHeight="1" x14ac:dyDescent="0.25">
      <c r="A48" s="155" t="s">
        <v>44</v>
      </c>
      <c r="B48" s="155"/>
      <c r="C48" s="155"/>
      <c r="D48" s="155"/>
      <c r="E48" s="155"/>
      <c r="F48" s="155"/>
      <c r="G48" s="60">
        <v>41</v>
      </c>
      <c r="H48" s="70">
        <v>0</v>
      </c>
      <c r="I48" s="70">
        <v>0</v>
      </c>
    </row>
    <row r="49" spans="1:9" ht="12.75" customHeight="1" x14ac:dyDescent="0.25">
      <c r="A49" s="155" t="s">
        <v>45</v>
      </c>
      <c r="B49" s="155"/>
      <c r="C49" s="155"/>
      <c r="D49" s="155"/>
      <c r="E49" s="155"/>
      <c r="F49" s="155"/>
      <c r="G49" s="60">
        <v>42</v>
      </c>
      <c r="H49" s="70">
        <v>0</v>
      </c>
      <c r="I49" s="70">
        <v>0</v>
      </c>
    </row>
    <row r="50" spans="1:9" ht="12.75" customHeight="1" x14ac:dyDescent="0.25">
      <c r="A50" s="155" t="s">
        <v>46</v>
      </c>
      <c r="B50" s="155"/>
      <c r="C50" s="155"/>
      <c r="D50" s="155"/>
      <c r="E50" s="155"/>
      <c r="F50" s="155"/>
      <c r="G50" s="60">
        <v>43</v>
      </c>
      <c r="H50" s="70">
        <v>0</v>
      </c>
      <c r="I50" s="70">
        <v>0</v>
      </c>
    </row>
    <row r="51" spans="1:9" ht="12.75" customHeight="1" x14ac:dyDescent="0.25">
      <c r="A51" s="155" t="s">
        <v>47</v>
      </c>
      <c r="B51" s="155"/>
      <c r="C51" s="155"/>
      <c r="D51" s="155"/>
      <c r="E51" s="155"/>
      <c r="F51" s="155"/>
      <c r="G51" s="60">
        <v>44</v>
      </c>
      <c r="H51" s="70">
        <v>0</v>
      </c>
      <c r="I51" s="70">
        <v>0</v>
      </c>
    </row>
    <row r="52" spans="1:9" ht="12.75" customHeight="1" x14ac:dyDescent="0.25">
      <c r="A52" s="155" t="s">
        <v>48</v>
      </c>
      <c r="B52" s="155"/>
      <c r="C52" s="155"/>
      <c r="D52" s="155"/>
      <c r="E52" s="155"/>
      <c r="F52" s="155"/>
      <c r="G52" s="60">
        <v>45</v>
      </c>
      <c r="H52" s="70">
        <v>0</v>
      </c>
      <c r="I52" s="70">
        <v>0</v>
      </c>
    </row>
    <row r="53" spans="1:9" ht="12.75" customHeight="1" x14ac:dyDescent="0.25">
      <c r="A53" s="156" t="s">
        <v>49</v>
      </c>
      <c r="B53" s="156"/>
      <c r="C53" s="156"/>
      <c r="D53" s="156"/>
      <c r="E53" s="156"/>
      <c r="F53" s="156"/>
      <c r="G53" s="61">
        <v>46</v>
      </c>
      <c r="H53" s="71">
        <f>SUM(H54:H59)</f>
        <v>1043853.66</v>
      </c>
      <c r="I53" s="71">
        <f>SUM(I54:I59)</f>
        <v>1434156.46</v>
      </c>
    </row>
    <row r="54" spans="1:9" ht="12.75" customHeight="1" x14ac:dyDescent="0.25">
      <c r="A54" s="155" t="s">
        <v>50</v>
      </c>
      <c r="B54" s="155"/>
      <c r="C54" s="155"/>
      <c r="D54" s="155"/>
      <c r="E54" s="155"/>
      <c r="F54" s="155"/>
      <c r="G54" s="60">
        <v>47</v>
      </c>
      <c r="H54" s="70">
        <v>926832.23</v>
      </c>
      <c r="I54" s="70">
        <v>1317538.1100000001</v>
      </c>
    </row>
    <row r="55" spans="1:9" ht="12.75" customHeight="1" x14ac:dyDescent="0.25">
      <c r="A55" s="155" t="s">
        <v>51</v>
      </c>
      <c r="B55" s="155"/>
      <c r="C55" s="155"/>
      <c r="D55" s="155"/>
      <c r="E55" s="155"/>
      <c r="F55" s="155"/>
      <c r="G55" s="60">
        <v>48</v>
      </c>
      <c r="H55" s="70">
        <v>0</v>
      </c>
      <c r="I55" s="70">
        <v>0</v>
      </c>
    </row>
    <row r="56" spans="1:9" ht="12.75" customHeight="1" x14ac:dyDescent="0.25">
      <c r="A56" s="155" t="s">
        <v>52</v>
      </c>
      <c r="B56" s="155"/>
      <c r="C56" s="155"/>
      <c r="D56" s="155"/>
      <c r="E56" s="155"/>
      <c r="F56" s="155"/>
      <c r="G56" s="60">
        <v>49</v>
      </c>
      <c r="H56" s="70">
        <v>0</v>
      </c>
      <c r="I56" s="70">
        <v>0</v>
      </c>
    </row>
    <row r="57" spans="1:9" ht="12.75" customHeight="1" x14ac:dyDescent="0.25">
      <c r="A57" s="155" t="s">
        <v>53</v>
      </c>
      <c r="B57" s="155"/>
      <c r="C57" s="155"/>
      <c r="D57" s="155"/>
      <c r="E57" s="155"/>
      <c r="F57" s="155"/>
      <c r="G57" s="60">
        <v>50</v>
      </c>
      <c r="H57" s="70">
        <v>0</v>
      </c>
      <c r="I57" s="70">
        <v>0</v>
      </c>
    </row>
    <row r="58" spans="1:9" ht="12.75" customHeight="1" x14ac:dyDescent="0.25">
      <c r="A58" s="155" t="s">
        <v>54</v>
      </c>
      <c r="B58" s="155"/>
      <c r="C58" s="155"/>
      <c r="D58" s="155"/>
      <c r="E58" s="155"/>
      <c r="F58" s="155"/>
      <c r="G58" s="60">
        <v>51</v>
      </c>
      <c r="H58" s="70">
        <v>3616.76</v>
      </c>
      <c r="I58" s="70">
        <v>1407.98</v>
      </c>
    </row>
    <row r="59" spans="1:9" ht="12.75" customHeight="1" x14ac:dyDescent="0.25">
      <c r="A59" s="155" t="s">
        <v>55</v>
      </c>
      <c r="B59" s="155"/>
      <c r="C59" s="155"/>
      <c r="D59" s="155"/>
      <c r="E59" s="155"/>
      <c r="F59" s="155"/>
      <c r="G59" s="60">
        <v>52</v>
      </c>
      <c r="H59" s="70">
        <v>113404.67</v>
      </c>
      <c r="I59" s="70">
        <v>115210.37</v>
      </c>
    </row>
    <row r="60" spans="1:9" ht="12.75" customHeight="1" x14ac:dyDescent="0.25">
      <c r="A60" s="156" t="s">
        <v>56</v>
      </c>
      <c r="B60" s="156"/>
      <c r="C60" s="156"/>
      <c r="D60" s="156"/>
      <c r="E60" s="156"/>
      <c r="F60" s="156"/>
      <c r="G60" s="61">
        <v>53</v>
      </c>
      <c r="H60" s="71">
        <f>SUM(H61:H69)</f>
        <v>837491.78</v>
      </c>
      <c r="I60" s="71">
        <f>SUM(I61:I69)</f>
        <v>2104703.09</v>
      </c>
    </row>
    <row r="61" spans="1:9" ht="12.75" customHeight="1" x14ac:dyDescent="0.25">
      <c r="A61" s="155" t="s">
        <v>24</v>
      </c>
      <c r="B61" s="155"/>
      <c r="C61" s="155"/>
      <c r="D61" s="155"/>
      <c r="E61" s="155"/>
      <c r="F61" s="155"/>
      <c r="G61" s="60">
        <v>54</v>
      </c>
      <c r="H61" s="70">
        <v>0</v>
      </c>
      <c r="I61" s="70">
        <v>0</v>
      </c>
    </row>
    <row r="62" spans="1:9" ht="12.75" customHeight="1" x14ac:dyDescent="0.25">
      <c r="A62" s="155" t="s">
        <v>25</v>
      </c>
      <c r="B62" s="155"/>
      <c r="C62" s="155"/>
      <c r="D62" s="155"/>
      <c r="E62" s="155"/>
      <c r="F62" s="155"/>
      <c r="G62" s="60">
        <v>55</v>
      </c>
      <c r="H62" s="70">
        <v>0</v>
      </c>
      <c r="I62" s="70">
        <v>0</v>
      </c>
    </row>
    <row r="63" spans="1:9" ht="12.75" customHeight="1" x14ac:dyDescent="0.25">
      <c r="A63" s="155" t="s">
        <v>26</v>
      </c>
      <c r="B63" s="155"/>
      <c r="C63" s="155"/>
      <c r="D63" s="155"/>
      <c r="E63" s="155"/>
      <c r="F63" s="155"/>
      <c r="G63" s="60">
        <v>56</v>
      </c>
      <c r="H63" s="70">
        <v>837491.78</v>
      </c>
      <c r="I63" s="70">
        <v>1561443.0899999999</v>
      </c>
    </row>
    <row r="64" spans="1:9" ht="23.4" customHeight="1" x14ac:dyDescent="0.25">
      <c r="A64" s="155" t="s">
        <v>57</v>
      </c>
      <c r="B64" s="155"/>
      <c r="C64" s="155"/>
      <c r="D64" s="155"/>
      <c r="E64" s="155"/>
      <c r="F64" s="155"/>
      <c r="G64" s="60">
        <v>57</v>
      </c>
      <c r="H64" s="70">
        <v>0</v>
      </c>
      <c r="I64" s="70">
        <v>0</v>
      </c>
    </row>
    <row r="65" spans="1:9" ht="21" customHeight="1" x14ac:dyDescent="0.25">
      <c r="A65" s="155" t="s">
        <v>28</v>
      </c>
      <c r="B65" s="155"/>
      <c r="C65" s="155"/>
      <c r="D65" s="155"/>
      <c r="E65" s="155"/>
      <c r="F65" s="155"/>
      <c r="G65" s="60">
        <v>58</v>
      </c>
      <c r="H65" s="70">
        <v>0</v>
      </c>
      <c r="I65" s="70">
        <v>0</v>
      </c>
    </row>
    <row r="66" spans="1:9" ht="22.95" customHeight="1" x14ac:dyDescent="0.25">
      <c r="A66" s="155" t="s">
        <v>29</v>
      </c>
      <c r="B66" s="155"/>
      <c r="C66" s="155"/>
      <c r="D66" s="155"/>
      <c r="E66" s="155"/>
      <c r="F66" s="155"/>
      <c r="G66" s="60">
        <v>59</v>
      </c>
      <c r="H66" s="70">
        <v>0</v>
      </c>
      <c r="I66" s="70">
        <v>0</v>
      </c>
    </row>
    <row r="67" spans="1:9" ht="12.75" customHeight="1" x14ac:dyDescent="0.25">
      <c r="A67" s="155" t="s">
        <v>30</v>
      </c>
      <c r="B67" s="155"/>
      <c r="C67" s="155"/>
      <c r="D67" s="155"/>
      <c r="E67" s="155"/>
      <c r="F67" s="155"/>
      <c r="G67" s="60">
        <v>60</v>
      </c>
      <c r="H67" s="70">
        <v>0</v>
      </c>
      <c r="I67" s="70">
        <v>0</v>
      </c>
    </row>
    <row r="68" spans="1:9" ht="12.75" customHeight="1" x14ac:dyDescent="0.25">
      <c r="A68" s="155" t="s">
        <v>31</v>
      </c>
      <c r="B68" s="155"/>
      <c r="C68" s="155"/>
      <c r="D68" s="155"/>
      <c r="E68" s="155"/>
      <c r="F68" s="155"/>
      <c r="G68" s="60">
        <v>61</v>
      </c>
      <c r="H68" s="70">
        <v>0</v>
      </c>
      <c r="I68" s="70">
        <v>543260</v>
      </c>
    </row>
    <row r="69" spans="1:9" ht="12.75" customHeight="1" x14ac:dyDescent="0.25">
      <c r="A69" s="155" t="s">
        <v>58</v>
      </c>
      <c r="B69" s="155"/>
      <c r="C69" s="155"/>
      <c r="D69" s="155"/>
      <c r="E69" s="155"/>
      <c r="F69" s="155"/>
      <c r="G69" s="60">
        <v>62</v>
      </c>
      <c r="H69" s="70">
        <v>0</v>
      </c>
      <c r="I69" s="70">
        <v>0</v>
      </c>
    </row>
    <row r="70" spans="1:9" ht="12.75" customHeight="1" x14ac:dyDescent="0.25">
      <c r="A70" s="158" t="s">
        <v>59</v>
      </c>
      <c r="B70" s="158"/>
      <c r="C70" s="158"/>
      <c r="D70" s="158"/>
      <c r="E70" s="158"/>
      <c r="F70" s="158"/>
      <c r="G70" s="60">
        <v>63</v>
      </c>
      <c r="H70" s="70">
        <v>840815.47000000009</v>
      </c>
      <c r="I70" s="70">
        <v>6609946.71</v>
      </c>
    </row>
    <row r="71" spans="1:9" ht="12.75" customHeight="1" x14ac:dyDescent="0.25">
      <c r="A71" s="173" t="s">
        <v>60</v>
      </c>
      <c r="B71" s="173"/>
      <c r="C71" s="173"/>
      <c r="D71" s="173"/>
      <c r="E71" s="173"/>
      <c r="F71" s="173"/>
      <c r="G71" s="60">
        <v>64</v>
      </c>
      <c r="H71" s="70">
        <v>29817.24</v>
      </c>
      <c r="I71" s="70">
        <v>41093.910000000003</v>
      </c>
    </row>
    <row r="72" spans="1:9" ht="12.75" customHeight="1" x14ac:dyDescent="0.25">
      <c r="A72" s="157" t="s">
        <v>61</v>
      </c>
      <c r="B72" s="157"/>
      <c r="C72" s="157"/>
      <c r="D72" s="157"/>
      <c r="E72" s="157"/>
      <c r="F72" s="157"/>
      <c r="G72" s="61">
        <v>65</v>
      </c>
      <c r="H72" s="71">
        <f>H8+H9+H44+H71</f>
        <v>99501397.419999972</v>
      </c>
      <c r="I72" s="71">
        <f>I8+I9+I44+I71</f>
        <v>109999837.16000001</v>
      </c>
    </row>
    <row r="73" spans="1:9" ht="12.75" customHeight="1" x14ac:dyDescent="0.25">
      <c r="A73" s="173" t="s">
        <v>62</v>
      </c>
      <c r="B73" s="173"/>
      <c r="C73" s="173"/>
      <c r="D73" s="173"/>
      <c r="E73" s="173"/>
      <c r="F73" s="173"/>
      <c r="G73" s="60">
        <v>66</v>
      </c>
      <c r="H73" s="70">
        <v>0</v>
      </c>
      <c r="I73" s="70">
        <v>0</v>
      </c>
    </row>
    <row r="74" spans="1:9" x14ac:dyDescent="0.25">
      <c r="A74" s="175" t="s">
        <v>63</v>
      </c>
      <c r="B74" s="176"/>
      <c r="C74" s="176"/>
      <c r="D74" s="176"/>
      <c r="E74" s="176"/>
      <c r="F74" s="176"/>
      <c r="G74" s="176"/>
      <c r="H74" s="176"/>
      <c r="I74" s="176"/>
    </row>
    <row r="75" spans="1:9" ht="12.75" customHeight="1" x14ac:dyDescent="0.25">
      <c r="A75" s="157" t="s">
        <v>437</v>
      </c>
      <c r="B75" s="157"/>
      <c r="C75" s="157"/>
      <c r="D75" s="157"/>
      <c r="E75" s="157"/>
      <c r="F75" s="157"/>
      <c r="G75" s="61">
        <v>67</v>
      </c>
      <c r="H75" s="71">
        <f>H76+H77+H78+H84+H85+H92+H95+H98</f>
        <v>91063331.070000008</v>
      </c>
      <c r="I75" s="71">
        <f>I76+I77+I78+I84+I85+I92+I95+I98</f>
        <v>104974981.11999999</v>
      </c>
    </row>
    <row r="76" spans="1:9" ht="12.75" customHeight="1" x14ac:dyDescent="0.25">
      <c r="A76" s="158" t="s">
        <v>64</v>
      </c>
      <c r="B76" s="158"/>
      <c r="C76" s="158"/>
      <c r="D76" s="158"/>
      <c r="E76" s="158"/>
      <c r="F76" s="158"/>
      <c r="G76" s="60">
        <v>68</v>
      </c>
      <c r="H76" s="72">
        <v>34010262</v>
      </c>
      <c r="I76" s="72">
        <v>36870262</v>
      </c>
    </row>
    <row r="77" spans="1:9" ht="12.75" customHeight="1" x14ac:dyDescent="0.25">
      <c r="A77" s="158" t="s">
        <v>65</v>
      </c>
      <c r="B77" s="158"/>
      <c r="C77" s="158"/>
      <c r="D77" s="158"/>
      <c r="E77" s="158"/>
      <c r="F77" s="158"/>
      <c r="G77" s="60">
        <v>69</v>
      </c>
      <c r="H77" s="72">
        <v>45066335.390000001</v>
      </c>
      <c r="I77" s="72">
        <v>52326335.390000001</v>
      </c>
    </row>
    <row r="78" spans="1:9" ht="12.75" customHeight="1" x14ac:dyDescent="0.25">
      <c r="A78" s="156" t="s">
        <v>66</v>
      </c>
      <c r="B78" s="156"/>
      <c r="C78" s="156"/>
      <c r="D78" s="156"/>
      <c r="E78" s="156"/>
      <c r="F78" s="156"/>
      <c r="G78" s="61">
        <v>70</v>
      </c>
      <c r="H78" s="71">
        <f>SUM(H79:H83)</f>
        <v>1666801.9300000002</v>
      </c>
      <c r="I78" s="71">
        <f>SUM(I79:I83)</f>
        <v>2065109.99</v>
      </c>
    </row>
    <row r="79" spans="1:9" ht="12.75" customHeight="1" x14ac:dyDescent="0.25">
      <c r="A79" s="155" t="s">
        <v>67</v>
      </c>
      <c r="B79" s="155"/>
      <c r="C79" s="155"/>
      <c r="D79" s="155"/>
      <c r="E79" s="155"/>
      <c r="F79" s="155"/>
      <c r="G79" s="60">
        <v>71</v>
      </c>
      <c r="H79" s="72">
        <v>954457.89</v>
      </c>
      <c r="I79" s="72">
        <v>1352765.95</v>
      </c>
    </row>
    <row r="80" spans="1:9" ht="12.75" customHeight="1" x14ac:dyDescent="0.25">
      <c r="A80" s="155" t="s">
        <v>68</v>
      </c>
      <c r="B80" s="155"/>
      <c r="C80" s="155"/>
      <c r="D80" s="155"/>
      <c r="E80" s="155"/>
      <c r="F80" s="155"/>
      <c r="G80" s="60">
        <v>72</v>
      </c>
      <c r="H80" s="72">
        <v>0</v>
      </c>
      <c r="I80" s="72">
        <v>0</v>
      </c>
    </row>
    <row r="81" spans="1:9" ht="12.75" customHeight="1" x14ac:dyDescent="0.25">
      <c r="A81" s="155" t="s">
        <v>69</v>
      </c>
      <c r="B81" s="155"/>
      <c r="C81" s="155"/>
      <c r="D81" s="155"/>
      <c r="E81" s="155"/>
      <c r="F81" s="155"/>
      <c r="G81" s="60">
        <v>73</v>
      </c>
      <c r="H81" s="72">
        <v>0</v>
      </c>
      <c r="I81" s="72">
        <v>0</v>
      </c>
    </row>
    <row r="82" spans="1:9" ht="12.75" customHeight="1" x14ac:dyDescent="0.25">
      <c r="A82" s="155" t="s">
        <v>70</v>
      </c>
      <c r="B82" s="155"/>
      <c r="C82" s="155"/>
      <c r="D82" s="155"/>
      <c r="E82" s="155"/>
      <c r="F82" s="155"/>
      <c r="G82" s="60">
        <v>74</v>
      </c>
      <c r="H82" s="72">
        <v>0</v>
      </c>
      <c r="I82" s="72">
        <v>0</v>
      </c>
    </row>
    <row r="83" spans="1:9" ht="12.75" customHeight="1" x14ac:dyDescent="0.25">
      <c r="A83" s="155" t="s">
        <v>71</v>
      </c>
      <c r="B83" s="155"/>
      <c r="C83" s="155"/>
      <c r="D83" s="155"/>
      <c r="E83" s="155"/>
      <c r="F83" s="155"/>
      <c r="G83" s="60">
        <v>75</v>
      </c>
      <c r="H83" s="72">
        <v>712344.04</v>
      </c>
      <c r="I83" s="72">
        <v>712344.04</v>
      </c>
    </row>
    <row r="84" spans="1:9" ht="12.75" customHeight="1" x14ac:dyDescent="0.25">
      <c r="A84" s="158" t="s">
        <v>72</v>
      </c>
      <c r="B84" s="158"/>
      <c r="C84" s="158"/>
      <c r="D84" s="158"/>
      <c r="E84" s="158"/>
      <c r="F84" s="158"/>
      <c r="G84" s="60">
        <v>76</v>
      </c>
      <c r="H84" s="72">
        <v>0</v>
      </c>
      <c r="I84" s="72">
        <v>0</v>
      </c>
    </row>
    <row r="85" spans="1:9" ht="12.75" customHeight="1" x14ac:dyDescent="0.25">
      <c r="A85" s="174" t="s">
        <v>428</v>
      </c>
      <c r="B85" s="174"/>
      <c r="C85" s="174"/>
      <c r="D85" s="174"/>
      <c r="E85" s="174"/>
      <c r="F85" s="174"/>
      <c r="G85" s="61">
        <v>77</v>
      </c>
      <c r="H85" s="71">
        <f>H86+H87+H88+H89+H90+H91</f>
        <v>0</v>
      </c>
      <c r="I85" s="71">
        <f>I86+I87+I88+I89+I90+I91</f>
        <v>0</v>
      </c>
    </row>
    <row r="86" spans="1:9" ht="25.5" customHeight="1" x14ac:dyDescent="0.25">
      <c r="A86" s="155" t="s">
        <v>422</v>
      </c>
      <c r="B86" s="155"/>
      <c r="C86" s="155"/>
      <c r="D86" s="155"/>
      <c r="E86" s="155"/>
      <c r="F86" s="155"/>
      <c r="G86" s="60">
        <v>78</v>
      </c>
      <c r="H86" s="70">
        <v>0</v>
      </c>
      <c r="I86" s="70">
        <v>0</v>
      </c>
    </row>
    <row r="87" spans="1:9" ht="12.75" customHeight="1" x14ac:dyDescent="0.25">
      <c r="A87" s="155" t="s">
        <v>73</v>
      </c>
      <c r="B87" s="155"/>
      <c r="C87" s="155"/>
      <c r="D87" s="155"/>
      <c r="E87" s="155"/>
      <c r="F87" s="155"/>
      <c r="G87" s="60">
        <v>79</v>
      </c>
      <c r="H87" s="70">
        <v>0</v>
      </c>
      <c r="I87" s="70">
        <v>0</v>
      </c>
    </row>
    <row r="88" spans="1:9" ht="12.75" customHeight="1" x14ac:dyDescent="0.25">
      <c r="A88" s="155" t="s">
        <v>74</v>
      </c>
      <c r="B88" s="155"/>
      <c r="C88" s="155"/>
      <c r="D88" s="155"/>
      <c r="E88" s="155"/>
      <c r="F88" s="155"/>
      <c r="G88" s="60">
        <v>80</v>
      </c>
      <c r="H88" s="70">
        <v>0</v>
      </c>
      <c r="I88" s="70">
        <v>0</v>
      </c>
    </row>
    <row r="89" spans="1:9" ht="12.75" customHeight="1" x14ac:dyDescent="0.25">
      <c r="A89" s="155" t="s">
        <v>340</v>
      </c>
      <c r="B89" s="155"/>
      <c r="C89" s="155"/>
      <c r="D89" s="155"/>
      <c r="E89" s="155"/>
      <c r="F89" s="155"/>
      <c r="G89" s="60">
        <v>81</v>
      </c>
      <c r="H89" s="70">
        <v>0</v>
      </c>
      <c r="I89" s="70">
        <v>0</v>
      </c>
    </row>
    <row r="90" spans="1:9" ht="24" customHeight="1" x14ac:dyDescent="0.25">
      <c r="A90" s="155" t="s">
        <v>341</v>
      </c>
      <c r="B90" s="155"/>
      <c r="C90" s="155"/>
      <c r="D90" s="155"/>
      <c r="E90" s="155"/>
      <c r="F90" s="155"/>
      <c r="G90" s="60">
        <v>82</v>
      </c>
      <c r="H90" s="70">
        <v>0</v>
      </c>
      <c r="I90" s="70">
        <v>0</v>
      </c>
    </row>
    <row r="91" spans="1:9" x14ac:dyDescent="0.25">
      <c r="A91" s="155" t="s">
        <v>424</v>
      </c>
      <c r="B91" s="155"/>
      <c r="C91" s="155"/>
      <c r="D91" s="155"/>
      <c r="E91" s="155"/>
      <c r="F91" s="155"/>
      <c r="G91" s="60">
        <v>83</v>
      </c>
      <c r="H91" s="70">
        <v>0</v>
      </c>
      <c r="I91" s="70">
        <v>0</v>
      </c>
    </row>
    <row r="92" spans="1:9" ht="12.75" customHeight="1" x14ac:dyDescent="0.25">
      <c r="A92" s="156" t="s">
        <v>429</v>
      </c>
      <c r="B92" s="156"/>
      <c r="C92" s="156"/>
      <c r="D92" s="156"/>
      <c r="E92" s="156"/>
      <c r="F92" s="156"/>
      <c r="G92" s="61">
        <v>84</v>
      </c>
      <c r="H92" s="71">
        <f>H93-H94</f>
        <v>2353770.5499999998</v>
      </c>
      <c r="I92" s="71">
        <f>I93-I94</f>
        <v>9921623.6899999995</v>
      </c>
    </row>
    <row r="93" spans="1:9" ht="12.75" customHeight="1" x14ac:dyDescent="0.25">
      <c r="A93" s="155" t="s">
        <v>75</v>
      </c>
      <c r="B93" s="155"/>
      <c r="C93" s="155"/>
      <c r="D93" s="155"/>
      <c r="E93" s="155"/>
      <c r="F93" s="155"/>
      <c r="G93" s="60">
        <v>85</v>
      </c>
      <c r="H93" s="72">
        <v>2353770.5499999998</v>
      </c>
      <c r="I93" s="72">
        <v>9921623.6899999995</v>
      </c>
    </row>
    <row r="94" spans="1:9" ht="12.75" customHeight="1" x14ac:dyDescent="0.25">
      <c r="A94" s="155" t="s">
        <v>76</v>
      </c>
      <c r="B94" s="155"/>
      <c r="C94" s="155"/>
      <c r="D94" s="155"/>
      <c r="E94" s="155"/>
      <c r="F94" s="155"/>
      <c r="G94" s="60">
        <v>86</v>
      </c>
      <c r="H94" s="72">
        <v>0</v>
      </c>
      <c r="I94" s="72">
        <v>0</v>
      </c>
    </row>
    <row r="95" spans="1:9" ht="12.75" customHeight="1" x14ac:dyDescent="0.25">
      <c r="A95" s="156" t="s">
        <v>430</v>
      </c>
      <c r="B95" s="156"/>
      <c r="C95" s="156"/>
      <c r="D95" s="156"/>
      <c r="E95" s="156"/>
      <c r="F95" s="156"/>
      <c r="G95" s="61">
        <v>87</v>
      </c>
      <c r="H95" s="71">
        <f>H96-H97</f>
        <v>7966161.2000000002</v>
      </c>
      <c r="I95" s="71">
        <f>I96-I97</f>
        <v>3791650.0500000003</v>
      </c>
    </row>
    <row r="96" spans="1:9" ht="12.75" customHeight="1" x14ac:dyDescent="0.25">
      <c r="A96" s="155" t="s">
        <v>77</v>
      </c>
      <c r="B96" s="155"/>
      <c r="C96" s="155"/>
      <c r="D96" s="155"/>
      <c r="E96" s="155"/>
      <c r="F96" s="155"/>
      <c r="G96" s="60">
        <v>88</v>
      </c>
      <c r="H96" s="72">
        <v>7966161.2000000002</v>
      </c>
      <c r="I96" s="72">
        <v>3791650.0500000003</v>
      </c>
    </row>
    <row r="97" spans="1:9" ht="12.75" customHeight="1" x14ac:dyDescent="0.25">
      <c r="A97" s="155" t="s">
        <v>78</v>
      </c>
      <c r="B97" s="155"/>
      <c r="C97" s="155"/>
      <c r="D97" s="155"/>
      <c r="E97" s="155"/>
      <c r="F97" s="155"/>
      <c r="G97" s="60">
        <v>89</v>
      </c>
      <c r="H97" s="72">
        <v>0</v>
      </c>
      <c r="I97" s="72">
        <v>0</v>
      </c>
    </row>
    <row r="98" spans="1:9" ht="12.75" customHeight="1" x14ac:dyDescent="0.25">
      <c r="A98" s="158" t="s">
        <v>79</v>
      </c>
      <c r="B98" s="158"/>
      <c r="C98" s="158"/>
      <c r="D98" s="158"/>
      <c r="E98" s="158"/>
      <c r="F98" s="158"/>
      <c r="G98" s="60">
        <v>90</v>
      </c>
      <c r="H98" s="72">
        <v>0</v>
      </c>
      <c r="I98" s="72">
        <v>0</v>
      </c>
    </row>
    <row r="99" spans="1:9" ht="12.75" customHeight="1" x14ac:dyDescent="0.25">
      <c r="A99" s="157" t="s">
        <v>431</v>
      </c>
      <c r="B99" s="157"/>
      <c r="C99" s="157"/>
      <c r="D99" s="157"/>
      <c r="E99" s="157"/>
      <c r="F99" s="157"/>
      <c r="G99" s="61">
        <v>91</v>
      </c>
      <c r="H99" s="71">
        <f>SUM(H100:H105)</f>
        <v>0</v>
      </c>
      <c r="I99" s="71">
        <f>SUM(I100:I105)</f>
        <v>0</v>
      </c>
    </row>
    <row r="100" spans="1:9" ht="12.75" customHeight="1" x14ac:dyDescent="0.25">
      <c r="A100" s="155" t="s">
        <v>80</v>
      </c>
      <c r="B100" s="155"/>
      <c r="C100" s="155"/>
      <c r="D100" s="155"/>
      <c r="E100" s="155"/>
      <c r="F100" s="155"/>
      <c r="G100" s="60">
        <v>92</v>
      </c>
      <c r="H100" s="72">
        <v>0</v>
      </c>
      <c r="I100" s="72">
        <v>0</v>
      </c>
    </row>
    <row r="101" spans="1:9" ht="12.75" customHeight="1" x14ac:dyDescent="0.25">
      <c r="A101" s="155" t="s">
        <v>81</v>
      </c>
      <c r="B101" s="155"/>
      <c r="C101" s="155"/>
      <c r="D101" s="155"/>
      <c r="E101" s="155"/>
      <c r="F101" s="155"/>
      <c r="G101" s="60">
        <v>93</v>
      </c>
      <c r="H101" s="72">
        <v>0</v>
      </c>
      <c r="I101" s="72">
        <v>0</v>
      </c>
    </row>
    <row r="102" spans="1:9" ht="12.75" customHeight="1" x14ac:dyDescent="0.25">
      <c r="A102" s="155" t="s">
        <v>82</v>
      </c>
      <c r="B102" s="155"/>
      <c r="C102" s="155"/>
      <c r="D102" s="155"/>
      <c r="E102" s="155"/>
      <c r="F102" s="155"/>
      <c r="G102" s="60">
        <v>94</v>
      </c>
      <c r="H102" s="72">
        <v>0</v>
      </c>
      <c r="I102" s="72">
        <v>0</v>
      </c>
    </row>
    <row r="103" spans="1:9" ht="12.75" customHeight="1" x14ac:dyDescent="0.25">
      <c r="A103" s="155" t="s">
        <v>83</v>
      </c>
      <c r="B103" s="155"/>
      <c r="C103" s="155"/>
      <c r="D103" s="155"/>
      <c r="E103" s="155"/>
      <c r="F103" s="155"/>
      <c r="G103" s="60">
        <v>95</v>
      </c>
      <c r="H103" s="70">
        <v>0</v>
      </c>
      <c r="I103" s="70">
        <v>0</v>
      </c>
    </row>
    <row r="104" spans="1:9" ht="12.75" customHeight="1" x14ac:dyDescent="0.25">
      <c r="A104" s="155" t="s">
        <v>84</v>
      </c>
      <c r="B104" s="155"/>
      <c r="C104" s="155"/>
      <c r="D104" s="155"/>
      <c r="E104" s="155"/>
      <c r="F104" s="155"/>
      <c r="G104" s="60">
        <v>96</v>
      </c>
      <c r="H104" s="70">
        <v>0</v>
      </c>
      <c r="I104" s="70">
        <v>0</v>
      </c>
    </row>
    <row r="105" spans="1:9" ht="12.75" customHeight="1" x14ac:dyDescent="0.25">
      <c r="A105" s="155" t="s">
        <v>85</v>
      </c>
      <c r="B105" s="155"/>
      <c r="C105" s="155"/>
      <c r="D105" s="155"/>
      <c r="E105" s="155"/>
      <c r="F105" s="155"/>
      <c r="G105" s="60">
        <v>97</v>
      </c>
      <c r="H105" s="70">
        <v>0</v>
      </c>
      <c r="I105" s="70">
        <v>0</v>
      </c>
    </row>
    <row r="106" spans="1:9" ht="12.75" customHeight="1" x14ac:dyDescent="0.25">
      <c r="A106" s="157" t="s">
        <v>432</v>
      </c>
      <c r="B106" s="157"/>
      <c r="C106" s="157"/>
      <c r="D106" s="157"/>
      <c r="E106" s="157"/>
      <c r="F106" s="157"/>
      <c r="G106" s="61">
        <v>98</v>
      </c>
      <c r="H106" s="71">
        <f>SUM(H107:H117)</f>
        <v>4310965.6400000006</v>
      </c>
      <c r="I106" s="71">
        <f>SUM(I107:I117)</f>
        <v>3191765.77</v>
      </c>
    </row>
    <row r="107" spans="1:9" ht="12.75" customHeight="1" x14ac:dyDescent="0.25">
      <c r="A107" s="155" t="s">
        <v>86</v>
      </c>
      <c r="B107" s="155"/>
      <c r="C107" s="155"/>
      <c r="D107" s="155"/>
      <c r="E107" s="155"/>
      <c r="F107" s="155"/>
      <c r="G107" s="60">
        <v>99</v>
      </c>
      <c r="H107" s="73">
        <v>0</v>
      </c>
      <c r="I107" s="73">
        <v>0</v>
      </c>
    </row>
    <row r="108" spans="1:9" ht="12.75" customHeight="1" x14ac:dyDescent="0.25">
      <c r="A108" s="155" t="s">
        <v>87</v>
      </c>
      <c r="B108" s="155"/>
      <c r="C108" s="155"/>
      <c r="D108" s="155"/>
      <c r="E108" s="155"/>
      <c r="F108" s="155"/>
      <c r="G108" s="60">
        <v>100</v>
      </c>
      <c r="H108" s="72">
        <v>0</v>
      </c>
      <c r="I108" s="72">
        <v>0</v>
      </c>
    </row>
    <row r="109" spans="1:9" ht="12.75" customHeight="1" x14ac:dyDescent="0.25">
      <c r="A109" s="155" t="s">
        <v>88</v>
      </c>
      <c r="B109" s="155"/>
      <c r="C109" s="155"/>
      <c r="D109" s="155"/>
      <c r="E109" s="155"/>
      <c r="F109" s="155"/>
      <c r="G109" s="60">
        <v>101</v>
      </c>
      <c r="H109" s="72">
        <v>0</v>
      </c>
      <c r="I109" s="72">
        <v>0</v>
      </c>
    </row>
    <row r="110" spans="1:9" ht="22.2" customHeight="1" x14ac:dyDescent="0.25">
      <c r="A110" s="155" t="s">
        <v>89</v>
      </c>
      <c r="B110" s="155"/>
      <c r="C110" s="155"/>
      <c r="D110" s="155"/>
      <c r="E110" s="155"/>
      <c r="F110" s="155"/>
      <c r="G110" s="60">
        <v>102</v>
      </c>
      <c r="H110" s="72">
        <v>0</v>
      </c>
      <c r="I110" s="72">
        <v>0</v>
      </c>
    </row>
    <row r="111" spans="1:9" ht="12.75" customHeight="1" x14ac:dyDescent="0.25">
      <c r="A111" s="155" t="s">
        <v>90</v>
      </c>
      <c r="B111" s="155"/>
      <c r="C111" s="155"/>
      <c r="D111" s="155"/>
      <c r="E111" s="155"/>
      <c r="F111" s="155"/>
      <c r="G111" s="60">
        <v>103</v>
      </c>
      <c r="H111" s="72">
        <v>0</v>
      </c>
      <c r="I111" s="72">
        <v>0</v>
      </c>
    </row>
    <row r="112" spans="1:9" ht="12.75" customHeight="1" x14ac:dyDescent="0.25">
      <c r="A112" s="155" t="s">
        <v>91</v>
      </c>
      <c r="B112" s="155"/>
      <c r="C112" s="155"/>
      <c r="D112" s="155"/>
      <c r="E112" s="155"/>
      <c r="F112" s="155"/>
      <c r="G112" s="60">
        <v>104</v>
      </c>
      <c r="H112" s="72">
        <v>4285438.99</v>
      </c>
      <c r="I112" s="72">
        <v>2858291.87</v>
      </c>
    </row>
    <row r="113" spans="1:9" ht="12.75" customHeight="1" x14ac:dyDescent="0.25">
      <c r="A113" s="155" t="s">
        <v>92</v>
      </c>
      <c r="B113" s="155"/>
      <c r="C113" s="155"/>
      <c r="D113" s="155"/>
      <c r="E113" s="155"/>
      <c r="F113" s="155"/>
      <c r="G113" s="60">
        <v>105</v>
      </c>
      <c r="H113" s="72">
        <v>0</v>
      </c>
      <c r="I113" s="72">
        <v>0</v>
      </c>
    </row>
    <row r="114" spans="1:9" ht="12.75" customHeight="1" x14ac:dyDescent="0.25">
      <c r="A114" s="155" t="s">
        <v>93</v>
      </c>
      <c r="B114" s="155"/>
      <c r="C114" s="155"/>
      <c r="D114" s="155"/>
      <c r="E114" s="155"/>
      <c r="F114" s="155"/>
      <c r="G114" s="60">
        <v>106</v>
      </c>
      <c r="H114" s="73">
        <v>0</v>
      </c>
      <c r="I114" s="73">
        <v>0</v>
      </c>
    </row>
    <row r="115" spans="1:9" ht="12.75" customHeight="1" x14ac:dyDescent="0.25">
      <c r="A115" s="155" t="s">
        <v>94</v>
      </c>
      <c r="B115" s="155"/>
      <c r="C115" s="155"/>
      <c r="D115" s="155"/>
      <c r="E115" s="155"/>
      <c r="F115" s="155"/>
      <c r="G115" s="60">
        <v>107</v>
      </c>
      <c r="H115" s="72">
        <v>0</v>
      </c>
      <c r="I115" s="72">
        <v>0</v>
      </c>
    </row>
    <row r="116" spans="1:9" ht="12.75" customHeight="1" x14ac:dyDescent="0.25">
      <c r="A116" s="155" t="s">
        <v>95</v>
      </c>
      <c r="B116" s="155"/>
      <c r="C116" s="155"/>
      <c r="D116" s="155"/>
      <c r="E116" s="155"/>
      <c r="F116" s="155"/>
      <c r="G116" s="60">
        <v>108</v>
      </c>
      <c r="H116" s="70">
        <v>25526.65</v>
      </c>
      <c r="I116" s="70">
        <v>333473.90000000002</v>
      </c>
    </row>
    <row r="117" spans="1:9" ht="12.75" customHeight="1" x14ac:dyDescent="0.25">
      <c r="A117" s="155" t="s">
        <v>96</v>
      </c>
      <c r="B117" s="155"/>
      <c r="C117" s="155"/>
      <c r="D117" s="155"/>
      <c r="E117" s="155"/>
      <c r="F117" s="155"/>
      <c r="G117" s="60">
        <v>109</v>
      </c>
      <c r="H117" s="70">
        <v>0</v>
      </c>
      <c r="I117" s="70">
        <v>0</v>
      </c>
    </row>
    <row r="118" spans="1:9" ht="12.75" customHeight="1" x14ac:dyDescent="0.25">
      <c r="A118" s="157" t="s">
        <v>433</v>
      </c>
      <c r="B118" s="157"/>
      <c r="C118" s="157"/>
      <c r="D118" s="157"/>
      <c r="E118" s="157"/>
      <c r="F118" s="157"/>
      <c r="G118" s="61">
        <v>110</v>
      </c>
      <c r="H118" s="71">
        <f>SUM(H119:H132)</f>
        <v>3987107.3499999996</v>
      </c>
      <c r="I118" s="71">
        <f>SUM(I119:I132)</f>
        <v>1615060.56</v>
      </c>
    </row>
    <row r="119" spans="1:9" ht="12.75" customHeight="1" x14ac:dyDescent="0.25">
      <c r="A119" s="155" t="s">
        <v>86</v>
      </c>
      <c r="B119" s="155"/>
      <c r="C119" s="155"/>
      <c r="D119" s="155"/>
      <c r="E119" s="155"/>
      <c r="F119" s="155"/>
      <c r="G119" s="60">
        <v>111</v>
      </c>
      <c r="H119" s="72">
        <v>200000</v>
      </c>
      <c r="I119" s="72">
        <v>0</v>
      </c>
    </row>
    <row r="120" spans="1:9" ht="12.75" customHeight="1" x14ac:dyDescent="0.25">
      <c r="A120" s="155" t="s">
        <v>87</v>
      </c>
      <c r="B120" s="155"/>
      <c r="C120" s="155"/>
      <c r="D120" s="155"/>
      <c r="E120" s="155"/>
      <c r="F120" s="155"/>
      <c r="G120" s="60">
        <v>112</v>
      </c>
      <c r="H120" s="72">
        <v>0</v>
      </c>
      <c r="I120" s="72">
        <v>0</v>
      </c>
    </row>
    <row r="121" spans="1:9" ht="12.75" customHeight="1" x14ac:dyDescent="0.25">
      <c r="A121" s="155" t="s">
        <v>88</v>
      </c>
      <c r="B121" s="155"/>
      <c r="C121" s="155"/>
      <c r="D121" s="155"/>
      <c r="E121" s="155"/>
      <c r="F121" s="155"/>
      <c r="G121" s="60">
        <v>113</v>
      </c>
      <c r="H121" s="72">
        <v>0</v>
      </c>
      <c r="I121" s="72">
        <v>0</v>
      </c>
    </row>
    <row r="122" spans="1:9" ht="25.95" customHeight="1" x14ac:dyDescent="0.25">
      <c r="A122" s="155" t="s">
        <v>89</v>
      </c>
      <c r="B122" s="155"/>
      <c r="C122" s="155"/>
      <c r="D122" s="155"/>
      <c r="E122" s="155"/>
      <c r="F122" s="155"/>
      <c r="G122" s="60">
        <v>114</v>
      </c>
      <c r="H122" s="72">
        <v>0</v>
      </c>
      <c r="I122" s="72">
        <v>0</v>
      </c>
    </row>
    <row r="123" spans="1:9" ht="12.75" customHeight="1" x14ac:dyDescent="0.25">
      <c r="A123" s="155" t="s">
        <v>90</v>
      </c>
      <c r="B123" s="155"/>
      <c r="C123" s="155"/>
      <c r="D123" s="155"/>
      <c r="E123" s="155"/>
      <c r="F123" s="155"/>
      <c r="G123" s="60">
        <v>115</v>
      </c>
      <c r="H123" s="72">
        <v>0</v>
      </c>
      <c r="I123" s="72">
        <v>0</v>
      </c>
    </row>
    <row r="124" spans="1:9" ht="12.75" customHeight="1" x14ac:dyDescent="0.25">
      <c r="A124" s="155" t="s">
        <v>91</v>
      </c>
      <c r="B124" s="155"/>
      <c r="C124" s="155"/>
      <c r="D124" s="155"/>
      <c r="E124" s="155"/>
      <c r="F124" s="155"/>
      <c r="G124" s="60">
        <v>116</v>
      </c>
      <c r="H124" s="72">
        <v>3435082.5999999996</v>
      </c>
      <c r="I124" s="72">
        <v>1433100.79</v>
      </c>
    </row>
    <row r="125" spans="1:9" ht="12.75" customHeight="1" x14ac:dyDescent="0.25">
      <c r="A125" s="155" t="s">
        <v>92</v>
      </c>
      <c r="B125" s="155"/>
      <c r="C125" s="155"/>
      <c r="D125" s="155"/>
      <c r="E125" s="155"/>
      <c r="F125" s="155"/>
      <c r="G125" s="60">
        <v>117</v>
      </c>
      <c r="H125" s="72">
        <v>0</v>
      </c>
      <c r="I125" s="72">
        <v>0</v>
      </c>
    </row>
    <row r="126" spans="1:9" ht="12.75" customHeight="1" x14ac:dyDescent="0.25">
      <c r="A126" s="155" t="s">
        <v>93</v>
      </c>
      <c r="B126" s="155"/>
      <c r="C126" s="155"/>
      <c r="D126" s="155"/>
      <c r="E126" s="155"/>
      <c r="F126" s="155"/>
      <c r="G126" s="60">
        <v>118</v>
      </c>
      <c r="H126" s="72">
        <v>81128.899999999994</v>
      </c>
      <c r="I126" s="72">
        <v>15476.350000000006</v>
      </c>
    </row>
    <row r="127" spans="1:9" x14ac:dyDescent="0.25">
      <c r="A127" s="155" t="s">
        <v>94</v>
      </c>
      <c r="B127" s="155"/>
      <c r="C127" s="155"/>
      <c r="D127" s="155"/>
      <c r="E127" s="155"/>
      <c r="F127" s="155"/>
      <c r="G127" s="60">
        <v>119</v>
      </c>
      <c r="H127" s="72">
        <v>0</v>
      </c>
      <c r="I127" s="72">
        <v>0</v>
      </c>
    </row>
    <row r="128" spans="1:9" x14ac:dyDescent="0.25">
      <c r="A128" s="155" t="s">
        <v>97</v>
      </c>
      <c r="B128" s="155"/>
      <c r="C128" s="155"/>
      <c r="D128" s="155"/>
      <c r="E128" s="155"/>
      <c r="F128" s="155"/>
      <c r="G128" s="60">
        <v>120</v>
      </c>
      <c r="H128" s="72">
        <v>97277.290000000008</v>
      </c>
      <c r="I128" s="72">
        <v>38476.35</v>
      </c>
    </row>
    <row r="129" spans="1:9" x14ac:dyDescent="0.25">
      <c r="A129" s="155" t="s">
        <v>98</v>
      </c>
      <c r="B129" s="155"/>
      <c r="C129" s="155"/>
      <c r="D129" s="155"/>
      <c r="E129" s="155"/>
      <c r="F129" s="155"/>
      <c r="G129" s="60">
        <v>121</v>
      </c>
      <c r="H129" s="72">
        <v>93754.81</v>
      </c>
      <c r="I129" s="72">
        <v>46248.140000000007</v>
      </c>
    </row>
    <row r="130" spans="1:9" x14ac:dyDescent="0.25">
      <c r="A130" s="155" t="s">
        <v>99</v>
      </c>
      <c r="B130" s="155"/>
      <c r="C130" s="155"/>
      <c r="D130" s="155"/>
      <c r="E130" s="155"/>
      <c r="F130" s="155"/>
      <c r="G130" s="60">
        <v>122</v>
      </c>
      <c r="H130" s="72">
        <v>0</v>
      </c>
      <c r="I130" s="72">
        <v>0</v>
      </c>
    </row>
    <row r="131" spans="1:9" x14ac:dyDescent="0.25">
      <c r="A131" s="155" t="s">
        <v>100</v>
      </c>
      <c r="B131" s="155"/>
      <c r="C131" s="155"/>
      <c r="D131" s="155"/>
      <c r="E131" s="155"/>
      <c r="F131" s="155"/>
      <c r="G131" s="60">
        <v>123</v>
      </c>
      <c r="H131" s="70">
        <v>0</v>
      </c>
      <c r="I131" s="70">
        <v>0</v>
      </c>
    </row>
    <row r="132" spans="1:9" x14ac:dyDescent="0.25">
      <c r="A132" s="155" t="s">
        <v>101</v>
      </c>
      <c r="B132" s="155"/>
      <c r="C132" s="155"/>
      <c r="D132" s="155"/>
      <c r="E132" s="155"/>
      <c r="F132" s="155"/>
      <c r="G132" s="60">
        <v>124</v>
      </c>
      <c r="H132" s="70">
        <v>79863.75</v>
      </c>
      <c r="I132" s="70">
        <v>81758.929999999993</v>
      </c>
    </row>
    <row r="133" spans="1:9" ht="22.2" customHeight="1" x14ac:dyDescent="0.25">
      <c r="A133" s="173" t="s">
        <v>102</v>
      </c>
      <c r="B133" s="173"/>
      <c r="C133" s="173"/>
      <c r="D133" s="173"/>
      <c r="E133" s="173"/>
      <c r="F133" s="173"/>
      <c r="G133" s="60">
        <v>125</v>
      </c>
      <c r="H133" s="70">
        <v>139993.35999999999</v>
      </c>
      <c r="I133" s="70">
        <v>218029.71</v>
      </c>
    </row>
    <row r="134" spans="1:9" x14ac:dyDescent="0.25">
      <c r="A134" s="157" t="s">
        <v>434</v>
      </c>
      <c r="B134" s="157"/>
      <c r="C134" s="157"/>
      <c r="D134" s="157"/>
      <c r="E134" s="157"/>
      <c r="F134" s="157"/>
      <c r="G134" s="61">
        <v>126</v>
      </c>
      <c r="H134" s="71">
        <f>H75+H99+H106+H118+H133</f>
        <v>99501397.420000002</v>
      </c>
      <c r="I134" s="71">
        <f>I75+I99+I106+I118+I133</f>
        <v>109999837.15999998</v>
      </c>
    </row>
    <row r="135" spans="1:9" x14ac:dyDescent="0.25">
      <c r="A135" s="173" t="s">
        <v>103</v>
      </c>
      <c r="B135" s="173"/>
      <c r="C135" s="173"/>
      <c r="D135" s="173"/>
      <c r="E135" s="173"/>
      <c r="F135" s="173"/>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B61" zoomScaleNormal="100" zoomScaleSheetLayoutView="100" workbookViewId="0">
      <selection activeCell="I55" sqref="I55"/>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82" t="s">
        <v>105</v>
      </c>
      <c r="B1" s="160"/>
      <c r="C1" s="160"/>
      <c r="D1" s="160"/>
      <c r="E1" s="160"/>
      <c r="F1" s="160"/>
      <c r="G1" s="160"/>
      <c r="H1" s="160"/>
      <c r="I1" s="160"/>
    </row>
    <row r="2" spans="1:9" x14ac:dyDescent="0.25">
      <c r="A2" s="181" t="s">
        <v>476</v>
      </c>
      <c r="B2" s="162"/>
      <c r="C2" s="162"/>
      <c r="D2" s="162"/>
      <c r="E2" s="162"/>
      <c r="F2" s="162"/>
      <c r="G2" s="162"/>
      <c r="H2" s="162"/>
      <c r="I2" s="162"/>
    </row>
    <row r="3" spans="1:9" x14ac:dyDescent="0.25">
      <c r="A3" s="190" t="s">
        <v>436</v>
      </c>
      <c r="B3" s="191"/>
      <c r="C3" s="191"/>
      <c r="D3" s="191"/>
      <c r="E3" s="191"/>
      <c r="F3" s="191"/>
      <c r="G3" s="191"/>
      <c r="H3" s="191"/>
      <c r="I3" s="191"/>
    </row>
    <row r="4" spans="1:9" x14ac:dyDescent="0.25">
      <c r="A4" s="180" t="s">
        <v>475</v>
      </c>
      <c r="B4" s="165"/>
      <c r="C4" s="165"/>
      <c r="D4" s="165"/>
      <c r="E4" s="165"/>
      <c r="F4" s="165"/>
      <c r="G4" s="165"/>
      <c r="H4" s="165"/>
      <c r="I4" s="166"/>
    </row>
    <row r="5" spans="1:9" ht="22.2" x14ac:dyDescent="0.25">
      <c r="A5" s="178" t="s">
        <v>2</v>
      </c>
      <c r="B5" s="170"/>
      <c r="C5" s="170"/>
      <c r="D5" s="170"/>
      <c r="E5" s="170"/>
      <c r="F5" s="170"/>
      <c r="G5" s="62" t="s">
        <v>106</v>
      </c>
      <c r="H5" s="63" t="s">
        <v>290</v>
      </c>
      <c r="I5" s="63" t="s">
        <v>275</v>
      </c>
    </row>
    <row r="6" spans="1:9" x14ac:dyDescent="0.25">
      <c r="A6" s="179">
        <v>1</v>
      </c>
      <c r="B6" s="168"/>
      <c r="C6" s="168"/>
      <c r="D6" s="168"/>
      <c r="E6" s="168"/>
      <c r="F6" s="168"/>
      <c r="G6" s="64">
        <v>2</v>
      </c>
      <c r="H6" s="63">
        <v>3</v>
      </c>
      <c r="I6" s="63">
        <v>4</v>
      </c>
    </row>
    <row r="7" spans="1:9" x14ac:dyDescent="0.25">
      <c r="A7" s="157" t="s">
        <v>348</v>
      </c>
      <c r="B7" s="157"/>
      <c r="C7" s="157"/>
      <c r="D7" s="157"/>
      <c r="E7" s="157"/>
      <c r="F7" s="157"/>
      <c r="G7" s="61">
        <v>1</v>
      </c>
      <c r="H7" s="71">
        <f>SUM(H8:H12)</f>
        <v>439727.93</v>
      </c>
      <c r="I7" s="71">
        <f>SUM(I8:I12)</f>
        <v>330401.11000000004</v>
      </c>
    </row>
    <row r="8" spans="1:9" x14ac:dyDescent="0.25">
      <c r="A8" s="155" t="s">
        <v>118</v>
      </c>
      <c r="B8" s="155"/>
      <c r="C8" s="155"/>
      <c r="D8" s="155"/>
      <c r="E8" s="155"/>
      <c r="F8" s="155"/>
      <c r="G8" s="60">
        <v>2</v>
      </c>
      <c r="H8" s="70">
        <v>429939.8</v>
      </c>
      <c r="I8" s="70">
        <v>305789.09000000003</v>
      </c>
    </row>
    <row r="9" spans="1:9" x14ac:dyDescent="0.25">
      <c r="A9" s="155" t="s">
        <v>435</v>
      </c>
      <c r="B9" s="155"/>
      <c r="C9" s="155"/>
      <c r="D9" s="155"/>
      <c r="E9" s="155"/>
      <c r="F9" s="155"/>
      <c r="G9" s="60">
        <v>3</v>
      </c>
      <c r="H9" s="70">
        <v>0</v>
      </c>
      <c r="I9" s="70">
        <v>10400</v>
      </c>
    </row>
    <row r="10" spans="1:9" x14ac:dyDescent="0.25">
      <c r="A10" s="155" t="s">
        <v>119</v>
      </c>
      <c r="B10" s="155"/>
      <c r="C10" s="155"/>
      <c r="D10" s="155"/>
      <c r="E10" s="155"/>
      <c r="F10" s="155"/>
      <c r="G10" s="60">
        <v>4</v>
      </c>
      <c r="H10" s="70">
        <v>1824.81</v>
      </c>
      <c r="I10" s="70">
        <v>1140.51</v>
      </c>
    </row>
    <row r="11" spans="1:9" x14ac:dyDescent="0.25">
      <c r="A11" s="155" t="s">
        <v>120</v>
      </c>
      <c r="B11" s="155"/>
      <c r="C11" s="155"/>
      <c r="D11" s="155"/>
      <c r="E11" s="155"/>
      <c r="F11" s="155"/>
      <c r="G11" s="60">
        <v>5</v>
      </c>
      <c r="H11" s="70">
        <v>7963.32</v>
      </c>
      <c r="I11" s="70">
        <v>7963.32</v>
      </c>
    </row>
    <row r="12" spans="1:9" x14ac:dyDescent="0.25">
      <c r="A12" s="155" t="s">
        <v>121</v>
      </c>
      <c r="B12" s="155"/>
      <c r="C12" s="155"/>
      <c r="D12" s="155"/>
      <c r="E12" s="155"/>
      <c r="F12" s="155"/>
      <c r="G12" s="60">
        <v>6</v>
      </c>
      <c r="H12" s="70">
        <v>0</v>
      </c>
      <c r="I12" s="70">
        <v>5108.1900000000005</v>
      </c>
    </row>
    <row r="13" spans="1:9" ht="16.5" customHeight="1" x14ac:dyDescent="0.25">
      <c r="A13" s="157" t="s">
        <v>349</v>
      </c>
      <c r="B13" s="157"/>
      <c r="C13" s="157"/>
      <c r="D13" s="157"/>
      <c r="E13" s="157"/>
      <c r="F13" s="157"/>
      <c r="G13" s="61">
        <v>7</v>
      </c>
      <c r="H13" s="71">
        <f>H14+H15+H19+H23+H24+H25+H28+H35</f>
        <v>1676115.9600000004</v>
      </c>
      <c r="I13" s="71">
        <f>I14+I15+I19+I23+I24+I25+I28+I35</f>
        <v>1528338.3</v>
      </c>
    </row>
    <row r="14" spans="1:9" x14ac:dyDescent="0.25">
      <c r="A14" s="155" t="s">
        <v>107</v>
      </c>
      <c r="B14" s="155"/>
      <c r="C14" s="155"/>
      <c r="D14" s="155"/>
      <c r="E14" s="155"/>
      <c r="F14" s="155"/>
      <c r="G14" s="60">
        <v>8</v>
      </c>
      <c r="H14" s="70">
        <v>0</v>
      </c>
      <c r="I14" s="70">
        <v>0</v>
      </c>
    </row>
    <row r="15" spans="1:9" x14ac:dyDescent="0.25">
      <c r="A15" s="189" t="s">
        <v>416</v>
      </c>
      <c r="B15" s="189"/>
      <c r="C15" s="189"/>
      <c r="D15" s="189"/>
      <c r="E15" s="189"/>
      <c r="F15" s="189"/>
      <c r="G15" s="61">
        <v>9</v>
      </c>
      <c r="H15" s="71">
        <f>SUM(H16:H18)</f>
        <v>393814.89</v>
      </c>
      <c r="I15" s="71">
        <f>SUM(I16:I18)</f>
        <v>292029.25</v>
      </c>
    </row>
    <row r="16" spans="1:9" x14ac:dyDescent="0.25">
      <c r="A16" s="183" t="s">
        <v>122</v>
      </c>
      <c r="B16" s="183"/>
      <c r="C16" s="183"/>
      <c r="D16" s="183"/>
      <c r="E16" s="183"/>
      <c r="F16" s="183"/>
      <c r="G16" s="60">
        <v>10</v>
      </c>
      <c r="H16" s="70">
        <v>15176.45</v>
      </c>
      <c r="I16" s="70">
        <v>29935.919999999998</v>
      </c>
    </row>
    <row r="17" spans="1:9" x14ac:dyDescent="0.25">
      <c r="A17" s="183" t="s">
        <v>123</v>
      </c>
      <c r="B17" s="183"/>
      <c r="C17" s="183"/>
      <c r="D17" s="183"/>
      <c r="E17" s="183"/>
      <c r="F17" s="183"/>
      <c r="G17" s="60">
        <v>11</v>
      </c>
      <c r="H17" s="70">
        <v>0</v>
      </c>
      <c r="I17" s="70">
        <v>12148.93</v>
      </c>
    </row>
    <row r="18" spans="1:9" x14ac:dyDescent="0.25">
      <c r="A18" s="183" t="s">
        <v>124</v>
      </c>
      <c r="B18" s="183"/>
      <c r="C18" s="183"/>
      <c r="D18" s="183"/>
      <c r="E18" s="183"/>
      <c r="F18" s="183"/>
      <c r="G18" s="60">
        <v>12</v>
      </c>
      <c r="H18" s="70">
        <v>378638.44</v>
      </c>
      <c r="I18" s="70">
        <v>249944.4</v>
      </c>
    </row>
    <row r="19" spans="1:9" x14ac:dyDescent="0.25">
      <c r="A19" s="189" t="s">
        <v>417</v>
      </c>
      <c r="B19" s="189"/>
      <c r="C19" s="189"/>
      <c r="D19" s="189"/>
      <c r="E19" s="189"/>
      <c r="F19" s="189"/>
      <c r="G19" s="61">
        <v>13</v>
      </c>
      <c r="H19" s="71">
        <f>SUM(H20:H22)</f>
        <v>892111.02</v>
      </c>
      <c r="I19" s="71">
        <f>SUM(I20:I22)</f>
        <v>864474.58000000007</v>
      </c>
    </row>
    <row r="20" spans="1:9" x14ac:dyDescent="0.25">
      <c r="A20" s="183" t="s">
        <v>108</v>
      </c>
      <c r="B20" s="183"/>
      <c r="C20" s="183"/>
      <c r="D20" s="183"/>
      <c r="E20" s="183"/>
      <c r="F20" s="183"/>
      <c r="G20" s="60">
        <v>14</v>
      </c>
      <c r="H20" s="70">
        <v>506414.9</v>
      </c>
      <c r="I20" s="70">
        <v>502518.02999999997</v>
      </c>
    </row>
    <row r="21" spans="1:9" x14ac:dyDescent="0.25">
      <c r="A21" s="183" t="s">
        <v>109</v>
      </c>
      <c r="B21" s="183"/>
      <c r="C21" s="183"/>
      <c r="D21" s="183"/>
      <c r="E21" s="183"/>
      <c r="F21" s="183"/>
      <c r="G21" s="60">
        <v>15</v>
      </c>
      <c r="H21" s="70">
        <v>259345.62</v>
      </c>
      <c r="I21" s="70">
        <v>239373.99000000002</v>
      </c>
    </row>
    <row r="22" spans="1:9" x14ac:dyDescent="0.25">
      <c r="A22" s="183" t="s">
        <v>110</v>
      </c>
      <c r="B22" s="183"/>
      <c r="C22" s="183"/>
      <c r="D22" s="183"/>
      <c r="E22" s="183"/>
      <c r="F22" s="183"/>
      <c r="G22" s="60">
        <v>16</v>
      </c>
      <c r="H22" s="70">
        <v>126350.5</v>
      </c>
      <c r="I22" s="70">
        <v>122582.56</v>
      </c>
    </row>
    <row r="23" spans="1:9" x14ac:dyDescent="0.25">
      <c r="A23" s="155" t="s">
        <v>111</v>
      </c>
      <c r="B23" s="155"/>
      <c r="C23" s="155"/>
      <c r="D23" s="155"/>
      <c r="E23" s="155"/>
      <c r="F23" s="155"/>
      <c r="G23" s="60">
        <v>17</v>
      </c>
      <c r="H23" s="70">
        <v>83806.070000000007</v>
      </c>
      <c r="I23" s="70">
        <v>77910.73</v>
      </c>
    </row>
    <row r="24" spans="1:9" x14ac:dyDescent="0.25">
      <c r="A24" s="155" t="s">
        <v>112</v>
      </c>
      <c r="B24" s="155"/>
      <c r="C24" s="155"/>
      <c r="D24" s="155"/>
      <c r="E24" s="155"/>
      <c r="F24" s="155"/>
      <c r="G24" s="60">
        <v>18</v>
      </c>
      <c r="H24" s="70">
        <v>276774.36</v>
      </c>
      <c r="I24" s="70">
        <v>265452.95999999996</v>
      </c>
    </row>
    <row r="25" spans="1:9" x14ac:dyDescent="0.25">
      <c r="A25" s="189" t="s">
        <v>418</v>
      </c>
      <c r="B25" s="189"/>
      <c r="C25" s="189"/>
      <c r="D25" s="189"/>
      <c r="E25" s="189"/>
      <c r="F25" s="189"/>
      <c r="G25" s="61">
        <v>19</v>
      </c>
      <c r="H25" s="71">
        <f>H26+H27</f>
        <v>0</v>
      </c>
      <c r="I25" s="71">
        <f>I26+I27</f>
        <v>0</v>
      </c>
    </row>
    <row r="26" spans="1:9" x14ac:dyDescent="0.25">
      <c r="A26" s="183" t="s">
        <v>125</v>
      </c>
      <c r="B26" s="183"/>
      <c r="C26" s="183"/>
      <c r="D26" s="183"/>
      <c r="E26" s="183"/>
      <c r="F26" s="183"/>
      <c r="G26" s="60">
        <v>20</v>
      </c>
      <c r="H26" s="70">
        <v>0</v>
      </c>
      <c r="I26" s="70">
        <v>0</v>
      </c>
    </row>
    <row r="27" spans="1:9" x14ac:dyDescent="0.25">
      <c r="A27" s="183" t="s">
        <v>126</v>
      </c>
      <c r="B27" s="183"/>
      <c r="C27" s="183"/>
      <c r="D27" s="183"/>
      <c r="E27" s="183"/>
      <c r="F27" s="183"/>
      <c r="G27" s="60">
        <v>21</v>
      </c>
      <c r="H27" s="70">
        <v>0</v>
      </c>
      <c r="I27" s="70">
        <v>0</v>
      </c>
    </row>
    <row r="28" spans="1:9" x14ac:dyDescent="0.25">
      <c r="A28" s="189" t="s">
        <v>419</v>
      </c>
      <c r="B28" s="189"/>
      <c r="C28" s="189"/>
      <c r="D28" s="189"/>
      <c r="E28" s="189"/>
      <c r="F28" s="189"/>
      <c r="G28" s="61">
        <v>22</v>
      </c>
      <c r="H28" s="71">
        <f>SUM(H29:H34)</f>
        <v>0</v>
      </c>
      <c r="I28" s="71">
        <f>SUM(I29:I34)</f>
        <v>0</v>
      </c>
    </row>
    <row r="29" spans="1:9" x14ac:dyDescent="0.25">
      <c r="A29" s="183" t="s">
        <v>127</v>
      </c>
      <c r="B29" s="183"/>
      <c r="C29" s="183"/>
      <c r="D29" s="183"/>
      <c r="E29" s="183"/>
      <c r="F29" s="183"/>
      <c r="G29" s="60">
        <v>23</v>
      </c>
      <c r="H29" s="70">
        <v>0</v>
      </c>
      <c r="I29" s="70">
        <v>0</v>
      </c>
    </row>
    <row r="30" spans="1:9" x14ac:dyDescent="0.25">
      <c r="A30" s="183" t="s">
        <v>128</v>
      </c>
      <c r="B30" s="183"/>
      <c r="C30" s="183"/>
      <c r="D30" s="183"/>
      <c r="E30" s="183"/>
      <c r="F30" s="183"/>
      <c r="G30" s="60">
        <v>24</v>
      </c>
      <c r="H30" s="70">
        <v>0</v>
      </c>
      <c r="I30" s="70">
        <v>0</v>
      </c>
    </row>
    <row r="31" spans="1:9" x14ac:dyDescent="0.25">
      <c r="A31" s="183" t="s">
        <v>129</v>
      </c>
      <c r="B31" s="183"/>
      <c r="C31" s="183"/>
      <c r="D31" s="183"/>
      <c r="E31" s="183"/>
      <c r="F31" s="183"/>
      <c r="G31" s="60">
        <v>25</v>
      </c>
      <c r="H31" s="70">
        <v>0</v>
      </c>
      <c r="I31" s="70">
        <v>0</v>
      </c>
    </row>
    <row r="32" spans="1:9" x14ac:dyDescent="0.25">
      <c r="A32" s="183" t="s">
        <v>130</v>
      </c>
      <c r="B32" s="183"/>
      <c r="C32" s="183"/>
      <c r="D32" s="183"/>
      <c r="E32" s="183"/>
      <c r="F32" s="183"/>
      <c r="G32" s="60">
        <v>26</v>
      </c>
      <c r="H32" s="70">
        <v>0</v>
      </c>
      <c r="I32" s="70">
        <v>0</v>
      </c>
    </row>
    <row r="33" spans="1:9" x14ac:dyDescent="0.25">
      <c r="A33" s="183" t="s">
        <v>131</v>
      </c>
      <c r="B33" s="183"/>
      <c r="C33" s="183"/>
      <c r="D33" s="183"/>
      <c r="E33" s="183"/>
      <c r="F33" s="183"/>
      <c r="G33" s="60">
        <v>27</v>
      </c>
      <c r="H33" s="70">
        <v>0</v>
      </c>
      <c r="I33" s="70">
        <v>0</v>
      </c>
    </row>
    <row r="34" spans="1:9" x14ac:dyDescent="0.25">
      <c r="A34" s="183" t="s">
        <v>132</v>
      </c>
      <c r="B34" s="183"/>
      <c r="C34" s="183"/>
      <c r="D34" s="183"/>
      <c r="E34" s="183"/>
      <c r="F34" s="183"/>
      <c r="G34" s="60">
        <v>28</v>
      </c>
      <c r="H34" s="70">
        <v>0</v>
      </c>
      <c r="I34" s="70">
        <v>0</v>
      </c>
    </row>
    <row r="35" spans="1:9" x14ac:dyDescent="0.25">
      <c r="A35" s="155" t="s">
        <v>113</v>
      </c>
      <c r="B35" s="155"/>
      <c r="C35" s="155"/>
      <c r="D35" s="155"/>
      <c r="E35" s="155"/>
      <c r="F35" s="155"/>
      <c r="G35" s="60">
        <v>29</v>
      </c>
      <c r="H35" s="70">
        <v>29609.62</v>
      </c>
      <c r="I35" s="70">
        <v>28470.78</v>
      </c>
    </row>
    <row r="36" spans="1:9" x14ac:dyDescent="0.25">
      <c r="A36" s="157" t="s">
        <v>350</v>
      </c>
      <c r="B36" s="157"/>
      <c r="C36" s="157"/>
      <c r="D36" s="157"/>
      <c r="E36" s="157"/>
      <c r="F36" s="157"/>
      <c r="G36" s="61">
        <v>30</v>
      </c>
      <c r="H36" s="71">
        <f>SUM(H37:H46)</f>
        <v>7513782.4099999992</v>
      </c>
      <c r="I36" s="71">
        <f>SUM(I37:I46)</f>
        <v>2482796.6800000002</v>
      </c>
    </row>
    <row r="37" spans="1:9" x14ac:dyDescent="0.25">
      <c r="A37" s="155" t="s">
        <v>133</v>
      </c>
      <c r="B37" s="155"/>
      <c r="C37" s="155"/>
      <c r="D37" s="155"/>
      <c r="E37" s="155"/>
      <c r="F37" s="155"/>
      <c r="G37" s="60">
        <v>31</v>
      </c>
      <c r="H37" s="70">
        <v>6974248.2699999996</v>
      </c>
      <c r="I37" s="70">
        <v>1700000</v>
      </c>
    </row>
    <row r="38" spans="1:9" ht="25.2" customHeight="1" x14ac:dyDescent="0.25">
      <c r="A38" s="155" t="s">
        <v>134</v>
      </c>
      <c r="B38" s="155"/>
      <c r="C38" s="155"/>
      <c r="D38" s="155"/>
      <c r="E38" s="155"/>
      <c r="F38" s="155"/>
      <c r="G38" s="60">
        <v>32</v>
      </c>
      <c r="H38" s="70">
        <v>0</v>
      </c>
      <c r="I38" s="70">
        <v>0</v>
      </c>
    </row>
    <row r="39" spans="1:9" ht="28.2" customHeight="1" x14ac:dyDescent="0.25">
      <c r="A39" s="155" t="s">
        <v>135</v>
      </c>
      <c r="B39" s="155"/>
      <c r="C39" s="155"/>
      <c r="D39" s="155"/>
      <c r="E39" s="155"/>
      <c r="F39" s="155"/>
      <c r="G39" s="60">
        <v>33</v>
      </c>
      <c r="H39" s="70">
        <v>0</v>
      </c>
      <c r="I39" s="70">
        <v>0</v>
      </c>
    </row>
    <row r="40" spans="1:9" ht="28.2" customHeight="1" x14ac:dyDescent="0.25">
      <c r="A40" s="155" t="s">
        <v>136</v>
      </c>
      <c r="B40" s="155"/>
      <c r="C40" s="155"/>
      <c r="D40" s="155"/>
      <c r="E40" s="155"/>
      <c r="F40" s="155"/>
      <c r="G40" s="60">
        <v>34</v>
      </c>
      <c r="H40" s="70">
        <v>526891.24</v>
      </c>
      <c r="I40" s="70">
        <v>723951.31</v>
      </c>
    </row>
    <row r="41" spans="1:9" ht="22.95" customHeight="1" x14ac:dyDescent="0.25">
      <c r="A41" s="155" t="s">
        <v>137</v>
      </c>
      <c r="B41" s="155"/>
      <c r="C41" s="155"/>
      <c r="D41" s="155"/>
      <c r="E41" s="155"/>
      <c r="F41" s="155"/>
      <c r="G41" s="60">
        <v>35</v>
      </c>
      <c r="H41" s="70">
        <v>0</v>
      </c>
      <c r="I41" s="70">
        <v>0</v>
      </c>
    </row>
    <row r="42" spans="1:9" x14ac:dyDescent="0.25">
      <c r="A42" s="155" t="s">
        <v>138</v>
      </c>
      <c r="B42" s="155"/>
      <c r="C42" s="155"/>
      <c r="D42" s="155"/>
      <c r="E42" s="155"/>
      <c r="F42" s="155"/>
      <c r="G42" s="60">
        <v>36</v>
      </c>
      <c r="H42" s="70">
        <v>0</v>
      </c>
      <c r="I42" s="70">
        <v>0</v>
      </c>
    </row>
    <row r="43" spans="1:9" x14ac:dyDescent="0.25">
      <c r="A43" s="155" t="s">
        <v>139</v>
      </c>
      <c r="B43" s="155"/>
      <c r="C43" s="155"/>
      <c r="D43" s="155"/>
      <c r="E43" s="155"/>
      <c r="F43" s="155"/>
      <c r="G43" s="60">
        <v>37</v>
      </c>
      <c r="H43" s="70">
        <v>698</v>
      </c>
      <c r="I43" s="70">
        <v>58842.64</v>
      </c>
    </row>
    <row r="44" spans="1:9" x14ac:dyDescent="0.25">
      <c r="A44" s="155" t="s">
        <v>140</v>
      </c>
      <c r="B44" s="155"/>
      <c r="C44" s="155"/>
      <c r="D44" s="155"/>
      <c r="E44" s="155"/>
      <c r="F44" s="155"/>
      <c r="G44" s="60">
        <v>38</v>
      </c>
      <c r="H44" s="70">
        <v>29.56</v>
      </c>
      <c r="I44" s="70">
        <v>2.73</v>
      </c>
    </row>
    <row r="45" spans="1:9" x14ac:dyDescent="0.25">
      <c r="A45" s="155" t="s">
        <v>141</v>
      </c>
      <c r="B45" s="155"/>
      <c r="C45" s="155"/>
      <c r="D45" s="155"/>
      <c r="E45" s="155"/>
      <c r="F45" s="155"/>
      <c r="G45" s="60">
        <v>39</v>
      </c>
      <c r="H45" s="70">
        <v>11834.21</v>
      </c>
      <c r="I45" s="70">
        <v>0</v>
      </c>
    </row>
    <row r="46" spans="1:9" x14ac:dyDescent="0.25">
      <c r="A46" s="155" t="s">
        <v>142</v>
      </c>
      <c r="B46" s="155"/>
      <c r="C46" s="155"/>
      <c r="D46" s="155"/>
      <c r="E46" s="155"/>
      <c r="F46" s="155"/>
      <c r="G46" s="60">
        <v>40</v>
      </c>
      <c r="H46" s="70">
        <v>81.13</v>
      </c>
      <c r="I46" s="70">
        <v>0</v>
      </c>
    </row>
    <row r="47" spans="1:9" x14ac:dyDescent="0.25">
      <c r="A47" s="157" t="s">
        <v>351</v>
      </c>
      <c r="B47" s="157"/>
      <c r="C47" s="157"/>
      <c r="D47" s="157"/>
      <c r="E47" s="157"/>
      <c r="F47" s="157"/>
      <c r="G47" s="61">
        <v>41</v>
      </c>
      <c r="H47" s="71">
        <f>SUM(H48:H54)</f>
        <v>134342.82</v>
      </c>
      <c r="I47" s="71">
        <f>SUM(I48:I54)</f>
        <v>166968.73000000001</v>
      </c>
    </row>
    <row r="48" spans="1:9" ht="23.4" customHeight="1" x14ac:dyDescent="0.25">
      <c r="A48" s="155" t="s">
        <v>143</v>
      </c>
      <c r="B48" s="155"/>
      <c r="C48" s="155"/>
      <c r="D48" s="155"/>
      <c r="E48" s="155"/>
      <c r="F48" s="155"/>
      <c r="G48" s="60">
        <v>42</v>
      </c>
      <c r="H48" s="70">
        <v>0</v>
      </c>
      <c r="I48" s="70">
        <v>0</v>
      </c>
    </row>
    <row r="49" spans="1:9" x14ac:dyDescent="0.25">
      <c r="A49" s="177" t="s">
        <v>144</v>
      </c>
      <c r="B49" s="177"/>
      <c r="C49" s="177"/>
      <c r="D49" s="177"/>
      <c r="E49" s="177"/>
      <c r="F49" s="177"/>
      <c r="G49" s="60">
        <v>43</v>
      </c>
      <c r="H49" s="70">
        <v>0</v>
      </c>
      <c r="I49" s="70">
        <v>0</v>
      </c>
    </row>
    <row r="50" spans="1:9" x14ac:dyDescent="0.25">
      <c r="A50" s="177" t="s">
        <v>145</v>
      </c>
      <c r="B50" s="177"/>
      <c r="C50" s="177"/>
      <c r="D50" s="177"/>
      <c r="E50" s="177"/>
      <c r="F50" s="177"/>
      <c r="G50" s="60">
        <v>44</v>
      </c>
      <c r="H50" s="70">
        <v>134239.26</v>
      </c>
      <c r="I50" s="70">
        <v>166105.01</v>
      </c>
    </row>
    <row r="51" spans="1:9" x14ac:dyDescent="0.25">
      <c r="A51" s="177" t="s">
        <v>146</v>
      </c>
      <c r="B51" s="177"/>
      <c r="C51" s="177"/>
      <c r="D51" s="177"/>
      <c r="E51" s="177"/>
      <c r="F51" s="177"/>
      <c r="G51" s="60">
        <v>45</v>
      </c>
      <c r="H51" s="70">
        <v>61.85</v>
      </c>
      <c r="I51" s="70">
        <v>78.97</v>
      </c>
    </row>
    <row r="52" spans="1:9" x14ac:dyDescent="0.25">
      <c r="A52" s="177" t="s">
        <v>147</v>
      </c>
      <c r="B52" s="177"/>
      <c r="C52" s="177"/>
      <c r="D52" s="177"/>
      <c r="E52" s="177"/>
      <c r="F52" s="177"/>
      <c r="G52" s="60">
        <v>46</v>
      </c>
      <c r="H52" s="70">
        <v>0</v>
      </c>
      <c r="I52" s="70">
        <v>0</v>
      </c>
    </row>
    <row r="53" spans="1:9" x14ac:dyDescent="0.25">
      <c r="A53" s="177" t="s">
        <v>148</v>
      </c>
      <c r="B53" s="177"/>
      <c r="C53" s="177"/>
      <c r="D53" s="177"/>
      <c r="E53" s="177"/>
      <c r="F53" s="177"/>
      <c r="G53" s="60">
        <v>47</v>
      </c>
      <c r="H53" s="70">
        <v>0</v>
      </c>
      <c r="I53" s="70">
        <v>354.74</v>
      </c>
    </row>
    <row r="54" spans="1:9" x14ac:dyDescent="0.25">
      <c r="A54" s="177" t="s">
        <v>149</v>
      </c>
      <c r="B54" s="177"/>
      <c r="C54" s="177"/>
      <c r="D54" s="177"/>
      <c r="E54" s="177"/>
      <c r="F54" s="177"/>
      <c r="G54" s="60">
        <v>48</v>
      </c>
      <c r="H54" s="70">
        <v>41.71</v>
      </c>
      <c r="I54" s="70">
        <v>430.01</v>
      </c>
    </row>
    <row r="55" spans="1:9" ht="30.6" customHeight="1" x14ac:dyDescent="0.25">
      <c r="A55" s="173" t="s">
        <v>150</v>
      </c>
      <c r="B55" s="173"/>
      <c r="C55" s="173"/>
      <c r="D55" s="173"/>
      <c r="E55" s="173"/>
      <c r="F55" s="173"/>
      <c r="G55" s="60">
        <v>49</v>
      </c>
      <c r="H55" s="70">
        <v>0</v>
      </c>
      <c r="I55" s="70">
        <v>0</v>
      </c>
    </row>
    <row r="56" spans="1:9" x14ac:dyDescent="0.25">
      <c r="A56" s="173" t="s">
        <v>151</v>
      </c>
      <c r="B56" s="173"/>
      <c r="C56" s="173"/>
      <c r="D56" s="173"/>
      <c r="E56" s="173"/>
      <c r="F56" s="173"/>
      <c r="G56" s="60">
        <v>50</v>
      </c>
      <c r="H56" s="70">
        <v>1825239.8</v>
      </c>
      <c r="I56" s="70">
        <v>2673695.44</v>
      </c>
    </row>
    <row r="57" spans="1:9" ht="28.95" customHeight="1" x14ac:dyDescent="0.25">
      <c r="A57" s="173" t="s">
        <v>152</v>
      </c>
      <c r="B57" s="173"/>
      <c r="C57" s="173"/>
      <c r="D57" s="173"/>
      <c r="E57" s="173"/>
      <c r="F57" s="173"/>
      <c r="G57" s="60">
        <v>51</v>
      </c>
      <c r="H57" s="70">
        <v>0</v>
      </c>
      <c r="I57" s="70">
        <v>0</v>
      </c>
    </row>
    <row r="58" spans="1:9" x14ac:dyDescent="0.25">
      <c r="A58" s="173" t="s">
        <v>153</v>
      </c>
      <c r="B58" s="173"/>
      <c r="C58" s="173"/>
      <c r="D58" s="173"/>
      <c r="E58" s="173"/>
      <c r="F58" s="173"/>
      <c r="G58" s="60">
        <v>52</v>
      </c>
      <c r="H58" s="70">
        <v>0</v>
      </c>
      <c r="I58" s="70">
        <v>0</v>
      </c>
    </row>
    <row r="59" spans="1:9" x14ac:dyDescent="0.25">
      <c r="A59" s="157" t="s">
        <v>352</v>
      </c>
      <c r="B59" s="157"/>
      <c r="C59" s="157"/>
      <c r="D59" s="157"/>
      <c r="E59" s="157"/>
      <c r="F59" s="157"/>
      <c r="G59" s="61">
        <v>53</v>
      </c>
      <c r="H59" s="71">
        <f>H7+H36+H55+H56</f>
        <v>9778750.1399999987</v>
      </c>
      <c r="I59" s="71">
        <f>I7+I36+I55+I56</f>
        <v>5486893.2300000004</v>
      </c>
    </row>
    <row r="60" spans="1:9" x14ac:dyDescent="0.25">
      <c r="A60" s="157" t="s">
        <v>353</v>
      </c>
      <c r="B60" s="157"/>
      <c r="C60" s="157"/>
      <c r="D60" s="157"/>
      <c r="E60" s="157"/>
      <c r="F60" s="157"/>
      <c r="G60" s="61">
        <v>54</v>
      </c>
      <c r="H60" s="71">
        <f>H13+H47+H57+H58</f>
        <v>1810458.7800000005</v>
      </c>
      <c r="I60" s="71">
        <f>I13+I47+I57+I58</f>
        <v>1695307.03</v>
      </c>
    </row>
    <row r="61" spans="1:9" x14ac:dyDescent="0.25">
      <c r="A61" s="157" t="s">
        <v>355</v>
      </c>
      <c r="B61" s="157"/>
      <c r="C61" s="157"/>
      <c r="D61" s="157"/>
      <c r="E61" s="157"/>
      <c r="F61" s="157"/>
      <c r="G61" s="61">
        <v>55</v>
      </c>
      <c r="H61" s="71">
        <f>H59-H60</f>
        <v>7968291.3599999985</v>
      </c>
      <c r="I61" s="71">
        <f>I59-I60</f>
        <v>3791586.2</v>
      </c>
    </row>
    <row r="62" spans="1:9" x14ac:dyDescent="0.25">
      <c r="A62" s="184" t="s">
        <v>356</v>
      </c>
      <c r="B62" s="184"/>
      <c r="C62" s="184"/>
      <c r="D62" s="184"/>
      <c r="E62" s="184"/>
      <c r="F62" s="184"/>
      <c r="G62" s="61">
        <v>56</v>
      </c>
      <c r="H62" s="71">
        <f>+IF((H59-H60)&gt;0,(H59-H60),0)</f>
        <v>7968291.3599999985</v>
      </c>
      <c r="I62" s="71">
        <f>+IF((I59-I60)&gt;0,(I59-I60),0)</f>
        <v>3791586.2</v>
      </c>
    </row>
    <row r="63" spans="1:9" x14ac:dyDescent="0.25">
      <c r="A63" s="184" t="s">
        <v>357</v>
      </c>
      <c r="B63" s="184"/>
      <c r="C63" s="184"/>
      <c r="D63" s="184"/>
      <c r="E63" s="184"/>
      <c r="F63" s="184"/>
      <c r="G63" s="61">
        <v>57</v>
      </c>
      <c r="H63" s="71">
        <f>+IF((H59-H60)&lt;0,(H59-H60),0)</f>
        <v>0</v>
      </c>
      <c r="I63" s="71">
        <f>+IF((I59-I60)&lt;0,(I59-I60),0)</f>
        <v>0</v>
      </c>
    </row>
    <row r="64" spans="1:9" x14ac:dyDescent="0.25">
      <c r="A64" s="173" t="s">
        <v>114</v>
      </c>
      <c r="B64" s="173"/>
      <c r="C64" s="173"/>
      <c r="D64" s="173"/>
      <c r="E64" s="173"/>
      <c r="F64" s="173"/>
      <c r="G64" s="60">
        <v>58</v>
      </c>
      <c r="H64" s="70">
        <v>2130.16</v>
      </c>
      <c r="I64" s="70">
        <v>-63.85</v>
      </c>
    </row>
    <row r="65" spans="1:9" x14ac:dyDescent="0.25">
      <c r="A65" s="157" t="s">
        <v>358</v>
      </c>
      <c r="B65" s="157"/>
      <c r="C65" s="157"/>
      <c r="D65" s="157"/>
      <c r="E65" s="157"/>
      <c r="F65" s="157"/>
      <c r="G65" s="61">
        <v>59</v>
      </c>
      <c r="H65" s="71">
        <f>H61-H64</f>
        <v>7966161.1999999983</v>
      </c>
      <c r="I65" s="71">
        <f>I61-I64</f>
        <v>3791650.0500000003</v>
      </c>
    </row>
    <row r="66" spans="1:9" x14ac:dyDescent="0.25">
      <c r="A66" s="184" t="s">
        <v>359</v>
      </c>
      <c r="B66" s="184"/>
      <c r="C66" s="184"/>
      <c r="D66" s="184"/>
      <c r="E66" s="184"/>
      <c r="F66" s="184"/>
      <c r="G66" s="61">
        <v>60</v>
      </c>
      <c r="H66" s="71">
        <f>+IF((H61-H64)&gt;0,(H61-H64),0)</f>
        <v>7966161.1999999983</v>
      </c>
      <c r="I66" s="71">
        <f>+IF((I61-I64)&gt;0,(I61-I64),0)</f>
        <v>3791650.0500000003</v>
      </c>
    </row>
    <row r="67" spans="1:9" x14ac:dyDescent="0.25">
      <c r="A67" s="184" t="s">
        <v>360</v>
      </c>
      <c r="B67" s="184"/>
      <c r="C67" s="184"/>
      <c r="D67" s="184"/>
      <c r="E67" s="184"/>
      <c r="F67" s="184"/>
      <c r="G67" s="61">
        <v>61</v>
      </c>
      <c r="H67" s="71">
        <f>+IF((H61-H64)&lt;0,(H61-H64),0)</f>
        <v>0</v>
      </c>
      <c r="I67" s="71">
        <f>+IF((I61-I64)&lt;0,(I61-I64),0)</f>
        <v>0</v>
      </c>
    </row>
    <row r="68" spans="1:9" x14ac:dyDescent="0.25">
      <c r="A68" s="175" t="s">
        <v>154</v>
      </c>
      <c r="B68" s="175"/>
      <c r="C68" s="175"/>
      <c r="D68" s="175"/>
      <c r="E68" s="175"/>
      <c r="F68" s="175"/>
      <c r="G68" s="185"/>
      <c r="H68" s="185"/>
      <c r="I68" s="185"/>
    </row>
    <row r="69" spans="1:9" ht="25.95" customHeight="1" x14ac:dyDescent="0.25">
      <c r="A69" s="157" t="s">
        <v>361</v>
      </c>
      <c r="B69" s="157"/>
      <c r="C69" s="157"/>
      <c r="D69" s="157"/>
      <c r="E69" s="157"/>
      <c r="F69" s="157"/>
      <c r="G69" s="61">
        <v>62</v>
      </c>
      <c r="H69" s="71">
        <f>H70-H71</f>
        <v>0</v>
      </c>
      <c r="I69" s="71">
        <f>I70-I71</f>
        <v>0</v>
      </c>
    </row>
    <row r="70" spans="1:9" x14ac:dyDescent="0.25">
      <c r="A70" s="177" t="s">
        <v>155</v>
      </c>
      <c r="B70" s="177"/>
      <c r="C70" s="177"/>
      <c r="D70" s="177"/>
      <c r="E70" s="177"/>
      <c r="F70" s="177"/>
      <c r="G70" s="60">
        <v>63</v>
      </c>
      <c r="H70" s="70">
        <v>0</v>
      </c>
      <c r="I70" s="70">
        <v>0</v>
      </c>
    </row>
    <row r="71" spans="1:9" x14ac:dyDescent="0.25">
      <c r="A71" s="177" t="s">
        <v>156</v>
      </c>
      <c r="B71" s="177"/>
      <c r="C71" s="177"/>
      <c r="D71" s="177"/>
      <c r="E71" s="177"/>
      <c r="F71" s="177"/>
      <c r="G71" s="60">
        <v>64</v>
      </c>
      <c r="H71" s="70">
        <v>0</v>
      </c>
      <c r="I71" s="70">
        <v>0</v>
      </c>
    </row>
    <row r="72" spans="1:9" x14ac:dyDescent="0.25">
      <c r="A72" s="173" t="s">
        <v>157</v>
      </c>
      <c r="B72" s="173"/>
      <c r="C72" s="173"/>
      <c r="D72" s="173"/>
      <c r="E72" s="173"/>
      <c r="F72" s="173"/>
      <c r="G72" s="60">
        <v>65</v>
      </c>
      <c r="H72" s="70">
        <v>0</v>
      </c>
      <c r="I72" s="70">
        <v>0</v>
      </c>
    </row>
    <row r="73" spans="1:9" x14ac:dyDescent="0.25">
      <c r="A73" s="184" t="s">
        <v>362</v>
      </c>
      <c r="B73" s="184"/>
      <c r="C73" s="184"/>
      <c r="D73" s="184"/>
      <c r="E73" s="184"/>
      <c r="F73" s="184"/>
      <c r="G73" s="61">
        <v>66</v>
      </c>
      <c r="H73" s="74">
        <v>0</v>
      </c>
      <c r="I73" s="74">
        <v>0</v>
      </c>
    </row>
    <row r="74" spans="1:9" x14ac:dyDescent="0.25">
      <c r="A74" s="184" t="s">
        <v>363</v>
      </c>
      <c r="B74" s="184"/>
      <c r="C74" s="184"/>
      <c r="D74" s="184"/>
      <c r="E74" s="184"/>
      <c r="F74" s="184"/>
      <c r="G74" s="61">
        <v>67</v>
      </c>
      <c r="H74" s="74">
        <v>0</v>
      </c>
      <c r="I74" s="74">
        <v>0</v>
      </c>
    </row>
    <row r="75" spans="1:9" x14ac:dyDescent="0.25">
      <c r="A75" s="175" t="s">
        <v>158</v>
      </c>
      <c r="B75" s="175"/>
      <c r="C75" s="175"/>
      <c r="D75" s="175"/>
      <c r="E75" s="175"/>
      <c r="F75" s="175"/>
      <c r="G75" s="185"/>
      <c r="H75" s="185"/>
      <c r="I75" s="185"/>
    </row>
    <row r="76" spans="1:9" x14ac:dyDescent="0.25">
      <c r="A76" s="157" t="s">
        <v>364</v>
      </c>
      <c r="B76" s="157"/>
      <c r="C76" s="157"/>
      <c r="D76" s="157"/>
      <c r="E76" s="157"/>
      <c r="F76" s="157"/>
      <c r="G76" s="61">
        <v>68</v>
      </c>
      <c r="H76" s="74">
        <v>0</v>
      </c>
      <c r="I76" s="74">
        <v>0</v>
      </c>
    </row>
    <row r="77" spans="1:9" x14ac:dyDescent="0.25">
      <c r="A77" s="196" t="s">
        <v>365</v>
      </c>
      <c r="B77" s="196"/>
      <c r="C77" s="196"/>
      <c r="D77" s="196"/>
      <c r="E77" s="196"/>
      <c r="F77" s="196"/>
      <c r="G77" s="65">
        <v>69</v>
      </c>
      <c r="H77" s="76">
        <v>0</v>
      </c>
      <c r="I77" s="76">
        <v>0</v>
      </c>
    </row>
    <row r="78" spans="1:9" x14ac:dyDescent="0.25">
      <c r="A78" s="196" t="s">
        <v>366</v>
      </c>
      <c r="B78" s="196"/>
      <c r="C78" s="196"/>
      <c r="D78" s="196"/>
      <c r="E78" s="196"/>
      <c r="F78" s="196"/>
      <c r="G78" s="65">
        <v>70</v>
      </c>
      <c r="H78" s="76">
        <v>0</v>
      </c>
      <c r="I78" s="76">
        <v>0</v>
      </c>
    </row>
    <row r="79" spans="1:9" x14ac:dyDescent="0.25">
      <c r="A79" s="157" t="s">
        <v>367</v>
      </c>
      <c r="B79" s="157"/>
      <c r="C79" s="157"/>
      <c r="D79" s="157"/>
      <c r="E79" s="157"/>
      <c r="F79" s="157"/>
      <c r="G79" s="61">
        <v>71</v>
      </c>
      <c r="H79" s="74">
        <v>0</v>
      </c>
      <c r="I79" s="74">
        <v>0</v>
      </c>
    </row>
    <row r="80" spans="1:9" x14ac:dyDescent="0.25">
      <c r="A80" s="157" t="s">
        <v>368</v>
      </c>
      <c r="B80" s="157"/>
      <c r="C80" s="157"/>
      <c r="D80" s="157"/>
      <c r="E80" s="157"/>
      <c r="F80" s="157"/>
      <c r="G80" s="61">
        <v>72</v>
      </c>
      <c r="H80" s="74">
        <v>0</v>
      </c>
      <c r="I80" s="74">
        <v>0</v>
      </c>
    </row>
    <row r="81" spans="1:9" x14ac:dyDescent="0.25">
      <c r="A81" s="184" t="s">
        <v>369</v>
      </c>
      <c r="B81" s="184"/>
      <c r="C81" s="184"/>
      <c r="D81" s="184"/>
      <c r="E81" s="184"/>
      <c r="F81" s="184"/>
      <c r="G81" s="61">
        <v>73</v>
      </c>
      <c r="H81" s="74">
        <v>0</v>
      </c>
      <c r="I81" s="74">
        <v>0</v>
      </c>
    </row>
    <row r="82" spans="1:9" x14ac:dyDescent="0.25">
      <c r="A82" s="184" t="s">
        <v>370</v>
      </c>
      <c r="B82" s="184"/>
      <c r="C82" s="184"/>
      <c r="D82" s="184"/>
      <c r="E82" s="184"/>
      <c r="F82" s="184"/>
      <c r="G82" s="61">
        <v>74</v>
      </c>
      <c r="H82" s="74">
        <v>0</v>
      </c>
      <c r="I82" s="74">
        <v>0</v>
      </c>
    </row>
    <row r="83" spans="1:9" x14ac:dyDescent="0.25">
      <c r="A83" s="175" t="s">
        <v>115</v>
      </c>
      <c r="B83" s="175"/>
      <c r="C83" s="175"/>
      <c r="D83" s="175"/>
      <c r="E83" s="175"/>
      <c r="F83" s="175"/>
      <c r="G83" s="185"/>
      <c r="H83" s="185"/>
      <c r="I83" s="185"/>
    </row>
    <row r="84" spans="1:9" x14ac:dyDescent="0.25">
      <c r="A84" s="186" t="s">
        <v>371</v>
      </c>
      <c r="B84" s="186"/>
      <c r="C84" s="186"/>
      <c r="D84" s="186"/>
      <c r="E84" s="186"/>
      <c r="F84" s="186"/>
      <c r="G84" s="61">
        <v>75</v>
      </c>
      <c r="H84" s="75">
        <f>H85+H86</f>
        <v>0</v>
      </c>
      <c r="I84" s="75">
        <f>I85+I86</f>
        <v>0</v>
      </c>
    </row>
    <row r="85" spans="1:9" x14ac:dyDescent="0.25">
      <c r="A85" s="187" t="s">
        <v>159</v>
      </c>
      <c r="B85" s="187"/>
      <c r="C85" s="187"/>
      <c r="D85" s="187"/>
      <c r="E85" s="187"/>
      <c r="F85" s="187"/>
      <c r="G85" s="60">
        <v>76</v>
      </c>
      <c r="H85" s="76">
        <v>0</v>
      </c>
      <c r="I85" s="76">
        <v>0</v>
      </c>
    </row>
    <row r="86" spans="1:9" x14ac:dyDescent="0.25">
      <c r="A86" s="187" t="s">
        <v>160</v>
      </c>
      <c r="B86" s="187"/>
      <c r="C86" s="187"/>
      <c r="D86" s="187"/>
      <c r="E86" s="187"/>
      <c r="F86" s="187"/>
      <c r="G86" s="60">
        <v>77</v>
      </c>
      <c r="H86" s="76">
        <v>0</v>
      </c>
      <c r="I86" s="76">
        <v>0</v>
      </c>
    </row>
    <row r="87" spans="1:9" x14ac:dyDescent="0.25">
      <c r="A87" s="193" t="s">
        <v>117</v>
      </c>
      <c r="B87" s="193"/>
      <c r="C87" s="193"/>
      <c r="D87" s="193"/>
      <c r="E87" s="193"/>
      <c r="F87" s="193"/>
      <c r="G87" s="194"/>
      <c r="H87" s="194"/>
      <c r="I87" s="194"/>
    </row>
    <row r="88" spans="1:9" x14ac:dyDescent="0.25">
      <c r="A88" s="195" t="s">
        <v>161</v>
      </c>
      <c r="B88" s="195"/>
      <c r="C88" s="195"/>
      <c r="D88" s="195"/>
      <c r="E88" s="195"/>
      <c r="F88" s="195"/>
      <c r="G88" s="60">
        <v>78</v>
      </c>
      <c r="H88" s="76">
        <v>0</v>
      </c>
      <c r="I88" s="76">
        <v>0</v>
      </c>
    </row>
    <row r="89" spans="1:9" ht="29.25" customHeight="1" x14ac:dyDescent="0.25">
      <c r="A89" s="192" t="s">
        <v>413</v>
      </c>
      <c r="B89" s="192"/>
      <c r="C89" s="192"/>
      <c r="D89" s="192"/>
      <c r="E89" s="192"/>
      <c r="F89" s="192"/>
      <c r="G89" s="61">
        <v>79</v>
      </c>
      <c r="H89" s="75">
        <f>H90+H97</f>
        <v>0</v>
      </c>
      <c r="I89" s="75">
        <f>I90+I97</f>
        <v>0</v>
      </c>
    </row>
    <row r="90" spans="1:9" ht="24.6" customHeight="1" x14ac:dyDescent="0.25">
      <c r="A90" s="188" t="s">
        <v>420</v>
      </c>
      <c r="B90" s="188"/>
      <c r="C90" s="188"/>
      <c r="D90" s="188"/>
      <c r="E90" s="188"/>
      <c r="F90" s="188"/>
      <c r="G90" s="61">
        <v>80</v>
      </c>
      <c r="H90" s="75">
        <f>SUM(H91:H95)</f>
        <v>0</v>
      </c>
      <c r="I90" s="75">
        <f>SUM(I91:I95)</f>
        <v>0</v>
      </c>
    </row>
    <row r="91" spans="1:9" ht="24.6" customHeight="1" x14ac:dyDescent="0.25">
      <c r="A91" s="177" t="s">
        <v>342</v>
      </c>
      <c r="B91" s="177"/>
      <c r="C91" s="177"/>
      <c r="D91" s="177"/>
      <c r="E91" s="177"/>
      <c r="F91" s="177"/>
      <c r="G91" s="60">
        <v>81</v>
      </c>
      <c r="H91" s="76">
        <v>0</v>
      </c>
      <c r="I91" s="76">
        <v>0</v>
      </c>
    </row>
    <row r="92" spans="1:9" ht="39" customHeight="1" x14ac:dyDescent="0.25">
      <c r="A92" s="177" t="s">
        <v>343</v>
      </c>
      <c r="B92" s="177"/>
      <c r="C92" s="177"/>
      <c r="D92" s="177"/>
      <c r="E92" s="177"/>
      <c r="F92" s="177"/>
      <c r="G92" s="60">
        <v>82</v>
      </c>
      <c r="H92" s="76">
        <v>0</v>
      </c>
      <c r="I92" s="76">
        <v>0</v>
      </c>
    </row>
    <row r="93" spans="1:9" ht="44.25" customHeight="1" x14ac:dyDescent="0.25">
      <c r="A93" s="177" t="s">
        <v>344</v>
      </c>
      <c r="B93" s="177"/>
      <c r="C93" s="177"/>
      <c r="D93" s="177"/>
      <c r="E93" s="177"/>
      <c r="F93" s="177"/>
      <c r="G93" s="60">
        <v>83</v>
      </c>
      <c r="H93" s="76">
        <v>0</v>
      </c>
      <c r="I93" s="76">
        <v>0</v>
      </c>
    </row>
    <row r="94" spans="1:9" ht="16.5" customHeight="1" x14ac:dyDescent="0.25">
      <c r="A94" s="177" t="s">
        <v>345</v>
      </c>
      <c r="B94" s="177"/>
      <c r="C94" s="177"/>
      <c r="D94" s="177"/>
      <c r="E94" s="177"/>
      <c r="F94" s="177"/>
      <c r="G94" s="60">
        <v>84</v>
      </c>
      <c r="H94" s="76">
        <v>0</v>
      </c>
      <c r="I94" s="76">
        <v>0</v>
      </c>
    </row>
    <row r="95" spans="1:9" ht="13.5" customHeight="1" x14ac:dyDescent="0.25">
      <c r="A95" s="177" t="s">
        <v>346</v>
      </c>
      <c r="B95" s="177"/>
      <c r="C95" s="177"/>
      <c r="D95" s="177"/>
      <c r="E95" s="177"/>
      <c r="F95" s="177"/>
      <c r="G95" s="60">
        <v>85</v>
      </c>
      <c r="H95" s="76">
        <v>0</v>
      </c>
      <c r="I95" s="76">
        <v>0</v>
      </c>
    </row>
    <row r="96" spans="1:9" ht="24.6" customHeight="1" x14ac:dyDescent="0.25">
      <c r="A96" s="177" t="s">
        <v>347</v>
      </c>
      <c r="B96" s="177"/>
      <c r="C96" s="177"/>
      <c r="D96" s="177"/>
      <c r="E96" s="177"/>
      <c r="F96" s="177"/>
      <c r="G96" s="60">
        <v>86</v>
      </c>
      <c r="H96" s="76">
        <v>0</v>
      </c>
      <c r="I96" s="76">
        <v>0</v>
      </c>
    </row>
    <row r="97" spans="1:9" ht="24.6" customHeight="1" x14ac:dyDescent="0.25">
      <c r="A97" s="188" t="s">
        <v>414</v>
      </c>
      <c r="B97" s="188"/>
      <c r="C97" s="188"/>
      <c r="D97" s="188"/>
      <c r="E97" s="188"/>
      <c r="F97" s="188"/>
      <c r="G97" s="61">
        <v>87</v>
      </c>
      <c r="H97" s="75">
        <f>SUM(H98:H106)</f>
        <v>0</v>
      </c>
      <c r="I97" s="75">
        <f>SUM(I98:I106)</f>
        <v>0</v>
      </c>
    </row>
    <row r="98" spans="1:9" x14ac:dyDescent="0.25">
      <c r="A98" s="177" t="s">
        <v>162</v>
      </c>
      <c r="B98" s="177"/>
      <c r="C98" s="177"/>
      <c r="D98" s="177"/>
      <c r="E98" s="177"/>
      <c r="F98" s="177"/>
      <c r="G98" s="60">
        <v>88</v>
      </c>
      <c r="H98" s="76">
        <v>0</v>
      </c>
      <c r="I98" s="76">
        <v>0</v>
      </c>
    </row>
    <row r="99" spans="1:9" x14ac:dyDescent="0.25">
      <c r="A99" s="177" t="s">
        <v>438</v>
      </c>
      <c r="B99" s="177"/>
      <c r="C99" s="177"/>
      <c r="D99" s="177"/>
      <c r="E99" s="177"/>
      <c r="F99" s="177"/>
      <c r="G99" s="60">
        <v>89</v>
      </c>
      <c r="H99" s="76">
        <v>0</v>
      </c>
      <c r="I99" s="76">
        <v>0</v>
      </c>
    </row>
    <row r="100" spans="1:9" ht="35.25" customHeight="1" x14ac:dyDescent="0.25">
      <c r="A100" s="177" t="s">
        <v>439</v>
      </c>
      <c r="B100" s="177"/>
      <c r="C100" s="177"/>
      <c r="D100" s="177"/>
      <c r="E100" s="177"/>
      <c r="F100" s="177"/>
      <c r="G100" s="60">
        <v>90</v>
      </c>
      <c r="H100" s="76">
        <v>0</v>
      </c>
      <c r="I100" s="76">
        <v>0</v>
      </c>
    </row>
    <row r="101" spans="1:9" x14ac:dyDescent="0.25">
      <c r="A101" s="177" t="s">
        <v>440</v>
      </c>
      <c r="B101" s="177"/>
      <c r="C101" s="177"/>
      <c r="D101" s="177"/>
      <c r="E101" s="177"/>
      <c r="F101" s="177"/>
      <c r="G101" s="60">
        <v>91</v>
      </c>
      <c r="H101" s="76">
        <v>0</v>
      </c>
      <c r="I101" s="76">
        <v>0</v>
      </c>
    </row>
    <row r="102" spans="1:9" ht="33.75" customHeight="1" x14ac:dyDescent="0.25">
      <c r="A102" s="177" t="s">
        <v>441</v>
      </c>
      <c r="B102" s="177"/>
      <c r="C102" s="177"/>
      <c r="D102" s="177"/>
      <c r="E102" s="177"/>
      <c r="F102" s="177"/>
      <c r="G102" s="60">
        <v>92</v>
      </c>
      <c r="H102" s="76">
        <v>0</v>
      </c>
      <c r="I102" s="76">
        <v>0</v>
      </c>
    </row>
    <row r="103" spans="1:9" ht="29.25" customHeight="1" x14ac:dyDescent="0.25">
      <c r="A103" s="177" t="s">
        <v>442</v>
      </c>
      <c r="B103" s="177"/>
      <c r="C103" s="177"/>
      <c r="D103" s="177"/>
      <c r="E103" s="177"/>
      <c r="F103" s="177"/>
      <c r="G103" s="60">
        <v>93</v>
      </c>
      <c r="H103" s="76">
        <v>0</v>
      </c>
      <c r="I103" s="76">
        <v>0</v>
      </c>
    </row>
    <row r="104" spans="1:9" x14ac:dyDescent="0.25">
      <c r="A104" s="177" t="s">
        <v>443</v>
      </c>
      <c r="B104" s="177"/>
      <c r="C104" s="177"/>
      <c r="D104" s="177"/>
      <c r="E104" s="177"/>
      <c r="F104" s="177"/>
      <c r="G104" s="60">
        <v>94</v>
      </c>
      <c r="H104" s="76">
        <v>0</v>
      </c>
      <c r="I104" s="76">
        <v>0</v>
      </c>
    </row>
    <row r="105" spans="1:9" ht="24.75" customHeight="1" x14ac:dyDescent="0.25">
      <c r="A105" s="177" t="s">
        <v>444</v>
      </c>
      <c r="B105" s="177"/>
      <c r="C105" s="177"/>
      <c r="D105" s="177"/>
      <c r="E105" s="177"/>
      <c r="F105" s="177"/>
      <c r="G105" s="60">
        <v>95</v>
      </c>
      <c r="H105" s="76">
        <v>0</v>
      </c>
      <c r="I105" s="76">
        <v>0</v>
      </c>
    </row>
    <row r="106" spans="1:9" ht="15.75" customHeight="1" x14ac:dyDescent="0.25">
      <c r="A106" s="177" t="s">
        <v>445</v>
      </c>
      <c r="B106" s="177"/>
      <c r="C106" s="177"/>
      <c r="D106" s="177"/>
      <c r="E106" s="177"/>
      <c r="F106" s="177"/>
      <c r="G106" s="60">
        <v>96</v>
      </c>
      <c r="H106" s="76">
        <v>0</v>
      </c>
      <c r="I106" s="76">
        <v>0</v>
      </c>
    </row>
    <row r="107" spans="1:9" ht="24.75" customHeight="1" x14ac:dyDescent="0.25">
      <c r="A107" s="177" t="s">
        <v>446</v>
      </c>
      <c r="B107" s="177"/>
      <c r="C107" s="177"/>
      <c r="D107" s="177"/>
      <c r="E107" s="177"/>
      <c r="F107" s="177"/>
      <c r="G107" s="60">
        <v>97</v>
      </c>
      <c r="H107" s="76">
        <v>0</v>
      </c>
      <c r="I107" s="76">
        <v>0</v>
      </c>
    </row>
    <row r="108" spans="1:9" ht="27.6" customHeight="1" x14ac:dyDescent="0.25">
      <c r="A108" s="192" t="s">
        <v>447</v>
      </c>
      <c r="B108" s="192"/>
      <c r="C108" s="192"/>
      <c r="D108" s="192"/>
      <c r="E108" s="192"/>
      <c r="F108" s="192"/>
      <c r="G108" s="61">
        <v>98</v>
      </c>
      <c r="H108" s="75">
        <f>H90+H97-H107-H96</f>
        <v>0</v>
      </c>
      <c r="I108" s="75">
        <f>I90+I97-I107-I96</f>
        <v>0</v>
      </c>
    </row>
    <row r="109" spans="1:9" x14ac:dyDescent="0.25">
      <c r="A109" s="192" t="s">
        <v>354</v>
      </c>
      <c r="B109" s="192"/>
      <c r="C109" s="192"/>
      <c r="D109" s="192"/>
      <c r="E109" s="192"/>
      <c r="F109" s="192"/>
      <c r="G109" s="61">
        <v>99</v>
      </c>
      <c r="H109" s="75">
        <f>H88+H108</f>
        <v>0</v>
      </c>
      <c r="I109" s="75">
        <f>I88+I108</f>
        <v>0</v>
      </c>
    </row>
    <row r="110" spans="1:9" x14ac:dyDescent="0.25">
      <c r="A110" s="175" t="s">
        <v>163</v>
      </c>
      <c r="B110" s="175"/>
      <c r="C110" s="175"/>
      <c r="D110" s="175"/>
      <c r="E110" s="175"/>
      <c r="F110" s="175"/>
      <c r="G110" s="185"/>
      <c r="H110" s="185"/>
      <c r="I110" s="185"/>
    </row>
    <row r="111" spans="1:9" ht="24.75" customHeight="1" x14ac:dyDescent="0.25">
      <c r="A111" s="186" t="s">
        <v>415</v>
      </c>
      <c r="B111" s="186"/>
      <c r="C111" s="186"/>
      <c r="D111" s="186"/>
      <c r="E111" s="186"/>
      <c r="F111" s="186"/>
      <c r="G111" s="61">
        <v>100</v>
      </c>
      <c r="H111" s="75">
        <f>H112+H113</f>
        <v>0</v>
      </c>
      <c r="I111" s="75">
        <f>I112+I113</f>
        <v>0</v>
      </c>
    </row>
    <row r="112" spans="1:9" x14ac:dyDescent="0.25">
      <c r="A112" s="187" t="s">
        <v>116</v>
      </c>
      <c r="B112" s="187"/>
      <c r="C112" s="187"/>
      <c r="D112" s="187"/>
      <c r="E112" s="187"/>
      <c r="F112" s="187"/>
      <c r="G112" s="60">
        <v>101</v>
      </c>
      <c r="H112" s="76">
        <v>0</v>
      </c>
      <c r="I112" s="76">
        <v>0</v>
      </c>
    </row>
    <row r="113" spans="1:9" x14ac:dyDescent="0.25">
      <c r="A113" s="187" t="s">
        <v>164</v>
      </c>
      <c r="B113" s="187"/>
      <c r="C113" s="187"/>
      <c r="D113" s="187"/>
      <c r="E113" s="187"/>
      <c r="F113" s="187"/>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0" zoomScaleNormal="100" zoomScaleSheetLayoutView="100" workbookViewId="0">
      <selection activeCell="I48" sqref="I48"/>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82" t="s">
        <v>165</v>
      </c>
      <c r="B1" s="197"/>
      <c r="C1" s="197"/>
      <c r="D1" s="197"/>
      <c r="E1" s="197"/>
      <c r="F1" s="197"/>
      <c r="G1" s="197"/>
      <c r="H1" s="197"/>
      <c r="I1" s="197"/>
    </row>
    <row r="2" spans="1:9" x14ac:dyDescent="0.25">
      <c r="A2" s="181" t="s">
        <v>477</v>
      </c>
      <c r="B2" s="162"/>
      <c r="C2" s="162"/>
      <c r="D2" s="162"/>
      <c r="E2" s="162"/>
      <c r="F2" s="162"/>
      <c r="G2" s="162"/>
      <c r="H2" s="162"/>
      <c r="I2" s="162"/>
    </row>
    <row r="3" spans="1:9" x14ac:dyDescent="0.25">
      <c r="A3" s="190" t="s">
        <v>436</v>
      </c>
      <c r="B3" s="200"/>
      <c r="C3" s="200"/>
      <c r="D3" s="200"/>
      <c r="E3" s="200"/>
      <c r="F3" s="200"/>
      <c r="G3" s="200"/>
      <c r="H3" s="200"/>
      <c r="I3" s="200"/>
    </row>
    <row r="4" spans="1:9" x14ac:dyDescent="0.25">
      <c r="A4" s="198" t="s">
        <v>475</v>
      </c>
      <c r="B4" s="165"/>
      <c r="C4" s="165"/>
      <c r="D4" s="165"/>
      <c r="E4" s="165"/>
      <c r="F4" s="165"/>
      <c r="G4" s="165"/>
      <c r="H4" s="165"/>
      <c r="I4" s="166"/>
    </row>
    <row r="5" spans="1:9" ht="20.399999999999999" x14ac:dyDescent="0.25">
      <c r="A5" s="178" t="s">
        <v>2</v>
      </c>
      <c r="B5" s="170"/>
      <c r="C5" s="170"/>
      <c r="D5" s="170"/>
      <c r="E5" s="170"/>
      <c r="F5" s="170"/>
      <c r="G5" s="66" t="s">
        <v>106</v>
      </c>
      <c r="H5" s="63" t="s">
        <v>290</v>
      </c>
      <c r="I5" s="63" t="s">
        <v>275</v>
      </c>
    </row>
    <row r="6" spans="1:9" x14ac:dyDescent="0.25">
      <c r="A6" s="201">
        <v>1</v>
      </c>
      <c r="B6" s="170"/>
      <c r="C6" s="170"/>
      <c r="D6" s="170"/>
      <c r="E6" s="170"/>
      <c r="F6" s="170"/>
      <c r="G6" s="63">
        <v>2</v>
      </c>
      <c r="H6" s="63" t="s">
        <v>166</v>
      </c>
      <c r="I6" s="63" t="s">
        <v>167</v>
      </c>
    </row>
    <row r="7" spans="1:9" x14ac:dyDescent="0.25">
      <c r="A7" s="202" t="s">
        <v>168</v>
      </c>
      <c r="B7" s="202"/>
      <c r="C7" s="202"/>
      <c r="D7" s="202"/>
      <c r="E7" s="202"/>
      <c r="F7" s="202"/>
      <c r="G7" s="202"/>
      <c r="H7" s="202"/>
      <c r="I7" s="202"/>
    </row>
    <row r="8" spans="1:9" ht="12.75" customHeight="1" x14ac:dyDescent="0.25">
      <c r="A8" s="177" t="s">
        <v>169</v>
      </c>
      <c r="B8" s="177"/>
      <c r="C8" s="177"/>
      <c r="D8" s="177"/>
      <c r="E8" s="177"/>
      <c r="F8" s="177"/>
      <c r="G8" s="65">
        <v>1</v>
      </c>
      <c r="H8" s="77">
        <v>7968291</v>
      </c>
      <c r="I8" s="77">
        <f>+RDG!I62</f>
        <v>3791586.2</v>
      </c>
    </row>
    <row r="9" spans="1:9" ht="12.75" customHeight="1" x14ac:dyDescent="0.25">
      <c r="A9" s="184" t="s">
        <v>170</v>
      </c>
      <c r="B9" s="184"/>
      <c r="C9" s="184"/>
      <c r="D9" s="184"/>
      <c r="E9" s="184"/>
      <c r="F9" s="184"/>
      <c r="G9" s="61">
        <v>2</v>
      </c>
      <c r="H9" s="78">
        <f>H10+H11+H12+H13+H14+H15+H16+H17</f>
        <v>-9120890</v>
      </c>
      <c r="I9" s="78">
        <f>I10+I11+I12+I13+I14+I15+I16+I17</f>
        <v>-4912166.55</v>
      </c>
    </row>
    <row r="10" spans="1:9" ht="12.75" customHeight="1" x14ac:dyDescent="0.25">
      <c r="A10" s="199" t="s">
        <v>171</v>
      </c>
      <c r="B10" s="199"/>
      <c r="C10" s="199"/>
      <c r="D10" s="199"/>
      <c r="E10" s="199"/>
      <c r="F10" s="199"/>
      <c r="G10" s="65">
        <v>3</v>
      </c>
      <c r="H10" s="77">
        <v>83806</v>
      </c>
      <c r="I10" s="77">
        <v>77910.73</v>
      </c>
    </row>
    <row r="11" spans="1:9" ht="31.2" customHeight="1" x14ac:dyDescent="0.25">
      <c r="A11" s="199" t="s">
        <v>295</v>
      </c>
      <c r="B11" s="199"/>
      <c r="C11" s="199"/>
      <c r="D11" s="199"/>
      <c r="E11" s="199"/>
      <c r="F11" s="199"/>
      <c r="G11" s="65">
        <v>4</v>
      </c>
      <c r="H11" s="77">
        <v>0</v>
      </c>
      <c r="I11" s="77">
        <v>0</v>
      </c>
    </row>
    <row r="12" spans="1:9" ht="28.2" customHeight="1" x14ac:dyDescent="0.25">
      <c r="A12" s="199" t="s">
        <v>296</v>
      </c>
      <c r="B12" s="199"/>
      <c r="C12" s="199"/>
      <c r="D12" s="199"/>
      <c r="E12" s="199"/>
      <c r="F12" s="199"/>
      <c r="G12" s="65">
        <v>5</v>
      </c>
      <c r="H12" s="77">
        <v>-11834</v>
      </c>
      <c r="I12" s="77">
        <v>354.74</v>
      </c>
    </row>
    <row r="13" spans="1:9" ht="12.75" customHeight="1" x14ac:dyDescent="0.25">
      <c r="A13" s="199" t="s">
        <v>172</v>
      </c>
      <c r="B13" s="199"/>
      <c r="C13" s="199"/>
      <c r="D13" s="199"/>
      <c r="E13" s="199"/>
      <c r="F13" s="199"/>
      <c r="G13" s="65">
        <v>6</v>
      </c>
      <c r="H13" s="77">
        <v>-7501838</v>
      </c>
      <c r="I13" s="77">
        <f>-1700000-782793.95</f>
        <v>-2482793.9500000002</v>
      </c>
    </row>
    <row r="14" spans="1:9" ht="12.75" customHeight="1" x14ac:dyDescent="0.25">
      <c r="A14" s="199" t="s">
        <v>173</v>
      </c>
      <c r="B14" s="199"/>
      <c r="C14" s="199"/>
      <c r="D14" s="199"/>
      <c r="E14" s="199"/>
      <c r="F14" s="199"/>
      <c r="G14" s="65">
        <v>7</v>
      </c>
      <c r="H14" s="77">
        <v>134216</v>
      </c>
      <c r="I14" s="77">
        <v>166057.37</v>
      </c>
    </row>
    <row r="15" spans="1:9" ht="12.75" customHeight="1" x14ac:dyDescent="0.25">
      <c r="A15" s="199" t="s">
        <v>174</v>
      </c>
      <c r="B15" s="199"/>
      <c r="C15" s="199"/>
      <c r="D15" s="199"/>
      <c r="E15" s="199"/>
      <c r="F15" s="199"/>
      <c r="G15" s="65">
        <v>8</v>
      </c>
      <c r="H15" s="77">
        <v>0</v>
      </c>
      <c r="I15" s="77">
        <v>0</v>
      </c>
    </row>
    <row r="16" spans="1:9" ht="12.75" customHeight="1" x14ac:dyDescent="0.25">
      <c r="A16" s="199" t="s">
        <v>175</v>
      </c>
      <c r="B16" s="199"/>
      <c r="C16" s="199"/>
      <c r="D16" s="199"/>
      <c r="E16" s="199"/>
      <c r="F16" s="199"/>
      <c r="G16" s="65">
        <v>9</v>
      </c>
      <c r="H16" s="77">
        <v>0</v>
      </c>
      <c r="I16" s="77">
        <v>0</v>
      </c>
    </row>
    <row r="17" spans="1:9" ht="27.6" customHeight="1" x14ac:dyDescent="0.25">
      <c r="A17" s="199" t="s">
        <v>176</v>
      </c>
      <c r="B17" s="199"/>
      <c r="C17" s="199"/>
      <c r="D17" s="199"/>
      <c r="E17" s="199"/>
      <c r="F17" s="199"/>
      <c r="G17" s="65">
        <v>10</v>
      </c>
      <c r="H17" s="77">
        <v>-1825240</v>
      </c>
      <c r="I17" s="77">
        <v>-2673695.44</v>
      </c>
    </row>
    <row r="18" spans="1:9" ht="29.4" customHeight="1" x14ac:dyDescent="0.25">
      <c r="A18" s="192" t="s">
        <v>298</v>
      </c>
      <c r="B18" s="192"/>
      <c r="C18" s="192"/>
      <c r="D18" s="192"/>
      <c r="E18" s="192"/>
      <c r="F18" s="192"/>
      <c r="G18" s="61">
        <v>11</v>
      </c>
      <c r="H18" s="78">
        <f>H8+H9</f>
        <v>-1152599</v>
      </c>
      <c r="I18" s="78">
        <f>I8+I9</f>
        <v>-1120580.3499999996</v>
      </c>
    </row>
    <row r="19" spans="1:9" ht="12.75" customHeight="1" x14ac:dyDescent="0.25">
      <c r="A19" s="184" t="s">
        <v>177</v>
      </c>
      <c r="B19" s="184"/>
      <c r="C19" s="184"/>
      <c r="D19" s="184"/>
      <c r="E19" s="184"/>
      <c r="F19" s="184"/>
      <c r="G19" s="61">
        <v>12</v>
      </c>
      <c r="H19" s="78">
        <f>H20+H21+H22+H23</f>
        <v>764249</v>
      </c>
      <c r="I19" s="78">
        <f>I20+I21+I22+I23</f>
        <v>-697021.3</v>
      </c>
    </row>
    <row r="20" spans="1:9" ht="12.75" customHeight="1" x14ac:dyDescent="0.25">
      <c r="A20" s="199" t="s">
        <v>178</v>
      </c>
      <c r="B20" s="199"/>
      <c r="C20" s="199"/>
      <c r="D20" s="199"/>
      <c r="E20" s="199"/>
      <c r="F20" s="199"/>
      <c r="G20" s="65">
        <v>13</v>
      </c>
      <c r="H20" s="77">
        <v>548390</v>
      </c>
      <c r="I20" s="77">
        <v>-295442.3</v>
      </c>
    </row>
    <row r="21" spans="1:9" ht="12.75" customHeight="1" x14ac:dyDescent="0.25">
      <c r="A21" s="199" t="s">
        <v>179</v>
      </c>
      <c r="B21" s="199"/>
      <c r="C21" s="199"/>
      <c r="D21" s="199"/>
      <c r="E21" s="199"/>
      <c r="F21" s="199"/>
      <c r="G21" s="65">
        <v>14</v>
      </c>
      <c r="H21" s="77">
        <v>215859</v>
      </c>
      <c r="I21" s="77">
        <f>-401579.47+0.47</f>
        <v>-401579</v>
      </c>
    </row>
    <row r="22" spans="1:9" ht="12.75" customHeight="1" x14ac:dyDescent="0.25">
      <c r="A22" s="199" t="s">
        <v>180</v>
      </c>
      <c r="B22" s="199"/>
      <c r="C22" s="199"/>
      <c r="D22" s="199"/>
      <c r="E22" s="199"/>
      <c r="F22" s="199"/>
      <c r="G22" s="65">
        <v>15</v>
      </c>
      <c r="H22" s="77">
        <v>0</v>
      </c>
      <c r="I22" s="77">
        <v>0</v>
      </c>
    </row>
    <row r="23" spans="1:9" ht="12.75" customHeight="1" x14ac:dyDescent="0.25">
      <c r="A23" s="199" t="s">
        <v>181</v>
      </c>
      <c r="B23" s="199"/>
      <c r="C23" s="199"/>
      <c r="D23" s="199"/>
      <c r="E23" s="199"/>
      <c r="F23" s="199"/>
      <c r="G23" s="65">
        <v>16</v>
      </c>
      <c r="H23" s="77">
        <v>0</v>
      </c>
      <c r="I23" s="77">
        <v>0</v>
      </c>
    </row>
    <row r="24" spans="1:9" ht="12.75" customHeight="1" x14ac:dyDescent="0.25">
      <c r="A24" s="192" t="s">
        <v>182</v>
      </c>
      <c r="B24" s="192"/>
      <c r="C24" s="192"/>
      <c r="D24" s="192"/>
      <c r="E24" s="192"/>
      <c r="F24" s="192"/>
      <c r="G24" s="61">
        <v>17</v>
      </c>
      <c r="H24" s="78">
        <f>H18+H19</f>
        <v>-388350</v>
      </c>
      <c r="I24" s="78">
        <f>I18+I19</f>
        <v>-1817601.6499999997</v>
      </c>
    </row>
    <row r="25" spans="1:9" ht="12.75" customHeight="1" x14ac:dyDescent="0.25">
      <c r="A25" s="177" t="s">
        <v>183</v>
      </c>
      <c r="B25" s="177"/>
      <c r="C25" s="177"/>
      <c r="D25" s="177"/>
      <c r="E25" s="177"/>
      <c r="F25" s="177"/>
      <c r="G25" s="65">
        <v>18</v>
      </c>
      <c r="H25" s="77">
        <v>-134216</v>
      </c>
      <c r="I25" s="77">
        <v>-166057.37</v>
      </c>
    </row>
    <row r="26" spans="1:9" ht="12.75" customHeight="1" x14ac:dyDescent="0.25">
      <c r="A26" s="177" t="s">
        <v>184</v>
      </c>
      <c r="B26" s="177"/>
      <c r="C26" s="177"/>
      <c r="D26" s="177"/>
      <c r="E26" s="177"/>
      <c r="F26" s="177"/>
      <c r="G26" s="65">
        <v>19</v>
      </c>
      <c r="H26" s="77">
        <v>0</v>
      </c>
      <c r="I26" s="77">
        <v>0</v>
      </c>
    </row>
    <row r="27" spans="1:9" ht="28.95" customHeight="1" x14ac:dyDescent="0.25">
      <c r="A27" s="186" t="s">
        <v>185</v>
      </c>
      <c r="B27" s="186"/>
      <c r="C27" s="186"/>
      <c r="D27" s="186"/>
      <c r="E27" s="186"/>
      <c r="F27" s="186"/>
      <c r="G27" s="61">
        <v>20</v>
      </c>
      <c r="H27" s="78">
        <f>H24+H25+H26</f>
        <v>-522566</v>
      </c>
      <c r="I27" s="78">
        <f>I24+I25+I26</f>
        <v>-1983659.0199999996</v>
      </c>
    </row>
    <row r="28" spans="1:9" x14ac:dyDescent="0.25">
      <c r="A28" s="202" t="s">
        <v>186</v>
      </c>
      <c r="B28" s="202"/>
      <c r="C28" s="202"/>
      <c r="D28" s="202"/>
      <c r="E28" s="202"/>
      <c r="F28" s="202"/>
      <c r="G28" s="202"/>
      <c r="H28" s="202"/>
      <c r="I28" s="202"/>
    </row>
    <row r="29" spans="1:9" ht="23.4" customHeight="1" x14ac:dyDescent="0.25">
      <c r="A29" s="177" t="s">
        <v>187</v>
      </c>
      <c r="B29" s="177"/>
      <c r="C29" s="177"/>
      <c r="D29" s="177"/>
      <c r="E29" s="177"/>
      <c r="F29" s="177"/>
      <c r="G29" s="65">
        <v>21</v>
      </c>
      <c r="H29" s="76">
        <v>0</v>
      </c>
      <c r="I29" s="76">
        <v>0</v>
      </c>
    </row>
    <row r="30" spans="1:9" ht="12.75" customHeight="1" x14ac:dyDescent="0.25">
      <c r="A30" s="177" t="s">
        <v>188</v>
      </c>
      <c r="B30" s="177"/>
      <c r="C30" s="177"/>
      <c r="D30" s="177"/>
      <c r="E30" s="177"/>
      <c r="F30" s="177"/>
      <c r="G30" s="65">
        <v>22</v>
      </c>
      <c r="H30" s="76">
        <v>0</v>
      </c>
      <c r="I30" s="76">
        <v>0</v>
      </c>
    </row>
    <row r="31" spans="1:9" ht="12.75" customHeight="1" x14ac:dyDescent="0.25">
      <c r="A31" s="177" t="s">
        <v>189</v>
      </c>
      <c r="B31" s="177"/>
      <c r="C31" s="177"/>
      <c r="D31" s="177"/>
      <c r="E31" s="177"/>
      <c r="F31" s="177"/>
      <c r="G31" s="65">
        <v>23</v>
      </c>
      <c r="H31" s="76">
        <v>698</v>
      </c>
      <c r="I31" s="76">
        <v>58842.64</v>
      </c>
    </row>
    <row r="32" spans="1:9" ht="12.75" customHeight="1" x14ac:dyDescent="0.25">
      <c r="A32" s="177" t="s">
        <v>190</v>
      </c>
      <c r="B32" s="177"/>
      <c r="C32" s="177"/>
      <c r="D32" s="177"/>
      <c r="E32" s="177"/>
      <c r="F32" s="177"/>
      <c r="G32" s="65">
        <v>24</v>
      </c>
      <c r="H32" s="76">
        <v>6974248</v>
      </c>
      <c r="I32" s="76">
        <v>1700000</v>
      </c>
    </row>
    <row r="33" spans="1:9" ht="12.75" customHeight="1" x14ac:dyDescent="0.25">
      <c r="A33" s="177" t="s">
        <v>191</v>
      </c>
      <c r="B33" s="177"/>
      <c r="C33" s="177"/>
      <c r="D33" s="177"/>
      <c r="E33" s="177"/>
      <c r="F33" s="177"/>
      <c r="G33" s="65">
        <v>25</v>
      </c>
      <c r="H33" s="76">
        <v>0</v>
      </c>
      <c r="I33" s="76">
        <v>10200</v>
      </c>
    </row>
    <row r="34" spans="1:9" ht="12.75" customHeight="1" x14ac:dyDescent="0.25">
      <c r="A34" s="177" t="s">
        <v>192</v>
      </c>
      <c r="B34" s="177"/>
      <c r="C34" s="177"/>
      <c r="D34" s="177"/>
      <c r="E34" s="177"/>
      <c r="F34" s="177"/>
      <c r="G34" s="65">
        <v>26</v>
      </c>
      <c r="H34" s="76">
        <v>0</v>
      </c>
      <c r="I34" s="76">
        <v>0</v>
      </c>
    </row>
    <row r="35" spans="1:9" ht="27.6" customHeight="1" x14ac:dyDescent="0.25">
      <c r="A35" s="192" t="s">
        <v>193</v>
      </c>
      <c r="B35" s="192"/>
      <c r="C35" s="192"/>
      <c r="D35" s="192"/>
      <c r="E35" s="192"/>
      <c r="F35" s="192"/>
      <c r="G35" s="61">
        <v>27</v>
      </c>
      <c r="H35" s="75">
        <f>H29+H30+H31+H32+H33+H34</f>
        <v>6974946</v>
      </c>
      <c r="I35" s="75">
        <f>I29+I30+I31+I32+I33+I34</f>
        <v>1769042.64</v>
      </c>
    </row>
    <row r="36" spans="1:9" ht="26.4" customHeight="1" x14ac:dyDescent="0.25">
      <c r="A36" s="177" t="s">
        <v>194</v>
      </c>
      <c r="B36" s="177"/>
      <c r="C36" s="177"/>
      <c r="D36" s="177"/>
      <c r="E36" s="177"/>
      <c r="F36" s="177"/>
      <c r="G36" s="65">
        <v>28</v>
      </c>
      <c r="H36" s="76">
        <v>-117809</v>
      </c>
      <c r="I36" s="76">
        <v>-80316.87</v>
      </c>
    </row>
    <row r="37" spans="1:9" ht="12.75" customHeight="1" x14ac:dyDescent="0.25">
      <c r="A37" s="177" t="s">
        <v>195</v>
      </c>
      <c r="B37" s="177"/>
      <c r="C37" s="177"/>
      <c r="D37" s="177"/>
      <c r="E37" s="177"/>
      <c r="F37" s="177"/>
      <c r="G37" s="65">
        <v>29</v>
      </c>
      <c r="H37" s="76">
        <v>0</v>
      </c>
      <c r="I37" s="76">
        <v>0</v>
      </c>
    </row>
    <row r="38" spans="1:9" ht="12.75" customHeight="1" x14ac:dyDescent="0.25">
      <c r="A38" s="177" t="s">
        <v>196</v>
      </c>
      <c r="B38" s="177"/>
      <c r="C38" s="177"/>
      <c r="D38" s="177"/>
      <c r="E38" s="177"/>
      <c r="F38" s="177"/>
      <c r="G38" s="65">
        <v>30</v>
      </c>
      <c r="H38" s="76">
        <v>0</v>
      </c>
      <c r="I38" s="76">
        <v>0</v>
      </c>
    </row>
    <row r="39" spans="1:9" ht="12.75" customHeight="1" x14ac:dyDescent="0.25">
      <c r="A39" s="177" t="s">
        <v>197</v>
      </c>
      <c r="B39" s="177"/>
      <c r="C39" s="177"/>
      <c r="D39" s="177"/>
      <c r="E39" s="177"/>
      <c r="F39" s="177"/>
      <c r="G39" s="65">
        <v>31</v>
      </c>
      <c r="H39" s="76">
        <v>0</v>
      </c>
      <c r="I39" s="76">
        <v>0</v>
      </c>
    </row>
    <row r="40" spans="1:9" ht="12.75" customHeight="1" x14ac:dyDescent="0.25">
      <c r="A40" s="177" t="s">
        <v>198</v>
      </c>
      <c r="B40" s="177"/>
      <c r="C40" s="177"/>
      <c r="D40" s="177"/>
      <c r="E40" s="177"/>
      <c r="F40" s="177"/>
      <c r="G40" s="65">
        <v>32</v>
      </c>
      <c r="H40" s="76">
        <v>0</v>
      </c>
      <c r="I40" s="76">
        <v>-543260</v>
      </c>
    </row>
    <row r="41" spans="1:9" ht="22.95" customHeight="1" x14ac:dyDescent="0.25">
      <c r="A41" s="192" t="s">
        <v>199</v>
      </c>
      <c r="B41" s="192"/>
      <c r="C41" s="192"/>
      <c r="D41" s="192"/>
      <c r="E41" s="192"/>
      <c r="F41" s="192"/>
      <c r="G41" s="61">
        <v>33</v>
      </c>
      <c r="H41" s="75">
        <f>H36+H37+H38+H39+H40</f>
        <v>-117809</v>
      </c>
      <c r="I41" s="75">
        <f>I36+I37+I38+I39+I40</f>
        <v>-623576.87</v>
      </c>
    </row>
    <row r="42" spans="1:9" ht="30.6" customHeight="1" x14ac:dyDescent="0.25">
      <c r="A42" s="186" t="s">
        <v>200</v>
      </c>
      <c r="B42" s="186"/>
      <c r="C42" s="186"/>
      <c r="D42" s="186"/>
      <c r="E42" s="186"/>
      <c r="F42" s="186"/>
      <c r="G42" s="61">
        <v>34</v>
      </c>
      <c r="H42" s="75">
        <f>H35+H41</f>
        <v>6857137</v>
      </c>
      <c r="I42" s="75">
        <f>I35+I41</f>
        <v>1145465.77</v>
      </c>
    </row>
    <row r="43" spans="1:9" x14ac:dyDescent="0.25">
      <c r="A43" s="202" t="s">
        <v>201</v>
      </c>
      <c r="B43" s="202"/>
      <c r="C43" s="202"/>
      <c r="D43" s="202"/>
      <c r="E43" s="202"/>
      <c r="F43" s="202"/>
      <c r="G43" s="202"/>
      <c r="H43" s="202"/>
      <c r="I43" s="202"/>
    </row>
    <row r="44" spans="1:9" ht="12.75" customHeight="1" x14ac:dyDescent="0.25">
      <c r="A44" s="177" t="s">
        <v>202</v>
      </c>
      <c r="B44" s="177"/>
      <c r="C44" s="177"/>
      <c r="D44" s="177"/>
      <c r="E44" s="177"/>
      <c r="F44" s="177"/>
      <c r="G44" s="65">
        <v>35</v>
      </c>
      <c r="H44" s="76">
        <v>0</v>
      </c>
      <c r="I44" s="76">
        <v>0</v>
      </c>
    </row>
    <row r="45" spans="1:9" ht="27.6" customHeight="1" x14ac:dyDescent="0.25">
      <c r="A45" s="177" t="s">
        <v>203</v>
      </c>
      <c r="B45" s="177"/>
      <c r="C45" s="177"/>
      <c r="D45" s="177"/>
      <c r="E45" s="177"/>
      <c r="F45" s="177"/>
      <c r="G45" s="65">
        <v>36</v>
      </c>
      <c r="H45" s="76">
        <v>0</v>
      </c>
      <c r="I45" s="76">
        <v>10120000</v>
      </c>
    </row>
    <row r="46" spans="1:9" ht="12.75" customHeight="1" x14ac:dyDescent="0.25">
      <c r="A46" s="177" t="s">
        <v>204</v>
      </c>
      <c r="B46" s="177"/>
      <c r="C46" s="177"/>
      <c r="D46" s="177"/>
      <c r="E46" s="177"/>
      <c r="F46" s="177"/>
      <c r="G46" s="65">
        <v>37</v>
      </c>
      <c r="H46" s="76">
        <v>2000000</v>
      </c>
      <c r="I46" s="76">
        <v>0</v>
      </c>
    </row>
    <row r="47" spans="1:9" ht="12.75" customHeight="1" x14ac:dyDescent="0.25">
      <c r="A47" s="177" t="s">
        <v>205</v>
      </c>
      <c r="B47" s="177"/>
      <c r="C47" s="177"/>
      <c r="D47" s="177"/>
      <c r="E47" s="177"/>
      <c r="F47" s="177"/>
      <c r="G47" s="65">
        <v>38</v>
      </c>
      <c r="H47" s="76">
        <v>3080</v>
      </c>
      <c r="I47" s="76">
        <v>0</v>
      </c>
    </row>
    <row r="48" spans="1:9" ht="25.95" customHeight="1" x14ac:dyDescent="0.25">
      <c r="A48" s="192" t="s">
        <v>206</v>
      </c>
      <c r="B48" s="192"/>
      <c r="C48" s="192"/>
      <c r="D48" s="192"/>
      <c r="E48" s="192"/>
      <c r="F48" s="192"/>
      <c r="G48" s="61">
        <v>39</v>
      </c>
      <c r="H48" s="75">
        <f>H44+H45+H46+H47</f>
        <v>2003080</v>
      </c>
      <c r="I48" s="75">
        <f>I44+I45+I46+I47</f>
        <v>10120000</v>
      </c>
    </row>
    <row r="49" spans="1:9" ht="24.6" customHeight="1" x14ac:dyDescent="0.25">
      <c r="A49" s="177" t="s">
        <v>297</v>
      </c>
      <c r="B49" s="177"/>
      <c r="C49" s="177"/>
      <c r="D49" s="177"/>
      <c r="E49" s="177"/>
      <c r="F49" s="177"/>
      <c r="G49" s="65">
        <v>40</v>
      </c>
      <c r="H49" s="76">
        <v>-1419391</v>
      </c>
      <c r="I49" s="76">
        <v>-3429128.93</v>
      </c>
    </row>
    <row r="50" spans="1:9" ht="12.75" customHeight="1" x14ac:dyDescent="0.25">
      <c r="A50" s="177" t="s">
        <v>207</v>
      </c>
      <c r="B50" s="177"/>
      <c r="C50" s="177"/>
      <c r="D50" s="177"/>
      <c r="E50" s="177"/>
      <c r="F50" s="177"/>
      <c r="G50" s="65">
        <v>41</v>
      </c>
      <c r="H50" s="76">
        <v>-3924261</v>
      </c>
      <c r="I50" s="76">
        <v>0</v>
      </c>
    </row>
    <row r="51" spans="1:9" ht="12.75" customHeight="1" x14ac:dyDescent="0.25">
      <c r="A51" s="177" t="s">
        <v>208</v>
      </c>
      <c r="B51" s="177"/>
      <c r="C51" s="177"/>
      <c r="D51" s="177"/>
      <c r="E51" s="177"/>
      <c r="F51" s="177"/>
      <c r="G51" s="65">
        <v>42</v>
      </c>
      <c r="H51" s="76">
        <v>0</v>
      </c>
      <c r="I51" s="76">
        <v>0</v>
      </c>
    </row>
    <row r="52" spans="1:9" ht="26.4" customHeight="1" x14ac:dyDescent="0.25">
      <c r="A52" s="177" t="s">
        <v>209</v>
      </c>
      <c r="B52" s="177"/>
      <c r="C52" s="177"/>
      <c r="D52" s="177"/>
      <c r="E52" s="177"/>
      <c r="F52" s="177"/>
      <c r="G52" s="65">
        <v>43</v>
      </c>
      <c r="H52" s="76">
        <v>0</v>
      </c>
      <c r="I52" s="76">
        <v>0</v>
      </c>
    </row>
    <row r="53" spans="1:9" ht="12.75" customHeight="1" x14ac:dyDescent="0.25">
      <c r="A53" s="177" t="s">
        <v>210</v>
      </c>
      <c r="B53" s="177"/>
      <c r="C53" s="177"/>
      <c r="D53" s="177"/>
      <c r="E53" s="177"/>
      <c r="F53" s="177"/>
      <c r="G53" s="65">
        <v>44</v>
      </c>
      <c r="H53" s="76">
        <v>-3000000</v>
      </c>
      <c r="I53" s="76">
        <v>-83546.11</v>
      </c>
    </row>
    <row r="54" spans="1:9" ht="27.6" customHeight="1" x14ac:dyDescent="0.25">
      <c r="A54" s="192" t="s">
        <v>211</v>
      </c>
      <c r="B54" s="192"/>
      <c r="C54" s="192"/>
      <c r="D54" s="192"/>
      <c r="E54" s="192"/>
      <c r="F54" s="192"/>
      <c r="G54" s="61">
        <v>45</v>
      </c>
      <c r="H54" s="75">
        <f>H49+H50+H51+H52+H53</f>
        <v>-8343652</v>
      </c>
      <c r="I54" s="75">
        <f>I49+I50+I51+I52+I53</f>
        <v>-3512675.04</v>
      </c>
    </row>
    <row r="55" spans="1:9" ht="27.6" customHeight="1" x14ac:dyDescent="0.25">
      <c r="A55" s="186" t="s">
        <v>212</v>
      </c>
      <c r="B55" s="186"/>
      <c r="C55" s="186"/>
      <c r="D55" s="186"/>
      <c r="E55" s="186"/>
      <c r="F55" s="186"/>
      <c r="G55" s="61">
        <v>46</v>
      </c>
      <c r="H55" s="75">
        <f>H48+H54</f>
        <v>-6340572</v>
      </c>
      <c r="I55" s="75">
        <f>I48+I54</f>
        <v>6607324.96</v>
      </c>
    </row>
    <row r="56" spans="1:9" x14ac:dyDescent="0.25">
      <c r="A56" s="155" t="s">
        <v>213</v>
      </c>
      <c r="B56" s="155"/>
      <c r="C56" s="155"/>
      <c r="D56" s="155"/>
      <c r="E56" s="155"/>
      <c r="F56" s="155"/>
      <c r="G56" s="65">
        <v>47</v>
      </c>
      <c r="H56" s="76">
        <v>0</v>
      </c>
      <c r="I56" s="76">
        <v>0</v>
      </c>
    </row>
    <row r="57" spans="1:9" ht="27" customHeight="1" x14ac:dyDescent="0.25">
      <c r="A57" s="186" t="s">
        <v>214</v>
      </c>
      <c r="B57" s="186"/>
      <c r="C57" s="186"/>
      <c r="D57" s="186"/>
      <c r="E57" s="186"/>
      <c r="F57" s="186"/>
      <c r="G57" s="61">
        <v>48</v>
      </c>
      <c r="H57" s="75">
        <f>H27+H42+H55+H56</f>
        <v>-6001</v>
      </c>
      <c r="I57" s="75">
        <f>I27+I42+I55+I56</f>
        <v>5769131.7100000009</v>
      </c>
    </row>
    <row r="58" spans="1:9" ht="15.6" customHeight="1" x14ac:dyDescent="0.25">
      <c r="A58" s="203" t="s">
        <v>215</v>
      </c>
      <c r="B58" s="203"/>
      <c r="C58" s="203"/>
      <c r="D58" s="203"/>
      <c r="E58" s="203"/>
      <c r="F58" s="203"/>
      <c r="G58" s="65">
        <v>49</v>
      </c>
      <c r="H58" s="76">
        <v>846816</v>
      </c>
      <c r="I58" s="76">
        <v>840815</v>
      </c>
    </row>
    <row r="59" spans="1:9" ht="28.95" customHeight="1" x14ac:dyDescent="0.25">
      <c r="A59" s="186" t="s">
        <v>216</v>
      </c>
      <c r="B59" s="186"/>
      <c r="C59" s="186"/>
      <c r="D59" s="186"/>
      <c r="E59" s="186"/>
      <c r="F59" s="186"/>
      <c r="G59" s="61">
        <v>50</v>
      </c>
      <c r="H59" s="75">
        <f>H57+H58</f>
        <v>840815</v>
      </c>
      <c r="I59" s="75">
        <f>I57+I58</f>
        <v>6609946.7100000009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I45" sqref="I45"/>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82" t="s">
        <v>217</v>
      </c>
      <c r="B1" s="197"/>
      <c r="C1" s="197"/>
      <c r="D1" s="197"/>
      <c r="E1" s="197"/>
      <c r="F1" s="197"/>
      <c r="G1" s="197"/>
      <c r="H1" s="197"/>
      <c r="I1" s="197"/>
    </row>
    <row r="2" spans="1:9" ht="12.75" customHeight="1" x14ac:dyDescent="0.25">
      <c r="A2" s="181" t="s">
        <v>319</v>
      </c>
      <c r="B2" s="162"/>
      <c r="C2" s="162"/>
      <c r="D2" s="162"/>
      <c r="E2" s="162"/>
      <c r="F2" s="162"/>
      <c r="G2" s="162"/>
      <c r="H2" s="162"/>
      <c r="I2" s="162"/>
    </row>
    <row r="3" spans="1:9" x14ac:dyDescent="0.25">
      <c r="A3" s="190" t="s">
        <v>436</v>
      </c>
      <c r="B3" s="205"/>
      <c r="C3" s="205"/>
      <c r="D3" s="205"/>
      <c r="E3" s="205"/>
      <c r="F3" s="205"/>
      <c r="G3" s="205"/>
      <c r="H3" s="205"/>
      <c r="I3" s="205"/>
    </row>
    <row r="4" spans="1:9" x14ac:dyDescent="0.25">
      <c r="A4" s="198" t="s">
        <v>320</v>
      </c>
      <c r="B4" s="165"/>
      <c r="C4" s="165"/>
      <c r="D4" s="165"/>
      <c r="E4" s="165"/>
      <c r="F4" s="165"/>
      <c r="G4" s="165"/>
      <c r="H4" s="165"/>
      <c r="I4" s="166"/>
    </row>
    <row r="5" spans="1:9" ht="22.2" x14ac:dyDescent="0.25">
      <c r="A5" s="178" t="s">
        <v>2</v>
      </c>
      <c r="B5" s="170"/>
      <c r="C5" s="170"/>
      <c r="D5" s="170"/>
      <c r="E5" s="170"/>
      <c r="F5" s="170"/>
      <c r="G5" s="62" t="s">
        <v>106</v>
      </c>
      <c r="H5" s="63" t="s">
        <v>290</v>
      </c>
      <c r="I5" s="63" t="s">
        <v>275</v>
      </c>
    </row>
    <row r="6" spans="1:9" x14ac:dyDescent="0.25">
      <c r="A6" s="201">
        <v>1</v>
      </c>
      <c r="B6" s="170"/>
      <c r="C6" s="170"/>
      <c r="D6" s="170"/>
      <c r="E6" s="170"/>
      <c r="F6" s="170"/>
      <c r="G6" s="64">
        <v>2</v>
      </c>
      <c r="H6" s="63" t="s">
        <v>166</v>
      </c>
      <c r="I6" s="63" t="s">
        <v>167</v>
      </c>
    </row>
    <row r="7" spans="1:9" x14ac:dyDescent="0.25">
      <c r="A7" s="202" t="s">
        <v>168</v>
      </c>
      <c r="B7" s="204"/>
      <c r="C7" s="204"/>
      <c r="D7" s="204"/>
      <c r="E7" s="204"/>
      <c r="F7" s="204"/>
      <c r="G7" s="204"/>
      <c r="H7" s="204"/>
      <c r="I7" s="204"/>
    </row>
    <row r="8" spans="1:9" x14ac:dyDescent="0.25">
      <c r="A8" s="177" t="s">
        <v>218</v>
      </c>
      <c r="B8" s="177"/>
      <c r="C8" s="177"/>
      <c r="D8" s="177"/>
      <c r="E8" s="177"/>
      <c r="F8" s="177"/>
      <c r="G8" s="60">
        <v>1</v>
      </c>
      <c r="H8" s="76">
        <v>0</v>
      </c>
      <c r="I8" s="76">
        <v>0</v>
      </c>
    </row>
    <row r="9" spans="1:9" x14ac:dyDescent="0.25">
      <c r="A9" s="177" t="s">
        <v>219</v>
      </c>
      <c r="B9" s="177"/>
      <c r="C9" s="177"/>
      <c r="D9" s="177"/>
      <c r="E9" s="177"/>
      <c r="F9" s="177"/>
      <c r="G9" s="60">
        <v>2</v>
      </c>
      <c r="H9" s="76">
        <v>0</v>
      </c>
      <c r="I9" s="76">
        <v>0</v>
      </c>
    </row>
    <row r="10" spans="1:9" x14ac:dyDescent="0.25">
      <c r="A10" s="177" t="s">
        <v>220</v>
      </c>
      <c r="B10" s="177"/>
      <c r="C10" s="177"/>
      <c r="D10" s="177"/>
      <c r="E10" s="177"/>
      <c r="F10" s="177"/>
      <c r="G10" s="60">
        <v>3</v>
      </c>
      <c r="H10" s="76">
        <v>0</v>
      </c>
      <c r="I10" s="76">
        <v>0</v>
      </c>
    </row>
    <row r="11" spans="1:9" x14ac:dyDescent="0.25">
      <c r="A11" s="177" t="s">
        <v>221</v>
      </c>
      <c r="B11" s="177"/>
      <c r="C11" s="177"/>
      <c r="D11" s="177"/>
      <c r="E11" s="177"/>
      <c r="F11" s="177"/>
      <c r="G11" s="60">
        <v>4</v>
      </c>
      <c r="H11" s="76">
        <v>0</v>
      </c>
      <c r="I11" s="76">
        <v>0</v>
      </c>
    </row>
    <row r="12" spans="1:9" x14ac:dyDescent="0.25">
      <c r="A12" s="177" t="s">
        <v>372</v>
      </c>
      <c r="B12" s="177"/>
      <c r="C12" s="177"/>
      <c r="D12" s="177"/>
      <c r="E12" s="177"/>
      <c r="F12" s="177"/>
      <c r="G12" s="60">
        <v>5</v>
      </c>
      <c r="H12" s="76">
        <v>0</v>
      </c>
      <c r="I12" s="76">
        <v>0</v>
      </c>
    </row>
    <row r="13" spans="1:9" ht="24" customHeight="1" x14ac:dyDescent="0.25">
      <c r="A13" s="188" t="s">
        <v>380</v>
      </c>
      <c r="B13" s="188"/>
      <c r="C13" s="188"/>
      <c r="D13" s="188"/>
      <c r="E13" s="188"/>
      <c r="F13" s="188"/>
      <c r="G13" s="61">
        <v>6</v>
      </c>
      <c r="H13" s="79">
        <f>SUM(H8:H12)</f>
        <v>0</v>
      </c>
      <c r="I13" s="79">
        <f>SUM(I8:I12)</f>
        <v>0</v>
      </c>
    </row>
    <row r="14" spans="1:9" x14ac:dyDescent="0.25">
      <c r="A14" s="177" t="s">
        <v>373</v>
      </c>
      <c r="B14" s="177"/>
      <c r="C14" s="177"/>
      <c r="D14" s="177"/>
      <c r="E14" s="177"/>
      <c r="F14" s="177"/>
      <c r="G14" s="60">
        <v>7</v>
      </c>
      <c r="H14" s="76">
        <v>0</v>
      </c>
      <c r="I14" s="76">
        <v>0</v>
      </c>
    </row>
    <row r="15" spans="1:9" x14ac:dyDescent="0.25">
      <c r="A15" s="177" t="s">
        <v>374</v>
      </c>
      <c r="B15" s="177"/>
      <c r="C15" s="177"/>
      <c r="D15" s="177"/>
      <c r="E15" s="177"/>
      <c r="F15" s="177"/>
      <c r="G15" s="60">
        <v>8</v>
      </c>
      <c r="H15" s="76">
        <v>0</v>
      </c>
      <c r="I15" s="76">
        <v>0</v>
      </c>
    </row>
    <row r="16" spans="1:9" x14ac:dyDescent="0.25">
      <c r="A16" s="177" t="s">
        <v>375</v>
      </c>
      <c r="B16" s="177"/>
      <c r="C16" s="177"/>
      <c r="D16" s="177"/>
      <c r="E16" s="177"/>
      <c r="F16" s="177"/>
      <c r="G16" s="60">
        <v>9</v>
      </c>
      <c r="H16" s="76">
        <v>0</v>
      </c>
      <c r="I16" s="76">
        <v>0</v>
      </c>
    </row>
    <row r="17" spans="1:9" x14ac:dyDescent="0.25">
      <c r="A17" s="177" t="s">
        <v>376</v>
      </c>
      <c r="B17" s="177"/>
      <c r="C17" s="177"/>
      <c r="D17" s="177"/>
      <c r="E17" s="177"/>
      <c r="F17" s="177"/>
      <c r="G17" s="60">
        <v>10</v>
      </c>
      <c r="H17" s="76">
        <v>0</v>
      </c>
      <c r="I17" s="76">
        <v>0</v>
      </c>
    </row>
    <row r="18" spans="1:9" x14ac:dyDescent="0.25">
      <c r="A18" s="177" t="s">
        <v>377</v>
      </c>
      <c r="B18" s="177"/>
      <c r="C18" s="177"/>
      <c r="D18" s="177"/>
      <c r="E18" s="177"/>
      <c r="F18" s="177"/>
      <c r="G18" s="60">
        <v>11</v>
      </c>
      <c r="H18" s="76">
        <v>0</v>
      </c>
      <c r="I18" s="76">
        <v>0</v>
      </c>
    </row>
    <row r="19" spans="1:9" x14ac:dyDescent="0.25">
      <c r="A19" s="177" t="s">
        <v>378</v>
      </c>
      <c r="B19" s="177"/>
      <c r="C19" s="177"/>
      <c r="D19" s="177"/>
      <c r="E19" s="177"/>
      <c r="F19" s="177"/>
      <c r="G19" s="60">
        <v>12</v>
      </c>
      <c r="H19" s="76">
        <v>0</v>
      </c>
      <c r="I19" s="76">
        <v>0</v>
      </c>
    </row>
    <row r="20" spans="1:9" ht="26.25" customHeight="1" x14ac:dyDescent="0.25">
      <c r="A20" s="188" t="s">
        <v>381</v>
      </c>
      <c r="B20" s="188"/>
      <c r="C20" s="188"/>
      <c r="D20" s="188"/>
      <c r="E20" s="188"/>
      <c r="F20" s="188"/>
      <c r="G20" s="61">
        <v>13</v>
      </c>
      <c r="H20" s="79">
        <f>SUM(H14:H19)</f>
        <v>0</v>
      </c>
      <c r="I20" s="79">
        <f>SUM(I14:I19)</f>
        <v>0</v>
      </c>
    </row>
    <row r="21" spans="1:9" ht="25.95" customHeight="1" x14ac:dyDescent="0.25">
      <c r="A21" s="186" t="s">
        <v>382</v>
      </c>
      <c r="B21" s="186"/>
      <c r="C21" s="186"/>
      <c r="D21" s="186"/>
      <c r="E21" s="186"/>
      <c r="F21" s="186"/>
      <c r="G21" s="61">
        <v>14</v>
      </c>
      <c r="H21" s="75">
        <f>H13+H20</f>
        <v>0</v>
      </c>
      <c r="I21" s="75">
        <f>I13+I20</f>
        <v>0</v>
      </c>
    </row>
    <row r="22" spans="1:9" x14ac:dyDescent="0.25">
      <c r="A22" s="202" t="s">
        <v>186</v>
      </c>
      <c r="B22" s="204"/>
      <c r="C22" s="204"/>
      <c r="D22" s="204"/>
      <c r="E22" s="204"/>
      <c r="F22" s="204"/>
      <c r="G22" s="204"/>
      <c r="H22" s="204"/>
      <c r="I22" s="204"/>
    </row>
    <row r="23" spans="1:9" ht="26.4" customHeight="1" x14ac:dyDescent="0.25">
      <c r="A23" s="177" t="s">
        <v>222</v>
      </c>
      <c r="B23" s="177"/>
      <c r="C23" s="177"/>
      <c r="D23" s="177"/>
      <c r="E23" s="177"/>
      <c r="F23" s="177"/>
      <c r="G23" s="60">
        <v>15</v>
      </c>
      <c r="H23" s="76">
        <v>0</v>
      </c>
      <c r="I23" s="76">
        <v>0</v>
      </c>
    </row>
    <row r="24" spans="1:9" x14ac:dyDescent="0.25">
      <c r="A24" s="177" t="s">
        <v>223</v>
      </c>
      <c r="B24" s="177"/>
      <c r="C24" s="177"/>
      <c r="D24" s="177"/>
      <c r="E24" s="177"/>
      <c r="F24" s="177"/>
      <c r="G24" s="60">
        <v>16</v>
      </c>
      <c r="H24" s="76">
        <v>0</v>
      </c>
      <c r="I24" s="76">
        <v>0</v>
      </c>
    </row>
    <row r="25" spans="1:9" x14ac:dyDescent="0.25">
      <c r="A25" s="177" t="s">
        <v>224</v>
      </c>
      <c r="B25" s="177"/>
      <c r="C25" s="177"/>
      <c r="D25" s="177"/>
      <c r="E25" s="177"/>
      <c r="F25" s="177"/>
      <c r="G25" s="60">
        <v>17</v>
      </c>
      <c r="H25" s="76">
        <v>0</v>
      </c>
      <c r="I25" s="76">
        <v>0</v>
      </c>
    </row>
    <row r="26" spans="1:9" x14ac:dyDescent="0.25">
      <c r="A26" s="177" t="s">
        <v>225</v>
      </c>
      <c r="B26" s="177"/>
      <c r="C26" s="177"/>
      <c r="D26" s="177"/>
      <c r="E26" s="177"/>
      <c r="F26" s="177"/>
      <c r="G26" s="60">
        <v>18</v>
      </c>
      <c r="H26" s="76">
        <v>0</v>
      </c>
      <c r="I26" s="76">
        <v>0</v>
      </c>
    </row>
    <row r="27" spans="1:9" x14ac:dyDescent="0.25">
      <c r="A27" s="177" t="s">
        <v>226</v>
      </c>
      <c r="B27" s="177"/>
      <c r="C27" s="177"/>
      <c r="D27" s="177"/>
      <c r="E27" s="177"/>
      <c r="F27" s="177"/>
      <c r="G27" s="60">
        <v>19</v>
      </c>
      <c r="H27" s="76">
        <v>0</v>
      </c>
      <c r="I27" s="76">
        <v>0</v>
      </c>
    </row>
    <row r="28" spans="1:9" x14ac:dyDescent="0.25">
      <c r="A28" s="177" t="s">
        <v>227</v>
      </c>
      <c r="B28" s="177"/>
      <c r="C28" s="177"/>
      <c r="D28" s="177"/>
      <c r="E28" s="177"/>
      <c r="F28" s="177"/>
      <c r="G28" s="60">
        <v>20</v>
      </c>
      <c r="H28" s="76">
        <v>0</v>
      </c>
      <c r="I28" s="76">
        <v>0</v>
      </c>
    </row>
    <row r="29" spans="1:9" ht="25.2" customHeight="1" x14ac:dyDescent="0.25">
      <c r="A29" s="192" t="s">
        <v>409</v>
      </c>
      <c r="B29" s="192"/>
      <c r="C29" s="192"/>
      <c r="D29" s="192"/>
      <c r="E29" s="192"/>
      <c r="F29" s="192"/>
      <c r="G29" s="61">
        <v>21</v>
      </c>
      <c r="H29" s="75">
        <f>SUM(H23:H28)</f>
        <v>0</v>
      </c>
      <c r="I29" s="75">
        <f>SUM(I23:I28)</f>
        <v>0</v>
      </c>
    </row>
    <row r="30" spans="1:9" ht="21" customHeight="1" x14ac:dyDescent="0.25">
      <c r="A30" s="177" t="s">
        <v>228</v>
      </c>
      <c r="B30" s="177"/>
      <c r="C30" s="177"/>
      <c r="D30" s="177"/>
      <c r="E30" s="177"/>
      <c r="F30" s="177"/>
      <c r="G30" s="60">
        <v>22</v>
      </c>
      <c r="H30" s="76">
        <v>0</v>
      </c>
      <c r="I30" s="76">
        <v>0</v>
      </c>
    </row>
    <row r="31" spans="1:9" x14ac:dyDescent="0.25">
      <c r="A31" s="177" t="s">
        <v>229</v>
      </c>
      <c r="B31" s="177"/>
      <c r="C31" s="177"/>
      <c r="D31" s="177"/>
      <c r="E31" s="177"/>
      <c r="F31" s="177"/>
      <c r="G31" s="60">
        <v>23</v>
      </c>
      <c r="H31" s="76">
        <v>0</v>
      </c>
      <c r="I31" s="76">
        <v>0</v>
      </c>
    </row>
    <row r="32" spans="1:9" x14ac:dyDescent="0.25">
      <c r="A32" s="177" t="s">
        <v>379</v>
      </c>
      <c r="B32" s="177"/>
      <c r="C32" s="177"/>
      <c r="D32" s="177"/>
      <c r="E32" s="177"/>
      <c r="F32" s="177"/>
      <c r="G32" s="60">
        <v>24</v>
      </c>
      <c r="H32" s="76">
        <v>0</v>
      </c>
      <c r="I32" s="76">
        <v>0</v>
      </c>
    </row>
    <row r="33" spans="1:9" x14ac:dyDescent="0.25">
      <c r="A33" s="177" t="s">
        <v>230</v>
      </c>
      <c r="B33" s="177"/>
      <c r="C33" s="177"/>
      <c r="D33" s="177"/>
      <c r="E33" s="177"/>
      <c r="F33" s="177"/>
      <c r="G33" s="60">
        <v>25</v>
      </c>
      <c r="H33" s="76">
        <v>0</v>
      </c>
      <c r="I33" s="76">
        <v>0</v>
      </c>
    </row>
    <row r="34" spans="1:9" x14ac:dyDescent="0.25">
      <c r="A34" s="177" t="s">
        <v>231</v>
      </c>
      <c r="B34" s="177"/>
      <c r="C34" s="177"/>
      <c r="D34" s="177"/>
      <c r="E34" s="177"/>
      <c r="F34" s="177"/>
      <c r="G34" s="60">
        <v>26</v>
      </c>
      <c r="H34" s="76">
        <v>0</v>
      </c>
      <c r="I34" s="76">
        <v>0</v>
      </c>
    </row>
    <row r="35" spans="1:9" ht="28.95" customHeight="1" x14ac:dyDescent="0.25">
      <c r="A35" s="192" t="s">
        <v>410</v>
      </c>
      <c r="B35" s="192"/>
      <c r="C35" s="192"/>
      <c r="D35" s="192"/>
      <c r="E35" s="192"/>
      <c r="F35" s="192"/>
      <c r="G35" s="61">
        <v>27</v>
      </c>
      <c r="H35" s="75">
        <f>SUM(H30:H34)</f>
        <v>0</v>
      </c>
      <c r="I35" s="75">
        <f>SUM(I30:I34)</f>
        <v>0</v>
      </c>
    </row>
    <row r="36" spans="1:9" ht="26.4" customHeight="1" x14ac:dyDescent="0.25">
      <c r="A36" s="186" t="s">
        <v>383</v>
      </c>
      <c r="B36" s="186"/>
      <c r="C36" s="186"/>
      <c r="D36" s="186"/>
      <c r="E36" s="186"/>
      <c r="F36" s="186"/>
      <c r="G36" s="61">
        <v>28</v>
      </c>
      <c r="H36" s="75">
        <f>H29+H35</f>
        <v>0</v>
      </c>
      <c r="I36" s="75">
        <f>I29+I35</f>
        <v>0</v>
      </c>
    </row>
    <row r="37" spans="1:9" x14ac:dyDescent="0.25">
      <c r="A37" s="202" t="s">
        <v>201</v>
      </c>
      <c r="B37" s="204"/>
      <c r="C37" s="204"/>
      <c r="D37" s="204"/>
      <c r="E37" s="204"/>
      <c r="F37" s="204"/>
      <c r="G37" s="204">
        <v>0</v>
      </c>
      <c r="H37" s="204"/>
      <c r="I37" s="204"/>
    </row>
    <row r="38" spans="1:9" x14ac:dyDescent="0.25">
      <c r="A38" s="155" t="s">
        <v>232</v>
      </c>
      <c r="B38" s="155"/>
      <c r="C38" s="155"/>
      <c r="D38" s="155"/>
      <c r="E38" s="155"/>
      <c r="F38" s="155"/>
      <c r="G38" s="60">
        <v>29</v>
      </c>
      <c r="H38" s="76">
        <v>0</v>
      </c>
      <c r="I38" s="76">
        <v>0</v>
      </c>
    </row>
    <row r="39" spans="1:9" ht="21.6" customHeight="1" x14ac:dyDescent="0.25">
      <c r="A39" s="155" t="s">
        <v>233</v>
      </c>
      <c r="B39" s="155"/>
      <c r="C39" s="155"/>
      <c r="D39" s="155"/>
      <c r="E39" s="155"/>
      <c r="F39" s="155"/>
      <c r="G39" s="60">
        <v>30</v>
      </c>
      <c r="H39" s="76">
        <v>0</v>
      </c>
      <c r="I39" s="76">
        <v>0</v>
      </c>
    </row>
    <row r="40" spans="1:9" x14ac:dyDescent="0.25">
      <c r="A40" s="155" t="s">
        <v>234</v>
      </c>
      <c r="B40" s="155"/>
      <c r="C40" s="155"/>
      <c r="D40" s="155"/>
      <c r="E40" s="155"/>
      <c r="F40" s="155"/>
      <c r="G40" s="60">
        <v>31</v>
      </c>
      <c r="H40" s="76">
        <v>0</v>
      </c>
      <c r="I40" s="76">
        <v>0</v>
      </c>
    </row>
    <row r="41" spans="1:9" x14ac:dyDescent="0.25">
      <c r="A41" s="155" t="s">
        <v>235</v>
      </c>
      <c r="B41" s="155"/>
      <c r="C41" s="155"/>
      <c r="D41" s="155"/>
      <c r="E41" s="155"/>
      <c r="F41" s="155"/>
      <c r="G41" s="60">
        <v>32</v>
      </c>
      <c r="H41" s="76">
        <v>0</v>
      </c>
      <c r="I41" s="76">
        <v>0</v>
      </c>
    </row>
    <row r="42" spans="1:9" ht="26.4" customHeight="1" x14ac:dyDescent="0.25">
      <c r="A42" s="192" t="s">
        <v>411</v>
      </c>
      <c r="B42" s="192"/>
      <c r="C42" s="192"/>
      <c r="D42" s="192"/>
      <c r="E42" s="192"/>
      <c r="F42" s="192"/>
      <c r="G42" s="61">
        <v>33</v>
      </c>
      <c r="H42" s="75">
        <f>H41+H40+H39+H38</f>
        <v>0</v>
      </c>
      <c r="I42" s="75">
        <f>I41+I40+I39+I38</f>
        <v>0</v>
      </c>
    </row>
    <row r="43" spans="1:9" ht="22.95" customHeight="1" x14ac:dyDescent="0.25">
      <c r="A43" s="155" t="s">
        <v>236</v>
      </c>
      <c r="B43" s="155"/>
      <c r="C43" s="155"/>
      <c r="D43" s="155"/>
      <c r="E43" s="155"/>
      <c r="F43" s="155"/>
      <c r="G43" s="60">
        <v>34</v>
      </c>
      <c r="H43" s="76">
        <v>0</v>
      </c>
      <c r="I43" s="76">
        <v>0</v>
      </c>
    </row>
    <row r="44" spans="1:9" x14ac:dyDescent="0.25">
      <c r="A44" s="155" t="s">
        <v>237</v>
      </c>
      <c r="B44" s="155"/>
      <c r="C44" s="155"/>
      <c r="D44" s="155"/>
      <c r="E44" s="155"/>
      <c r="F44" s="155"/>
      <c r="G44" s="60">
        <v>35</v>
      </c>
      <c r="H44" s="76">
        <v>0</v>
      </c>
      <c r="I44" s="76">
        <v>0</v>
      </c>
    </row>
    <row r="45" spans="1:9" x14ac:dyDescent="0.25">
      <c r="A45" s="155" t="s">
        <v>238</v>
      </c>
      <c r="B45" s="155"/>
      <c r="C45" s="155"/>
      <c r="D45" s="155"/>
      <c r="E45" s="155"/>
      <c r="F45" s="155"/>
      <c r="G45" s="60">
        <v>36</v>
      </c>
      <c r="H45" s="76">
        <v>0</v>
      </c>
      <c r="I45" s="76">
        <v>0</v>
      </c>
    </row>
    <row r="46" spans="1:9" ht="25.2" customHeight="1" x14ac:dyDescent="0.25">
      <c r="A46" s="155" t="s">
        <v>239</v>
      </c>
      <c r="B46" s="155"/>
      <c r="C46" s="155"/>
      <c r="D46" s="155"/>
      <c r="E46" s="155"/>
      <c r="F46" s="155"/>
      <c r="G46" s="60">
        <v>37</v>
      </c>
      <c r="H46" s="76">
        <v>0</v>
      </c>
      <c r="I46" s="76">
        <v>0</v>
      </c>
    </row>
    <row r="47" spans="1:9" x14ac:dyDescent="0.25">
      <c r="A47" s="155" t="s">
        <v>240</v>
      </c>
      <c r="B47" s="155"/>
      <c r="C47" s="155"/>
      <c r="D47" s="155"/>
      <c r="E47" s="155"/>
      <c r="F47" s="155"/>
      <c r="G47" s="60">
        <v>38</v>
      </c>
      <c r="H47" s="76">
        <v>0</v>
      </c>
      <c r="I47" s="76">
        <v>0</v>
      </c>
    </row>
    <row r="48" spans="1:9" ht="25.2" customHeight="1" x14ac:dyDescent="0.25">
      <c r="A48" s="192" t="s">
        <v>412</v>
      </c>
      <c r="B48" s="192"/>
      <c r="C48" s="192"/>
      <c r="D48" s="192"/>
      <c r="E48" s="192"/>
      <c r="F48" s="192"/>
      <c r="G48" s="61">
        <v>39</v>
      </c>
      <c r="H48" s="75">
        <f>H47+H46+H45+H44+H43</f>
        <v>0</v>
      </c>
      <c r="I48" s="75">
        <f>I47+I46+I45+I44+I43</f>
        <v>0</v>
      </c>
    </row>
    <row r="49" spans="1:9" ht="28.2" customHeight="1" x14ac:dyDescent="0.25">
      <c r="A49" s="186" t="s">
        <v>421</v>
      </c>
      <c r="B49" s="186"/>
      <c r="C49" s="186"/>
      <c r="D49" s="186"/>
      <c r="E49" s="186"/>
      <c r="F49" s="186"/>
      <c r="G49" s="61">
        <v>40</v>
      </c>
      <c r="H49" s="75">
        <f>H48+H42</f>
        <v>0</v>
      </c>
      <c r="I49" s="75">
        <f>I48+I42</f>
        <v>0</v>
      </c>
    </row>
    <row r="50" spans="1:9" x14ac:dyDescent="0.25">
      <c r="A50" s="177" t="s">
        <v>241</v>
      </c>
      <c r="B50" s="177"/>
      <c r="C50" s="177"/>
      <c r="D50" s="177"/>
      <c r="E50" s="177"/>
      <c r="F50" s="177"/>
      <c r="G50" s="60">
        <v>41</v>
      </c>
      <c r="H50" s="76">
        <v>0</v>
      </c>
      <c r="I50" s="76">
        <v>0</v>
      </c>
    </row>
    <row r="51" spans="1:9" ht="24.6" customHeight="1" x14ac:dyDescent="0.25">
      <c r="A51" s="186" t="s">
        <v>384</v>
      </c>
      <c r="B51" s="186"/>
      <c r="C51" s="186"/>
      <c r="D51" s="186"/>
      <c r="E51" s="186"/>
      <c r="F51" s="186"/>
      <c r="G51" s="61">
        <v>42</v>
      </c>
      <c r="H51" s="75">
        <f>H21+H36+H49+H50</f>
        <v>0</v>
      </c>
      <c r="I51" s="75">
        <f>I21+I36+I49+I50</f>
        <v>0</v>
      </c>
    </row>
    <row r="52" spans="1:9" x14ac:dyDescent="0.25">
      <c r="A52" s="203" t="s">
        <v>215</v>
      </c>
      <c r="B52" s="203"/>
      <c r="C52" s="203"/>
      <c r="D52" s="203"/>
      <c r="E52" s="203"/>
      <c r="F52" s="203"/>
      <c r="G52" s="60">
        <v>43</v>
      </c>
      <c r="H52" s="76">
        <v>0</v>
      </c>
      <c r="I52" s="76">
        <v>0</v>
      </c>
    </row>
    <row r="53" spans="1:9" ht="28.95" customHeight="1" x14ac:dyDescent="0.25">
      <c r="A53" s="203" t="s">
        <v>385</v>
      </c>
      <c r="B53" s="203"/>
      <c r="C53" s="203"/>
      <c r="D53" s="203"/>
      <c r="E53" s="203"/>
      <c r="F53" s="203"/>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B35" zoomScale="90" zoomScaleNormal="100" zoomScaleSheetLayoutView="90" workbookViewId="0">
      <selection activeCell="V57" sqref="V57"/>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06" t="s">
        <v>242</v>
      </c>
      <c r="B1" s="207"/>
      <c r="C1" s="207"/>
      <c r="D1" s="207"/>
      <c r="E1" s="207"/>
      <c r="F1" s="207"/>
      <c r="G1" s="207"/>
      <c r="H1" s="207"/>
      <c r="I1" s="207"/>
      <c r="J1" s="207"/>
      <c r="K1" s="26"/>
    </row>
    <row r="2" spans="1:26" ht="15.6" x14ac:dyDescent="0.25">
      <c r="A2" s="3"/>
      <c r="B2" s="4"/>
      <c r="C2" s="208" t="s">
        <v>243</v>
      </c>
      <c r="D2" s="208"/>
      <c r="E2" s="5">
        <v>45658</v>
      </c>
      <c r="F2" s="6" t="s">
        <v>0</v>
      </c>
      <c r="G2" s="5">
        <v>46022</v>
      </c>
      <c r="H2" s="27"/>
      <c r="I2" s="27"/>
      <c r="J2" s="27"/>
      <c r="K2" s="26"/>
      <c r="Y2" s="28" t="s">
        <v>436</v>
      </c>
    </row>
    <row r="3" spans="1:26" ht="13.5" customHeight="1" x14ac:dyDescent="0.25">
      <c r="A3" s="211" t="s">
        <v>244</v>
      </c>
      <c r="B3" s="212"/>
      <c r="C3" s="212"/>
      <c r="D3" s="212"/>
      <c r="E3" s="212"/>
      <c r="F3" s="212"/>
      <c r="G3" s="211" t="s">
        <v>3</v>
      </c>
      <c r="H3" s="214" t="s">
        <v>245</v>
      </c>
      <c r="I3" s="214"/>
      <c r="J3" s="214"/>
      <c r="K3" s="214"/>
      <c r="L3" s="214"/>
      <c r="M3" s="214"/>
      <c r="N3" s="214"/>
      <c r="O3" s="214"/>
      <c r="P3" s="214"/>
      <c r="Q3" s="214"/>
      <c r="R3" s="214"/>
      <c r="S3" s="214"/>
      <c r="T3" s="214"/>
      <c r="U3" s="214"/>
      <c r="V3" s="214"/>
      <c r="W3" s="214"/>
      <c r="X3" s="214"/>
      <c r="Y3" s="214" t="s">
        <v>389</v>
      </c>
      <c r="Z3" s="214" t="s">
        <v>246</v>
      </c>
    </row>
    <row r="4" spans="1:26" ht="81.599999999999994" x14ac:dyDescent="0.25">
      <c r="A4" s="212"/>
      <c r="B4" s="212"/>
      <c r="C4" s="212"/>
      <c r="D4" s="212"/>
      <c r="E4" s="212"/>
      <c r="F4" s="212"/>
      <c r="G4" s="213"/>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427</v>
      </c>
      <c r="V4" s="81" t="s">
        <v>257</v>
      </c>
      <c r="W4" s="81" t="s">
        <v>258</v>
      </c>
      <c r="X4" s="81" t="s">
        <v>259</v>
      </c>
      <c r="Y4" s="215"/>
      <c r="Z4" s="215"/>
    </row>
    <row r="5" spans="1:26" ht="20.399999999999999" x14ac:dyDescent="0.25">
      <c r="A5" s="216">
        <v>1</v>
      </c>
      <c r="B5" s="216"/>
      <c r="C5" s="216"/>
      <c r="D5" s="216"/>
      <c r="E5" s="216"/>
      <c r="F5" s="216"/>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425</v>
      </c>
      <c r="Y5" s="81">
        <v>20</v>
      </c>
      <c r="Z5" s="84" t="s">
        <v>426</v>
      </c>
    </row>
    <row r="6" spans="1:26" x14ac:dyDescent="0.25">
      <c r="A6" s="217" t="s">
        <v>260</v>
      </c>
      <c r="B6" s="217"/>
      <c r="C6" s="217"/>
      <c r="D6" s="217"/>
      <c r="E6" s="217"/>
      <c r="F6" s="217"/>
      <c r="G6" s="217"/>
      <c r="H6" s="217"/>
      <c r="I6" s="217"/>
      <c r="J6" s="217"/>
      <c r="K6" s="217"/>
      <c r="L6" s="217"/>
      <c r="M6" s="217"/>
      <c r="N6" s="218"/>
      <c r="O6" s="218"/>
      <c r="P6" s="218"/>
      <c r="Q6" s="218"/>
      <c r="R6" s="218"/>
      <c r="S6" s="218"/>
      <c r="T6" s="218"/>
      <c r="U6" s="218"/>
      <c r="V6" s="218"/>
      <c r="W6" s="218"/>
      <c r="X6" s="218"/>
      <c r="Y6" s="218"/>
      <c r="Z6" s="219"/>
    </row>
    <row r="7" spans="1:26" x14ac:dyDescent="0.25">
      <c r="A7" s="220" t="s">
        <v>291</v>
      </c>
      <c r="B7" s="220"/>
      <c r="C7" s="220"/>
      <c r="D7" s="220"/>
      <c r="E7" s="220"/>
      <c r="F7" s="220"/>
      <c r="G7" s="85">
        <v>1</v>
      </c>
      <c r="H7" s="88">
        <v>34010262</v>
      </c>
      <c r="I7" s="88">
        <v>45066335</v>
      </c>
      <c r="J7" s="88">
        <v>724864</v>
      </c>
      <c r="K7" s="88">
        <v>0</v>
      </c>
      <c r="L7" s="88">
        <v>0</v>
      </c>
      <c r="M7" s="88">
        <v>0</v>
      </c>
      <c r="N7" s="88">
        <v>712344</v>
      </c>
      <c r="O7" s="88">
        <v>0</v>
      </c>
      <c r="P7" s="88">
        <v>0</v>
      </c>
      <c r="Q7" s="88">
        <v>0</v>
      </c>
      <c r="R7" s="88">
        <v>0</v>
      </c>
      <c r="S7" s="88">
        <v>0</v>
      </c>
      <c r="T7" s="88">
        <v>0</v>
      </c>
      <c r="U7" s="88">
        <v>0</v>
      </c>
      <c r="V7" s="88">
        <v>1915751</v>
      </c>
      <c r="W7" s="88">
        <v>4591875</v>
      </c>
      <c r="X7" s="89">
        <f>H7+I7+J7+K7-L7+M7+N7+O7+P7+Q7+R7+V7+W7+S7+T7+U7</f>
        <v>87021431</v>
      </c>
      <c r="Y7" s="88">
        <v>0</v>
      </c>
      <c r="Z7" s="89">
        <f>X7+Y7</f>
        <v>87021431</v>
      </c>
    </row>
    <row r="8" spans="1:26" x14ac:dyDescent="0.25">
      <c r="A8" s="209" t="s">
        <v>261</v>
      </c>
      <c r="B8" s="209"/>
      <c r="C8" s="209"/>
      <c r="D8" s="209"/>
      <c r="E8" s="209"/>
      <c r="F8" s="209"/>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09" t="s">
        <v>262</v>
      </c>
      <c r="B9" s="209"/>
      <c r="C9" s="209"/>
      <c r="D9" s="209"/>
      <c r="E9" s="209"/>
      <c r="F9" s="209"/>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10" t="s">
        <v>292</v>
      </c>
      <c r="B10" s="210"/>
      <c r="C10" s="210"/>
      <c r="D10" s="210"/>
      <c r="E10" s="210"/>
      <c r="F10" s="210"/>
      <c r="G10" s="86">
        <v>4</v>
      </c>
      <c r="H10" s="90">
        <f>H7+H8+H9</f>
        <v>34010262</v>
      </c>
      <c r="I10" s="90">
        <f t="shared" ref="I10:V10" si="2">I7+I8+I9</f>
        <v>45066335</v>
      </c>
      <c r="J10" s="90">
        <f t="shared" si="2"/>
        <v>724864</v>
      </c>
      <c r="K10" s="90">
        <f t="shared" si="2"/>
        <v>0</v>
      </c>
      <c r="L10" s="90">
        <f t="shared" si="2"/>
        <v>0</v>
      </c>
      <c r="M10" s="90">
        <f t="shared" si="2"/>
        <v>0</v>
      </c>
      <c r="N10" s="90">
        <f t="shared" si="2"/>
        <v>712344</v>
      </c>
      <c r="O10" s="90">
        <f t="shared" si="2"/>
        <v>0</v>
      </c>
      <c r="P10" s="90">
        <f t="shared" si="2"/>
        <v>0</v>
      </c>
      <c r="Q10" s="90">
        <f t="shared" si="2"/>
        <v>0</v>
      </c>
      <c r="R10" s="90">
        <f t="shared" si="2"/>
        <v>0</v>
      </c>
      <c r="S10" s="90">
        <f t="shared" si="2"/>
        <v>0</v>
      </c>
      <c r="T10" s="90">
        <f t="shared" si="2"/>
        <v>0</v>
      </c>
      <c r="U10" s="90">
        <f>U7+U8+U9</f>
        <v>0</v>
      </c>
      <c r="V10" s="90">
        <f t="shared" si="2"/>
        <v>1915751</v>
      </c>
      <c r="W10" s="90">
        <f>W7+W8+W9</f>
        <v>4591875</v>
      </c>
      <c r="X10" s="90">
        <f>X7+X8+X9</f>
        <v>87021431</v>
      </c>
      <c r="Y10" s="90">
        <f t="shared" ref="Y10:Z10" si="3">Y7+Y8+Y9</f>
        <v>0</v>
      </c>
      <c r="Z10" s="90">
        <f t="shared" si="3"/>
        <v>87021431</v>
      </c>
    </row>
    <row r="11" spans="1:26" x14ac:dyDescent="0.25">
      <c r="A11" s="209" t="s">
        <v>263</v>
      </c>
      <c r="B11" s="209"/>
      <c r="C11" s="209"/>
      <c r="D11" s="209"/>
      <c r="E11" s="209"/>
      <c r="F11" s="209"/>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7966161</v>
      </c>
      <c r="X11" s="89">
        <f>H11+I11+J11+K11-L11+M11+N11+O11+P11+Q11+R11+V11+W11+S11+T11+U11</f>
        <v>7966161</v>
      </c>
      <c r="Y11" s="88">
        <v>0</v>
      </c>
      <c r="Z11" s="89">
        <f t="shared" ref="Z11:Z29" si="4">X11+Y11</f>
        <v>7966161</v>
      </c>
    </row>
    <row r="12" spans="1:26" x14ac:dyDescent="0.25">
      <c r="A12" s="209" t="s">
        <v>264</v>
      </c>
      <c r="B12" s="209"/>
      <c r="C12" s="209"/>
      <c r="D12" s="209"/>
      <c r="E12" s="209"/>
      <c r="F12" s="209"/>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09" t="s">
        <v>265</v>
      </c>
      <c r="B13" s="209"/>
      <c r="C13" s="209"/>
      <c r="D13" s="209"/>
      <c r="E13" s="209"/>
      <c r="F13" s="209"/>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09" t="s">
        <v>390</v>
      </c>
      <c r="B14" s="209"/>
      <c r="C14" s="209"/>
      <c r="D14" s="209"/>
      <c r="E14" s="209"/>
      <c r="F14" s="209"/>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5">
      <c r="A15" s="209" t="s">
        <v>266</v>
      </c>
      <c r="B15" s="209"/>
      <c r="C15" s="209"/>
      <c r="D15" s="209"/>
      <c r="E15" s="209"/>
      <c r="F15" s="209"/>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09" t="s">
        <v>267</v>
      </c>
      <c r="B16" s="209"/>
      <c r="C16" s="209"/>
      <c r="D16" s="209"/>
      <c r="E16" s="209"/>
      <c r="F16" s="209"/>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09" t="s">
        <v>268</v>
      </c>
      <c r="B17" s="209"/>
      <c r="C17" s="209"/>
      <c r="D17" s="209"/>
      <c r="E17" s="209"/>
      <c r="F17" s="209"/>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09" t="s">
        <v>269</v>
      </c>
      <c r="B18" s="209"/>
      <c r="C18" s="209"/>
      <c r="D18" s="209"/>
      <c r="E18" s="209"/>
      <c r="F18" s="209"/>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09" t="s">
        <v>270</v>
      </c>
      <c r="B19" s="209"/>
      <c r="C19" s="209"/>
      <c r="D19" s="209"/>
      <c r="E19" s="209"/>
      <c r="F19" s="209"/>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5">
      <c r="A20" s="209" t="s">
        <v>271</v>
      </c>
      <c r="B20" s="209"/>
      <c r="C20" s="209"/>
      <c r="D20" s="209"/>
      <c r="E20" s="209"/>
      <c r="F20" s="209"/>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09" t="s">
        <v>391</v>
      </c>
      <c r="B21" s="209"/>
      <c r="C21" s="209"/>
      <c r="D21" s="209"/>
      <c r="E21" s="209"/>
      <c r="F21" s="209"/>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09" t="s">
        <v>392</v>
      </c>
      <c r="B22" s="209"/>
      <c r="C22" s="209"/>
      <c r="D22" s="209"/>
      <c r="E22" s="209"/>
      <c r="F22" s="209"/>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09" t="s">
        <v>393</v>
      </c>
      <c r="B23" s="209"/>
      <c r="C23" s="209"/>
      <c r="D23" s="209"/>
      <c r="E23" s="209"/>
      <c r="F23" s="209"/>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09" t="s">
        <v>272</v>
      </c>
      <c r="B24" s="209"/>
      <c r="C24" s="209"/>
      <c r="D24" s="209"/>
      <c r="E24" s="209"/>
      <c r="F24" s="209"/>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5">
      <c r="A25" s="209" t="s">
        <v>394</v>
      </c>
      <c r="B25" s="209"/>
      <c r="C25" s="209"/>
      <c r="D25" s="209"/>
      <c r="E25" s="209"/>
      <c r="F25" s="209"/>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09" t="s">
        <v>396</v>
      </c>
      <c r="B26" s="209"/>
      <c r="C26" s="209"/>
      <c r="D26" s="209"/>
      <c r="E26" s="209"/>
      <c r="F26" s="209"/>
      <c r="G26" s="85">
        <v>20</v>
      </c>
      <c r="H26" s="88">
        <v>0</v>
      </c>
      <c r="I26" s="88">
        <v>0</v>
      </c>
      <c r="J26" s="88">
        <v>0</v>
      </c>
      <c r="K26" s="88">
        <v>0</v>
      </c>
      <c r="L26" s="88">
        <v>0</v>
      </c>
      <c r="M26" s="88">
        <v>0</v>
      </c>
      <c r="N26" s="88">
        <v>0</v>
      </c>
      <c r="O26" s="88">
        <v>0</v>
      </c>
      <c r="P26" s="88">
        <v>0</v>
      </c>
      <c r="Q26" s="88">
        <v>0</v>
      </c>
      <c r="R26" s="88">
        <v>0</v>
      </c>
      <c r="S26" s="88">
        <v>0</v>
      </c>
      <c r="T26" s="88">
        <v>0</v>
      </c>
      <c r="U26" s="88">
        <v>0</v>
      </c>
      <c r="V26" s="88">
        <v>-3924261</v>
      </c>
      <c r="W26" s="88">
        <v>0</v>
      </c>
      <c r="X26" s="89">
        <f t="shared" si="5"/>
        <v>-3924261</v>
      </c>
      <c r="Y26" s="88">
        <v>0</v>
      </c>
      <c r="Z26" s="89">
        <f t="shared" si="4"/>
        <v>-3924261</v>
      </c>
    </row>
    <row r="27" spans="1:26" x14ac:dyDescent="0.25">
      <c r="A27" s="209" t="s">
        <v>395</v>
      </c>
      <c r="B27" s="209"/>
      <c r="C27" s="209"/>
      <c r="D27" s="209"/>
      <c r="E27" s="209"/>
      <c r="F27" s="209"/>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5">
      <c r="A28" s="209" t="s">
        <v>397</v>
      </c>
      <c r="B28" s="209"/>
      <c r="C28" s="209"/>
      <c r="D28" s="209"/>
      <c r="E28" s="209"/>
      <c r="F28" s="209"/>
      <c r="G28" s="85">
        <v>22</v>
      </c>
      <c r="H28" s="88">
        <v>0</v>
      </c>
      <c r="I28" s="88">
        <v>0</v>
      </c>
      <c r="J28" s="88">
        <v>229594</v>
      </c>
      <c r="K28" s="88">
        <v>0</v>
      </c>
      <c r="L28" s="88">
        <v>0</v>
      </c>
      <c r="M28" s="88">
        <v>0</v>
      </c>
      <c r="N28" s="88">
        <v>0</v>
      </c>
      <c r="O28" s="88">
        <v>0</v>
      </c>
      <c r="P28" s="88">
        <v>0</v>
      </c>
      <c r="Q28" s="88">
        <v>0</v>
      </c>
      <c r="R28" s="88">
        <v>0</v>
      </c>
      <c r="S28" s="88">
        <v>0</v>
      </c>
      <c r="T28" s="88">
        <v>0</v>
      </c>
      <c r="U28" s="88">
        <v>0</v>
      </c>
      <c r="V28" s="88">
        <v>4362281</v>
      </c>
      <c r="W28" s="88">
        <v>-4591875</v>
      </c>
      <c r="X28" s="89">
        <f t="shared" si="5"/>
        <v>0</v>
      </c>
      <c r="Y28" s="88">
        <v>0</v>
      </c>
      <c r="Z28" s="89">
        <f t="shared" si="4"/>
        <v>0</v>
      </c>
    </row>
    <row r="29" spans="1:26" x14ac:dyDescent="0.25">
      <c r="A29" s="209" t="s">
        <v>398</v>
      </c>
      <c r="B29" s="209"/>
      <c r="C29" s="209"/>
      <c r="D29" s="209"/>
      <c r="E29" s="209"/>
      <c r="F29" s="209"/>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10" t="s">
        <v>399</v>
      </c>
      <c r="B30" s="210"/>
      <c r="C30" s="210"/>
      <c r="D30" s="210"/>
      <c r="E30" s="210"/>
      <c r="F30" s="210"/>
      <c r="G30" s="86">
        <v>24</v>
      </c>
      <c r="H30" s="90">
        <f>SUM(H10:H29)</f>
        <v>34010262</v>
      </c>
      <c r="I30" s="90">
        <f t="shared" ref="I30:Z30" si="7">SUM(I10:I29)</f>
        <v>45066335</v>
      </c>
      <c r="J30" s="90">
        <f t="shared" si="7"/>
        <v>954458</v>
      </c>
      <c r="K30" s="90">
        <f t="shared" si="7"/>
        <v>0</v>
      </c>
      <c r="L30" s="90">
        <f t="shared" si="7"/>
        <v>0</v>
      </c>
      <c r="M30" s="90">
        <f t="shared" si="7"/>
        <v>0</v>
      </c>
      <c r="N30" s="90">
        <f t="shared" si="7"/>
        <v>712344</v>
      </c>
      <c r="O30" s="90">
        <f t="shared" si="7"/>
        <v>0</v>
      </c>
      <c r="P30" s="90">
        <f t="shared" si="7"/>
        <v>0</v>
      </c>
      <c r="Q30" s="90">
        <f t="shared" si="7"/>
        <v>0</v>
      </c>
      <c r="R30" s="90">
        <f t="shared" si="7"/>
        <v>0</v>
      </c>
      <c r="S30" s="90">
        <f t="shared" si="7"/>
        <v>0</v>
      </c>
      <c r="T30" s="90">
        <f t="shared" si="7"/>
        <v>0</v>
      </c>
      <c r="U30" s="90">
        <f t="shared" si="7"/>
        <v>0</v>
      </c>
      <c r="V30" s="90">
        <f t="shared" si="7"/>
        <v>2353771</v>
      </c>
      <c r="W30" s="90">
        <f t="shared" si="7"/>
        <v>7966161</v>
      </c>
      <c r="X30" s="90">
        <f>SUM(X10:X29)</f>
        <v>91063331</v>
      </c>
      <c r="Y30" s="90">
        <f t="shared" si="7"/>
        <v>0</v>
      </c>
      <c r="Z30" s="90">
        <f t="shared" si="7"/>
        <v>91063331</v>
      </c>
    </row>
    <row r="31" spans="1:26" x14ac:dyDescent="0.25">
      <c r="A31" s="217" t="s">
        <v>273</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row>
    <row r="32" spans="1:26" ht="36.75" customHeight="1" x14ac:dyDescent="0.25">
      <c r="A32" s="221" t="s">
        <v>274</v>
      </c>
      <c r="B32" s="221"/>
      <c r="C32" s="221"/>
      <c r="D32" s="221"/>
      <c r="E32" s="221"/>
      <c r="F32" s="221"/>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5">
      <c r="A33" s="221" t="s">
        <v>400</v>
      </c>
      <c r="B33" s="221"/>
      <c r="C33" s="221"/>
      <c r="D33" s="221"/>
      <c r="E33" s="221"/>
      <c r="F33" s="221"/>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7966161</v>
      </c>
      <c r="X33" s="90">
        <f>X11+X32</f>
        <v>7966161</v>
      </c>
      <c r="Y33" s="90">
        <f t="shared" si="10"/>
        <v>0</v>
      </c>
      <c r="Z33" s="90">
        <f t="shared" si="10"/>
        <v>7966161</v>
      </c>
    </row>
    <row r="34" spans="1:26" ht="30.75" customHeight="1" x14ac:dyDescent="0.25">
      <c r="A34" s="221" t="s">
        <v>401</v>
      </c>
      <c r="B34" s="221"/>
      <c r="C34" s="221"/>
      <c r="D34" s="221"/>
      <c r="E34" s="221"/>
      <c r="F34" s="221"/>
      <c r="G34" s="86">
        <v>27</v>
      </c>
      <c r="H34" s="90">
        <f>SUM(H21:H29)</f>
        <v>0</v>
      </c>
      <c r="I34" s="90">
        <f t="shared" ref="I34:Z34" si="12">SUM(I21:I29)</f>
        <v>0</v>
      </c>
      <c r="J34" s="90">
        <f t="shared" si="12"/>
        <v>229594</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438020</v>
      </c>
      <c r="W34" s="90">
        <f t="shared" si="12"/>
        <v>-4591875</v>
      </c>
      <c r="X34" s="90">
        <f>SUM(X21:X29)</f>
        <v>-3924261</v>
      </c>
      <c r="Y34" s="90">
        <f t="shared" si="12"/>
        <v>0</v>
      </c>
      <c r="Z34" s="90">
        <f t="shared" si="12"/>
        <v>-3924261</v>
      </c>
    </row>
    <row r="35" spans="1:26" x14ac:dyDescent="0.25">
      <c r="A35" s="217" t="s">
        <v>275</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5">
      <c r="A36" s="220" t="s">
        <v>293</v>
      </c>
      <c r="B36" s="220"/>
      <c r="C36" s="220"/>
      <c r="D36" s="220"/>
      <c r="E36" s="220"/>
      <c r="F36" s="220"/>
      <c r="G36" s="85">
        <v>28</v>
      </c>
      <c r="H36" s="88">
        <f t="shared" ref="H36:W36" si="14">+H30</f>
        <v>34010262</v>
      </c>
      <c r="I36" s="88">
        <f t="shared" si="14"/>
        <v>45066335</v>
      </c>
      <c r="J36" s="88">
        <f t="shared" si="14"/>
        <v>954458</v>
      </c>
      <c r="K36" s="88">
        <f t="shared" si="14"/>
        <v>0</v>
      </c>
      <c r="L36" s="88">
        <f t="shared" si="14"/>
        <v>0</v>
      </c>
      <c r="M36" s="88">
        <f t="shared" si="14"/>
        <v>0</v>
      </c>
      <c r="N36" s="88">
        <f t="shared" si="14"/>
        <v>712344</v>
      </c>
      <c r="O36" s="88">
        <f t="shared" si="14"/>
        <v>0</v>
      </c>
      <c r="P36" s="88">
        <f t="shared" si="14"/>
        <v>0</v>
      </c>
      <c r="Q36" s="88">
        <f t="shared" si="14"/>
        <v>0</v>
      </c>
      <c r="R36" s="88">
        <f t="shared" si="14"/>
        <v>0</v>
      </c>
      <c r="S36" s="88">
        <f t="shared" si="14"/>
        <v>0</v>
      </c>
      <c r="T36" s="88">
        <f t="shared" si="14"/>
        <v>0</v>
      </c>
      <c r="U36" s="88">
        <f t="shared" si="14"/>
        <v>0</v>
      </c>
      <c r="V36" s="88">
        <f t="shared" si="14"/>
        <v>2353771</v>
      </c>
      <c r="W36" s="88">
        <f t="shared" si="14"/>
        <v>7966161</v>
      </c>
      <c r="X36" s="89">
        <f>H36+I36+J36+K36-L36+M36+N36+O36+P36+Q36+R36+V36+W36+S36+T36+U36</f>
        <v>91063331</v>
      </c>
      <c r="Y36" s="88">
        <v>0</v>
      </c>
      <c r="Z36" s="89">
        <f t="shared" ref="Z36:Z38" si="15">X36+Y36</f>
        <v>91063331</v>
      </c>
    </row>
    <row r="37" spans="1:26" x14ac:dyDescent="0.25">
      <c r="A37" s="209" t="s">
        <v>261</v>
      </c>
      <c r="B37" s="209"/>
      <c r="C37" s="209"/>
      <c r="D37" s="209"/>
      <c r="E37" s="209"/>
      <c r="F37" s="209"/>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5"/>
        <v>0</v>
      </c>
    </row>
    <row r="38" spans="1:26" x14ac:dyDescent="0.25">
      <c r="A38" s="209" t="s">
        <v>262</v>
      </c>
      <c r="B38" s="209"/>
      <c r="C38" s="209"/>
      <c r="D38" s="209"/>
      <c r="E38" s="209"/>
      <c r="F38" s="209"/>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6">H38+I38+J38+K38-L38+M38+N38+O38+P38+Q38+R38+V38+W38+S38+T38+U38</f>
        <v>0</v>
      </c>
      <c r="Y38" s="88">
        <v>0</v>
      </c>
      <c r="Z38" s="89">
        <f t="shared" si="15"/>
        <v>0</v>
      </c>
    </row>
    <row r="39" spans="1:26" ht="25.5" customHeight="1" x14ac:dyDescent="0.25">
      <c r="A39" s="210" t="s">
        <v>402</v>
      </c>
      <c r="B39" s="210"/>
      <c r="C39" s="210"/>
      <c r="D39" s="210"/>
      <c r="E39" s="210"/>
      <c r="F39" s="210"/>
      <c r="G39" s="86">
        <v>31</v>
      </c>
      <c r="H39" s="90">
        <f>H36+H37+H38</f>
        <v>34010262</v>
      </c>
      <c r="I39" s="90">
        <f t="shared" ref="I39:V39" si="17">I36+I37+I38</f>
        <v>45066335</v>
      </c>
      <c r="J39" s="90">
        <f t="shared" si="17"/>
        <v>954458</v>
      </c>
      <c r="K39" s="90">
        <f t="shared" si="17"/>
        <v>0</v>
      </c>
      <c r="L39" s="90">
        <f t="shared" si="17"/>
        <v>0</v>
      </c>
      <c r="M39" s="90">
        <f t="shared" si="17"/>
        <v>0</v>
      </c>
      <c r="N39" s="90">
        <f t="shared" si="17"/>
        <v>712344</v>
      </c>
      <c r="O39" s="90">
        <f t="shared" si="17"/>
        <v>0</v>
      </c>
      <c r="P39" s="90">
        <f t="shared" si="17"/>
        <v>0</v>
      </c>
      <c r="Q39" s="90">
        <f t="shared" si="17"/>
        <v>0</v>
      </c>
      <c r="R39" s="90">
        <f t="shared" si="17"/>
        <v>0</v>
      </c>
      <c r="S39" s="90">
        <f t="shared" si="17"/>
        <v>0</v>
      </c>
      <c r="T39" s="90">
        <f t="shared" si="17"/>
        <v>0</v>
      </c>
      <c r="U39" s="90">
        <f t="shared" si="17"/>
        <v>0</v>
      </c>
      <c r="V39" s="90">
        <f t="shared" si="17"/>
        <v>2353771</v>
      </c>
      <c r="W39" s="90">
        <f>W36+W37+W38</f>
        <v>7966161</v>
      </c>
      <c r="X39" s="90">
        <f>X36+X37+X38</f>
        <v>91063331</v>
      </c>
      <c r="Y39" s="90">
        <f>Y36+Y37+Y38</f>
        <v>0</v>
      </c>
      <c r="Z39" s="90">
        <f>Z36+Z37+Z38</f>
        <v>91063331</v>
      </c>
    </row>
    <row r="40" spans="1:26" x14ac:dyDescent="0.25">
      <c r="A40" s="209" t="s">
        <v>263</v>
      </c>
      <c r="B40" s="209"/>
      <c r="C40" s="209"/>
      <c r="D40" s="209"/>
      <c r="E40" s="209"/>
      <c r="F40" s="209"/>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3791650</v>
      </c>
      <c r="X40" s="89">
        <f>H40+I40+J40+K40-L40+M40+N40+O40+P40+Q40+R40+V40+W40+S40+T40+U40</f>
        <v>3791650</v>
      </c>
      <c r="Y40" s="88">
        <v>0</v>
      </c>
      <c r="Z40" s="89">
        <f t="shared" ref="Z40:Z58" si="18">X40+Y40</f>
        <v>3791650</v>
      </c>
    </row>
    <row r="41" spans="1:26" x14ac:dyDescent="0.25">
      <c r="A41" s="209" t="s">
        <v>264</v>
      </c>
      <c r="B41" s="209"/>
      <c r="C41" s="209"/>
      <c r="D41" s="209"/>
      <c r="E41" s="209"/>
      <c r="F41" s="209"/>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9">H41+I41+J41+K41-L41+M41+N41+O41+P41+Q41+R41+V41+W41+S41+T41+U41</f>
        <v>0</v>
      </c>
      <c r="Y41" s="88">
        <v>0</v>
      </c>
      <c r="Z41" s="89">
        <f t="shared" si="18"/>
        <v>0</v>
      </c>
    </row>
    <row r="42" spans="1:26" ht="27" customHeight="1" x14ac:dyDescent="0.25">
      <c r="A42" s="209" t="s">
        <v>276</v>
      </c>
      <c r="B42" s="209"/>
      <c r="C42" s="209"/>
      <c r="D42" s="209"/>
      <c r="E42" s="209"/>
      <c r="F42" s="209"/>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9"/>
        <v>0</v>
      </c>
      <c r="Y42" s="88">
        <v>0</v>
      </c>
      <c r="Z42" s="89">
        <f t="shared" si="18"/>
        <v>0</v>
      </c>
    </row>
    <row r="43" spans="1:26" ht="37.5" customHeight="1" x14ac:dyDescent="0.25">
      <c r="A43" s="209" t="s">
        <v>390</v>
      </c>
      <c r="B43" s="209"/>
      <c r="C43" s="209"/>
      <c r="D43" s="209"/>
      <c r="E43" s="209"/>
      <c r="F43" s="209"/>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9"/>
        <v>0</v>
      </c>
      <c r="Y43" s="88">
        <v>0</v>
      </c>
      <c r="Z43" s="89">
        <f t="shared" si="18"/>
        <v>0</v>
      </c>
    </row>
    <row r="44" spans="1:26" ht="21" customHeight="1" x14ac:dyDescent="0.25">
      <c r="A44" s="209" t="s">
        <v>266</v>
      </c>
      <c r="B44" s="209"/>
      <c r="C44" s="209"/>
      <c r="D44" s="209"/>
      <c r="E44" s="209"/>
      <c r="F44" s="209"/>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9"/>
        <v>0</v>
      </c>
      <c r="Y44" s="88">
        <v>0</v>
      </c>
      <c r="Z44" s="89">
        <f t="shared" si="18"/>
        <v>0</v>
      </c>
    </row>
    <row r="45" spans="1:26" ht="29.25" customHeight="1" x14ac:dyDescent="0.25">
      <c r="A45" s="209" t="s">
        <v>267</v>
      </c>
      <c r="B45" s="209"/>
      <c r="C45" s="209"/>
      <c r="D45" s="209"/>
      <c r="E45" s="209"/>
      <c r="F45" s="209"/>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9"/>
        <v>0</v>
      </c>
      <c r="Y45" s="88">
        <v>0</v>
      </c>
      <c r="Z45" s="89">
        <f t="shared" si="18"/>
        <v>0</v>
      </c>
    </row>
    <row r="46" spans="1:26" ht="21" customHeight="1" x14ac:dyDescent="0.25">
      <c r="A46" s="209" t="s">
        <v>277</v>
      </c>
      <c r="B46" s="209"/>
      <c r="C46" s="209"/>
      <c r="D46" s="209"/>
      <c r="E46" s="209"/>
      <c r="F46" s="209"/>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9"/>
        <v>0</v>
      </c>
      <c r="Y46" s="88">
        <v>0</v>
      </c>
      <c r="Z46" s="89">
        <f t="shared" si="18"/>
        <v>0</v>
      </c>
    </row>
    <row r="47" spans="1:26" x14ac:dyDescent="0.25">
      <c r="A47" s="209" t="s">
        <v>269</v>
      </c>
      <c r="B47" s="209"/>
      <c r="C47" s="209"/>
      <c r="D47" s="209"/>
      <c r="E47" s="209"/>
      <c r="F47" s="209"/>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9"/>
        <v>0</v>
      </c>
      <c r="Y47" s="88">
        <v>0</v>
      </c>
      <c r="Z47" s="89">
        <f t="shared" si="18"/>
        <v>0</v>
      </c>
    </row>
    <row r="48" spans="1:26" x14ac:dyDescent="0.25">
      <c r="A48" s="209" t="s">
        <v>270</v>
      </c>
      <c r="B48" s="209"/>
      <c r="C48" s="209"/>
      <c r="D48" s="209"/>
      <c r="E48" s="209"/>
      <c r="F48" s="209"/>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9"/>
        <v>0</v>
      </c>
      <c r="Y48" s="88">
        <v>0</v>
      </c>
      <c r="Z48" s="89">
        <f t="shared" si="18"/>
        <v>0</v>
      </c>
    </row>
    <row r="49" spans="1:26" x14ac:dyDescent="0.25">
      <c r="A49" s="209" t="s">
        <v>271</v>
      </c>
      <c r="B49" s="209"/>
      <c r="C49" s="209"/>
      <c r="D49" s="209"/>
      <c r="E49" s="209"/>
      <c r="F49" s="209"/>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9"/>
        <v>0</v>
      </c>
      <c r="Y49" s="88">
        <v>0</v>
      </c>
      <c r="Z49" s="89">
        <f t="shared" si="18"/>
        <v>0</v>
      </c>
    </row>
    <row r="50" spans="1:26" ht="24" customHeight="1" x14ac:dyDescent="0.25">
      <c r="A50" s="209" t="s">
        <v>391</v>
      </c>
      <c r="B50" s="209"/>
      <c r="C50" s="209"/>
      <c r="D50" s="209"/>
      <c r="E50" s="209"/>
      <c r="F50" s="209"/>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9"/>
        <v>0</v>
      </c>
      <c r="Y50" s="88">
        <v>0</v>
      </c>
      <c r="Z50" s="89">
        <f t="shared" si="18"/>
        <v>0</v>
      </c>
    </row>
    <row r="51" spans="1:26" ht="26.25" customHeight="1" x14ac:dyDescent="0.25">
      <c r="A51" s="209" t="s">
        <v>392</v>
      </c>
      <c r="B51" s="209"/>
      <c r="C51" s="209"/>
      <c r="D51" s="209"/>
      <c r="E51" s="209"/>
      <c r="F51" s="209"/>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9"/>
        <v>0</v>
      </c>
      <c r="Y51" s="88">
        <v>0</v>
      </c>
      <c r="Z51" s="89">
        <f t="shared" si="18"/>
        <v>0</v>
      </c>
    </row>
    <row r="52" spans="1:26" ht="22.5" customHeight="1" x14ac:dyDescent="0.25">
      <c r="A52" s="209" t="s">
        <v>393</v>
      </c>
      <c r="B52" s="209"/>
      <c r="C52" s="209"/>
      <c r="D52" s="209"/>
      <c r="E52" s="209"/>
      <c r="F52" s="209"/>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9"/>
        <v>0</v>
      </c>
      <c r="Y52" s="88">
        <v>0</v>
      </c>
      <c r="Z52" s="89">
        <f t="shared" si="18"/>
        <v>0</v>
      </c>
    </row>
    <row r="53" spans="1:26" x14ac:dyDescent="0.25">
      <c r="A53" s="209" t="s">
        <v>272</v>
      </c>
      <c r="B53" s="209"/>
      <c r="C53" s="209"/>
      <c r="D53" s="209"/>
      <c r="E53" s="209"/>
      <c r="F53" s="209"/>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9"/>
        <v>0</v>
      </c>
      <c r="Y53" s="88">
        <v>0</v>
      </c>
      <c r="Z53" s="89">
        <f t="shared" si="18"/>
        <v>0</v>
      </c>
    </row>
    <row r="54" spans="1:26" x14ac:dyDescent="0.25">
      <c r="A54" s="209" t="s">
        <v>394</v>
      </c>
      <c r="B54" s="209"/>
      <c r="C54" s="209"/>
      <c r="D54" s="209"/>
      <c r="E54" s="209"/>
      <c r="F54" s="209"/>
      <c r="G54" s="85">
        <v>46</v>
      </c>
      <c r="H54" s="88">
        <v>2860000</v>
      </c>
      <c r="I54" s="88">
        <v>7260000</v>
      </c>
      <c r="J54" s="88">
        <v>0</v>
      </c>
      <c r="K54" s="88">
        <v>0</v>
      </c>
      <c r="L54" s="88">
        <v>0</v>
      </c>
      <c r="M54" s="88">
        <v>0</v>
      </c>
      <c r="N54" s="88">
        <v>0</v>
      </c>
      <c r="O54" s="88">
        <v>0</v>
      </c>
      <c r="P54" s="88">
        <v>0</v>
      </c>
      <c r="Q54" s="88">
        <v>0</v>
      </c>
      <c r="R54" s="88">
        <v>0</v>
      </c>
      <c r="S54" s="88">
        <v>0</v>
      </c>
      <c r="T54" s="88">
        <v>0</v>
      </c>
      <c r="U54" s="88">
        <v>0</v>
      </c>
      <c r="V54" s="88">
        <v>0</v>
      </c>
      <c r="W54" s="88">
        <v>0</v>
      </c>
      <c r="X54" s="89">
        <f t="shared" si="19"/>
        <v>10120000</v>
      </c>
      <c r="Y54" s="88">
        <v>0</v>
      </c>
      <c r="Z54" s="89">
        <f t="shared" si="18"/>
        <v>10120000</v>
      </c>
    </row>
    <row r="55" spans="1:26" x14ac:dyDescent="0.25">
      <c r="A55" s="209" t="s">
        <v>403</v>
      </c>
      <c r="B55" s="209"/>
      <c r="C55" s="209"/>
      <c r="D55" s="209"/>
      <c r="E55" s="209"/>
      <c r="F55" s="209"/>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9"/>
        <v>0</v>
      </c>
      <c r="Y55" s="88">
        <v>0</v>
      </c>
      <c r="Z55" s="89">
        <f t="shared" si="18"/>
        <v>0</v>
      </c>
    </row>
    <row r="56" spans="1:26" x14ac:dyDescent="0.25">
      <c r="A56" s="209" t="s">
        <v>395</v>
      </c>
      <c r="B56" s="209"/>
      <c r="C56" s="209"/>
      <c r="D56" s="209"/>
      <c r="E56" s="209"/>
      <c r="F56" s="209"/>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9"/>
        <v>0</v>
      </c>
      <c r="Y56" s="88">
        <v>0</v>
      </c>
      <c r="Z56" s="89">
        <f t="shared" si="18"/>
        <v>0</v>
      </c>
    </row>
    <row r="57" spans="1:26" x14ac:dyDescent="0.25">
      <c r="A57" s="209" t="s">
        <v>404</v>
      </c>
      <c r="B57" s="209"/>
      <c r="C57" s="209"/>
      <c r="D57" s="209"/>
      <c r="E57" s="209"/>
      <c r="F57" s="209"/>
      <c r="G57" s="85">
        <v>49</v>
      </c>
      <c r="H57" s="88">
        <v>0</v>
      </c>
      <c r="I57" s="88">
        <v>0</v>
      </c>
      <c r="J57" s="88">
        <v>398308</v>
      </c>
      <c r="K57" s="88">
        <v>0</v>
      </c>
      <c r="L57" s="88">
        <v>0</v>
      </c>
      <c r="M57" s="88">
        <v>0</v>
      </c>
      <c r="N57" s="88">
        <v>0</v>
      </c>
      <c r="O57" s="88">
        <v>0</v>
      </c>
      <c r="P57" s="88">
        <v>0</v>
      </c>
      <c r="Q57" s="88">
        <v>0</v>
      </c>
      <c r="R57" s="88">
        <v>0</v>
      </c>
      <c r="S57" s="88">
        <v>0</v>
      </c>
      <c r="T57" s="88">
        <v>0</v>
      </c>
      <c r="U57" s="88">
        <v>0</v>
      </c>
      <c r="V57" s="88">
        <v>7567853</v>
      </c>
      <c r="W57" s="88">
        <v>-7966161</v>
      </c>
      <c r="X57" s="89">
        <f t="shared" si="19"/>
        <v>0</v>
      </c>
      <c r="Y57" s="88">
        <v>0</v>
      </c>
      <c r="Z57" s="89">
        <f t="shared" si="18"/>
        <v>0</v>
      </c>
    </row>
    <row r="58" spans="1:26" x14ac:dyDescent="0.25">
      <c r="A58" s="209" t="s">
        <v>398</v>
      </c>
      <c r="B58" s="209"/>
      <c r="C58" s="209"/>
      <c r="D58" s="209"/>
      <c r="E58" s="209"/>
      <c r="F58" s="209"/>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9"/>
        <v>0</v>
      </c>
      <c r="Y58" s="88">
        <v>0</v>
      </c>
      <c r="Z58" s="89">
        <f t="shared" si="18"/>
        <v>0</v>
      </c>
    </row>
    <row r="59" spans="1:26" ht="24" customHeight="1" x14ac:dyDescent="0.25">
      <c r="A59" s="210" t="s">
        <v>405</v>
      </c>
      <c r="B59" s="210"/>
      <c r="C59" s="210"/>
      <c r="D59" s="210"/>
      <c r="E59" s="210"/>
      <c r="F59" s="210"/>
      <c r="G59" s="86">
        <v>51</v>
      </c>
      <c r="H59" s="90">
        <f>SUM(H39:H58)</f>
        <v>36870262</v>
      </c>
      <c r="I59" s="90">
        <f t="shared" ref="I59:Z59" si="20">SUM(I39:I58)</f>
        <v>52326335</v>
      </c>
      <c r="J59" s="90">
        <f t="shared" si="20"/>
        <v>1352766</v>
      </c>
      <c r="K59" s="90">
        <f t="shared" si="20"/>
        <v>0</v>
      </c>
      <c r="L59" s="90">
        <f t="shared" si="20"/>
        <v>0</v>
      </c>
      <c r="M59" s="90">
        <f t="shared" si="20"/>
        <v>0</v>
      </c>
      <c r="N59" s="90">
        <f t="shared" si="20"/>
        <v>712344</v>
      </c>
      <c r="O59" s="90">
        <f t="shared" si="20"/>
        <v>0</v>
      </c>
      <c r="P59" s="90">
        <f t="shared" si="20"/>
        <v>0</v>
      </c>
      <c r="Q59" s="90">
        <f t="shared" si="20"/>
        <v>0</v>
      </c>
      <c r="R59" s="90">
        <f t="shared" si="20"/>
        <v>0</v>
      </c>
      <c r="S59" s="90">
        <f t="shared" si="20"/>
        <v>0</v>
      </c>
      <c r="T59" s="90">
        <f t="shared" si="20"/>
        <v>0</v>
      </c>
      <c r="U59" s="90">
        <f t="shared" si="20"/>
        <v>0</v>
      </c>
      <c r="V59" s="90">
        <f t="shared" si="20"/>
        <v>9921624</v>
      </c>
      <c r="W59" s="90">
        <f t="shared" si="20"/>
        <v>3791650</v>
      </c>
      <c r="X59" s="90">
        <f>SUM(X39:X58)</f>
        <v>104974981</v>
      </c>
      <c r="Y59" s="90">
        <f t="shared" si="20"/>
        <v>0</v>
      </c>
      <c r="Z59" s="90">
        <f t="shared" si="20"/>
        <v>104974981</v>
      </c>
    </row>
    <row r="60" spans="1:26" x14ac:dyDescent="0.25">
      <c r="A60" s="217" t="s">
        <v>273</v>
      </c>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row>
    <row r="61" spans="1:26" ht="31.5" customHeight="1" x14ac:dyDescent="0.25">
      <c r="A61" s="221" t="s">
        <v>406</v>
      </c>
      <c r="B61" s="221"/>
      <c r="C61" s="221"/>
      <c r="D61" s="221"/>
      <c r="E61" s="221"/>
      <c r="F61" s="221"/>
      <c r="G61" s="86">
        <v>52</v>
      </c>
      <c r="H61" s="90">
        <f>SUM(H41:H49)</f>
        <v>0</v>
      </c>
      <c r="I61" s="90">
        <f t="shared" ref="I61:Z61" si="21">SUM(I41:I49)</f>
        <v>0</v>
      </c>
      <c r="J61" s="90">
        <f t="shared" si="21"/>
        <v>0</v>
      </c>
      <c r="K61" s="90">
        <f t="shared" si="21"/>
        <v>0</v>
      </c>
      <c r="L61" s="90">
        <f t="shared" si="21"/>
        <v>0</v>
      </c>
      <c r="M61" s="90">
        <f t="shared" si="21"/>
        <v>0</v>
      </c>
      <c r="N61" s="90">
        <f t="shared" si="21"/>
        <v>0</v>
      </c>
      <c r="O61" s="90">
        <f t="shared" si="21"/>
        <v>0</v>
      </c>
      <c r="P61" s="90">
        <f t="shared" si="21"/>
        <v>0</v>
      </c>
      <c r="Q61" s="90">
        <f t="shared" si="21"/>
        <v>0</v>
      </c>
      <c r="R61" s="90">
        <f t="shared" si="21"/>
        <v>0</v>
      </c>
      <c r="S61" s="90">
        <f t="shared" si="21"/>
        <v>0</v>
      </c>
      <c r="T61" s="90">
        <f t="shared" si="21"/>
        <v>0</v>
      </c>
      <c r="U61" s="90">
        <f t="shared" ref="U61" si="22">SUM(U41:U49)</f>
        <v>0</v>
      </c>
      <c r="V61" s="90">
        <f t="shared" si="21"/>
        <v>0</v>
      </c>
      <c r="W61" s="90">
        <f t="shared" si="21"/>
        <v>0</v>
      </c>
      <c r="X61" s="90">
        <f>SUM(X41:X49)</f>
        <v>0</v>
      </c>
      <c r="Y61" s="90">
        <f t="shared" si="21"/>
        <v>0</v>
      </c>
      <c r="Z61" s="90">
        <f t="shared" si="21"/>
        <v>0</v>
      </c>
    </row>
    <row r="62" spans="1:26" ht="27.75" customHeight="1" x14ac:dyDescent="0.25">
      <c r="A62" s="221" t="s">
        <v>407</v>
      </c>
      <c r="B62" s="221"/>
      <c r="C62" s="221"/>
      <c r="D62" s="221"/>
      <c r="E62" s="221"/>
      <c r="F62" s="221"/>
      <c r="G62" s="86">
        <v>53</v>
      </c>
      <c r="H62" s="90">
        <f>H40+H61</f>
        <v>0</v>
      </c>
      <c r="I62" s="90">
        <f t="shared" ref="I62:Z62" si="23">I40+I61</f>
        <v>0</v>
      </c>
      <c r="J62" s="90">
        <f t="shared" si="23"/>
        <v>0</v>
      </c>
      <c r="K62" s="90">
        <f t="shared" si="23"/>
        <v>0</v>
      </c>
      <c r="L62" s="90">
        <f t="shared" si="23"/>
        <v>0</v>
      </c>
      <c r="M62" s="90">
        <f t="shared" si="23"/>
        <v>0</v>
      </c>
      <c r="N62" s="90">
        <f t="shared" si="23"/>
        <v>0</v>
      </c>
      <c r="O62" s="90">
        <f t="shared" si="23"/>
        <v>0</v>
      </c>
      <c r="P62" s="90">
        <f t="shared" si="23"/>
        <v>0</v>
      </c>
      <c r="Q62" s="90">
        <f t="shared" si="23"/>
        <v>0</v>
      </c>
      <c r="R62" s="90">
        <f t="shared" si="23"/>
        <v>0</v>
      </c>
      <c r="S62" s="90">
        <f t="shared" si="23"/>
        <v>0</v>
      </c>
      <c r="T62" s="90">
        <f t="shared" si="23"/>
        <v>0</v>
      </c>
      <c r="U62" s="90">
        <f t="shared" ref="U62" si="24">U40+U61</f>
        <v>0</v>
      </c>
      <c r="V62" s="90">
        <f t="shared" si="23"/>
        <v>0</v>
      </c>
      <c r="W62" s="90">
        <f t="shared" si="23"/>
        <v>3791650</v>
      </c>
      <c r="X62" s="90">
        <f>X40+X61</f>
        <v>3791650</v>
      </c>
      <c r="Y62" s="90">
        <f t="shared" si="23"/>
        <v>0</v>
      </c>
      <c r="Z62" s="90">
        <f t="shared" si="23"/>
        <v>3791650</v>
      </c>
    </row>
    <row r="63" spans="1:26" ht="29.25" customHeight="1" x14ac:dyDescent="0.25">
      <c r="A63" s="221" t="s">
        <v>408</v>
      </c>
      <c r="B63" s="221"/>
      <c r="C63" s="221"/>
      <c r="D63" s="221"/>
      <c r="E63" s="221"/>
      <c r="F63" s="221"/>
      <c r="G63" s="86">
        <v>54</v>
      </c>
      <c r="H63" s="90">
        <f>SUM(H50:H58)</f>
        <v>2860000</v>
      </c>
      <c r="I63" s="90">
        <f t="shared" ref="I63:Z63" si="25">SUM(I50:I58)</f>
        <v>7260000</v>
      </c>
      <c r="J63" s="90">
        <f t="shared" si="25"/>
        <v>398308</v>
      </c>
      <c r="K63" s="90">
        <f t="shared" si="25"/>
        <v>0</v>
      </c>
      <c r="L63" s="90">
        <f t="shared" si="25"/>
        <v>0</v>
      </c>
      <c r="M63" s="90">
        <f t="shared" si="25"/>
        <v>0</v>
      </c>
      <c r="N63" s="90">
        <f t="shared" si="25"/>
        <v>0</v>
      </c>
      <c r="O63" s="90">
        <f t="shared" si="25"/>
        <v>0</v>
      </c>
      <c r="P63" s="90">
        <f t="shared" si="25"/>
        <v>0</v>
      </c>
      <c r="Q63" s="90">
        <f t="shared" si="25"/>
        <v>0</v>
      </c>
      <c r="R63" s="90">
        <f t="shared" si="25"/>
        <v>0</v>
      </c>
      <c r="S63" s="90">
        <f t="shared" si="25"/>
        <v>0</v>
      </c>
      <c r="T63" s="90">
        <f t="shared" si="25"/>
        <v>0</v>
      </c>
      <c r="U63" s="90">
        <f t="shared" ref="U63" si="26">SUM(U50:U58)</f>
        <v>0</v>
      </c>
      <c r="V63" s="90">
        <f t="shared" si="25"/>
        <v>7567853</v>
      </c>
      <c r="W63" s="90">
        <f t="shared" si="25"/>
        <v>-7966161</v>
      </c>
      <c r="X63" s="90">
        <f>SUM(X50:X58)</f>
        <v>10120000</v>
      </c>
      <c r="Y63" s="90">
        <f t="shared" si="25"/>
        <v>0</v>
      </c>
      <c r="Z63" s="90">
        <f t="shared" si="25"/>
        <v>10120000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3.2" x14ac:dyDescent="0.25"/>
  <cols>
    <col min="10" max="10" width="128.109375" customWidth="1"/>
  </cols>
  <sheetData>
    <row r="1" spans="1:10" x14ac:dyDescent="0.25">
      <c r="A1" s="222" t="s">
        <v>423</v>
      </c>
      <c r="B1" s="223"/>
      <c r="C1" s="223"/>
      <c r="D1" s="223"/>
      <c r="E1" s="223"/>
      <c r="F1" s="223"/>
      <c r="G1" s="223"/>
      <c r="H1" s="223"/>
      <c r="I1" s="223"/>
      <c r="J1" s="223"/>
    </row>
    <row r="2" spans="1:10" x14ac:dyDescent="0.25">
      <c r="A2" s="223"/>
      <c r="B2" s="223"/>
      <c r="C2" s="223"/>
      <c r="D2" s="223"/>
      <c r="E2" s="223"/>
      <c r="F2" s="223"/>
      <c r="G2" s="223"/>
      <c r="H2" s="223"/>
      <c r="I2" s="223"/>
      <c r="J2" s="223"/>
    </row>
    <row r="3" spans="1:10" x14ac:dyDescent="0.25">
      <c r="A3" s="223"/>
      <c r="B3" s="223"/>
      <c r="C3" s="223"/>
      <c r="D3" s="223"/>
      <c r="E3" s="223"/>
      <c r="F3" s="223"/>
      <c r="G3" s="223"/>
      <c r="H3" s="223"/>
      <c r="I3" s="223"/>
      <c r="J3" s="223"/>
    </row>
    <row r="4" spans="1:10" x14ac:dyDescent="0.25">
      <c r="A4" s="223"/>
      <c r="B4" s="223"/>
      <c r="C4" s="223"/>
      <c r="D4" s="223"/>
      <c r="E4" s="223"/>
      <c r="F4" s="223"/>
      <c r="G4" s="223"/>
      <c r="H4" s="223"/>
      <c r="I4" s="223"/>
      <c r="J4" s="223"/>
    </row>
    <row r="5" spans="1:10" x14ac:dyDescent="0.25">
      <c r="A5" s="223"/>
      <c r="B5" s="223"/>
      <c r="C5" s="223"/>
      <c r="D5" s="223"/>
      <c r="E5" s="223"/>
      <c r="F5" s="223"/>
      <c r="G5" s="223"/>
      <c r="H5" s="223"/>
      <c r="I5" s="223"/>
      <c r="J5" s="223"/>
    </row>
    <row r="6" spans="1:10" x14ac:dyDescent="0.25">
      <c r="A6" s="223"/>
      <c r="B6" s="223"/>
      <c r="C6" s="223"/>
      <c r="D6" s="223"/>
      <c r="E6" s="223"/>
      <c r="F6" s="223"/>
      <c r="G6" s="223"/>
      <c r="H6" s="223"/>
      <c r="I6" s="223"/>
      <c r="J6" s="223"/>
    </row>
    <row r="7" spans="1:10" x14ac:dyDescent="0.25">
      <c r="A7" s="223"/>
      <c r="B7" s="223"/>
      <c r="C7" s="223"/>
      <c r="D7" s="223"/>
      <c r="E7" s="223"/>
      <c r="F7" s="223"/>
      <c r="G7" s="223"/>
      <c r="H7" s="223"/>
      <c r="I7" s="223"/>
      <c r="J7" s="223"/>
    </row>
    <row r="8" spans="1:10" x14ac:dyDescent="0.25">
      <c r="A8" s="223"/>
      <c r="B8" s="223"/>
      <c r="C8" s="223"/>
      <c r="D8" s="223"/>
      <c r="E8" s="223"/>
      <c r="F8" s="223"/>
      <c r="G8" s="223"/>
      <c r="H8" s="223"/>
      <c r="I8" s="223"/>
      <c r="J8" s="223"/>
    </row>
    <row r="9" spans="1:10" x14ac:dyDescent="0.25">
      <c r="A9" s="223"/>
      <c r="B9" s="223"/>
      <c r="C9" s="223"/>
      <c r="D9" s="223"/>
      <c r="E9" s="223"/>
      <c r="F9" s="223"/>
      <c r="G9" s="223"/>
      <c r="H9" s="223"/>
      <c r="I9" s="223"/>
      <c r="J9" s="223"/>
    </row>
    <row r="10" spans="1:10" x14ac:dyDescent="0.25">
      <c r="A10" s="223"/>
      <c r="B10" s="223"/>
      <c r="C10" s="223"/>
      <c r="D10" s="223"/>
      <c r="E10" s="223"/>
      <c r="F10" s="223"/>
      <c r="G10" s="223"/>
      <c r="H10" s="223"/>
      <c r="I10" s="223"/>
      <c r="J10" s="223"/>
    </row>
    <row r="11" spans="1:10" x14ac:dyDescent="0.25">
      <c r="A11" s="223"/>
      <c r="B11" s="223"/>
      <c r="C11" s="223"/>
      <c r="D11" s="223"/>
      <c r="E11" s="223"/>
      <c r="F11" s="223"/>
      <c r="G11" s="223"/>
      <c r="H11" s="223"/>
      <c r="I11" s="223"/>
      <c r="J11" s="223"/>
    </row>
    <row r="12" spans="1:10" x14ac:dyDescent="0.25">
      <c r="A12" s="223"/>
      <c r="B12" s="223"/>
      <c r="C12" s="223"/>
      <c r="D12" s="223"/>
      <c r="E12" s="223"/>
      <c r="F12" s="223"/>
      <c r="G12" s="223"/>
      <c r="H12" s="223"/>
      <c r="I12" s="223"/>
      <c r="J12" s="223"/>
    </row>
    <row r="13" spans="1:10" x14ac:dyDescent="0.25">
      <c r="A13" s="223"/>
      <c r="B13" s="223"/>
      <c r="C13" s="223"/>
      <c r="D13" s="223"/>
      <c r="E13" s="223"/>
      <c r="F13" s="223"/>
      <c r="G13" s="223"/>
      <c r="H13" s="223"/>
      <c r="I13" s="223"/>
      <c r="J13" s="223"/>
    </row>
    <row r="14" spans="1:10" x14ac:dyDescent="0.25">
      <c r="A14" s="223"/>
      <c r="B14" s="223"/>
      <c r="C14" s="223"/>
      <c r="D14" s="223"/>
      <c r="E14" s="223"/>
      <c r="F14" s="223"/>
      <c r="G14" s="223"/>
      <c r="H14" s="223"/>
      <c r="I14" s="223"/>
      <c r="J14" s="223"/>
    </row>
    <row r="15" spans="1:10" x14ac:dyDescent="0.25">
      <c r="A15" s="223"/>
      <c r="B15" s="223"/>
      <c r="C15" s="223"/>
      <c r="D15" s="223"/>
      <c r="E15" s="223"/>
      <c r="F15" s="223"/>
      <c r="G15" s="223"/>
      <c r="H15" s="223"/>
      <c r="I15" s="223"/>
      <c r="J15" s="223"/>
    </row>
    <row r="16" spans="1:10" x14ac:dyDescent="0.25">
      <c r="A16" s="223"/>
      <c r="B16" s="223"/>
      <c r="C16" s="223"/>
      <c r="D16" s="223"/>
      <c r="E16" s="223"/>
      <c r="F16" s="223"/>
      <c r="G16" s="223"/>
      <c r="H16" s="223"/>
      <c r="I16" s="223"/>
      <c r="J16" s="223"/>
    </row>
    <row r="17" spans="1:10" x14ac:dyDescent="0.25">
      <c r="A17" s="223"/>
      <c r="B17" s="223"/>
      <c r="C17" s="223"/>
      <c r="D17" s="223"/>
      <c r="E17" s="223"/>
      <c r="F17" s="223"/>
      <c r="G17" s="223"/>
      <c r="H17" s="223"/>
      <c r="I17" s="223"/>
      <c r="J17" s="223"/>
    </row>
    <row r="18" spans="1:10" x14ac:dyDescent="0.25">
      <c r="A18" s="223"/>
      <c r="B18" s="223"/>
      <c r="C18" s="223"/>
      <c r="D18" s="223"/>
      <c r="E18" s="223"/>
      <c r="F18" s="223"/>
      <c r="G18" s="223"/>
      <c r="H18" s="223"/>
      <c r="I18" s="223"/>
      <c r="J18" s="223"/>
    </row>
    <row r="19" spans="1:10" x14ac:dyDescent="0.25">
      <c r="A19" s="223"/>
      <c r="B19" s="223"/>
      <c r="C19" s="223"/>
      <c r="D19" s="223"/>
      <c r="E19" s="223"/>
      <c r="F19" s="223"/>
      <c r="G19" s="223"/>
      <c r="H19" s="223"/>
      <c r="I19" s="223"/>
      <c r="J19" s="223"/>
    </row>
    <row r="20" spans="1:10" x14ac:dyDescent="0.25">
      <c r="A20" s="223"/>
      <c r="B20" s="223"/>
      <c r="C20" s="223"/>
      <c r="D20" s="223"/>
      <c r="E20" s="223"/>
      <c r="F20" s="223"/>
      <c r="G20" s="223"/>
      <c r="H20" s="223"/>
      <c r="I20" s="223"/>
      <c r="J20" s="223"/>
    </row>
    <row r="21" spans="1:10" x14ac:dyDescent="0.25">
      <c r="A21" s="223"/>
      <c r="B21" s="223"/>
      <c r="C21" s="223"/>
      <c r="D21" s="223"/>
      <c r="E21" s="223"/>
      <c r="F21" s="223"/>
      <c r="G21" s="223"/>
      <c r="H21" s="223"/>
      <c r="I21" s="223"/>
      <c r="J21" s="223"/>
    </row>
    <row r="22" spans="1:10" x14ac:dyDescent="0.25">
      <c r="A22" s="223"/>
      <c r="B22" s="223"/>
      <c r="C22" s="223"/>
      <c r="D22" s="223"/>
      <c r="E22" s="223"/>
      <c r="F22" s="223"/>
      <c r="G22" s="223"/>
      <c r="H22" s="223"/>
      <c r="I22" s="223"/>
      <c r="J22" s="223"/>
    </row>
    <row r="23" spans="1:10" x14ac:dyDescent="0.25">
      <c r="A23" s="223"/>
      <c r="B23" s="223"/>
      <c r="C23" s="223"/>
      <c r="D23" s="223"/>
      <c r="E23" s="223"/>
      <c r="F23" s="223"/>
      <c r="G23" s="223"/>
      <c r="H23" s="223"/>
      <c r="I23" s="223"/>
      <c r="J23" s="223"/>
    </row>
    <row r="24" spans="1:10" x14ac:dyDescent="0.25">
      <c r="A24" s="223"/>
      <c r="B24" s="223"/>
      <c r="C24" s="223"/>
      <c r="D24" s="223"/>
      <c r="E24" s="223"/>
      <c r="F24" s="223"/>
      <c r="G24" s="223"/>
      <c r="H24" s="223"/>
      <c r="I24" s="223"/>
      <c r="J24" s="223"/>
    </row>
    <row r="25" spans="1:10" ht="102.75" customHeight="1" x14ac:dyDescent="0.25">
      <c r="A25" s="223"/>
      <c r="B25" s="223"/>
      <c r="C25" s="223"/>
      <c r="D25" s="223"/>
      <c r="E25" s="223"/>
      <c r="F25" s="223"/>
      <c r="G25" s="223"/>
      <c r="H25" s="223"/>
      <c r="I25" s="223"/>
      <c r="J25" s="223"/>
    </row>
    <row r="26" spans="1:10" ht="104.25" customHeight="1" x14ac:dyDescent="0.25">
      <c r="A26" s="223"/>
      <c r="B26" s="223"/>
      <c r="C26" s="223"/>
      <c r="D26" s="223"/>
      <c r="E26" s="223"/>
      <c r="F26" s="223"/>
      <c r="G26" s="223"/>
      <c r="H26" s="223"/>
      <c r="I26" s="223"/>
      <c r="J26" s="223"/>
    </row>
    <row r="27" spans="1:10" ht="75" customHeight="1" x14ac:dyDescent="0.25">
      <c r="A27" s="223"/>
      <c r="B27" s="223"/>
      <c r="C27" s="223"/>
      <c r="D27" s="223"/>
      <c r="E27" s="223"/>
      <c r="F27" s="223"/>
      <c r="G27" s="223"/>
      <c r="H27" s="223"/>
      <c r="I27" s="223"/>
      <c r="J27" s="223"/>
    </row>
    <row r="28" spans="1:10" ht="87.75" customHeight="1" x14ac:dyDescent="0.25">
      <c r="A28" s="223"/>
      <c r="B28" s="223"/>
      <c r="C28" s="223"/>
      <c r="D28" s="223"/>
      <c r="E28" s="223"/>
      <c r="F28" s="223"/>
      <c r="G28" s="223"/>
      <c r="H28" s="223"/>
      <c r="I28" s="223"/>
      <c r="J28" s="223"/>
    </row>
    <row r="29" spans="1:10" ht="85.5" customHeight="1" x14ac:dyDescent="0.25">
      <c r="A29" s="223"/>
      <c r="B29" s="223"/>
      <c r="C29" s="223"/>
      <c r="D29" s="223"/>
      <c r="E29" s="223"/>
      <c r="F29" s="223"/>
      <c r="G29" s="223"/>
      <c r="H29" s="223"/>
      <c r="I29" s="223"/>
      <c r="J29" s="223"/>
    </row>
    <row r="30" spans="1:10" ht="262.5" customHeight="1" x14ac:dyDescent="0.25">
      <c r="A30" s="223"/>
      <c r="B30" s="223"/>
      <c r="C30" s="223"/>
      <c r="D30" s="223"/>
      <c r="E30" s="223"/>
      <c r="F30" s="223"/>
      <c r="G30" s="223"/>
      <c r="H30" s="223"/>
      <c r="I30" s="223"/>
      <c r="J30" s="22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1" ma:contentTypeDescription="Create a new document." ma:contentTypeScope="" ma:versionID="152afd867da2ee31913b465d65493c5c">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8add49aeeab74852d3e8f3165a32920"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A6FF44D7-0169-42ED-9162-56F100780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 ds:uri="a4644883-c029-4b3c-9baf-b0ed4e6efd49"/>
    <ds:schemaRef ds:uri="306be473-9543-4928-8c33-d15bf4c5d605"/>
    <ds:schemaRef ds:uri="343d644a-7fed-4d2c-8990-419d1227040d"/>
    <ds:schemaRef ds:uri="d6bd6980-6576-488d-b6ad-5f5a80774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Mirna HRUSTIĆ</cp:lastModifiedBy>
  <cp:lastPrinted>2018-04-25T06:49:36Z</cp:lastPrinted>
  <dcterms:created xsi:type="dcterms:W3CDTF">2008-10-17T11:51:54Z</dcterms:created>
  <dcterms:modified xsi:type="dcterms:W3CDTF">2026-04-24T11:50:01Z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