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W:\01 KONSOLIDACIJA\KONSOLIDACIJA 2023\10 MJESEČNE KONSOLIDACIJE\03 2023\70 BURZA\06 ENG\"/>
    </mc:Choice>
  </mc:AlternateContent>
  <xr:revisionPtr revIDLastSave="0" documentId="13_ncr:1_{E1E313C3-1CEC-4C7E-8CEF-E04D9B381FF3}" xr6:coauthVersionLast="47" xr6:coauthVersionMax="47" xr10:uidLastSave="{00000000-0000-0000-0000-000000000000}"/>
  <bookViews>
    <workbookView xWindow="-108" yWindow="-108" windowWidth="23256" windowHeight="12576" xr2:uid="{00000000-000D-0000-FFFF-FFFF00000000}"/>
  </bookViews>
  <sheets>
    <sheet name="General data" sheetId="27" r:id="rId1"/>
    <sheet name="Balance sheet" sheetId="20" r:id="rId2"/>
    <sheet name="P&amp;L-cumulative" sheetId="24" r:id="rId3"/>
    <sheet name="CF" sheetId="22" r:id="rId4"/>
    <sheet name="SOCE" sheetId="23" r:id="rId5"/>
    <sheet name="Notes" sheetId="26" r:id="rId6"/>
  </sheets>
  <externalReferences>
    <externalReference r:id="rId7"/>
    <externalReference r:id="rId8"/>
  </externalReferences>
  <definedNames>
    <definedName name="_xlnm._FilterDatabase" localSheetId="1" hidden="1">'Balance sheet'!#REF!</definedName>
    <definedName name="_xlnm._FilterDatabase" localSheetId="3" hidden="1">CF!#REF!</definedName>
    <definedName name="_xlnm._FilterDatabase" localSheetId="2" hidden="1">'[1]P&amp;amp;L-cumulative'!$G$6:$I$6</definedName>
    <definedName name="datum_izrade">[2]Naslovni!$E$5</definedName>
    <definedName name="drustvo">[2]Naslovni!$B$5</definedName>
    <definedName name="p" localSheetId="2">#REF!</definedName>
    <definedName name="p">#REF!</definedName>
    <definedName name="_xlnm.Print_Area" localSheetId="1">'Balance sheet'!#REF!</definedName>
    <definedName name="_xlnm.Print_Area" localSheetId="3">CF!#REF!</definedName>
    <definedName name="_xlnm.Print_Area" localSheetId="2">'[1]P&amp;amp;L-cumulative'!$A$1:$I$86</definedName>
    <definedName name="_xlnm.Print_Area" localSheetId="4">SOCE!#REF!</definedName>
    <definedName name="razdoblje">[2]Naslovni!$E$7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3" i="24" l="1"/>
  <c r="N73" i="24"/>
  <c r="P73" i="24" s="1"/>
  <c r="L73" i="24"/>
  <c r="K73" i="24"/>
  <c r="M73" i="24" s="1"/>
  <c r="J73" i="24"/>
  <c r="G73" i="24"/>
  <c r="O72" i="24"/>
  <c r="N72" i="24"/>
  <c r="P72" i="24" s="1"/>
  <c r="J72" i="24"/>
  <c r="F72" i="24"/>
  <c r="L72" i="24" s="1"/>
  <c r="E72" i="24"/>
  <c r="K72" i="24" s="1"/>
  <c r="M72" i="24" s="1"/>
  <c r="O71" i="24"/>
  <c r="P71" i="24" s="1"/>
  <c r="N71" i="24"/>
  <c r="L71" i="24"/>
  <c r="K71" i="24"/>
  <c r="M71" i="24" s="1"/>
  <c r="J71" i="24"/>
  <c r="G71" i="24"/>
  <c r="P69" i="24"/>
  <c r="O69" i="24"/>
  <c r="N69" i="24"/>
  <c r="L69" i="24"/>
  <c r="K69" i="24"/>
  <c r="M69" i="24" s="1"/>
  <c r="J69" i="24"/>
  <c r="G69" i="24"/>
  <c r="O68" i="24"/>
  <c r="P68" i="24" s="1"/>
  <c r="N68" i="24"/>
  <c r="L68" i="24"/>
  <c r="K68" i="24"/>
  <c r="M68" i="24" s="1"/>
  <c r="J68" i="24"/>
  <c r="G68" i="24"/>
  <c r="O67" i="24"/>
  <c r="P67" i="24" s="1"/>
  <c r="N67" i="24"/>
  <c r="L67" i="24"/>
  <c r="K67" i="24"/>
  <c r="M67" i="24" s="1"/>
  <c r="J67" i="24"/>
  <c r="G67" i="24"/>
  <c r="P66" i="24"/>
  <c r="O66" i="24"/>
  <c r="N66" i="24"/>
  <c r="L66" i="24"/>
  <c r="K66" i="24"/>
  <c r="M66" i="24" s="1"/>
  <c r="J66" i="24"/>
  <c r="G66" i="24"/>
  <c r="O65" i="24"/>
  <c r="P65" i="24" s="1"/>
  <c r="N65" i="24"/>
  <c r="L65" i="24"/>
  <c r="K65" i="24"/>
  <c r="M65" i="24" s="1"/>
  <c r="J65" i="24"/>
  <c r="G65" i="24"/>
  <c r="O64" i="24"/>
  <c r="P64" i="24" s="1"/>
  <c r="N64" i="24"/>
  <c r="L64" i="24"/>
  <c r="K64" i="24"/>
  <c r="M64" i="24" s="1"/>
  <c r="J64" i="24"/>
  <c r="G64" i="24"/>
  <c r="P63" i="24"/>
  <c r="O63" i="24"/>
  <c r="N63" i="24"/>
  <c r="N62" i="24" s="1"/>
  <c r="L63" i="24"/>
  <c r="L62" i="24" s="1"/>
  <c r="K63" i="24"/>
  <c r="M63" i="24" s="1"/>
  <c r="J63" i="24"/>
  <c r="G63" i="24"/>
  <c r="O62" i="24"/>
  <c r="I62" i="24"/>
  <c r="I56" i="24" s="1"/>
  <c r="H62" i="24"/>
  <c r="H56" i="24" s="1"/>
  <c r="G62" i="24"/>
  <c r="F62" i="24"/>
  <c r="E62" i="24"/>
  <c r="O61" i="24"/>
  <c r="P61" i="24" s="1"/>
  <c r="N61" i="24"/>
  <c r="L61" i="24"/>
  <c r="K61" i="24"/>
  <c r="M61" i="24" s="1"/>
  <c r="J61" i="24"/>
  <c r="G61" i="24"/>
  <c r="O60" i="24"/>
  <c r="P60" i="24" s="1"/>
  <c r="N60" i="24"/>
  <c r="L60" i="24"/>
  <c r="K60" i="24"/>
  <c r="M60" i="24" s="1"/>
  <c r="J60" i="24"/>
  <c r="G60" i="24"/>
  <c r="P59" i="24"/>
  <c r="O59" i="24"/>
  <c r="N59" i="24"/>
  <c r="L59" i="24"/>
  <c r="L57" i="24" s="1"/>
  <c r="L56" i="24" s="1"/>
  <c r="K59" i="24"/>
  <c r="M59" i="24" s="1"/>
  <c r="J59" i="24"/>
  <c r="G59" i="24"/>
  <c r="O58" i="24"/>
  <c r="O57" i="24" s="1"/>
  <c r="N58" i="24"/>
  <c r="L58" i="24"/>
  <c r="K58" i="24"/>
  <c r="M58" i="24" s="1"/>
  <c r="J58" i="24"/>
  <c r="G58" i="24"/>
  <c r="N57" i="24"/>
  <c r="K57" i="24"/>
  <c r="I57" i="24"/>
  <c r="H57" i="24"/>
  <c r="J57" i="24" s="1"/>
  <c r="F57" i="24"/>
  <c r="E57" i="24"/>
  <c r="G57" i="24" s="1"/>
  <c r="F56" i="24"/>
  <c r="O55" i="24"/>
  <c r="P55" i="24" s="1"/>
  <c r="N55" i="24"/>
  <c r="L55" i="24"/>
  <c r="K55" i="24"/>
  <c r="M55" i="24" s="1"/>
  <c r="J55" i="24"/>
  <c r="F55" i="24"/>
  <c r="E55" i="24"/>
  <c r="G55" i="24" s="1"/>
  <c r="O54" i="24"/>
  <c r="N54" i="24"/>
  <c r="P54" i="24" s="1"/>
  <c r="M54" i="24"/>
  <c r="L54" i="24"/>
  <c r="K54" i="24"/>
  <c r="J54" i="24"/>
  <c r="G54" i="24"/>
  <c r="O52" i="24"/>
  <c r="N52" i="24"/>
  <c r="P52" i="24" s="1"/>
  <c r="L52" i="24"/>
  <c r="K52" i="24"/>
  <c r="M52" i="24" s="1"/>
  <c r="J52" i="24"/>
  <c r="G52" i="24"/>
  <c r="O51" i="24"/>
  <c r="N51" i="24"/>
  <c r="P51" i="24" s="1"/>
  <c r="M51" i="24"/>
  <c r="L51" i="24"/>
  <c r="L50" i="24" s="1"/>
  <c r="K51" i="24"/>
  <c r="J51" i="24"/>
  <c r="G51" i="24"/>
  <c r="O50" i="24"/>
  <c r="N50" i="24"/>
  <c r="P50" i="24" s="1"/>
  <c r="I50" i="24"/>
  <c r="J50" i="24" s="1"/>
  <c r="H50" i="24"/>
  <c r="F50" i="24"/>
  <c r="E50" i="24"/>
  <c r="G50" i="24" s="1"/>
  <c r="I49" i="24"/>
  <c r="I53" i="24" s="1"/>
  <c r="H49" i="24"/>
  <c r="H53" i="24" s="1"/>
  <c r="O48" i="24"/>
  <c r="N48" i="24"/>
  <c r="P48" i="24" s="1"/>
  <c r="M48" i="24"/>
  <c r="L48" i="24"/>
  <c r="K48" i="24"/>
  <c r="J48" i="24"/>
  <c r="G48" i="24"/>
  <c r="O47" i="24"/>
  <c r="N47" i="24"/>
  <c r="P47" i="24" s="1"/>
  <c r="L47" i="24"/>
  <c r="K47" i="24"/>
  <c r="M47" i="24" s="1"/>
  <c r="J47" i="24"/>
  <c r="G47" i="24"/>
  <c r="O46" i="24"/>
  <c r="N46" i="24"/>
  <c r="P46" i="24" s="1"/>
  <c r="M46" i="24"/>
  <c r="L46" i="24"/>
  <c r="K46" i="24"/>
  <c r="J46" i="24"/>
  <c r="G46" i="24"/>
  <c r="O45" i="24"/>
  <c r="N45" i="24"/>
  <c r="P45" i="24" s="1"/>
  <c r="M45" i="24"/>
  <c r="L45" i="24"/>
  <c r="K45" i="24"/>
  <c r="J45" i="24"/>
  <c r="G45" i="24"/>
  <c r="O44" i="24"/>
  <c r="N44" i="24"/>
  <c r="P44" i="24" s="1"/>
  <c r="L44" i="24"/>
  <c r="K44" i="24"/>
  <c r="M44" i="24" s="1"/>
  <c r="J44" i="24"/>
  <c r="G44" i="24"/>
  <c r="O43" i="24"/>
  <c r="N43" i="24"/>
  <c r="P43" i="24" s="1"/>
  <c r="M43" i="24"/>
  <c r="L43" i="24"/>
  <c r="K43" i="24"/>
  <c r="J43" i="24"/>
  <c r="G43" i="24"/>
  <c r="O42" i="24"/>
  <c r="O41" i="24" s="1"/>
  <c r="O49" i="24" s="1"/>
  <c r="O53" i="24" s="1"/>
  <c r="N42" i="24"/>
  <c r="N41" i="24" s="1"/>
  <c r="M42" i="24"/>
  <c r="L42" i="24"/>
  <c r="K42" i="24"/>
  <c r="J42" i="24"/>
  <c r="G42" i="24"/>
  <c r="L41" i="24"/>
  <c r="L49" i="24" s="1"/>
  <c r="K41" i="24"/>
  <c r="M41" i="24" s="1"/>
  <c r="M49" i="24" s="1"/>
  <c r="I41" i="24"/>
  <c r="J41" i="24" s="1"/>
  <c r="J49" i="24" s="1"/>
  <c r="H41" i="24"/>
  <c r="F41" i="24"/>
  <c r="F49" i="24" s="1"/>
  <c r="F53" i="24" s="1"/>
  <c r="F70" i="24" s="1"/>
  <c r="E41" i="24"/>
  <c r="E49" i="24" s="1"/>
  <c r="E53" i="24" s="1"/>
  <c r="M57" i="24" l="1"/>
  <c r="G53" i="24"/>
  <c r="J56" i="24"/>
  <c r="P57" i="24"/>
  <c r="O56" i="24"/>
  <c r="O70" i="24" s="1"/>
  <c r="N56" i="24"/>
  <c r="P56" i="24" s="1"/>
  <c r="P62" i="24"/>
  <c r="P41" i="24"/>
  <c r="P49" i="24" s="1"/>
  <c r="N49" i="24"/>
  <c r="N53" i="24" s="1"/>
  <c r="L53" i="24"/>
  <c r="L70" i="24" s="1"/>
  <c r="J53" i="24"/>
  <c r="H70" i="24"/>
  <c r="I70" i="24"/>
  <c r="P58" i="24"/>
  <c r="G41" i="24"/>
  <c r="G49" i="24" s="1"/>
  <c r="K49" i="24"/>
  <c r="K50" i="24"/>
  <c r="M50" i="24" s="1"/>
  <c r="J62" i="24"/>
  <c r="E56" i="24"/>
  <c r="G56" i="24" s="1"/>
  <c r="P42" i="24"/>
  <c r="K62" i="24"/>
  <c r="M62" i="24" s="1"/>
  <c r="G72" i="24"/>
  <c r="O40" i="24"/>
  <c r="N40" i="24"/>
  <c r="P40" i="24" s="1"/>
  <c r="L40" i="24"/>
  <c r="K40" i="24"/>
  <c r="M40" i="24" s="1"/>
  <c r="J40" i="24"/>
  <c r="G40" i="24"/>
  <c r="O39" i="24"/>
  <c r="N39" i="24"/>
  <c r="P39" i="24" s="1"/>
  <c r="M39" i="24"/>
  <c r="L39" i="24"/>
  <c r="K39" i="24"/>
  <c r="J39" i="24"/>
  <c r="G39" i="24"/>
  <c r="P38" i="24"/>
  <c r="O38" i="24"/>
  <c r="N38" i="24"/>
  <c r="M38" i="24"/>
  <c r="L38" i="24"/>
  <c r="K38" i="24"/>
  <c r="J38" i="24"/>
  <c r="G38" i="24"/>
  <c r="O37" i="24"/>
  <c r="N37" i="24"/>
  <c r="P37" i="24" s="1"/>
  <c r="L37" i="24"/>
  <c r="M37" i="24" s="1"/>
  <c r="K37" i="24"/>
  <c r="J37" i="24"/>
  <c r="G37" i="24"/>
  <c r="O36" i="24"/>
  <c r="N36" i="24"/>
  <c r="P36" i="24" s="1"/>
  <c r="M36" i="24"/>
  <c r="L36" i="24"/>
  <c r="K36" i="24"/>
  <c r="J36" i="24"/>
  <c r="G36" i="24"/>
  <c r="P35" i="24"/>
  <c r="O35" i="24"/>
  <c r="N35" i="24"/>
  <c r="M35" i="24"/>
  <c r="L35" i="24"/>
  <c r="K35" i="24"/>
  <c r="J35" i="24"/>
  <c r="G35" i="24"/>
  <c r="O34" i="24"/>
  <c r="N34" i="24"/>
  <c r="P34" i="24" s="1"/>
  <c r="L34" i="24"/>
  <c r="L33" i="24" s="1"/>
  <c r="L23" i="24" s="1"/>
  <c r="K34" i="24"/>
  <c r="K33" i="24" s="1"/>
  <c r="M33" i="24" s="1"/>
  <c r="J34" i="24"/>
  <c r="G34" i="24"/>
  <c r="O33" i="24"/>
  <c r="N33" i="24"/>
  <c r="P33" i="24" s="1"/>
  <c r="I33" i="24"/>
  <c r="H33" i="24"/>
  <c r="J33" i="24" s="1"/>
  <c r="F33" i="24"/>
  <c r="E33" i="24"/>
  <c r="G33" i="24" s="1"/>
  <c r="O32" i="24"/>
  <c r="N32" i="24"/>
  <c r="P32" i="24" s="1"/>
  <c r="M32" i="24"/>
  <c r="L32" i="24"/>
  <c r="K32" i="24"/>
  <c r="J32" i="24"/>
  <c r="G32" i="24"/>
  <c r="P31" i="24"/>
  <c r="O31" i="24"/>
  <c r="N31" i="24"/>
  <c r="M31" i="24"/>
  <c r="L31" i="24"/>
  <c r="K31" i="24"/>
  <c r="J31" i="24"/>
  <c r="G31" i="24"/>
  <c r="O30" i="24"/>
  <c r="P30" i="24" s="1"/>
  <c r="N30" i="24"/>
  <c r="L30" i="24"/>
  <c r="M30" i="24" s="1"/>
  <c r="K30" i="24"/>
  <c r="J30" i="24"/>
  <c r="G30" i="24"/>
  <c r="O29" i="24"/>
  <c r="N29" i="24"/>
  <c r="P29" i="24" s="1"/>
  <c r="M29" i="24"/>
  <c r="L29" i="24"/>
  <c r="K29" i="24"/>
  <c r="J29" i="24"/>
  <c r="G29" i="24"/>
  <c r="P28" i="24"/>
  <c r="O28" i="24"/>
  <c r="N28" i="24"/>
  <c r="M28" i="24"/>
  <c r="L28" i="24"/>
  <c r="K28" i="24"/>
  <c r="J28" i="24"/>
  <c r="G28" i="24"/>
  <c r="O27" i="24"/>
  <c r="P27" i="24" s="1"/>
  <c r="N27" i="24"/>
  <c r="L27" i="24"/>
  <c r="M27" i="24" s="1"/>
  <c r="K27" i="24"/>
  <c r="J27" i="24"/>
  <c r="G27" i="24"/>
  <c r="O26" i="24"/>
  <c r="N26" i="24"/>
  <c r="P26" i="24" s="1"/>
  <c r="M26" i="24"/>
  <c r="L26" i="24"/>
  <c r="K26" i="24"/>
  <c r="J26" i="24"/>
  <c r="G26" i="24"/>
  <c r="P25" i="24"/>
  <c r="O25" i="24"/>
  <c r="O24" i="24" s="1"/>
  <c r="O23" i="24" s="1"/>
  <c r="N25" i="24"/>
  <c r="N24" i="24" s="1"/>
  <c r="M25" i="24"/>
  <c r="L25" i="24"/>
  <c r="K25" i="24"/>
  <c r="K24" i="24" s="1"/>
  <c r="J25" i="24"/>
  <c r="G25" i="24"/>
  <c r="L24" i="24"/>
  <c r="I24" i="24"/>
  <c r="J24" i="24" s="1"/>
  <c r="H24" i="24"/>
  <c r="F24" i="24"/>
  <c r="G24" i="24" s="1"/>
  <c r="E24" i="24"/>
  <c r="F23" i="24"/>
  <c r="O21" i="24"/>
  <c r="N21" i="24"/>
  <c r="P21" i="24" s="1"/>
  <c r="L21" i="24"/>
  <c r="M21" i="24" s="1"/>
  <c r="K21" i="24"/>
  <c r="J21" i="24"/>
  <c r="G21" i="24"/>
  <c r="O20" i="24"/>
  <c r="O19" i="24" s="1"/>
  <c r="N20" i="24"/>
  <c r="N19" i="24" s="1"/>
  <c r="P19" i="24" s="1"/>
  <c r="M20" i="24"/>
  <c r="L20" i="24"/>
  <c r="K20" i="24"/>
  <c r="J20" i="24"/>
  <c r="G20" i="24"/>
  <c r="K19" i="24"/>
  <c r="J19" i="24"/>
  <c r="I19" i="24"/>
  <c r="H19" i="24"/>
  <c r="F19" i="24"/>
  <c r="E19" i="24"/>
  <c r="G19" i="24" s="1"/>
  <c r="P18" i="24"/>
  <c r="O18" i="24"/>
  <c r="N18" i="24"/>
  <c r="M18" i="24"/>
  <c r="L18" i="24"/>
  <c r="K18" i="24"/>
  <c r="J18" i="24"/>
  <c r="G18" i="24"/>
  <c r="O17" i="24"/>
  <c r="N17" i="24"/>
  <c r="P17" i="24" s="1"/>
  <c r="L17" i="24"/>
  <c r="M17" i="24" s="1"/>
  <c r="K17" i="24"/>
  <c r="J17" i="24"/>
  <c r="G17" i="24"/>
  <c r="O16" i="24"/>
  <c r="N16" i="24"/>
  <c r="P16" i="24" s="1"/>
  <c r="M16" i="24"/>
  <c r="L16" i="24"/>
  <c r="K16" i="24"/>
  <c r="J16" i="24"/>
  <c r="G16" i="24"/>
  <c r="P15" i="24"/>
  <c r="O15" i="24"/>
  <c r="N15" i="24"/>
  <c r="M15" i="24"/>
  <c r="L15" i="24"/>
  <c r="K15" i="24"/>
  <c r="J15" i="24"/>
  <c r="G15" i="24"/>
  <c r="O14" i="24"/>
  <c r="N14" i="24"/>
  <c r="P14" i="24" s="1"/>
  <c r="L14" i="24"/>
  <c r="M14" i="24" s="1"/>
  <c r="K14" i="24"/>
  <c r="J14" i="24"/>
  <c r="G14" i="24"/>
  <c r="O13" i="24"/>
  <c r="N13" i="24"/>
  <c r="P13" i="24" s="1"/>
  <c r="M13" i="24"/>
  <c r="L13" i="24"/>
  <c r="K13" i="24"/>
  <c r="J13" i="24"/>
  <c r="G13" i="24"/>
  <c r="P12" i="24"/>
  <c r="O12" i="24"/>
  <c r="O11" i="24" s="1"/>
  <c r="N12" i="24"/>
  <c r="N11" i="24" s="1"/>
  <c r="M12" i="24"/>
  <c r="L12" i="24"/>
  <c r="K12" i="24"/>
  <c r="K11" i="24" s="1"/>
  <c r="M11" i="24" s="1"/>
  <c r="J12" i="24"/>
  <c r="G12" i="24"/>
  <c r="L11" i="24"/>
  <c r="I11" i="24"/>
  <c r="J11" i="24" s="1"/>
  <c r="H11" i="24"/>
  <c r="F11" i="24"/>
  <c r="G11" i="24" s="1"/>
  <c r="E11" i="24"/>
  <c r="O10" i="24"/>
  <c r="N10" i="24"/>
  <c r="P10" i="24" s="1"/>
  <c r="L10" i="24"/>
  <c r="M10" i="24" s="1"/>
  <c r="K10" i="24"/>
  <c r="J10" i="24"/>
  <c r="G10" i="24"/>
  <c r="O9" i="24"/>
  <c r="N9" i="24"/>
  <c r="P9" i="24" s="1"/>
  <c r="M9" i="24"/>
  <c r="L9" i="24"/>
  <c r="K9" i="24"/>
  <c r="J9" i="24"/>
  <c r="G9" i="24"/>
  <c r="P8" i="24"/>
  <c r="O8" i="24"/>
  <c r="O7" i="24" s="1"/>
  <c r="N8" i="24"/>
  <c r="N7" i="24" s="1"/>
  <c r="M8" i="24"/>
  <c r="L8" i="24"/>
  <c r="K8" i="24"/>
  <c r="K7" i="24" s="1"/>
  <c r="J8" i="24"/>
  <c r="G8" i="24"/>
  <c r="L7" i="24"/>
  <c r="I7" i="24"/>
  <c r="I22" i="24" s="1"/>
  <c r="H7" i="24"/>
  <c r="H22" i="24" s="1"/>
  <c r="J22" i="24" s="1"/>
  <c r="F7" i="24"/>
  <c r="G7" i="24" s="1"/>
  <c r="E7" i="24"/>
  <c r="E22" i="24" s="1"/>
  <c r="J117" i="20"/>
  <c r="G117" i="20"/>
  <c r="J115" i="20"/>
  <c r="G115" i="20"/>
  <c r="J114" i="20"/>
  <c r="G114" i="20"/>
  <c r="J113" i="20"/>
  <c r="G113" i="20"/>
  <c r="I112" i="20"/>
  <c r="H112" i="20"/>
  <c r="J112" i="20" s="1"/>
  <c r="F112" i="20"/>
  <c r="E112" i="20"/>
  <c r="G112" i="20" s="1"/>
  <c r="J111" i="20"/>
  <c r="G111" i="20"/>
  <c r="J110" i="20"/>
  <c r="G110" i="20"/>
  <c r="J109" i="20"/>
  <c r="G109" i="20"/>
  <c r="J108" i="20"/>
  <c r="G108" i="20"/>
  <c r="J107" i="20"/>
  <c r="G107" i="20"/>
  <c r="I106" i="20"/>
  <c r="H106" i="20"/>
  <c r="J106" i="20" s="1"/>
  <c r="F106" i="20"/>
  <c r="E106" i="20"/>
  <c r="G106" i="20" s="1"/>
  <c r="J105" i="20"/>
  <c r="G105" i="20"/>
  <c r="J104" i="20"/>
  <c r="G104" i="20"/>
  <c r="I103" i="20"/>
  <c r="H103" i="20"/>
  <c r="J103" i="20" s="1"/>
  <c r="F103" i="20"/>
  <c r="E103" i="20"/>
  <c r="G103" i="20" s="1"/>
  <c r="J102" i="20"/>
  <c r="G102" i="20"/>
  <c r="J101" i="20"/>
  <c r="G101" i="20"/>
  <c r="I100" i="20"/>
  <c r="H100" i="20"/>
  <c r="J100" i="20" s="1"/>
  <c r="F100" i="20"/>
  <c r="E100" i="20"/>
  <c r="G100" i="20" s="1"/>
  <c r="J99" i="20"/>
  <c r="G99" i="20"/>
  <c r="J98" i="20"/>
  <c r="G98" i="20"/>
  <c r="J97" i="20"/>
  <c r="G97" i="20"/>
  <c r="J96" i="20"/>
  <c r="G96" i="20"/>
  <c r="J95" i="20"/>
  <c r="G95" i="20"/>
  <c r="I94" i="20"/>
  <c r="H94" i="20"/>
  <c r="J94" i="20" s="1"/>
  <c r="F94" i="20"/>
  <c r="E94" i="20"/>
  <c r="G94" i="20" s="1"/>
  <c r="J93" i="20"/>
  <c r="G93" i="20"/>
  <c r="J92" i="20"/>
  <c r="G92" i="20"/>
  <c r="J91" i="20"/>
  <c r="G91" i="20"/>
  <c r="I90" i="20"/>
  <c r="H90" i="20"/>
  <c r="J90" i="20" s="1"/>
  <c r="F90" i="20"/>
  <c r="E90" i="20"/>
  <c r="G90" i="20" s="1"/>
  <c r="J89" i="20"/>
  <c r="G89" i="20"/>
  <c r="J88" i="20"/>
  <c r="G88" i="20"/>
  <c r="J87" i="20"/>
  <c r="G87" i="20"/>
  <c r="I86" i="20"/>
  <c r="I85" i="20" s="1"/>
  <c r="H86" i="20"/>
  <c r="H85" i="20" s="1"/>
  <c r="J85" i="20" s="1"/>
  <c r="F86" i="20"/>
  <c r="F85" i="20" s="1"/>
  <c r="E86" i="20"/>
  <c r="E85" i="20" s="1"/>
  <c r="G85" i="20" s="1"/>
  <c r="J84" i="20"/>
  <c r="G84" i="20"/>
  <c r="J83" i="20"/>
  <c r="G83" i="20"/>
  <c r="J82" i="20"/>
  <c r="G82" i="20"/>
  <c r="J81" i="20"/>
  <c r="G81" i="20"/>
  <c r="I80" i="20"/>
  <c r="H80" i="20"/>
  <c r="J80" i="20" s="1"/>
  <c r="F80" i="20"/>
  <c r="E80" i="20"/>
  <c r="G80" i="20" s="1"/>
  <c r="J79" i="20"/>
  <c r="G79" i="20"/>
  <c r="J78" i="20"/>
  <c r="G78" i="20"/>
  <c r="J77" i="20"/>
  <c r="I77" i="20"/>
  <c r="H77" i="20"/>
  <c r="F77" i="20"/>
  <c r="E77" i="20"/>
  <c r="G77" i="20" s="1"/>
  <c r="J76" i="20"/>
  <c r="G76" i="20"/>
  <c r="J75" i="20"/>
  <c r="G75" i="20"/>
  <c r="J74" i="20"/>
  <c r="G74" i="20"/>
  <c r="J73" i="20"/>
  <c r="I73" i="20"/>
  <c r="H73" i="20"/>
  <c r="F73" i="20"/>
  <c r="E73" i="20"/>
  <c r="G73" i="20" s="1"/>
  <c r="J72" i="20"/>
  <c r="G72" i="20"/>
  <c r="J71" i="20"/>
  <c r="G71" i="20"/>
  <c r="J70" i="20"/>
  <c r="G70" i="20"/>
  <c r="J69" i="20"/>
  <c r="G69" i="20"/>
  <c r="I68" i="20"/>
  <c r="H68" i="20"/>
  <c r="J68" i="20" s="1"/>
  <c r="F68" i="20"/>
  <c r="E68" i="20"/>
  <c r="G68" i="20" s="1"/>
  <c r="J67" i="20"/>
  <c r="G67" i="20"/>
  <c r="J66" i="20"/>
  <c r="G66" i="20"/>
  <c r="J65" i="20"/>
  <c r="G65" i="20"/>
  <c r="I64" i="20"/>
  <c r="H64" i="20"/>
  <c r="J64" i="20" s="1"/>
  <c r="F64" i="20"/>
  <c r="F63" i="20" s="1"/>
  <c r="F116" i="20" s="1"/>
  <c r="E64" i="20"/>
  <c r="E63" i="20" s="1"/>
  <c r="I63" i="20"/>
  <c r="I116" i="20" s="1"/>
  <c r="H63" i="20"/>
  <c r="H116" i="20" s="1"/>
  <c r="J116" i="20" s="1"/>
  <c r="J62" i="20"/>
  <c r="G62" i="20"/>
  <c r="J60" i="20"/>
  <c r="G60" i="20"/>
  <c r="J59" i="20"/>
  <c r="G59" i="20"/>
  <c r="J58" i="20"/>
  <c r="G58" i="20"/>
  <c r="J57" i="20"/>
  <c r="G57" i="20"/>
  <c r="J56" i="20"/>
  <c r="G56" i="20"/>
  <c r="I55" i="20"/>
  <c r="I54" i="20" s="1"/>
  <c r="H55" i="20"/>
  <c r="H54" i="20" s="1"/>
  <c r="J54" i="20" s="1"/>
  <c r="F55" i="20"/>
  <c r="F54" i="20" s="1"/>
  <c r="E55" i="20"/>
  <c r="E54" i="20" s="1"/>
  <c r="G54" i="20" s="1"/>
  <c r="J53" i="20"/>
  <c r="G53" i="20"/>
  <c r="J52" i="20"/>
  <c r="G52" i="20"/>
  <c r="I51" i="20"/>
  <c r="J51" i="20" s="1"/>
  <c r="H51" i="20"/>
  <c r="F51" i="20"/>
  <c r="E51" i="20"/>
  <c r="G51" i="20" s="1"/>
  <c r="J50" i="20"/>
  <c r="G50" i="20"/>
  <c r="J49" i="20"/>
  <c r="G49" i="20"/>
  <c r="J48" i="20"/>
  <c r="G48" i="20"/>
  <c r="J47" i="20"/>
  <c r="G47" i="20"/>
  <c r="I46" i="20"/>
  <c r="H46" i="20"/>
  <c r="J46" i="20" s="1"/>
  <c r="F46" i="20"/>
  <c r="E46" i="20"/>
  <c r="G46" i="20" s="1"/>
  <c r="J45" i="20"/>
  <c r="G45" i="20"/>
  <c r="J44" i="20"/>
  <c r="G44" i="20"/>
  <c r="J43" i="20"/>
  <c r="G43" i="20"/>
  <c r="I42" i="20"/>
  <c r="H42" i="20"/>
  <c r="J42" i="20" s="1"/>
  <c r="F42" i="20"/>
  <c r="E42" i="20"/>
  <c r="G42" i="20" s="1"/>
  <c r="J41" i="20"/>
  <c r="G41" i="20"/>
  <c r="J40" i="20"/>
  <c r="G40" i="20"/>
  <c r="J39" i="20"/>
  <c r="G39" i="20"/>
  <c r="I38" i="20"/>
  <c r="H38" i="20"/>
  <c r="J38" i="20" s="1"/>
  <c r="F38" i="20"/>
  <c r="E38" i="20"/>
  <c r="G38" i="20" s="1"/>
  <c r="I37" i="20"/>
  <c r="H37" i="20"/>
  <c r="J37" i="20" s="1"/>
  <c r="F37" i="20"/>
  <c r="E37" i="20"/>
  <c r="G37" i="20" s="1"/>
  <c r="J36" i="20"/>
  <c r="G36" i="20"/>
  <c r="J35" i="20"/>
  <c r="G35" i="20"/>
  <c r="J34" i="20"/>
  <c r="G34" i="20"/>
  <c r="J33" i="20"/>
  <c r="G33" i="20"/>
  <c r="J32" i="20"/>
  <c r="G32" i="20"/>
  <c r="I31" i="20"/>
  <c r="J31" i="20" s="1"/>
  <c r="H31" i="20"/>
  <c r="F31" i="20"/>
  <c r="E31" i="20"/>
  <c r="G31" i="20" s="1"/>
  <c r="J30" i="20"/>
  <c r="G30" i="20"/>
  <c r="J29" i="20"/>
  <c r="G29" i="20"/>
  <c r="J28" i="20"/>
  <c r="G28" i="20"/>
  <c r="J27" i="20"/>
  <c r="G27" i="20"/>
  <c r="I26" i="20"/>
  <c r="H26" i="20"/>
  <c r="J26" i="20" s="1"/>
  <c r="F26" i="20"/>
  <c r="E26" i="20"/>
  <c r="G26" i="20" s="1"/>
  <c r="J25" i="20"/>
  <c r="G25" i="20"/>
  <c r="J24" i="20"/>
  <c r="G24" i="20"/>
  <c r="J23" i="20"/>
  <c r="G23" i="20"/>
  <c r="J22" i="20"/>
  <c r="G22" i="20"/>
  <c r="J21" i="20"/>
  <c r="I21" i="20"/>
  <c r="H21" i="20"/>
  <c r="F21" i="20"/>
  <c r="F20" i="20" s="1"/>
  <c r="F14" i="20" s="1"/>
  <c r="E21" i="20"/>
  <c r="E20" i="20" s="1"/>
  <c r="H20" i="20"/>
  <c r="J19" i="20"/>
  <c r="G19" i="20"/>
  <c r="J18" i="20"/>
  <c r="G18" i="20"/>
  <c r="J17" i="20"/>
  <c r="G17" i="20"/>
  <c r="I16" i="20"/>
  <c r="H16" i="20"/>
  <c r="J16" i="20" s="1"/>
  <c r="G16" i="20"/>
  <c r="F16" i="20"/>
  <c r="E16" i="20"/>
  <c r="J15" i="20"/>
  <c r="G15" i="20"/>
  <c r="J13" i="20"/>
  <c r="G13" i="20"/>
  <c r="J12" i="20"/>
  <c r="G12" i="20"/>
  <c r="J11" i="20"/>
  <c r="G11" i="20"/>
  <c r="I10" i="20"/>
  <c r="H10" i="20"/>
  <c r="J10" i="20" s="1"/>
  <c r="F10" i="20"/>
  <c r="E10" i="20"/>
  <c r="G10" i="20" s="1"/>
  <c r="J9" i="20"/>
  <c r="G9" i="20"/>
  <c r="J8" i="20"/>
  <c r="G8" i="20"/>
  <c r="J7" i="20"/>
  <c r="I7" i="20"/>
  <c r="H7" i="20"/>
  <c r="F7" i="20"/>
  <c r="F61" i="20" s="1"/>
  <c r="E7" i="20"/>
  <c r="G7" i="20" s="1"/>
  <c r="K53" i="24" l="1"/>
  <c r="P53" i="24"/>
  <c r="N70" i="24"/>
  <c r="P70" i="24" s="1"/>
  <c r="K56" i="24"/>
  <c r="M56" i="24" s="1"/>
  <c r="E70" i="24"/>
  <c r="G70" i="24" s="1"/>
  <c r="J70" i="24"/>
  <c r="M7" i="24"/>
  <c r="K22" i="24"/>
  <c r="P24" i="24"/>
  <c r="N23" i="24"/>
  <c r="P23" i="24" s="1"/>
  <c r="P7" i="24"/>
  <c r="N22" i="24"/>
  <c r="O22" i="24"/>
  <c r="G22" i="24"/>
  <c r="P11" i="24"/>
  <c r="M24" i="24"/>
  <c r="K23" i="24"/>
  <c r="M23" i="24" s="1"/>
  <c r="E23" i="24"/>
  <c r="G23" i="24" s="1"/>
  <c r="F22" i="24"/>
  <c r="L19" i="24"/>
  <c r="M19" i="24" s="1"/>
  <c r="P20" i="24"/>
  <c r="H23" i="24"/>
  <c r="I23" i="24"/>
  <c r="J7" i="24"/>
  <c r="M34" i="24"/>
  <c r="G63" i="20"/>
  <c r="E116" i="20"/>
  <c r="G116" i="20" s="1"/>
  <c r="J63" i="20"/>
  <c r="J86" i="20"/>
  <c r="G86" i="20"/>
  <c r="G64" i="20"/>
  <c r="E14" i="20"/>
  <c r="G14" i="20" s="1"/>
  <c r="G20" i="20"/>
  <c r="G55" i="20"/>
  <c r="E61" i="20"/>
  <c r="G61" i="20" s="1"/>
  <c r="H14" i="20"/>
  <c r="H61" i="20" s="1"/>
  <c r="J55" i="20"/>
  <c r="G21" i="20"/>
  <c r="I20" i="20"/>
  <c r="J20" i="20" s="1"/>
  <c r="M53" i="24" l="1"/>
  <c r="K70" i="24"/>
  <c r="M70" i="24" s="1"/>
  <c r="J23" i="24"/>
  <c r="P22" i="24"/>
  <c r="L22" i="24"/>
  <c r="M22" i="24" s="1"/>
  <c r="J61" i="20"/>
  <c r="I14" i="20"/>
  <c r="I61" i="20" s="1"/>
  <c r="J14" i="20"/>
</calcChain>
</file>

<file path=xl/sharedStrings.xml><?xml version="1.0" encoding="utf-8"?>
<sst xmlns="http://schemas.openxmlformats.org/spreadsheetml/2006/main" count="809" uniqueCount="553">
  <si>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</si>
  <si>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</si>
  <si>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</si>
  <si>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</si>
  <si>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</si>
  <si>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</si>
  <si>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</si>
  <si>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</si>
  <si>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</si>
  <si>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</si>
  <si>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</si>
  <si>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</si>
  <si>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</si>
  <si>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</si>
  <si>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</si>
  <si>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</si>
  <si>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</si>
  <si>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</si>
  <si>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</si>
  <si>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</si>
  <si>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</si>
  <si>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</si>
  <si>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</si>
  <si>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</si>
  <si>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</si>
  <si>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</si>
  <si>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</si>
  <si>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</si>
  <si>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</si>
  <si>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</si>
  <si>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</si>
  <si>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</si>
  <si>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</si>
  <si>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</si>
  <si>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</si>
  <si>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</si>
  <si>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</si>
  <si>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</si>
  <si>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</si>
  <si>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</si>
  <si>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</si>
  <si>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</si>
  <si>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</si>
  <si>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t>Statement of financial position (balance sheet)</t>
  </si>
  <si>
    <t>in EUR</t>
  </si>
  <si>
    <t>Item number</t>
  </si>
  <si>
    <t>Sum elements</t>
  </si>
  <si>
    <t>Identifier</t>
  </si>
  <si>
    <t>Item</t>
  </si>
  <si>
    <t xml:space="preserve">Last day of the preceding business year </t>
  </si>
  <si>
    <t>At the reporting date of the current period</t>
  </si>
  <si>
    <t>Life</t>
  </si>
  <si>
    <t xml:space="preserve">Non-life </t>
  </si>
  <si>
    <t>Total</t>
  </si>
  <si>
    <t>002+003</t>
  </si>
  <si>
    <t>I</t>
  </si>
  <si>
    <t>INTANGIBLE ASSETS</t>
  </si>
  <si>
    <t>Goodwill</t>
  </si>
  <si>
    <t>Other intangible assets</t>
  </si>
  <si>
    <t>005+006+007</t>
  </si>
  <si>
    <t>II</t>
  </si>
  <si>
    <t>TANGIBLE ASSETS</t>
  </si>
  <si>
    <t xml:space="preserve">Land and buildings occupied by an undertaking for its own activities </t>
  </si>
  <si>
    <t>Equipment</t>
  </si>
  <si>
    <t>Other tangible assets and inventories</t>
  </si>
  <si>
    <t>009+010+014</t>
  </si>
  <si>
    <t>III</t>
  </si>
  <si>
    <t xml:space="preserve">INVESTMENTS </t>
  </si>
  <si>
    <t>A</t>
  </si>
  <si>
    <t xml:space="preserve">Investments in land and buildings not occupied by an undertaking for its own activities </t>
  </si>
  <si>
    <t>011+012+013</t>
  </si>
  <si>
    <t>B</t>
  </si>
  <si>
    <t>Investments in subsidiaries, associates and joint ventures</t>
  </si>
  <si>
    <t>Shares and holdings in subsidiaries</t>
  </si>
  <si>
    <t>Shares and holdings in associates</t>
  </si>
  <si>
    <t>Shares and holdings in joint ventures</t>
  </si>
  <si>
    <t>015+020+025</t>
  </si>
  <si>
    <t>C</t>
  </si>
  <si>
    <t>Financial assets</t>
  </si>
  <si>
    <t>016 + 017 + 018 + 019</t>
  </si>
  <si>
    <t>Financial assets at amortised cost</t>
  </si>
  <si>
    <t>Debt financial instruments</t>
  </si>
  <si>
    <t>Deposits with credit institutions</t>
  </si>
  <si>
    <t>Loans</t>
  </si>
  <si>
    <t>Other</t>
  </si>
  <si>
    <t>021 + 022 + 023 + 024</t>
  </si>
  <si>
    <t>Financial assets at fair value through other comprehensive income</t>
  </si>
  <si>
    <t>Equity financial instruments</t>
  </si>
  <si>
    <t>Units in investment funds</t>
  </si>
  <si>
    <t>026 + 027+…. +030</t>
  </si>
  <si>
    <t>Financial assets at fair value through profit and loss account</t>
  </si>
  <si>
    <t>Derivative financial instruments</t>
  </si>
  <si>
    <t>032 + 036 +040</t>
  </si>
  <si>
    <t>IV</t>
  </si>
  <si>
    <t>ASSETS FROM INSURANCE CONTRACTS</t>
  </si>
  <si>
    <t>034+035+036</t>
  </si>
  <si>
    <t>General measurement model</t>
  </si>
  <si>
    <t>- Assets for remaining coverage</t>
  </si>
  <si>
    <t xml:space="preserve">- Assets for insurance acquisition cash flows </t>
  </si>
  <si>
    <t>- Assets from claims incurred</t>
  </si>
  <si>
    <t>037+038+039</t>
  </si>
  <si>
    <t>Variable fee approach</t>
  </si>
  <si>
    <t>041 +042 +043</t>
  </si>
  <si>
    <t>Premium allocation approach</t>
  </si>
  <si>
    <t>V</t>
  </si>
  <si>
    <t>ASSETS FROM REINSURANCE CONTRACTS</t>
  </si>
  <si>
    <t>046 +047</t>
  </si>
  <si>
    <t>VI</t>
  </si>
  <si>
    <t>DEFERRED AND CURRENT TAX ASSETS</t>
  </si>
  <si>
    <t>Deferred tax assets</t>
  </si>
  <si>
    <t>Current tax assets</t>
  </si>
  <si>
    <t>VII</t>
  </si>
  <si>
    <t>OTHER ASSETS</t>
  </si>
  <si>
    <t>050 +051 +052</t>
  </si>
  <si>
    <t>CASH AT BANK AND IN HAND</t>
  </si>
  <si>
    <t>Funds in the business account</t>
  </si>
  <si>
    <t>Funds in the account of assets covering liabilities from life insurance contracts</t>
  </si>
  <si>
    <t>Cash in hand</t>
  </si>
  <si>
    <t>Fixed assets held for sale and discontinued operations</t>
  </si>
  <si>
    <t>001+004+008+031+044+045+048</t>
  </si>
  <si>
    <t>VIII</t>
  </si>
  <si>
    <t xml:space="preserve">TOTAL ASSETS </t>
  </si>
  <si>
    <t>IX</t>
  </si>
  <si>
    <t>OFF-BALANCE SHEET ITEMS</t>
  </si>
  <si>
    <t>058+061+062+066+067+071+074</t>
  </si>
  <si>
    <t>X</t>
  </si>
  <si>
    <t xml:space="preserve">CAPITAL AND RESERVES  </t>
  </si>
  <si>
    <t>059 +060</t>
  </si>
  <si>
    <t>Subscribed capital</t>
  </si>
  <si>
    <t>Paid in capital - ordinary shares</t>
  </si>
  <si>
    <t>Paid in capital - preference shares</t>
  </si>
  <si>
    <t>Premium on shares issued (capital reserves)</t>
  </si>
  <si>
    <t>063 +064 +065</t>
  </si>
  <si>
    <t>Revaluation reserves</t>
  </si>
  <si>
    <t>Land and buildings</t>
  </si>
  <si>
    <t>Other revaluation reserves</t>
  </si>
  <si>
    <t>Financial reserves from insurance contracts</t>
  </si>
  <si>
    <t>068+069+070</t>
  </si>
  <si>
    <t xml:space="preserve">Reserves </t>
  </si>
  <si>
    <t xml:space="preserve">Legal reserves </t>
  </si>
  <si>
    <t xml:space="preserve">Statutory reserve </t>
  </si>
  <si>
    <t xml:space="preserve">Other reserves </t>
  </si>
  <si>
    <t>072+073</t>
  </si>
  <si>
    <t>Retained profit or loss brought forward</t>
  </si>
  <si>
    <t>Retained profit</t>
  </si>
  <si>
    <t>Loss brought forward (-)</t>
  </si>
  <si>
    <t>075+076</t>
  </si>
  <si>
    <t>Profit or loss for the current accounting period</t>
  </si>
  <si>
    <t>Profit for the current accounting period</t>
  </si>
  <si>
    <t>Loss for the current accounting period (-)</t>
  </si>
  <si>
    <t>XI</t>
  </si>
  <si>
    <t>SUBORDINATE LIABILITIES</t>
  </si>
  <si>
    <t>XII</t>
  </si>
  <si>
    <t>MINORITY INTEREST</t>
  </si>
  <si>
    <t>080+084+088</t>
  </si>
  <si>
    <t>XIII</t>
  </si>
  <si>
    <t>LIABILITIES FROM INSURANCE CONTRACTS</t>
  </si>
  <si>
    <t>081+082+083</t>
  </si>
  <si>
    <t>- Liabilities for remaining coverage</t>
  </si>
  <si>
    <t>- Assets for insurance acquisition cash flows</t>
  </si>
  <si>
    <t>- Liabilities for claims incurred</t>
  </si>
  <si>
    <t>085+086+087</t>
  </si>
  <si>
    <t>089 +090 +091</t>
  </si>
  <si>
    <t>XIV</t>
  </si>
  <si>
    <t>LIABILITIES FROM REINSURANCE CONTRACTS</t>
  </si>
  <si>
    <t>XV</t>
  </si>
  <si>
    <t>LIABILITY FOR INVESTMENT CONTRACTS</t>
  </si>
  <si>
    <t>095+096</t>
  </si>
  <si>
    <t>XVI</t>
  </si>
  <si>
    <t>OTHER PROVISIONS</t>
  </si>
  <si>
    <t>Provisions for pensions and similar obligations</t>
  </si>
  <si>
    <t>Other provisions</t>
  </si>
  <si>
    <t>098+099</t>
  </si>
  <si>
    <t>XVII</t>
  </si>
  <si>
    <t>DEFERRED AND CURRENT TAX LIABILITIES</t>
  </si>
  <si>
    <t>Deferred tax liability</t>
  </si>
  <si>
    <t>Current tax liability</t>
  </si>
  <si>
    <t>101+102+…+105</t>
  </si>
  <si>
    <t>XVIII</t>
  </si>
  <si>
    <t>FINANCIAL LIABILITIES</t>
  </si>
  <si>
    <t>Loan liabilities</t>
  </si>
  <si>
    <t>Liabilities for issued financial instruments</t>
  </si>
  <si>
    <t>Liabilities for derivative financial instruments</t>
  </si>
  <si>
    <t>Liability for unpaid dividend</t>
  </si>
  <si>
    <t>Other financial liabilities</t>
  </si>
  <si>
    <t>107+108+109</t>
  </si>
  <si>
    <t>XIX</t>
  </si>
  <si>
    <t>OTHER LIABILITIES</t>
  </si>
  <si>
    <t>Liabilities for disposal and discontinued operations</t>
  </si>
  <si>
    <t>Accruals and deferred income</t>
  </si>
  <si>
    <t>Other liabilities</t>
  </si>
  <si>
    <t>057+077+078+079+092+093+094+097+100+106</t>
  </si>
  <si>
    <t>XX</t>
  </si>
  <si>
    <t>TOTAL LIABILITIES</t>
  </si>
  <si>
    <t>XXI</t>
  </si>
  <si>
    <t>Note: Item 078 to be filled in by companies preparing consolidated financial statements</t>
  </si>
  <si>
    <t>Statement of comprehensive income (statement of profit or loss)</t>
  </si>
  <si>
    <t>Cumulative</t>
  </si>
  <si>
    <t>Quarter</t>
  </si>
  <si>
    <t>Previous accounting period</t>
  </si>
  <si>
    <t>Current accounting period</t>
  </si>
  <si>
    <t>Non-life</t>
  </si>
  <si>
    <t>002 + 003 + 004</t>
  </si>
  <si>
    <t>Income from insurance contracts</t>
  </si>
  <si>
    <t>006+007+….+012</t>
  </si>
  <si>
    <t>Expenditure from insurance contracts</t>
  </si>
  <si>
    <t>Claims incurred</t>
  </si>
  <si>
    <t xml:space="preserve">Commissions </t>
  </si>
  <si>
    <t>Other expenses related to the sale of insurance</t>
  </si>
  <si>
    <t xml:space="preserve">Other insurance service expenses </t>
  </si>
  <si>
    <t>Depreciation of insurance acquisition costs</t>
  </si>
  <si>
    <t>Losses and reversal of losses on onerous contracts</t>
  </si>
  <si>
    <t>Change in liabilities for claims incurred</t>
  </si>
  <si>
    <t>014 + 015</t>
  </si>
  <si>
    <t>Net result of (passive) reinsurance contracts</t>
  </si>
  <si>
    <t>Income from (passive) reinsurance contracts</t>
  </si>
  <si>
    <t>Expenditure from (passive) reinsurance contracts</t>
  </si>
  <si>
    <t>001 + 005 + 013</t>
  </si>
  <si>
    <t>Result from insurance contracts</t>
  </si>
  <si>
    <t>018 + 023 + 024 + 025 + 026 + 027 + 031 + 032 + 033 +034</t>
  </si>
  <si>
    <t>Net investment result</t>
  </si>
  <si>
    <t>019 + 020 + 021 + 022</t>
  </si>
  <si>
    <t>Net result from investment in land and buildings</t>
  </si>
  <si>
    <t xml:space="preserve">Rental gains/losses (net) </t>
  </si>
  <si>
    <t>Realised gains/losses (net) from property not for own use</t>
  </si>
  <si>
    <t>Unrealised gains/losses (net) from property not for own use</t>
  </si>
  <si>
    <t>Depreciation of land and buildings not occupied by an undertaking for its own activities</t>
  </si>
  <si>
    <t>Interest revenue calculated using the effective interest rate method</t>
  </si>
  <si>
    <t>Other interest income</t>
  </si>
  <si>
    <t>Dividend income</t>
  </si>
  <si>
    <t>Unrealised gains/losses (net) from financial assets at fair value through profit or loss</t>
  </si>
  <si>
    <t>028 + 029 + 030</t>
  </si>
  <si>
    <t xml:space="preserve">Realised gains/losses </t>
  </si>
  <si>
    <t>Realised gains/losses (net) from financial assets at fair value through profit or loss</t>
  </si>
  <si>
    <t>Realised gains/losses (net) from financial assets at fair value through other comprehensive income</t>
  </si>
  <si>
    <t>Other realised gains/losses (net)</t>
  </si>
  <si>
    <t>Net impairment / reversal of impairment of investments</t>
  </si>
  <si>
    <t>Net exchange rate differences</t>
  </si>
  <si>
    <t>Other income from investments</t>
  </si>
  <si>
    <t>Other expenditure from investments</t>
  </si>
  <si>
    <t>036 + 037 + 038</t>
  </si>
  <si>
    <t xml:space="preserve">Net financial expenditure from insurance and (passive) reinsurance contracts </t>
  </si>
  <si>
    <t>Net financial income/expenditure from insurance contracts</t>
  </si>
  <si>
    <t>Net financial income/expenditure from (passive) reinsurance contracts</t>
  </si>
  <si>
    <t>Change of liability for investment contracts</t>
  </si>
  <si>
    <t>Other income</t>
  </si>
  <si>
    <t>Other operating expenses</t>
  </si>
  <si>
    <t>Other financial expenses</t>
  </si>
  <si>
    <t>Share of profit of companies consolidated using equity method, net of tax</t>
  </si>
  <si>
    <t>001+005+013+016+017+035+039+040+041+042</t>
  </si>
  <si>
    <t>Profit or loss of the accounting period before tax (+/-)</t>
  </si>
  <si>
    <t>045 + 046</t>
  </si>
  <si>
    <t>Tax on profit or loss</t>
  </si>
  <si>
    <t>Current tax expense</t>
  </si>
  <si>
    <t>Deferred tax expense/ income</t>
  </si>
  <si>
    <t>043 + 044</t>
  </si>
  <si>
    <t>Profit or loss of the accounting period after tax (+/-)</t>
  </si>
  <si>
    <t>Attributable to owners of the parent</t>
  </si>
  <si>
    <t>Attributable to non-controlling interest</t>
  </si>
  <si>
    <t>051 + 056</t>
  </si>
  <si>
    <t>Other comprehensive income</t>
  </si>
  <si>
    <t>052 + 053 + 054 + 055</t>
  </si>
  <si>
    <t>Items that will not be reclassified to statement of profit or loss</t>
  </si>
  <si>
    <t>Net change in fair value of equity securities (OCI)</t>
  </si>
  <si>
    <t>Actuarial gains/losses on defined benefit pension plans</t>
  </si>
  <si>
    <t>Tax</t>
  </si>
  <si>
    <t>057 + 058 + ...+ 063</t>
  </si>
  <si>
    <t>Items that are, or may be, reclassified to statement of profit or loss</t>
  </si>
  <si>
    <t>Net change in fair value of debt securities (OCI)</t>
  </si>
  <si>
    <t>Exchange rate differences from translation of foreign operations</t>
  </si>
  <si>
    <t>Effects of hedging instruments</t>
  </si>
  <si>
    <t>047 + 050</t>
  </si>
  <si>
    <t xml:space="preserve">Total comprehensive income </t>
  </si>
  <si>
    <t>Reclassification adjustments</t>
  </si>
  <si>
    <t>Note: Items 042, 065 and 066 to be filled in by companies preparing consolidated financial statements</t>
  </si>
  <si>
    <t>STATEMENT OF CASH FLOWS (INDIRECT METHOD)</t>
  </si>
  <si>
    <t>Current business period</t>
  </si>
  <si>
    <t>Same period of the previous year</t>
  </si>
  <si>
    <t>002+018+035 + 036 + 037</t>
  </si>
  <si>
    <t xml:space="preserve">CASH FLOW FROM OPERATING ACTIVITIES </t>
  </si>
  <si>
    <t>003+004</t>
  </si>
  <si>
    <t>Cash flow before changes in operating assets and liabilities</t>
  </si>
  <si>
    <t>Profit/loss of the accounting period</t>
  </si>
  <si>
    <t>005+006+…..+017</t>
  </si>
  <si>
    <t xml:space="preserve">Adjustments: </t>
  </si>
  <si>
    <t>Depreciation of property and equipment</t>
  </si>
  <si>
    <t>Amortization of intangible assets</t>
  </si>
  <si>
    <t xml:space="preserve">Loss from impairment of intangible assets </t>
  </si>
  <si>
    <t>Other financial cost</t>
  </si>
  <si>
    <t>Impairment and gains/losses on fair valuation</t>
  </si>
  <si>
    <t>Interest expenses</t>
  </si>
  <si>
    <t>Interest income</t>
  </si>
  <si>
    <t>Profit from the sale of branch</t>
  </si>
  <si>
    <t>Share in profit of associates</t>
  </si>
  <si>
    <t>Equity-settled share-based payment transactions</t>
  </si>
  <si>
    <t>Cost of income tax</t>
  </si>
  <si>
    <t>Profit/loss from the sale of tangible assets (including land and buildings)</t>
  </si>
  <si>
    <t>Other adjustments</t>
  </si>
  <si>
    <t>019+020+…+034</t>
  </si>
  <si>
    <t>Increase/decrease in operating assets and liabilities</t>
  </si>
  <si>
    <t>Increase/decrease in financial assets at fair value through other comprehensive income</t>
  </si>
  <si>
    <t>Increase/decrease in financial assets at fair value through statement of profit or loss</t>
  </si>
  <si>
    <t>Increase/decrease in financial assets at amortised cost</t>
  </si>
  <si>
    <t xml:space="preserve">Increase/decrease in assets/liabilities from insurance contracts </t>
  </si>
  <si>
    <t xml:space="preserve">Increase/decrease in assets/liabilities from reinsurance contracts </t>
  </si>
  <si>
    <t>Increase/decrease in tax assets</t>
  </si>
  <si>
    <t>Increase/decrease in receivables</t>
  </si>
  <si>
    <t>Increase/decrease in investments in real estate</t>
  </si>
  <si>
    <t xml:space="preserve">Increase/decrease in property for own use </t>
  </si>
  <si>
    <t>Increase/decrease in other assets</t>
  </si>
  <si>
    <t>Increase/decrease in liabilities from investment contracts</t>
  </si>
  <si>
    <t>Increase/decrease in other provisions</t>
  </si>
  <si>
    <t>Increase/decrease in tax liabilities</t>
  </si>
  <si>
    <t>Increase/decrease in financial liabilities</t>
  </si>
  <si>
    <t>Increase/decrease in other liabilities</t>
  </si>
  <si>
    <t>Increase/decrease in accruals and deferred income</t>
  </si>
  <si>
    <t>Income tax paid</t>
  </si>
  <si>
    <t>Interest received</t>
  </si>
  <si>
    <t>Dividend received</t>
  </si>
  <si>
    <t>039+040+…+045</t>
  </si>
  <si>
    <t>CASH FLOW FROM INVESTING ACTIVITIES</t>
  </si>
  <si>
    <t xml:space="preserve">Cash receipts from the sale of tangible assets </t>
  </si>
  <si>
    <t>Cash payments for the purchase of tangible assets</t>
  </si>
  <si>
    <t>Cash receipts from the sale of intangible assets</t>
  </si>
  <si>
    <t>Cash payments for the purchase of intangible assets</t>
  </si>
  <si>
    <t>Cash receipts from the sale of branches, associates and joint ventures</t>
  </si>
  <si>
    <t>Cash payments for the purchase of branches, associates and joint ventures</t>
  </si>
  <si>
    <t>Cash receipts and payments based on other investing activities</t>
  </si>
  <si>
    <t>047+048+...+057</t>
  </si>
  <si>
    <t>CASH FLOW FROM FINANCING ACTIVITIES</t>
  </si>
  <si>
    <t>Cash receipts resulting from the increase of initial capital</t>
  </si>
  <si>
    <t>Cash receipts from issuing redeemable preference shares</t>
  </si>
  <si>
    <t>Cash receipts from short-term and long-term loans received</t>
  </si>
  <si>
    <t>Cash receipts from sales of own shares</t>
  </si>
  <si>
    <t>Cash receipts from exercise of share options</t>
  </si>
  <si>
    <t>Cash payments relating to redeemable preference shares</t>
  </si>
  <si>
    <t>Cash payments for the repayment of short-term and long-term loans received</t>
  </si>
  <si>
    <t>Cash payments for the redemption of own shares</t>
  </si>
  <si>
    <t>Cash payments for interest</t>
  </si>
  <si>
    <t>Cash payments for dividend</t>
  </si>
  <si>
    <t>Cash payments for rental obligations</t>
  </si>
  <si>
    <t>001+038+046</t>
  </si>
  <si>
    <t xml:space="preserve">NET CASH FLOW </t>
  </si>
  <si>
    <t>EFFECT OF EXCHANGE RATE FLUCTUATIONS ON CASH AND CASH EQUIVALENTS</t>
  </si>
  <si>
    <t>058+059</t>
  </si>
  <si>
    <t xml:space="preserve">NET INCREASE/DECREASE OF CASH AND CASH EQUIVALENTS </t>
  </si>
  <si>
    <t>Cash and cash equivalents at the beginning of period</t>
  </si>
  <si>
    <t>060+061</t>
  </si>
  <si>
    <t>Cash and cash equivalents at the end of period</t>
  </si>
  <si>
    <t>Note: Cash flow impairing items are to be indicated with a negative sign</t>
  </si>
  <si>
    <t>STATEMENT OF CHANGES IN EQUITY</t>
  </si>
  <si>
    <t>Attributable to non-controlling interests*</t>
  </si>
  <si>
    <t>Total capital and reserves</t>
  </si>
  <si>
    <t>Paid in capital (ordinary and preference shares)</t>
  </si>
  <si>
    <t>Premium on shares issued</t>
  </si>
  <si>
    <t>Capital reserves (legal, statutory, other)</t>
  </si>
  <si>
    <t>Profit/loss for the year</t>
  </si>
  <si>
    <t>Balance as at 1 January of the previous year</t>
  </si>
  <si>
    <t xml:space="preserve">Change in accounting policies </t>
  </si>
  <si>
    <t>Correction of errors from prior periods</t>
  </si>
  <si>
    <t>Balance as at 1 January of the previous year (restated)</t>
  </si>
  <si>
    <t>Comprehensive income or loss for the previous year</t>
  </si>
  <si>
    <t>Profit or loss for the period</t>
  </si>
  <si>
    <t>Other comprehensive income or loss for the previous year</t>
  </si>
  <si>
    <t>Unrealised gains or losses on tangible assets (land and buildings)</t>
  </si>
  <si>
    <t>Unrealised gains or losses on financial assets at fair value through other comprehensive income</t>
  </si>
  <si>
    <t>Realised gains or losses on financial assets at fair value through other comprehensive income</t>
  </si>
  <si>
    <t>Other changes in equity unrelated to owners</t>
  </si>
  <si>
    <t>Transactions with owners (previous period)</t>
  </si>
  <si>
    <t>Increase/decrease in subscribed capital</t>
  </si>
  <si>
    <t>Other contributions by owners</t>
  </si>
  <si>
    <t>Payment of share in profit/dividend</t>
  </si>
  <si>
    <t>Other distribution to owners</t>
  </si>
  <si>
    <t>Balance on the last day of the previous year reporting period</t>
  </si>
  <si>
    <t>Balance as at 1 January of the current year</t>
  </si>
  <si>
    <t>Balance as at 1 January of the current year (restated)</t>
  </si>
  <si>
    <t>Comprehensive income or loss for the year</t>
  </si>
  <si>
    <t>Other comprehensive income or loss for the year</t>
  </si>
  <si>
    <t>Transactions with owners (current period)</t>
  </si>
  <si>
    <t>Other transactions with owners</t>
  </si>
  <si>
    <t>Balance on the last day of the current year reporting period</t>
  </si>
  <si>
    <t>Note: * To be filled in by companies preparing consolidated financial statements</t>
  </si>
  <si>
    <t>1</t>
  </si>
  <si>
    <t>2</t>
  </si>
  <si>
    <t>3</t>
  </si>
  <si>
    <t>4</t>
  </si>
  <si>
    <t>5</t>
  </si>
  <si>
    <t>6</t>
  </si>
  <si>
    <t>7</t>
  </si>
  <si>
    <t>1.1.</t>
  </si>
  <si>
    <t>1.2.</t>
  </si>
  <si>
    <t>1.3.</t>
  </si>
  <si>
    <t>1.4.</t>
  </si>
  <si>
    <t>6.1.</t>
  </si>
  <si>
    <t>6.2.</t>
  </si>
  <si>
    <t>6.3.</t>
  </si>
  <si>
    <t>8</t>
  </si>
  <si>
    <t>9</t>
  </si>
  <si>
    <t>10</t>
  </si>
  <si>
    <t>2.1.</t>
  </si>
  <si>
    <t>2.2.</t>
  </si>
  <si>
    <t>2.3.</t>
  </si>
  <si>
    <t>2.4.</t>
  </si>
  <si>
    <t>2.5.</t>
  </si>
  <si>
    <t>2.6.</t>
  </si>
  <si>
    <t>2.7.</t>
  </si>
  <si>
    <t>1.1</t>
  </si>
  <si>
    <t>1.2</t>
  </si>
  <si>
    <t>2.1</t>
  </si>
  <si>
    <t>2.2</t>
  </si>
  <si>
    <t>3.1</t>
  </si>
  <si>
    <t>3.2</t>
  </si>
  <si>
    <t>3.3.</t>
  </si>
  <si>
    <t>3.4.</t>
  </si>
  <si>
    <t>3.5</t>
  </si>
  <si>
    <t>3.1.</t>
  </si>
  <si>
    <t>3.2.</t>
  </si>
  <si>
    <t>1.3</t>
  </si>
  <si>
    <t>3.3</t>
  </si>
  <si>
    <t>5.1.</t>
  </si>
  <si>
    <t>5.2.</t>
  </si>
  <si>
    <t>5.3.</t>
  </si>
  <si>
    <t>7.1.</t>
  </si>
  <si>
    <t>7.2.</t>
  </si>
  <si>
    <t>I.</t>
  </si>
  <si>
    <t>1.</t>
  </si>
  <si>
    <t>2.</t>
  </si>
  <si>
    <t>II.</t>
  </si>
  <si>
    <t>III.</t>
  </si>
  <si>
    <t>IV.</t>
  </si>
  <si>
    <t>3.</t>
  </si>
  <si>
    <t>4.</t>
  </si>
  <si>
    <t>V.</t>
  </si>
  <si>
    <t>VI.</t>
  </si>
  <si>
    <t>VII.</t>
  </si>
  <si>
    <t>VIII.</t>
  </si>
  <si>
    <t>IX.</t>
  </si>
  <si>
    <t>X.</t>
  </si>
  <si>
    <t>1.2.1</t>
  </si>
  <si>
    <t>1.2.2</t>
  </si>
  <si>
    <t>1.2.3</t>
  </si>
  <si>
    <t>1.2.4</t>
  </si>
  <si>
    <t>1.2.5</t>
  </si>
  <si>
    <t>1.2.6</t>
  </si>
  <si>
    <t>1.2.7</t>
  </si>
  <si>
    <t>1.2.8</t>
  </si>
  <si>
    <t>1.2.9</t>
  </si>
  <si>
    <t>1.2.10</t>
  </si>
  <si>
    <t>1.2.11</t>
  </si>
  <si>
    <t>1.2.12</t>
  </si>
  <si>
    <t>1.2.13</t>
  </si>
  <si>
    <t>2.3</t>
  </si>
  <si>
    <t>2.4</t>
  </si>
  <si>
    <t>2.5</t>
  </si>
  <si>
    <t>2.6</t>
  </si>
  <si>
    <t>2.7</t>
  </si>
  <si>
    <t>2.8</t>
  </si>
  <si>
    <t>2.9</t>
  </si>
  <si>
    <t>2.10</t>
  </si>
  <si>
    <t>2.11</t>
  </si>
  <si>
    <t>2.12</t>
  </si>
  <si>
    <t>2.13</t>
  </si>
  <si>
    <t>2.14</t>
  </si>
  <si>
    <t>2.15</t>
  </si>
  <si>
    <t>2.16</t>
  </si>
  <si>
    <t>03276147</t>
  </si>
  <si>
    <t>HR</t>
  </si>
  <si>
    <t>74780000M0GHQ1VXJU20</t>
  </si>
  <si>
    <t>080051022</t>
  </si>
  <si>
    <t>26187994862</t>
  </si>
  <si>
    <t>199</t>
  </si>
  <si>
    <t>CROATIA osiguranje d.d.</t>
  </si>
  <si>
    <t>10 000</t>
  </si>
  <si>
    <t>ZAGREB</t>
  </si>
  <si>
    <t>Vatroslava Jagića 33</t>
  </si>
  <si>
    <t>info@crosig.hr</t>
  </si>
  <si>
    <t>www.crosig.hr</t>
  </si>
  <si>
    <t>KD</t>
  </si>
  <si>
    <t>RN</t>
  </si>
  <si>
    <t>CROATIA PREMIUM d.o.o.</t>
  </si>
  <si>
    <t>01885880</t>
  </si>
  <si>
    <t>CORE 1 d.o.o.</t>
  </si>
  <si>
    <t>04570243</t>
  </si>
  <si>
    <t>AUTO MAKSIMIR VOZILA d.o.o.</t>
  </si>
  <si>
    <t>01804812</t>
  </si>
  <si>
    <t>CROATIA OSIGURANJE DD</t>
  </si>
  <si>
    <t>MOSTAR</t>
  </si>
  <si>
    <t xml:space="preserve">MILENIJUM  OSIGURANJE A.D. </t>
  </si>
  <si>
    <t>BEOGRAD</t>
  </si>
  <si>
    <t>CROATIA OSIGURANJE A.D. - ZA ŽIVOTNA OSIG.</t>
  </si>
  <si>
    <t>SKOPJE</t>
  </si>
  <si>
    <t>05920922</t>
  </si>
  <si>
    <t>CROATIA OSIGURANJE A.D. - ZA NEŽIVOTNA OSIG.</t>
  </si>
  <si>
    <t>06479570</t>
  </si>
  <si>
    <t>CROATIA OSIGURANJE MIROVINSKO DRUŠTVO D.O.O.</t>
  </si>
  <si>
    <t>01731742</t>
  </si>
  <si>
    <t>RAZNE USLUGE D.O.O. - U LIKVIDACIJI</t>
  </si>
  <si>
    <t>01892037</t>
  </si>
  <si>
    <t>CROATIA - TEHNIČKI PREGLEDI D.O.O.</t>
  </si>
  <si>
    <t>01450930</t>
  </si>
  <si>
    <t>PBZ CROATIA OSIGURANJE DD</t>
  </si>
  <si>
    <t>01583999</t>
  </si>
  <si>
    <t>CO ZDRAVLJE D.O.O.</t>
  </si>
  <si>
    <t>04837550</t>
  </si>
  <si>
    <t>STRMEC PROJEKT d.o.o.</t>
  </si>
  <si>
    <t>02586649</t>
  </si>
  <si>
    <t>AGROSERVIS STP d.o.o.</t>
  </si>
  <si>
    <t>VIROVITICA</t>
  </si>
  <si>
    <t>01233033</t>
  </si>
  <si>
    <t>ASTORIA d.o.o.</t>
  </si>
  <si>
    <t>080339352</t>
  </si>
  <si>
    <t>CO LOGISTIKA d.o.o.</t>
  </si>
  <si>
    <t>081353961</t>
  </si>
  <si>
    <t>No</t>
  </si>
  <si>
    <t>Jelena Matijević</t>
  </si>
  <si>
    <t>072 00 1884</t>
  </si>
  <si>
    <t>As at: 31.3.2023</t>
  </si>
  <si>
    <t>For the period: 1.1.2023 - 31.3.2023</t>
  </si>
  <si>
    <t>NOTES TO THE FINANCIAL STATEMENTS – TFI</t>
  </si>
  <si>
    <t>a)</t>
  </si>
  <si>
    <t>Details are disclosed in the quarterly management report within consolidated unaudited quarterly report, for the period 1 January 2023 - 31 March 2023.</t>
  </si>
  <si>
    <t>b)</t>
  </si>
  <si>
    <t>the official website of the Zagreb Stock Exchange and the Croatian Financial Services Supervisory Agency’s Official Register.</t>
  </si>
  <si>
    <t>c)</t>
  </si>
  <si>
    <t>Accounting policies which are used in the preparation of financial statements for the reporting period are the same as those which are used for preparation of the audited financial statements for the year 2022.</t>
  </si>
  <si>
    <t>Details are disclosed in the notes to the quarterly report.</t>
  </si>
  <si>
    <t>d)</t>
  </si>
  <si>
    <t>Details are disclosed in the notes to the consolidated unaudited quarterly report, for the period 1 January 2023 - 31 March 2023.</t>
  </si>
  <si>
    <t>e)</t>
  </si>
  <si>
    <t xml:space="preserve">2. </t>
  </si>
  <si>
    <t>The consolidated unaudited quarterly report, for the period 1 January 2023 - 31 March 2023  is prepared applying the same accounting policies as in the latest annual financial statements for 2022,</t>
  </si>
  <si>
    <t>which are available on the company's official website, the official website of the Zagreb Stock Exchange and the Croatian Financial Services Supervisory Agency’s Official Register.</t>
  </si>
  <si>
    <t xml:space="preserve">3. </t>
  </si>
  <si>
    <t>5.</t>
  </si>
  <si>
    <t>6.</t>
  </si>
  <si>
    <t>7.</t>
  </si>
  <si>
    <t>8.</t>
  </si>
  <si>
    <t>9.</t>
  </si>
  <si>
    <t>10.</t>
  </si>
  <si>
    <t>11.</t>
  </si>
  <si>
    <t>The Group has no participation certificates, convertible debentures, warrants, options or similar securities or rights.</t>
  </si>
  <si>
    <t>12.</t>
  </si>
  <si>
    <t>The Group has no shares in companies having unlimited liability.</t>
  </si>
  <si>
    <t>13.</t>
  </si>
  <si>
    <t>14.</t>
  </si>
  <si>
    <t xml:space="preserve">The largest group of undertakings of which the undertaking forms part as a controlled group member is also the only group in which the undertaking forms part as a controlled group member.         </t>
  </si>
  <si>
    <t>15.</t>
  </si>
  <si>
    <t>Financial statements are available on the Internet page adris.hr.</t>
  </si>
  <si>
    <t>16.</t>
  </si>
  <si>
    <t>The Group has no material arrangement that are not included in the presented financial statements.</t>
  </si>
  <si>
    <t>17.</t>
  </si>
  <si>
    <t>The Annual Financial Report for 2022, for the purpose of understanding the information published in the notes to the financial statements prepared for the first-quarter of 2023, is available on the company's official website,</t>
  </si>
  <si>
    <r>
      <t xml:space="preserve">NOTES TO FINANCIAL STATEMENTS - TFI
(drawn up for quarterly reporting periods)
Name of the issuer:  </t>
    </r>
    <r>
      <rPr>
        <b/>
        <sz val="8"/>
        <rFont val="Arial"/>
        <family val="2"/>
        <charset val="238"/>
      </rPr>
      <t>Croatia osiguranje d.d.</t>
    </r>
    <r>
      <rPr>
        <sz val="8"/>
        <rFont val="Arial"/>
        <family val="2"/>
        <charset val="238"/>
      </rPr>
      <t xml:space="preserve">
Personal identification number (OIB):   </t>
    </r>
    <r>
      <rPr>
        <b/>
        <sz val="8"/>
        <rFont val="Arial"/>
        <family val="2"/>
        <charset val="238"/>
      </rPr>
      <t>26187994862</t>
    </r>
    <r>
      <rPr>
        <sz val="8"/>
        <rFont val="Arial"/>
        <family val="2"/>
        <charset val="238"/>
      </rPr>
      <t xml:space="preserve">
Reporting period: </t>
    </r>
    <r>
      <rPr>
        <b/>
        <sz val="8"/>
        <rFont val="Arial"/>
        <family val="2"/>
        <charset val="238"/>
      </rPr>
      <t>1.1.2023 - 31.3.2023</t>
    </r>
    <r>
      <rPr>
        <sz val="8"/>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</si>
</sst>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charset val="238"/>
    </font>
    <font>
      <sz val="11"/>
      <color theme="1"/>
      <name val="Calibri"/>
      <family val="2"/>
      <charset val="238"/>
      <scheme val="minor"/>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sz val="10"/>
      <name val="Arial"/>
      <family val="2"/>
      <charset val="238"/>
    </font>
    <font>
      <sz val="10"/>
      <color indexed="8"/>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name val="Arial"/>
      <family val="2"/>
    </font>
    <font>
      <b/>
      <sz val="11"/>
      <name val="Arial"/>
      <family val="2"/>
    </font>
    <font>
      <b/>
      <sz val="12"/>
      <name val="Arial"/>
      <family val="2"/>
    </font>
    <font>
      <b/>
      <sz val="10"/>
      <name val="Arial"/>
      <family val="2"/>
    </font>
    <font>
      <sz val="10"/>
      <name val="Arial"/>
      <family val="2"/>
    </font>
    <font>
      <i/>
      <sz val="10"/>
      <name val="Arial"/>
      <family val="2"/>
    </font>
    <font>
      <sz val="6"/>
      <name val="Arial"/>
      <family val="2"/>
    </font>
    <font>
      <b/>
      <sz val="9"/>
      <name val="Arial"/>
      <family val="2"/>
    </font>
    <font>
      <sz val="8"/>
      <name val="Arial"/>
      <family val="2"/>
    </font>
    <font>
      <b/>
      <sz val="10"/>
      <name val="Arial"/>
      <family val="2"/>
      <charset val="238"/>
    </font>
    <font>
      <b/>
      <sz val="8"/>
      <name val="Arial"/>
      <family val="2"/>
      <charset val="238"/>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FF"/>
        <bgColor indexed="64"/>
      </patternFill>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8" fillId="0" borderId="0"/>
    <xf numFmtId="0" fontId="8" fillId="0" borderId="0"/>
    <xf numFmtId="0" fontId="7" fillId="0" borderId="0"/>
    <xf numFmtId="0" fontId="9" fillId="0" borderId="0">
      <alignment vertical="top"/>
    </xf>
    <xf numFmtId="0" fontId="2" fillId="0" borderId="0"/>
    <xf numFmtId="0" fontId="8" fillId="0" borderId="0"/>
    <xf numFmtId="0" fontId="1" fillId="0" borderId="0"/>
    <xf numFmtId="0" fontId="8" fillId="0" borderId="0"/>
  </cellStyleXfs>
  <cellXfs count="205">
    <xf numFmtId="0" fontId="0" fillId="0" borderId="0" xfId="0"/>
    <xf numFmtId="0" fontId="0" fillId="0" borderId="0" xfId="0" applyFill="1" applyProtection="1"/>
    <xf numFmtId="0" fontId="0" fillId="0" borderId="0" xfId="0" applyProtection="1"/>
    <xf numFmtId="0" fontId="8" fillId="0" borderId="0" xfId="0" applyFont="1" applyFill="1" applyProtection="1"/>
    <xf numFmtId="0" fontId="8" fillId="0" borderId="0" xfId="0" applyFont="1" applyProtection="1"/>
    <xf numFmtId="0" fontId="11" fillId="2" borderId="2" xfId="5" applyFont="1" applyFill="1" applyBorder="1"/>
    <xf numFmtId="0" fontId="2" fillId="2" borderId="3" xfId="5" applyFill="1" applyBorder="1"/>
    <xf numFmtId="0" fontId="2" fillId="0" borderId="0" xfId="5"/>
    <xf numFmtId="0" fontId="13" fillId="2" borderId="6" xfId="5" applyFont="1" applyFill="1" applyBorder="1" applyAlignment="1">
      <alignment horizontal="center" vertical="center"/>
    </xf>
    <xf numFmtId="0" fontId="13" fillId="2" borderId="0" xfId="5" applyFont="1" applyFill="1" applyBorder="1" applyAlignment="1">
      <alignment horizontal="center" vertical="center"/>
    </xf>
    <xf numFmtId="0" fontId="13" fillId="2" borderId="7" xfId="5" applyFont="1" applyFill="1" applyBorder="1" applyAlignment="1">
      <alignment horizontal="center" vertical="center"/>
    </xf>
    <xf numFmtId="0" fontId="6" fillId="2" borderId="0" xfId="5" applyFont="1" applyFill="1" applyBorder="1" applyAlignment="1">
      <alignment horizontal="center" vertical="center"/>
    </xf>
    <xf numFmtId="0" fontId="6" fillId="2" borderId="10" xfId="5" applyFont="1" applyFill="1" applyBorder="1" applyAlignment="1">
      <alignment vertical="center"/>
    </xf>
    <xf numFmtId="0" fontId="16" fillId="0" borderId="0" xfId="5" applyFont="1" applyFill="1"/>
    <xf numFmtId="0" fontId="5" fillId="2" borderId="6" xfId="5" applyFont="1" applyFill="1" applyBorder="1" applyAlignment="1">
      <alignment vertical="center" wrapText="1"/>
    </xf>
    <xf numFmtId="0" fontId="5" fillId="2" borderId="0" xfId="5" applyFont="1" applyFill="1" applyBorder="1" applyAlignment="1">
      <alignment horizontal="right" vertical="center" wrapText="1"/>
    </xf>
    <xf numFmtId="0" fontId="5" fillId="2" borderId="0" xfId="5" applyFont="1" applyFill="1" applyBorder="1" applyAlignment="1">
      <alignment vertical="center" wrapText="1"/>
    </xf>
    <xf numFmtId="14" fontId="5" fillId="5" borderId="0" xfId="5" applyNumberFormat="1" applyFont="1" applyFill="1" applyBorder="1" applyAlignment="1" applyProtection="1">
      <alignment horizontal="center" vertical="center"/>
      <protection locked="0"/>
    </xf>
    <xf numFmtId="1" fontId="5" fillId="5" borderId="0" xfId="5" applyNumberFormat="1" applyFont="1" applyFill="1" applyBorder="1" applyAlignment="1" applyProtection="1">
      <alignment horizontal="center" vertical="center"/>
      <protection locked="0"/>
    </xf>
    <xf numFmtId="0" fontId="6" fillId="2" borderId="7" xfId="5" applyFont="1" applyFill="1" applyBorder="1" applyAlignment="1">
      <alignment vertical="center"/>
    </xf>
    <xf numFmtId="14" fontId="5" fillId="6" borderId="0" xfId="5" applyNumberFormat="1" applyFont="1" applyFill="1" applyBorder="1" applyAlignment="1" applyProtection="1">
      <alignment horizontal="center" vertical="center"/>
      <protection locked="0"/>
    </xf>
    <xf numFmtId="0" fontId="2" fillId="7" borderId="0" xfId="5" applyFill="1"/>
    <xf numFmtId="1" fontId="5" fillId="4" borderId="11" xfId="5" applyNumberFormat="1" applyFont="1" applyFill="1" applyBorder="1" applyAlignment="1" applyProtection="1">
      <alignment horizontal="center" vertical="center"/>
      <protection locked="0"/>
    </xf>
    <xf numFmtId="1" fontId="5" fillId="6" borderId="0" xfId="5" applyNumberFormat="1" applyFont="1" applyFill="1" applyBorder="1" applyAlignment="1" applyProtection="1">
      <alignment horizontal="center" vertical="center"/>
      <protection locked="0"/>
    </xf>
    <xf numFmtId="0" fontId="2" fillId="2" borderId="7" xfId="5" applyFill="1" applyBorder="1"/>
    <xf numFmtId="0" fontId="14" fillId="2" borderId="6" xfId="5" applyFont="1" applyFill="1" applyBorder="1" applyAlignment="1">
      <alignment wrapText="1"/>
    </xf>
    <xf numFmtId="0" fontId="14" fillId="2" borderId="7" xfId="5" applyFont="1" applyFill="1" applyBorder="1" applyAlignment="1">
      <alignment wrapText="1"/>
    </xf>
    <xf numFmtId="0" fontId="14" fillId="2" borderId="6" xfId="5" applyFont="1" applyFill="1" applyBorder="1"/>
    <xf numFmtId="0" fontId="14" fillId="2" borderId="0" xfId="5" applyFont="1" applyFill="1" applyBorder="1"/>
    <xf numFmtId="0" fontId="14" fillId="2" borderId="0" xfId="5" applyFont="1" applyFill="1" applyBorder="1" applyAlignment="1">
      <alignment wrapText="1"/>
    </xf>
    <xf numFmtId="0" fontId="14" fillId="2" borderId="7" xfId="5" applyFont="1" applyFill="1" applyBorder="1"/>
    <xf numFmtId="0" fontId="6" fillId="2" borderId="0" xfId="5" applyFont="1" applyFill="1" applyBorder="1" applyAlignment="1">
      <alignment horizontal="right" vertical="center" wrapText="1"/>
    </xf>
    <xf numFmtId="0" fontId="15" fillId="2" borderId="7" xfId="5" applyFont="1" applyFill="1" applyBorder="1" applyAlignment="1">
      <alignment vertical="center"/>
    </xf>
    <xf numFmtId="0" fontId="6" fillId="2" borderId="6" xfId="5" applyFont="1" applyFill="1" applyBorder="1" applyAlignment="1">
      <alignment horizontal="right" vertical="center" wrapText="1"/>
    </xf>
    <xf numFmtId="0" fontId="15" fillId="2" borderId="0" xfId="5" applyFont="1" applyFill="1" applyBorder="1" applyAlignment="1">
      <alignment vertical="center"/>
    </xf>
    <xf numFmtId="0" fontId="14" fillId="2" borderId="0" xfId="5" applyFont="1" applyFill="1" applyBorder="1" applyAlignment="1">
      <alignment vertical="top"/>
    </xf>
    <xf numFmtId="0" fontId="5" fillId="4" borderId="11" xfId="5" applyFont="1" applyFill="1" applyBorder="1" applyAlignment="1" applyProtection="1">
      <alignment horizontal="center" vertical="center"/>
      <protection locked="0"/>
    </xf>
    <xf numFmtId="0" fontId="5" fillId="2" borderId="0" xfId="5" applyFont="1" applyFill="1" applyBorder="1" applyAlignment="1">
      <alignment vertical="center"/>
    </xf>
    <xf numFmtId="0" fontId="14" fillId="2" borderId="0" xfId="5" applyFont="1" applyFill="1" applyBorder="1" applyAlignment="1">
      <alignment vertical="center"/>
    </xf>
    <xf numFmtId="0" fontId="14" fillId="2" borderId="7" xfId="5" applyFont="1" applyFill="1" applyBorder="1" applyAlignment="1">
      <alignment vertical="center"/>
    </xf>
    <xf numFmtId="0" fontId="14" fillId="2" borderId="0" xfId="5" applyFont="1" applyFill="1" applyBorder="1" applyAlignment="1"/>
    <xf numFmtId="0" fontId="17" fillId="2" borderId="0" xfId="5" applyFont="1" applyFill="1" applyBorder="1" applyAlignment="1">
      <alignment vertical="center"/>
    </xf>
    <xf numFmtId="0" fontId="17" fillId="2" borderId="7" xfId="5" applyFont="1" applyFill="1" applyBorder="1" applyAlignment="1">
      <alignment vertical="center"/>
    </xf>
    <xf numFmtId="0" fontId="5" fillId="2" borderId="0" xfId="5" applyFont="1" applyFill="1" applyBorder="1" applyAlignment="1">
      <alignment horizontal="center" vertical="center"/>
    </xf>
    <xf numFmtId="0" fontId="6" fillId="2" borderId="7" xfId="5" applyFont="1" applyFill="1" applyBorder="1" applyAlignment="1">
      <alignment horizontal="center" vertical="center"/>
    </xf>
    <xf numFmtId="0" fontId="14" fillId="2" borderId="0" xfId="5" applyFont="1" applyFill="1" applyBorder="1" applyAlignment="1">
      <alignment vertical="top" wrapText="1"/>
    </xf>
    <xf numFmtId="0" fontId="14" fillId="2" borderId="6" xfId="5" applyFont="1" applyFill="1" applyBorder="1" applyAlignment="1">
      <alignment vertical="top"/>
    </xf>
    <xf numFmtId="0" fontId="17" fillId="2" borderId="7" xfId="5" applyFont="1" applyFill="1" applyBorder="1"/>
    <xf numFmtId="0" fontId="2" fillId="2" borderId="8" xfId="5" applyFill="1" applyBorder="1"/>
    <xf numFmtId="0" fontId="2" fillId="2" borderId="1" xfId="5" applyFill="1" applyBorder="1"/>
    <xf numFmtId="0" fontId="2" fillId="2" borderId="9" xfId="5" applyFill="1" applyBorder="1"/>
    <xf numFmtId="49" fontId="5" fillId="4" borderId="11" xfId="5" applyNumberFormat="1" applyFont="1" applyFill="1" applyBorder="1" applyAlignment="1" applyProtection="1">
      <alignment horizontal="center" vertical="center"/>
      <protection locked="0"/>
    </xf>
    <xf numFmtId="0" fontId="2" fillId="0" borderId="0" xfId="5" applyFill="1"/>
    <xf numFmtId="0" fontId="5" fillId="2" borderId="6" xfId="5" applyFont="1" applyFill="1" applyBorder="1" applyAlignment="1" applyProtection="1">
      <alignment horizontal="right" vertical="center"/>
      <protection locked="0"/>
    </xf>
    <xf numFmtId="0" fontId="5" fillId="2" borderId="0" xfId="5" applyFont="1" applyFill="1" applyBorder="1" applyAlignment="1" applyProtection="1">
      <alignment horizontal="right" vertical="center"/>
      <protection locked="0"/>
    </xf>
    <xf numFmtId="0" fontId="5" fillId="2" borderId="7" xfId="5" applyFont="1" applyFill="1" applyBorder="1" applyAlignment="1" applyProtection="1">
      <alignment horizontal="center" vertical="center"/>
      <protection locked="0"/>
    </xf>
    <xf numFmtId="0" fontId="5" fillId="8" borderId="6" xfId="5" applyFont="1" applyFill="1" applyBorder="1" applyAlignment="1" applyProtection="1">
      <alignment horizontal="right" vertical="center"/>
      <protection locked="0"/>
    </xf>
    <xf numFmtId="0" fontId="5" fillId="8" borderId="0" xfId="5" applyFont="1" applyFill="1" applyBorder="1" applyAlignment="1" applyProtection="1">
      <alignment horizontal="right" vertical="center"/>
      <protection locked="0"/>
    </xf>
    <xf numFmtId="0" fontId="5" fillId="8" borderId="7" xfId="5" applyFont="1" applyFill="1" applyBorder="1" applyAlignment="1" applyProtection="1">
      <alignment horizontal="center" vertical="center"/>
      <protection locked="0"/>
    </xf>
    <xf numFmtId="0" fontId="18" fillId="0" borderId="0" xfId="0" applyFont="1"/>
    <xf numFmtId="0" fontId="18" fillId="0" borderId="0" xfId="0" applyFont="1" applyAlignment="1">
      <alignment vertical="center"/>
    </xf>
    <xf numFmtId="0" fontId="22" fillId="0" borderId="0" xfId="0" applyFont="1" applyAlignment="1">
      <alignment horizontal="right" vertical="center"/>
    </xf>
    <xf numFmtId="0" fontId="0" fillId="0" borderId="0" xfId="0" applyAlignment="1" applyProtection="1">
      <alignment wrapText="1"/>
    </xf>
    <xf numFmtId="0" fontId="18" fillId="0" borderId="0" xfId="0" applyFont="1" applyAlignment="1">
      <alignment vertical="center" wrapText="1"/>
    </xf>
    <xf numFmtId="0" fontId="22" fillId="0" borderId="0" xfId="0" applyFont="1" applyAlignment="1">
      <alignment vertical="center" wrapText="1"/>
    </xf>
    <xf numFmtId="0" fontId="0" fillId="0" borderId="0" xfId="0" applyAlignment="1">
      <alignment wrapText="1"/>
    </xf>
    <xf numFmtId="0" fontId="21" fillId="9" borderId="4" xfId="0" applyFont="1" applyFill="1" applyBorder="1" applyAlignment="1">
      <alignment horizontal="center" vertical="center"/>
    </xf>
    <xf numFmtId="0" fontId="21" fillId="9" borderId="4" xfId="0" applyFont="1" applyFill="1" applyBorder="1" applyAlignment="1">
      <alignment horizontal="center" vertical="center" wrapText="1"/>
    </xf>
    <xf numFmtId="0" fontId="21" fillId="0" borderId="4" xfId="0" applyFont="1" applyBorder="1" applyAlignment="1">
      <alignment horizontal="center" vertical="center"/>
    </xf>
    <xf numFmtId="0" fontId="24" fillId="0" borderId="4" xfId="0" applyFont="1" applyBorder="1" applyAlignment="1">
      <alignment horizontal="center" vertical="center" wrapText="1"/>
    </xf>
    <xf numFmtId="0" fontId="21" fillId="0" borderId="4" xfId="0" applyFont="1" applyBorder="1" applyAlignment="1">
      <alignment vertical="center" wrapText="1"/>
    </xf>
    <xf numFmtId="0" fontId="22" fillId="0" borderId="4" xfId="0" applyFont="1" applyBorder="1" applyAlignment="1">
      <alignment horizontal="center" vertical="center"/>
    </xf>
    <xf numFmtId="0" fontId="22" fillId="0" borderId="4" xfId="0" applyFont="1" applyBorder="1" applyAlignment="1">
      <alignment vertical="center" wrapText="1"/>
    </xf>
    <xf numFmtId="0" fontId="21" fillId="10" borderId="4" xfId="0" applyFont="1" applyFill="1" applyBorder="1" applyAlignment="1">
      <alignment vertical="center"/>
    </xf>
    <xf numFmtId="0" fontId="22" fillId="0" borderId="4" xfId="0" applyFont="1" applyBorder="1" applyAlignment="1">
      <alignment horizontal="center" vertical="center" wrapText="1"/>
    </xf>
    <xf numFmtId="0" fontId="23" fillId="0" borderId="4" xfId="0" applyFont="1" applyBorder="1" applyAlignment="1">
      <alignment vertical="center" wrapText="1"/>
    </xf>
    <xf numFmtId="0" fontId="21" fillId="10" borderId="4" xfId="0" applyFont="1" applyFill="1" applyBorder="1" applyAlignment="1">
      <alignment horizontal="center" vertical="center"/>
    </xf>
    <xf numFmtId="0" fontId="22" fillId="10" borderId="4" xfId="0" applyFont="1" applyFill="1" applyBorder="1" applyAlignment="1">
      <alignment horizontal="center" vertical="center" wrapText="1"/>
    </xf>
    <xf numFmtId="0" fontId="21" fillId="10" borderId="4" xfId="0" applyFont="1" applyFill="1" applyBorder="1" applyAlignment="1">
      <alignment vertical="center" wrapText="1"/>
    </xf>
    <xf numFmtId="0" fontId="21" fillId="0" borderId="4" xfId="0" applyFont="1" applyFill="1" applyBorder="1" applyAlignment="1">
      <alignment horizontal="center" vertical="center"/>
    </xf>
    <xf numFmtId="0" fontId="22" fillId="0" borderId="4" xfId="0" applyFont="1" applyFill="1" applyBorder="1" applyAlignment="1">
      <alignment horizontal="center" vertical="center" wrapText="1"/>
    </xf>
    <xf numFmtId="0" fontId="21" fillId="0" borderId="4" xfId="0" applyFont="1" applyFill="1" applyBorder="1" applyAlignment="1">
      <alignment vertical="center" wrapText="1"/>
    </xf>
    <xf numFmtId="0" fontId="24" fillId="10" borderId="4" xfId="0" applyFont="1" applyFill="1" applyBorder="1" applyAlignment="1">
      <alignment horizontal="center" vertical="center" wrapText="1"/>
    </xf>
    <xf numFmtId="0" fontId="22" fillId="0" borderId="0" xfId="0" applyFont="1" applyAlignment="1">
      <alignment horizontal="right" vertical="center" wrapText="1"/>
    </xf>
    <xf numFmtId="0" fontId="8" fillId="0" borderId="0" xfId="0" applyFont="1" applyAlignment="1" applyProtection="1"/>
    <xf numFmtId="0" fontId="25" fillId="9" borderId="4" xfId="0" applyFont="1" applyFill="1" applyBorder="1" applyAlignment="1">
      <alignment horizontal="center" vertical="center" wrapText="1"/>
    </xf>
    <xf numFmtId="0" fontId="25" fillId="9" borderId="4" xfId="0" applyFont="1" applyFill="1" applyBorder="1" applyAlignment="1">
      <alignment horizontal="center" vertical="center"/>
    </xf>
    <xf numFmtId="0" fontId="26" fillId="0" borderId="4" xfId="0" applyFont="1" applyBorder="1" applyAlignment="1">
      <alignment horizontal="center" vertical="center"/>
    </xf>
    <xf numFmtId="0" fontId="23" fillId="0" borderId="4" xfId="0" applyFont="1" applyBorder="1" applyAlignment="1">
      <alignment vertical="center"/>
    </xf>
    <xf numFmtId="0" fontId="26" fillId="10" borderId="4" xfId="0" applyFont="1" applyFill="1" applyBorder="1" applyAlignment="1">
      <alignment horizontal="center" vertical="center"/>
    </xf>
    <xf numFmtId="0" fontId="18" fillId="11" borderId="0" xfId="0" applyFont="1" applyFill="1" applyAlignment="1">
      <alignment vertical="center"/>
    </xf>
    <xf numFmtId="0" fontId="0" fillId="0" borderId="0" xfId="0" applyFill="1" applyAlignment="1" applyProtection="1">
      <alignment wrapText="1"/>
    </xf>
    <xf numFmtId="0" fontId="22" fillId="9" borderId="4" xfId="0" applyFont="1" applyFill="1" applyBorder="1" applyAlignment="1">
      <alignment horizontal="center" vertical="center" wrapText="1"/>
    </xf>
    <xf numFmtId="49" fontId="0" fillId="0" borderId="0" xfId="0" applyNumberFormat="1"/>
    <xf numFmtId="49" fontId="21" fillId="10" borderId="4" xfId="0" applyNumberFormat="1" applyFont="1" applyFill="1" applyBorder="1" applyAlignment="1">
      <alignment horizontal="center" vertical="center"/>
    </xf>
    <xf numFmtId="49" fontId="22" fillId="0" borderId="4"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0" fillId="0" borderId="0" xfId="0" applyNumberFormat="1" applyProtection="1"/>
    <xf numFmtId="49" fontId="21" fillId="10" borderId="4" xfId="0" applyNumberFormat="1" applyFont="1" applyFill="1" applyBorder="1" applyAlignment="1">
      <alignment horizontal="center" vertical="center" wrapText="1"/>
    </xf>
    <xf numFmtId="49" fontId="22"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49" fontId="23" fillId="0" borderId="4" xfId="0" applyNumberFormat="1" applyFont="1" applyBorder="1" applyAlignment="1">
      <alignment horizontal="center" vertical="center" wrapText="1"/>
    </xf>
    <xf numFmtId="49" fontId="21" fillId="0" borderId="4" xfId="0" applyNumberFormat="1" applyFont="1" applyFill="1" applyBorder="1" applyAlignment="1">
      <alignment horizontal="center" vertical="center" wrapText="1"/>
    </xf>
    <xf numFmtId="49" fontId="23" fillId="0" borderId="4" xfId="0" applyNumberFormat="1" applyFont="1" applyBorder="1" applyAlignment="1">
      <alignment horizontal="center" vertical="center"/>
    </xf>
    <xf numFmtId="0" fontId="10" fillId="2" borderId="5" xfId="5" applyFont="1" applyFill="1" applyBorder="1" applyAlignment="1">
      <alignment vertical="center"/>
    </xf>
    <xf numFmtId="0" fontId="10" fillId="2" borderId="2" xfId="5" applyFont="1" applyFill="1" applyBorder="1" applyAlignment="1">
      <alignment vertical="center"/>
    </xf>
    <xf numFmtId="0" fontId="13" fillId="2" borderId="6" xfId="5" applyFont="1" applyFill="1" applyBorder="1" applyAlignment="1">
      <alignment horizontal="center" vertical="center"/>
    </xf>
    <xf numFmtId="0" fontId="13" fillId="2" borderId="0" xfId="5" applyFont="1" applyFill="1" applyBorder="1" applyAlignment="1">
      <alignment horizontal="center" vertical="center"/>
    </xf>
    <xf numFmtId="0" fontId="13" fillId="2" borderId="7" xfId="5" applyFont="1" applyFill="1" applyBorder="1" applyAlignment="1">
      <alignment horizontal="center" vertical="center"/>
    </xf>
    <xf numFmtId="0" fontId="5" fillId="2" borderId="6" xfId="5" applyFont="1" applyFill="1" applyBorder="1" applyAlignment="1">
      <alignment vertical="center" wrapText="1"/>
    </xf>
    <xf numFmtId="0" fontId="5" fillId="2" borderId="0" xfId="5" applyFont="1" applyFill="1" applyBorder="1" applyAlignment="1">
      <alignment vertical="center" wrapText="1"/>
    </xf>
    <xf numFmtId="0" fontId="5" fillId="0" borderId="6"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7" xfId="5" applyFont="1" applyFill="1" applyBorder="1" applyAlignment="1">
      <alignment horizontal="center" vertical="center" wrapText="1"/>
    </xf>
    <xf numFmtId="0" fontId="6" fillId="2" borderId="6" xfId="5" applyFont="1" applyFill="1" applyBorder="1" applyAlignment="1">
      <alignment horizontal="right" vertical="center" wrapText="1"/>
    </xf>
    <xf numFmtId="0" fontId="6" fillId="2" borderId="7" xfId="5" applyFont="1" applyFill="1" applyBorder="1" applyAlignment="1">
      <alignment horizontal="right" vertical="center" wrapText="1"/>
    </xf>
    <xf numFmtId="0" fontId="14" fillId="2" borderId="6" xfId="5" applyFont="1" applyFill="1" applyBorder="1" applyAlignment="1">
      <alignment wrapText="1"/>
    </xf>
    <xf numFmtId="0" fontId="14" fillId="2" borderId="0" xfId="5" applyFont="1" applyFill="1" applyBorder="1" applyAlignment="1">
      <alignment wrapText="1"/>
    </xf>
    <xf numFmtId="0" fontId="14" fillId="2" borderId="0" xfId="5" applyFont="1" applyFill="1" applyBorder="1"/>
    <xf numFmtId="0" fontId="12" fillId="2" borderId="6" xfId="5" applyFont="1" applyFill="1" applyBorder="1" applyAlignment="1">
      <alignment horizontal="center" vertical="center" wrapText="1"/>
    </xf>
    <xf numFmtId="0" fontId="12" fillId="2" borderId="0" xfId="5" applyFont="1" applyFill="1" applyBorder="1" applyAlignment="1">
      <alignment horizontal="center" vertical="center" wrapText="1"/>
    </xf>
    <xf numFmtId="0" fontId="6" fillId="2" borderId="6" xfId="5" applyFont="1" applyFill="1" applyBorder="1" applyAlignment="1">
      <alignment horizontal="right" vertical="center"/>
    </xf>
    <xf numFmtId="0" fontId="6" fillId="2" borderId="7" xfId="5" applyFont="1" applyFill="1" applyBorder="1" applyAlignment="1">
      <alignment horizontal="right" vertical="center"/>
    </xf>
    <xf numFmtId="0" fontId="6" fillId="2" borderId="0" xfId="5" applyFont="1" applyFill="1" applyBorder="1" applyAlignment="1">
      <alignment horizontal="right" vertical="center" wrapText="1"/>
    </xf>
    <xf numFmtId="0" fontId="5" fillId="4" borderId="8" xfId="5" applyFont="1" applyFill="1" applyBorder="1" applyAlignment="1" applyProtection="1">
      <alignment horizontal="center" vertical="center"/>
      <protection locked="0"/>
    </xf>
    <xf numFmtId="0" fontId="5" fillId="4" borderId="9" xfId="5" applyFont="1" applyFill="1" applyBorder="1" applyAlignment="1" applyProtection="1">
      <alignment horizontal="center" vertical="center"/>
      <protection locked="0"/>
    </xf>
    <xf numFmtId="0" fontId="14" fillId="2" borderId="6" xfId="5" applyFont="1" applyFill="1" applyBorder="1" applyAlignment="1">
      <alignment vertical="center" wrapText="1"/>
    </xf>
    <xf numFmtId="0" fontId="14" fillId="2" borderId="0" xfId="5" applyFont="1" applyFill="1" applyBorder="1" applyAlignment="1">
      <alignment vertical="center" wrapText="1"/>
    </xf>
    <xf numFmtId="0" fontId="6" fillId="2" borderId="0" xfId="5" applyFont="1" applyFill="1" applyBorder="1" applyAlignment="1">
      <alignment horizontal="right" vertical="center"/>
    </xf>
    <xf numFmtId="0" fontId="5" fillId="4" borderId="8" xfId="5" applyFont="1" applyFill="1" applyBorder="1" applyAlignment="1" applyProtection="1">
      <alignment vertical="center"/>
      <protection locked="0"/>
    </xf>
    <xf numFmtId="0" fontId="5" fillId="4" borderId="1" xfId="5" applyFont="1" applyFill="1" applyBorder="1" applyAlignment="1" applyProtection="1">
      <alignment vertical="center"/>
      <protection locked="0"/>
    </xf>
    <xf numFmtId="0" fontId="5" fillId="4" borderId="9" xfId="5" applyFont="1" applyFill="1" applyBorder="1" applyAlignment="1" applyProtection="1">
      <alignment vertical="center"/>
      <protection locked="0"/>
    </xf>
    <xf numFmtId="0" fontId="15" fillId="2" borderId="6" xfId="5" applyFont="1" applyFill="1" applyBorder="1" applyAlignment="1">
      <alignment vertical="center"/>
    </xf>
    <xf numFmtId="0" fontId="15" fillId="2" borderId="0" xfId="5" applyFont="1" applyFill="1" applyBorder="1" applyAlignment="1">
      <alignment vertical="center"/>
    </xf>
    <xf numFmtId="0" fontId="6" fillId="2" borderId="0" xfId="5" applyFont="1" applyFill="1" applyBorder="1" applyAlignment="1">
      <alignment vertical="center"/>
    </xf>
    <xf numFmtId="0" fontId="6" fillId="2" borderId="6" xfId="5" applyFont="1" applyFill="1" applyBorder="1" applyAlignment="1">
      <alignment horizontal="center" vertical="center"/>
    </xf>
    <xf numFmtId="0" fontId="6" fillId="2" borderId="0" xfId="5" applyFont="1" applyFill="1" applyBorder="1" applyAlignment="1">
      <alignment horizontal="center" vertical="center"/>
    </xf>
    <xf numFmtId="0" fontId="14" fillId="2" borderId="0" xfId="5" applyFont="1" applyFill="1" applyBorder="1" applyAlignment="1">
      <alignment vertical="top" wrapText="1"/>
    </xf>
    <xf numFmtId="0" fontId="14" fillId="2" borderId="0" xfId="5" applyFont="1" applyFill="1" applyBorder="1" applyAlignment="1">
      <alignment vertical="top"/>
    </xf>
    <xf numFmtId="0" fontId="14" fillId="2" borderId="0" xfId="5" applyFont="1" applyFill="1" applyBorder="1" applyProtection="1">
      <protection locked="0"/>
    </xf>
    <xf numFmtId="0" fontId="6" fillId="2" borderId="7" xfId="5" applyFont="1" applyFill="1" applyBorder="1" applyAlignment="1">
      <alignment horizontal="center" vertical="center"/>
    </xf>
    <xf numFmtId="0" fontId="6" fillId="2" borderId="6" xfId="5" applyFont="1" applyFill="1" applyBorder="1" applyAlignment="1">
      <alignment horizontal="left" vertical="center"/>
    </xf>
    <xf numFmtId="0" fontId="6" fillId="2" borderId="0" xfId="5" applyFont="1" applyFill="1" applyBorder="1" applyAlignment="1">
      <alignment horizontal="left" vertical="center"/>
    </xf>
    <xf numFmtId="0" fontId="6" fillId="2" borderId="0" xfId="5" applyFont="1" applyFill="1" applyBorder="1" applyAlignment="1">
      <alignment vertical="top"/>
    </xf>
    <xf numFmtId="0" fontId="14" fillId="4" borderId="8" xfId="5" applyFont="1" applyFill="1" applyBorder="1" applyAlignment="1" applyProtection="1">
      <alignment vertical="center"/>
      <protection locked="0"/>
    </xf>
    <xf numFmtId="0" fontId="14" fillId="4" borderId="1" xfId="5" applyFont="1" applyFill="1" applyBorder="1" applyAlignment="1" applyProtection="1">
      <alignment vertical="center"/>
      <protection locked="0"/>
    </xf>
    <xf numFmtId="0" fontId="14" fillId="4" borderId="9" xfId="5" applyFont="1" applyFill="1" applyBorder="1" applyAlignment="1" applyProtection="1">
      <alignment vertical="center"/>
      <protection locked="0"/>
    </xf>
    <xf numFmtId="0" fontId="6" fillId="2" borderId="2" xfId="5" applyFont="1" applyFill="1" applyBorder="1" applyAlignment="1">
      <alignment horizontal="left" vertical="center" wrapText="1"/>
    </xf>
    <xf numFmtId="0" fontId="6" fillId="2" borderId="12" xfId="5" applyFont="1" applyFill="1" applyBorder="1" applyAlignment="1">
      <alignment horizontal="left" vertical="center" wrapText="1"/>
    </xf>
    <xf numFmtId="0" fontId="22" fillId="0" borderId="0" xfId="0" applyFont="1" applyBorder="1" applyAlignment="1">
      <alignment vertical="center"/>
    </xf>
    <xf numFmtId="0" fontId="20" fillId="0" borderId="0" xfId="0" applyFont="1" applyAlignment="1">
      <alignment horizontal="center" vertical="center"/>
    </xf>
    <xf numFmtId="0" fontId="21" fillId="0" borderId="0" xfId="0" applyFont="1" applyAlignment="1" applyProtection="1">
      <alignment horizontal="center" vertical="center"/>
      <protection locked="0"/>
    </xf>
    <xf numFmtId="0" fontId="18" fillId="0" borderId="0" xfId="0" applyFont="1" applyAlignment="1">
      <alignment vertical="center"/>
    </xf>
    <xf numFmtId="0" fontId="22" fillId="0" borderId="0" xfId="0" applyFont="1" applyBorder="1" applyAlignment="1">
      <alignment horizontal="right" vertical="center"/>
    </xf>
    <xf numFmtId="0" fontId="21" fillId="9" borderId="4"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21" fillId="9" borderId="14" xfId="0"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21" fillId="9" borderId="4" xfId="0" applyNumberFormat="1" applyFont="1" applyFill="1" applyBorder="1" applyAlignment="1">
      <alignment horizontal="center" vertical="center" wrapText="1"/>
    </xf>
    <xf numFmtId="0" fontId="23" fillId="0" borderId="0" xfId="0" applyFont="1" applyBorder="1" applyAlignment="1">
      <alignment vertical="center"/>
    </xf>
    <xf numFmtId="0" fontId="21" fillId="9" borderId="4"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14" fontId="13" fillId="4" borderId="8" xfId="5" applyNumberFormat="1" applyFont="1" applyFill="1" applyBorder="1" applyAlignment="1" applyProtection="1">
      <alignment horizontal="center" vertical="center"/>
      <protection locked="0"/>
    </xf>
    <xf numFmtId="14" fontId="13" fillId="4" borderId="9" xfId="5" applyNumberFormat="1" applyFont="1" applyFill="1" applyBorder="1" applyAlignment="1" applyProtection="1">
      <alignment horizontal="center" vertical="center"/>
      <protection locked="0"/>
    </xf>
    <xf numFmtId="1" fontId="13" fillId="4" borderId="11" xfId="5" applyNumberFormat="1" applyFont="1" applyFill="1" applyBorder="1" applyAlignment="1" applyProtection="1">
      <alignment horizontal="center" vertical="center"/>
      <protection locked="0"/>
    </xf>
    <xf numFmtId="49" fontId="13" fillId="4" borderId="8" xfId="7" applyNumberFormat="1" applyFont="1" applyFill="1" applyBorder="1" applyAlignment="1" applyProtection="1">
      <alignment horizontal="center" vertical="center"/>
      <protection locked="0"/>
    </xf>
    <xf numFmtId="49" fontId="13" fillId="4" borderId="9" xfId="7" applyNumberFormat="1" applyFont="1" applyFill="1" applyBorder="1" applyAlignment="1" applyProtection="1">
      <alignment horizontal="center" vertical="center"/>
      <protection locked="0"/>
    </xf>
    <xf numFmtId="0" fontId="13" fillId="4" borderId="8" xfId="7" applyFont="1" applyFill="1" applyBorder="1" applyAlignment="1" applyProtection="1">
      <alignment horizontal="center" vertical="center"/>
      <protection locked="0"/>
    </xf>
    <xf numFmtId="0" fontId="13" fillId="4" borderId="9" xfId="7" applyFont="1" applyFill="1" applyBorder="1" applyAlignment="1" applyProtection="1">
      <alignment horizontal="center" vertical="center"/>
      <protection locked="0"/>
    </xf>
    <xf numFmtId="0" fontId="13" fillId="4" borderId="8" xfId="7" applyFont="1" applyFill="1" applyBorder="1" applyAlignment="1" applyProtection="1">
      <alignment vertical="center"/>
      <protection locked="0"/>
    </xf>
    <xf numFmtId="0" fontId="13" fillId="4" borderId="1" xfId="7" applyFont="1" applyFill="1" applyBorder="1" applyAlignment="1" applyProtection="1">
      <alignment vertical="center"/>
      <protection locked="0"/>
    </xf>
    <xf numFmtId="0" fontId="13" fillId="4" borderId="9" xfId="7" applyFont="1" applyFill="1" applyBorder="1" applyAlignment="1" applyProtection="1">
      <alignment vertical="center"/>
      <protection locked="0"/>
    </xf>
    <xf numFmtId="0" fontId="14" fillId="4" borderId="8" xfId="7" applyFont="1" applyFill="1" applyBorder="1" applyProtection="1">
      <protection locked="0"/>
    </xf>
    <xf numFmtId="0" fontId="14" fillId="4" borderId="1" xfId="7" applyFont="1" applyFill="1" applyBorder="1" applyProtection="1">
      <protection locked="0"/>
    </xf>
    <xf numFmtId="0" fontId="14" fillId="4" borderId="9" xfId="7" applyFont="1" applyFill="1" applyBorder="1" applyProtection="1">
      <protection locked="0"/>
    </xf>
    <xf numFmtId="0" fontId="13" fillId="4" borderId="11" xfId="7" applyFont="1" applyFill="1" applyBorder="1" applyAlignment="1" applyProtection="1">
      <alignment horizontal="center" vertical="center"/>
      <protection locked="0"/>
    </xf>
    <xf numFmtId="0" fontId="13" fillId="4" borderId="8" xfId="7" applyFont="1" applyFill="1" applyBorder="1" applyAlignment="1" applyProtection="1">
      <alignment horizontal="left" vertical="center"/>
      <protection locked="0"/>
    </xf>
    <xf numFmtId="0" fontId="13" fillId="4" borderId="1" xfId="7" applyFont="1" applyFill="1" applyBorder="1" applyAlignment="1" applyProtection="1">
      <alignment horizontal="left" vertical="center"/>
      <protection locked="0"/>
    </xf>
    <xf numFmtId="0" fontId="13" fillId="4" borderId="9" xfId="7" applyFont="1" applyFill="1" applyBorder="1" applyAlignment="1" applyProtection="1">
      <alignment horizontal="left" vertical="center"/>
      <protection locked="0"/>
    </xf>
    <xf numFmtId="0" fontId="13" fillId="4" borderId="9" xfId="7" quotePrefix="1" applyFont="1" applyFill="1" applyBorder="1" applyAlignment="1" applyProtection="1">
      <alignment horizontal="center" vertical="center"/>
      <protection locked="0"/>
    </xf>
    <xf numFmtId="0" fontId="13" fillId="4" borderId="11" xfId="7" quotePrefix="1" applyFont="1" applyFill="1" applyBorder="1" applyAlignment="1" applyProtection="1">
      <alignment horizontal="center" vertical="center"/>
      <protection locked="0"/>
    </xf>
    <xf numFmtId="49" fontId="13" fillId="4" borderId="8" xfId="7" applyNumberFormat="1" applyFont="1" applyFill="1" applyBorder="1" applyAlignment="1" applyProtection="1">
      <alignment vertical="center"/>
      <protection locked="0"/>
    </xf>
    <xf numFmtId="49" fontId="13" fillId="4" borderId="1" xfId="7" applyNumberFormat="1" applyFont="1" applyFill="1" applyBorder="1" applyAlignment="1" applyProtection="1">
      <alignment vertical="center"/>
      <protection locked="0"/>
    </xf>
    <xf numFmtId="49" fontId="13" fillId="4" borderId="9" xfId="7" applyNumberFormat="1" applyFont="1" applyFill="1" applyBorder="1" applyAlignment="1" applyProtection="1">
      <alignment vertical="center"/>
      <protection locked="0"/>
    </xf>
    <xf numFmtId="0" fontId="27" fillId="0" borderId="0" xfId="0" applyFont="1"/>
    <xf numFmtId="0" fontId="8" fillId="0" borderId="0" xfId="0" applyFont="1"/>
    <xf numFmtId="0" fontId="8" fillId="0" borderId="0" xfId="0" applyFont="1" applyAlignment="1">
      <alignment vertical="center"/>
    </xf>
    <xf numFmtId="3" fontId="21" fillId="10"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vertical="center"/>
      <protection locked="0"/>
    </xf>
    <xf numFmtId="3" fontId="21" fillId="0" borderId="4" xfId="0" applyNumberFormat="1" applyFont="1" applyBorder="1" applyAlignment="1" applyProtection="1">
      <alignment vertical="center"/>
      <protection locked="0"/>
    </xf>
    <xf numFmtId="3" fontId="21" fillId="2" borderId="4" xfId="0" applyNumberFormat="1" applyFont="1" applyFill="1" applyBorder="1" applyAlignment="1" applyProtection="1">
      <alignment vertical="center"/>
      <protection locked="0"/>
    </xf>
    <xf numFmtId="3" fontId="21" fillId="0"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horizontal="right" vertical="center"/>
      <protection locked="0"/>
    </xf>
    <xf numFmtId="3" fontId="21" fillId="10" borderId="4" xfId="0" applyNumberFormat="1" applyFont="1" applyFill="1" applyBorder="1" applyAlignment="1" applyProtection="1">
      <alignment vertical="center" wrapText="1"/>
      <protection locked="0"/>
    </xf>
    <xf numFmtId="3" fontId="21" fillId="10" borderId="4" xfId="0" applyNumberFormat="1" applyFont="1" applyFill="1" applyBorder="1" applyAlignment="1" applyProtection="1">
      <alignment horizontal="center" vertical="center" wrapText="1"/>
      <protection locked="0"/>
    </xf>
    <xf numFmtId="3" fontId="21" fillId="0" borderId="4" xfId="0" applyNumberFormat="1" applyFont="1" applyBorder="1" applyAlignment="1" applyProtection="1">
      <alignment vertical="center" wrapText="1"/>
      <protection locked="0"/>
    </xf>
    <xf numFmtId="3" fontId="21" fillId="0" borderId="4" xfId="0" applyNumberFormat="1" applyFont="1" applyBorder="1" applyAlignment="1" applyProtection="1">
      <alignment horizontal="center" vertical="center" wrapText="1"/>
      <protection locked="0"/>
    </xf>
    <xf numFmtId="3" fontId="22" fillId="10" borderId="4" xfId="0" applyNumberFormat="1" applyFont="1" applyFill="1" applyBorder="1" applyAlignment="1" applyProtection="1">
      <alignment vertical="center"/>
      <protection locked="0"/>
    </xf>
    <xf numFmtId="3" fontId="22" fillId="0" borderId="4" xfId="0" applyNumberFormat="1" applyFont="1" applyBorder="1" applyAlignment="1" applyProtection="1">
      <alignment vertical="center" wrapText="1"/>
      <protection locked="0"/>
    </xf>
    <xf numFmtId="3" fontId="27" fillId="10" borderId="4" xfId="0" applyNumberFormat="1" applyFont="1" applyFill="1" applyBorder="1" applyAlignment="1" applyProtection="1">
      <alignment horizontal="right" vertical="center" shrinkToFit="1"/>
      <protection locked="0"/>
    </xf>
    <xf numFmtId="3" fontId="27" fillId="3" borderId="4" xfId="0" applyNumberFormat="1" applyFont="1" applyFill="1" applyBorder="1" applyAlignment="1" applyProtection="1">
      <alignment horizontal="right" vertical="center" shrinkToFit="1"/>
      <protection locked="0"/>
    </xf>
    <xf numFmtId="3" fontId="27" fillId="10" borderId="4" xfId="0" applyNumberFormat="1" applyFont="1" applyFill="1" applyBorder="1" applyAlignment="1" applyProtection="1">
      <alignment vertical="center"/>
      <protection locked="0"/>
    </xf>
  </cellXfs>
  <cellStyles count="9">
    <cellStyle name="Normal" xfId="0" builtinId="0"/>
    <cellStyle name="Normal 12" xfId="1" xr:uid="{00000000-0005-0000-0000-000001000000}"/>
    <cellStyle name="Normal 2" xfId="2" xr:uid="{00000000-0005-0000-0000-000002000000}"/>
    <cellStyle name="Normal 2 4" xfId="6" xr:uid="{00000000-0005-0000-0000-000003000000}"/>
    <cellStyle name="Normal 2 4 4" xfId="8" xr:uid="{8E2085A7-0240-447A-BD1A-25CFCDB9DB1C}"/>
    <cellStyle name="Normal 3" xfId="5" xr:uid="{00000000-0005-0000-0000-000004000000}"/>
    <cellStyle name="Normal 3 2" xfId="7" xr:uid="{13EB24E4-6B38-4D67-91AE-CE80EE0D90BF}"/>
    <cellStyle name="Obično_Knjiga2" xfId="3" xr:uid="{00000000-0005-0000-0000-000005000000}"/>
    <cellStyle name="Style 1"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OSIG/Izvjesce/Godina" xmlDataType="integer"/>
    </xmlCellPr>
  </singleXmlCell>
  <singleXmlCell id="2" xr6:uid="{00000000-000C-0000-FFFF-FFFF01000000}" r="E8" connectionId="0">
    <xmlCellPr id="1" xr6:uid="{00000000-0010-0000-0100-000001000000}" uniqueName="Period">
      <xmlPr mapId="1" xpath="/TFI-IZD-OSIG/Izvjesce/Period" xmlDataType="short"/>
    </xmlCellPr>
  </singleXmlCell>
  <singleXmlCell id="3" xr6:uid="{00000000-000C-0000-FFFF-FFFF02000000}" r="C17" connectionId="0">
    <xmlCellPr id="1" xr6:uid="{00000000-0010-0000-0200-000001000000}" uniqueName="sif_ust">
      <xmlPr mapId="1" xpath="/TFI-IZD-OSIG/Izvjesce/sif_ust" xmlDataType="string"/>
    </xmlCellPr>
  </singleXmlCell>
  <singleXmlCell id="4" xr6:uid="{00000000-000C-0000-FFFF-FFFF03000000}" r="C31" connectionId="0">
    <xmlCellPr id="1" xr6:uid="{00000000-0010-0000-0300-000001000000}" uniqueName="AtribIzv">
      <xmlPr mapId="1" xpath="/TFI-IZD-OSIG/Izvjesce/AtribIzv"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3"/>
  <sheetViews>
    <sheetView showGridLines="0" tabSelected="1" zoomScale="80" zoomScaleNormal="80" workbookViewId="0">
      <selection activeCell="E44" sqref="E44:F44"/>
    </sheetView>
  </sheetViews>
  <sheetFormatPr defaultColWidth="9.109375" defaultRowHeight="14.4" x14ac:dyDescent="0.3"/>
  <cols>
    <col min="1" max="8" width="9.109375" style="7"/>
    <col min="9" max="9" width="20" style="7" customWidth="1"/>
    <col min="10" max="16384" width="9.109375" style="7"/>
  </cols>
  <sheetData>
    <row r="1" spans="1:10" ht="15.6" x14ac:dyDescent="0.3">
      <c r="A1" s="104" t="s">
        <v>0</v>
      </c>
      <c r="B1" s="105"/>
      <c r="C1" s="105"/>
      <c r="D1" s="5"/>
      <c r="E1" s="5"/>
      <c r="F1" s="5"/>
      <c r="G1" s="5"/>
      <c r="H1" s="5"/>
      <c r="I1" s="5"/>
      <c r="J1" s="6"/>
    </row>
    <row r="2" spans="1:10" ht="14.4" customHeight="1" x14ac:dyDescent="0.3">
      <c r="A2" s="106" t="s">
        <v>1</v>
      </c>
      <c r="B2" s="107"/>
      <c r="C2" s="107"/>
      <c r="D2" s="107"/>
      <c r="E2" s="107"/>
      <c r="F2" s="107"/>
      <c r="G2" s="107"/>
      <c r="H2" s="107"/>
      <c r="I2" s="107"/>
      <c r="J2" s="108"/>
    </row>
    <row r="3" spans="1:10" x14ac:dyDescent="0.3">
      <c r="A3" s="8"/>
      <c r="B3" s="9"/>
      <c r="C3" s="9"/>
      <c r="D3" s="9"/>
      <c r="E3" s="9"/>
      <c r="F3" s="9"/>
      <c r="G3" s="9"/>
      <c r="H3" s="9"/>
      <c r="I3" s="9"/>
      <c r="J3" s="10"/>
    </row>
    <row r="4" spans="1:10" ht="33.6" customHeight="1" x14ac:dyDescent="0.3">
      <c r="A4" s="109" t="s">
        <v>2</v>
      </c>
      <c r="B4" s="110"/>
      <c r="C4" s="110"/>
      <c r="D4" s="110"/>
      <c r="E4" s="165">
        <v>44927</v>
      </c>
      <c r="F4" s="166"/>
      <c r="G4" s="11" t="s">
        <v>3</v>
      </c>
      <c r="H4" s="165">
        <v>45016</v>
      </c>
      <c r="I4" s="166"/>
      <c r="J4" s="12"/>
    </row>
    <row r="5" spans="1:10" s="13" customFormat="1" ht="10.199999999999999" customHeight="1" x14ac:dyDescent="0.3">
      <c r="A5" s="111"/>
      <c r="B5" s="112"/>
      <c r="C5" s="112"/>
      <c r="D5" s="112"/>
      <c r="E5" s="112"/>
      <c r="F5" s="112"/>
      <c r="G5" s="112"/>
      <c r="H5" s="112"/>
      <c r="I5" s="112"/>
      <c r="J5" s="113"/>
    </row>
    <row r="6" spans="1:10" ht="20.399999999999999" customHeight="1" x14ac:dyDescent="0.3">
      <c r="A6" s="14"/>
      <c r="B6" s="15" t="s">
        <v>4</v>
      </c>
      <c r="C6" s="16"/>
      <c r="D6" s="16"/>
      <c r="E6" s="167">
        <v>2023</v>
      </c>
      <c r="F6" s="17"/>
      <c r="G6" s="11"/>
      <c r="H6" s="17"/>
      <c r="I6" s="18"/>
      <c r="J6" s="19"/>
    </row>
    <row r="7" spans="1:10" s="21" customFormat="1" ht="10.95" customHeight="1" x14ac:dyDescent="0.3">
      <c r="A7" s="14"/>
      <c r="B7" s="16"/>
      <c r="C7" s="16"/>
      <c r="D7" s="16"/>
      <c r="E7" s="20"/>
      <c r="F7" s="20"/>
      <c r="G7" s="11"/>
      <c r="H7" s="17"/>
      <c r="I7" s="18"/>
      <c r="J7" s="19"/>
    </row>
    <row r="8" spans="1:10" ht="20.399999999999999" customHeight="1" x14ac:dyDescent="0.3">
      <c r="A8" s="14"/>
      <c r="B8" s="15" t="s">
        <v>5</v>
      </c>
      <c r="C8" s="16"/>
      <c r="D8" s="16"/>
      <c r="E8" s="22">
        <v>1</v>
      </c>
      <c r="F8" s="17"/>
      <c r="G8" s="11"/>
      <c r="H8" s="17"/>
      <c r="I8" s="18"/>
      <c r="J8" s="19"/>
    </row>
    <row r="9" spans="1:10" s="21" customFormat="1" ht="10.95" customHeight="1" x14ac:dyDescent="0.3">
      <c r="A9" s="14"/>
      <c r="B9" s="16"/>
      <c r="C9" s="16"/>
      <c r="D9" s="16"/>
      <c r="E9" s="20"/>
      <c r="F9" s="20"/>
      <c r="G9" s="11"/>
      <c r="H9" s="20"/>
      <c r="I9" s="23"/>
      <c r="J9" s="19"/>
    </row>
    <row r="10" spans="1:10" ht="37.950000000000003" customHeight="1" x14ac:dyDescent="0.3">
      <c r="A10" s="119" t="s">
        <v>6</v>
      </c>
      <c r="B10" s="120"/>
      <c r="C10" s="120"/>
      <c r="D10" s="120"/>
      <c r="E10" s="120"/>
      <c r="F10" s="120"/>
      <c r="G10" s="120"/>
      <c r="H10" s="120"/>
      <c r="I10" s="120"/>
      <c r="J10" s="24"/>
    </row>
    <row r="11" spans="1:10" ht="24.6" customHeight="1" x14ac:dyDescent="0.3">
      <c r="A11" s="121" t="s">
        <v>7</v>
      </c>
      <c r="B11" s="122"/>
      <c r="C11" s="168" t="s">
        <v>465</v>
      </c>
      <c r="D11" s="169"/>
      <c r="E11" s="25"/>
      <c r="F11" s="123" t="s">
        <v>8</v>
      </c>
      <c r="G11" s="115"/>
      <c r="H11" s="170" t="s">
        <v>466</v>
      </c>
      <c r="I11" s="171"/>
      <c r="J11" s="26"/>
    </row>
    <row r="12" spans="1:10" ht="14.4" customHeight="1" x14ac:dyDescent="0.3">
      <c r="A12" s="27"/>
      <c r="B12" s="28"/>
      <c r="C12" s="28"/>
      <c r="D12" s="28"/>
      <c r="E12" s="117"/>
      <c r="F12" s="117"/>
      <c r="G12" s="117"/>
      <c r="H12" s="117"/>
      <c r="I12" s="29"/>
      <c r="J12" s="26"/>
    </row>
    <row r="13" spans="1:10" ht="21" customHeight="1" x14ac:dyDescent="0.3">
      <c r="A13" s="114" t="s">
        <v>9</v>
      </c>
      <c r="B13" s="115"/>
      <c r="C13" s="168" t="s">
        <v>468</v>
      </c>
      <c r="D13" s="169"/>
      <c r="E13" s="116"/>
      <c r="F13" s="117"/>
      <c r="G13" s="117"/>
      <c r="H13" s="117"/>
      <c r="I13" s="29"/>
      <c r="J13" s="26"/>
    </row>
    <row r="14" spans="1:10" ht="10.95" customHeight="1" x14ac:dyDescent="0.3">
      <c r="A14" s="25"/>
      <c r="B14" s="29"/>
      <c r="C14" s="28"/>
      <c r="D14" s="28"/>
      <c r="E14" s="118"/>
      <c r="F14" s="118"/>
      <c r="G14" s="118"/>
      <c r="H14" s="118"/>
      <c r="I14" s="28"/>
      <c r="J14" s="30"/>
    </row>
    <row r="15" spans="1:10" ht="22.95" customHeight="1" x14ac:dyDescent="0.3">
      <c r="A15" s="114" t="s">
        <v>10</v>
      </c>
      <c r="B15" s="115"/>
      <c r="C15" s="168" t="s">
        <v>469</v>
      </c>
      <c r="D15" s="169"/>
      <c r="E15" s="132"/>
      <c r="F15" s="133"/>
      <c r="G15" s="31" t="s">
        <v>11</v>
      </c>
      <c r="H15" s="170" t="s">
        <v>467</v>
      </c>
      <c r="I15" s="171"/>
      <c r="J15" s="32"/>
    </row>
    <row r="16" spans="1:10" ht="10.95" customHeight="1" x14ac:dyDescent="0.3">
      <c r="A16" s="25"/>
      <c r="B16" s="29"/>
      <c r="C16" s="28"/>
      <c r="D16" s="28"/>
      <c r="E16" s="118"/>
      <c r="F16" s="118"/>
      <c r="G16" s="118"/>
      <c r="H16" s="118"/>
      <c r="I16" s="28"/>
      <c r="J16" s="30"/>
    </row>
    <row r="17" spans="1:10" ht="22.95" customHeight="1" x14ac:dyDescent="0.3">
      <c r="A17" s="33"/>
      <c r="B17" s="31" t="s">
        <v>12</v>
      </c>
      <c r="C17" s="168" t="s">
        <v>470</v>
      </c>
      <c r="D17" s="169"/>
      <c r="E17" s="34"/>
      <c r="F17" s="34"/>
      <c r="G17" s="34"/>
      <c r="H17" s="34"/>
      <c r="I17" s="34"/>
      <c r="J17" s="32"/>
    </row>
    <row r="18" spans="1:10" x14ac:dyDescent="0.3">
      <c r="A18" s="126"/>
      <c r="B18" s="127"/>
      <c r="C18" s="118"/>
      <c r="D18" s="118"/>
      <c r="E18" s="118"/>
      <c r="F18" s="118"/>
      <c r="G18" s="118"/>
      <c r="H18" s="118"/>
      <c r="I18" s="28"/>
      <c r="J18" s="30"/>
    </row>
    <row r="19" spans="1:10" x14ac:dyDescent="0.3">
      <c r="A19" s="121" t="s">
        <v>13</v>
      </c>
      <c r="B19" s="128"/>
      <c r="C19" s="172" t="s">
        <v>471</v>
      </c>
      <c r="D19" s="173"/>
      <c r="E19" s="173"/>
      <c r="F19" s="173"/>
      <c r="G19" s="173"/>
      <c r="H19" s="173"/>
      <c r="I19" s="173"/>
      <c r="J19" s="174"/>
    </row>
    <row r="20" spans="1:10" x14ac:dyDescent="0.3">
      <c r="A20" s="27"/>
      <c r="B20" s="28"/>
      <c r="C20" s="35"/>
      <c r="D20" s="28"/>
      <c r="E20" s="118"/>
      <c r="F20" s="118"/>
      <c r="G20" s="118"/>
      <c r="H20" s="118"/>
      <c r="I20" s="28"/>
      <c r="J20" s="30"/>
    </row>
    <row r="21" spans="1:10" x14ac:dyDescent="0.3">
      <c r="A21" s="121" t="s">
        <v>14</v>
      </c>
      <c r="B21" s="128"/>
      <c r="C21" s="170" t="s">
        <v>472</v>
      </c>
      <c r="D21" s="171"/>
      <c r="E21" s="118"/>
      <c r="F21" s="118"/>
      <c r="G21" s="172" t="s">
        <v>473</v>
      </c>
      <c r="H21" s="173"/>
      <c r="I21" s="173"/>
      <c r="J21" s="174"/>
    </row>
    <row r="22" spans="1:10" x14ac:dyDescent="0.3">
      <c r="A22" s="27"/>
      <c r="B22" s="28"/>
      <c r="C22" s="28"/>
      <c r="D22" s="28"/>
      <c r="E22" s="118"/>
      <c r="F22" s="118"/>
      <c r="G22" s="118"/>
      <c r="H22" s="118"/>
      <c r="I22" s="28"/>
      <c r="J22" s="30"/>
    </row>
    <row r="23" spans="1:10" x14ac:dyDescent="0.3">
      <c r="A23" s="121" t="s">
        <v>15</v>
      </c>
      <c r="B23" s="128"/>
      <c r="C23" s="172" t="s">
        <v>474</v>
      </c>
      <c r="D23" s="173"/>
      <c r="E23" s="173"/>
      <c r="F23" s="173"/>
      <c r="G23" s="173"/>
      <c r="H23" s="173"/>
      <c r="I23" s="173"/>
      <c r="J23" s="174"/>
    </row>
    <row r="24" spans="1:10" x14ac:dyDescent="0.3">
      <c r="A24" s="27"/>
      <c r="B24" s="28"/>
      <c r="C24" s="28"/>
      <c r="D24" s="28"/>
      <c r="E24" s="118"/>
      <c r="F24" s="118"/>
      <c r="G24" s="118"/>
      <c r="H24" s="118"/>
      <c r="I24" s="28"/>
      <c r="J24" s="30"/>
    </row>
    <row r="25" spans="1:10" x14ac:dyDescent="0.3">
      <c r="A25" s="121" t="s">
        <v>16</v>
      </c>
      <c r="B25" s="128"/>
      <c r="C25" s="175" t="s">
        <v>475</v>
      </c>
      <c r="D25" s="176"/>
      <c r="E25" s="176"/>
      <c r="F25" s="176"/>
      <c r="G25" s="176"/>
      <c r="H25" s="176"/>
      <c r="I25" s="176"/>
      <c r="J25" s="177"/>
    </row>
    <row r="26" spans="1:10" x14ac:dyDescent="0.3">
      <c r="A26" s="27"/>
      <c r="B26" s="28"/>
      <c r="C26" s="35"/>
      <c r="D26" s="28"/>
      <c r="E26" s="118"/>
      <c r="F26" s="118"/>
      <c r="G26" s="118"/>
      <c r="H26" s="118"/>
      <c r="I26" s="28"/>
      <c r="J26" s="30"/>
    </row>
    <row r="27" spans="1:10" x14ac:dyDescent="0.3">
      <c r="A27" s="121" t="s">
        <v>17</v>
      </c>
      <c r="B27" s="128"/>
      <c r="C27" s="175" t="s">
        <v>476</v>
      </c>
      <c r="D27" s="176"/>
      <c r="E27" s="176"/>
      <c r="F27" s="176"/>
      <c r="G27" s="176"/>
      <c r="H27" s="176"/>
      <c r="I27" s="176"/>
      <c r="J27" s="177"/>
    </row>
    <row r="28" spans="1:10" ht="13.95" customHeight="1" x14ac:dyDescent="0.3">
      <c r="A28" s="27"/>
      <c r="B28" s="28"/>
      <c r="C28" s="35"/>
      <c r="D28" s="28"/>
      <c r="E28" s="118"/>
      <c r="F28" s="118"/>
      <c r="G28" s="118"/>
      <c r="H28" s="118"/>
      <c r="I28" s="28"/>
      <c r="J28" s="30"/>
    </row>
    <row r="29" spans="1:10" ht="22.95" customHeight="1" x14ac:dyDescent="0.3">
      <c r="A29" s="114" t="s">
        <v>18</v>
      </c>
      <c r="B29" s="128"/>
      <c r="C29" s="178">
        <v>3845</v>
      </c>
      <c r="D29" s="37"/>
      <c r="E29" s="134"/>
      <c r="F29" s="134"/>
      <c r="G29" s="134"/>
      <c r="H29" s="134"/>
      <c r="I29" s="38"/>
      <c r="J29" s="39"/>
    </row>
    <row r="30" spans="1:10" x14ac:dyDescent="0.3">
      <c r="A30" s="27"/>
      <c r="B30" s="28"/>
      <c r="C30" s="28"/>
      <c r="D30" s="28"/>
      <c r="E30" s="118"/>
      <c r="F30" s="118"/>
      <c r="G30" s="118"/>
      <c r="H30" s="118"/>
      <c r="I30" s="38"/>
      <c r="J30" s="39"/>
    </row>
    <row r="31" spans="1:10" x14ac:dyDescent="0.3">
      <c r="A31" s="121" t="s">
        <v>19</v>
      </c>
      <c r="B31" s="128"/>
      <c r="C31" s="51" t="s">
        <v>477</v>
      </c>
      <c r="D31" s="135" t="s">
        <v>20</v>
      </c>
      <c r="E31" s="136"/>
      <c r="F31" s="136"/>
      <c r="G31" s="136"/>
      <c r="H31" s="40"/>
      <c r="I31" s="41" t="s">
        <v>21</v>
      </c>
      <c r="J31" s="42" t="s">
        <v>22</v>
      </c>
    </row>
    <row r="32" spans="1:10" x14ac:dyDescent="0.3">
      <c r="A32" s="121"/>
      <c r="B32" s="128"/>
      <c r="C32" s="43"/>
      <c r="D32" s="11"/>
      <c r="E32" s="133"/>
      <c r="F32" s="133"/>
      <c r="G32" s="133"/>
      <c r="H32" s="133"/>
      <c r="I32" s="38"/>
      <c r="J32" s="39"/>
    </row>
    <row r="33" spans="1:10" x14ac:dyDescent="0.3">
      <c r="A33" s="121" t="s">
        <v>23</v>
      </c>
      <c r="B33" s="128"/>
      <c r="C33" s="36" t="s">
        <v>478</v>
      </c>
      <c r="D33" s="135" t="s">
        <v>24</v>
      </c>
      <c r="E33" s="136"/>
      <c r="F33" s="136"/>
      <c r="G33" s="136"/>
      <c r="H33" s="34"/>
      <c r="I33" s="41" t="s">
        <v>25</v>
      </c>
      <c r="J33" s="42" t="s">
        <v>26</v>
      </c>
    </row>
    <row r="34" spans="1:10" x14ac:dyDescent="0.3">
      <c r="A34" s="27"/>
      <c r="B34" s="28"/>
      <c r="C34" s="28"/>
      <c r="D34" s="28"/>
      <c r="E34" s="118"/>
      <c r="F34" s="118"/>
      <c r="G34" s="118"/>
      <c r="H34" s="118"/>
      <c r="I34" s="28"/>
      <c r="J34" s="30"/>
    </row>
    <row r="35" spans="1:10" x14ac:dyDescent="0.3">
      <c r="A35" s="135" t="s">
        <v>27</v>
      </c>
      <c r="B35" s="136"/>
      <c r="C35" s="136"/>
      <c r="D35" s="136"/>
      <c r="E35" s="136" t="s">
        <v>28</v>
      </c>
      <c r="F35" s="136"/>
      <c r="G35" s="136"/>
      <c r="H35" s="136"/>
      <c r="I35" s="136"/>
      <c r="J35" s="44" t="s">
        <v>29</v>
      </c>
    </row>
    <row r="36" spans="1:10" x14ac:dyDescent="0.3">
      <c r="A36" s="27"/>
      <c r="B36" s="28"/>
      <c r="C36" s="28"/>
      <c r="D36" s="28"/>
      <c r="E36" s="118"/>
      <c r="F36" s="118"/>
      <c r="G36" s="118"/>
      <c r="H36" s="118"/>
      <c r="I36" s="28"/>
      <c r="J36" s="39"/>
    </row>
    <row r="37" spans="1:10" x14ac:dyDescent="0.3">
      <c r="A37" s="179" t="s">
        <v>479</v>
      </c>
      <c r="B37" s="180"/>
      <c r="C37" s="180"/>
      <c r="D37" s="180"/>
      <c r="E37" s="179" t="s">
        <v>473</v>
      </c>
      <c r="F37" s="180"/>
      <c r="G37" s="180"/>
      <c r="H37" s="180"/>
      <c r="I37" s="181"/>
      <c r="J37" s="182" t="s">
        <v>480</v>
      </c>
    </row>
    <row r="38" spans="1:10" x14ac:dyDescent="0.3">
      <c r="A38" s="27"/>
      <c r="B38" s="28"/>
      <c r="C38" s="35"/>
      <c r="D38" s="137"/>
      <c r="E38" s="137"/>
      <c r="F38" s="137"/>
      <c r="G38" s="137"/>
      <c r="H38" s="137"/>
      <c r="I38" s="137"/>
      <c r="J38" s="30"/>
    </row>
    <row r="39" spans="1:10" x14ac:dyDescent="0.3">
      <c r="A39" s="179" t="s">
        <v>481</v>
      </c>
      <c r="B39" s="180"/>
      <c r="C39" s="180"/>
      <c r="D39" s="181"/>
      <c r="E39" s="179" t="s">
        <v>473</v>
      </c>
      <c r="F39" s="180"/>
      <c r="G39" s="180"/>
      <c r="H39" s="180"/>
      <c r="I39" s="181"/>
      <c r="J39" s="183" t="s">
        <v>482</v>
      </c>
    </row>
    <row r="40" spans="1:10" x14ac:dyDescent="0.3">
      <c r="A40" s="27"/>
      <c r="B40" s="28"/>
      <c r="C40" s="35"/>
      <c r="D40" s="45"/>
      <c r="E40" s="137"/>
      <c r="F40" s="137"/>
      <c r="G40" s="137"/>
      <c r="H40" s="137"/>
      <c r="I40" s="29"/>
      <c r="J40" s="30"/>
    </row>
    <row r="41" spans="1:10" x14ac:dyDescent="0.3">
      <c r="A41" s="179" t="s">
        <v>483</v>
      </c>
      <c r="B41" s="180"/>
      <c r="C41" s="180"/>
      <c r="D41" s="181"/>
      <c r="E41" s="179" t="s">
        <v>473</v>
      </c>
      <c r="F41" s="180"/>
      <c r="G41" s="180"/>
      <c r="H41" s="180"/>
      <c r="I41" s="181"/>
      <c r="J41" s="183" t="s">
        <v>484</v>
      </c>
    </row>
    <row r="42" spans="1:10" x14ac:dyDescent="0.3">
      <c r="A42" s="27"/>
      <c r="B42" s="28"/>
      <c r="C42" s="35"/>
      <c r="D42" s="45"/>
      <c r="E42" s="137"/>
      <c r="F42" s="137"/>
      <c r="G42" s="137"/>
      <c r="H42" s="137"/>
      <c r="I42" s="29"/>
      <c r="J42" s="30"/>
    </row>
    <row r="43" spans="1:10" x14ac:dyDescent="0.3">
      <c r="A43" s="179" t="s">
        <v>485</v>
      </c>
      <c r="B43" s="180"/>
      <c r="C43" s="180"/>
      <c r="D43" s="181"/>
      <c r="E43" s="179" t="s">
        <v>486</v>
      </c>
      <c r="F43" s="180"/>
      <c r="G43" s="180"/>
      <c r="H43" s="180"/>
      <c r="I43" s="181"/>
      <c r="J43" s="178">
        <v>20097647</v>
      </c>
    </row>
    <row r="44" spans="1:10" x14ac:dyDescent="0.3">
      <c r="A44" s="46"/>
      <c r="B44" s="35"/>
      <c r="C44" s="138"/>
      <c r="D44" s="138"/>
      <c r="E44" s="118"/>
      <c r="F44" s="118"/>
      <c r="G44" s="138"/>
      <c r="H44" s="138"/>
      <c r="I44" s="138"/>
      <c r="J44" s="30"/>
    </row>
    <row r="45" spans="1:10" x14ac:dyDescent="0.3">
      <c r="A45" s="179" t="s">
        <v>487</v>
      </c>
      <c r="B45" s="180"/>
      <c r="C45" s="180"/>
      <c r="D45" s="181"/>
      <c r="E45" s="179" t="s">
        <v>488</v>
      </c>
      <c r="F45" s="180"/>
      <c r="G45" s="180"/>
      <c r="H45" s="180"/>
      <c r="I45" s="181"/>
      <c r="J45" s="178">
        <v>7810318</v>
      </c>
    </row>
    <row r="46" spans="1:10" x14ac:dyDescent="0.3">
      <c r="A46" s="46"/>
      <c r="B46" s="35"/>
      <c r="C46" s="35"/>
      <c r="D46" s="28"/>
      <c r="E46" s="139"/>
      <c r="F46" s="139"/>
      <c r="G46" s="138"/>
      <c r="H46" s="138"/>
      <c r="I46" s="28"/>
      <c r="J46" s="30"/>
    </row>
    <row r="47" spans="1:10" x14ac:dyDescent="0.3">
      <c r="A47" s="179" t="s">
        <v>489</v>
      </c>
      <c r="B47" s="180"/>
      <c r="C47" s="180"/>
      <c r="D47" s="181"/>
      <c r="E47" s="179" t="s">
        <v>490</v>
      </c>
      <c r="F47" s="180"/>
      <c r="G47" s="180"/>
      <c r="H47" s="180"/>
      <c r="I47" s="181"/>
      <c r="J47" s="183" t="s">
        <v>491</v>
      </c>
    </row>
    <row r="48" spans="1:10" s="52" customFormat="1" x14ac:dyDescent="0.3">
      <c r="A48" s="53"/>
      <c r="B48" s="54"/>
      <c r="C48" s="54"/>
      <c r="D48" s="54"/>
      <c r="E48" s="54"/>
      <c r="F48" s="54"/>
      <c r="G48" s="54"/>
      <c r="H48" s="54"/>
      <c r="I48" s="54"/>
      <c r="J48" s="55"/>
    </row>
    <row r="49" spans="1:10" x14ac:dyDescent="0.3">
      <c r="A49" s="179" t="s">
        <v>492</v>
      </c>
      <c r="B49" s="180"/>
      <c r="C49" s="180"/>
      <c r="D49" s="181"/>
      <c r="E49" s="179" t="s">
        <v>490</v>
      </c>
      <c r="F49" s="180"/>
      <c r="G49" s="180"/>
      <c r="H49" s="180"/>
      <c r="I49" s="181"/>
      <c r="J49" s="183" t="s">
        <v>493</v>
      </c>
    </row>
    <row r="50" spans="1:10" s="52" customFormat="1" x14ac:dyDescent="0.3">
      <c r="A50" s="53"/>
      <c r="B50" s="54"/>
      <c r="C50" s="54"/>
      <c r="D50" s="54"/>
      <c r="E50" s="54"/>
      <c r="F50" s="54"/>
      <c r="G50" s="54"/>
      <c r="H50" s="54"/>
      <c r="I50" s="54"/>
      <c r="J50" s="55"/>
    </row>
    <row r="51" spans="1:10" x14ac:dyDescent="0.3">
      <c r="A51" s="179" t="s">
        <v>494</v>
      </c>
      <c r="B51" s="180"/>
      <c r="C51" s="180"/>
      <c r="D51" s="181"/>
      <c r="E51" s="179" t="s">
        <v>473</v>
      </c>
      <c r="F51" s="180"/>
      <c r="G51" s="180"/>
      <c r="H51" s="180"/>
      <c r="I51" s="181"/>
      <c r="J51" s="183" t="s">
        <v>495</v>
      </c>
    </row>
    <row r="52" spans="1:10" s="52" customFormat="1" x14ac:dyDescent="0.3">
      <c r="A52" s="53"/>
      <c r="B52" s="54"/>
      <c r="C52" s="54"/>
      <c r="D52" s="54"/>
      <c r="E52" s="54"/>
      <c r="F52" s="54"/>
      <c r="G52" s="54"/>
      <c r="H52" s="54"/>
      <c r="I52" s="54"/>
      <c r="J52" s="55"/>
    </row>
    <row r="53" spans="1:10" x14ac:dyDescent="0.3">
      <c r="A53" s="179" t="s">
        <v>496</v>
      </c>
      <c r="B53" s="180"/>
      <c r="C53" s="180"/>
      <c r="D53" s="181"/>
      <c r="E53" s="179" t="s">
        <v>473</v>
      </c>
      <c r="F53" s="180"/>
      <c r="G53" s="180"/>
      <c r="H53" s="180"/>
      <c r="I53" s="181"/>
      <c r="J53" s="183" t="s">
        <v>497</v>
      </c>
    </row>
    <row r="54" spans="1:10" s="52" customFormat="1" x14ac:dyDescent="0.3">
      <c r="A54" s="56"/>
      <c r="B54" s="57"/>
      <c r="C54" s="57"/>
      <c r="D54" s="57"/>
      <c r="E54" s="57"/>
      <c r="F54" s="57"/>
      <c r="G54" s="57"/>
      <c r="H54" s="57"/>
      <c r="I54" s="57"/>
      <c r="J54" s="58"/>
    </row>
    <row r="55" spans="1:10" x14ac:dyDescent="0.3">
      <c r="A55" s="56"/>
      <c r="B55" s="57"/>
      <c r="C55" s="57"/>
      <c r="D55" s="57"/>
      <c r="E55" s="57"/>
      <c r="F55" s="57"/>
      <c r="G55" s="57"/>
      <c r="H55" s="57"/>
      <c r="I55" s="57"/>
      <c r="J55" s="58"/>
    </row>
    <row r="56" spans="1:10" x14ac:dyDescent="0.3">
      <c r="A56" s="179" t="s">
        <v>498</v>
      </c>
      <c r="B56" s="180"/>
      <c r="C56" s="180"/>
      <c r="D56" s="181"/>
      <c r="E56" s="179" t="s">
        <v>473</v>
      </c>
      <c r="F56" s="180"/>
      <c r="G56" s="180"/>
      <c r="H56" s="180"/>
      <c r="I56" s="181"/>
      <c r="J56" s="183" t="s">
        <v>499</v>
      </c>
    </row>
    <row r="57" spans="1:10" s="52" customFormat="1" x14ac:dyDescent="0.3">
      <c r="A57" s="56"/>
      <c r="B57" s="57"/>
      <c r="C57" s="57"/>
      <c r="D57" s="57"/>
      <c r="E57" s="57"/>
      <c r="F57" s="57"/>
      <c r="G57" s="57"/>
      <c r="H57" s="57"/>
      <c r="I57" s="57"/>
      <c r="J57" s="58"/>
    </row>
    <row r="58" spans="1:10" x14ac:dyDescent="0.3">
      <c r="A58" s="179" t="s">
        <v>500</v>
      </c>
      <c r="B58" s="180"/>
      <c r="C58" s="180"/>
      <c r="D58" s="181"/>
      <c r="E58" s="179" t="s">
        <v>473</v>
      </c>
      <c r="F58" s="180"/>
      <c r="G58" s="180"/>
      <c r="H58" s="180"/>
      <c r="I58" s="181"/>
      <c r="J58" s="183" t="s">
        <v>501</v>
      </c>
    </row>
    <row r="59" spans="1:10" s="52" customFormat="1" x14ac:dyDescent="0.3">
      <c r="A59" s="56"/>
      <c r="B59" s="57"/>
      <c r="C59" s="57"/>
      <c r="D59" s="57"/>
      <c r="E59" s="57"/>
      <c r="F59" s="57"/>
      <c r="G59" s="57"/>
      <c r="H59" s="57"/>
      <c r="I59" s="57"/>
      <c r="J59" s="58"/>
    </row>
    <row r="60" spans="1:10" x14ac:dyDescent="0.3">
      <c r="A60" s="179" t="s">
        <v>502</v>
      </c>
      <c r="B60" s="180"/>
      <c r="C60" s="180"/>
      <c r="D60" s="181"/>
      <c r="E60" s="179" t="s">
        <v>473</v>
      </c>
      <c r="F60" s="180"/>
      <c r="G60" s="180"/>
      <c r="H60" s="180"/>
      <c r="I60" s="181"/>
      <c r="J60" s="183" t="s">
        <v>503</v>
      </c>
    </row>
    <row r="61" spans="1:10" s="52" customFormat="1" x14ac:dyDescent="0.3">
      <c r="A61" s="56"/>
      <c r="B61" s="57"/>
      <c r="C61" s="57"/>
      <c r="D61" s="57"/>
      <c r="E61" s="57"/>
      <c r="F61" s="57"/>
      <c r="G61" s="57"/>
      <c r="H61" s="57"/>
      <c r="I61" s="57"/>
      <c r="J61" s="58"/>
    </row>
    <row r="62" spans="1:10" x14ac:dyDescent="0.3">
      <c r="A62" s="179" t="s">
        <v>504</v>
      </c>
      <c r="B62" s="180"/>
      <c r="C62" s="180"/>
      <c r="D62" s="181"/>
      <c r="E62" s="179" t="s">
        <v>473</v>
      </c>
      <c r="F62" s="180"/>
      <c r="G62" s="180"/>
      <c r="H62" s="180"/>
      <c r="I62" s="181"/>
      <c r="J62" s="183" t="s">
        <v>505</v>
      </c>
    </row>
    <row r="63" spans="1:10" s="52" customFormat="1" x14ac:dyDescent="0.3">
      <c r="A63" s="56"/>
      <c r="B63" s="57"/>
      <c r="C63" s="57"/>
      <c r="D63" s="57"/>
      <c r="E63" s="57"/>
      <c r="F63" s="57"/>
      <c r="G63" s="57"/>
      <c r="H63" s="57"/>
      <c r="I63" s="57"/>
      <c r="J63" s="58"/>
    </row>
    <row r="64" spans="1:10" x14ac:dyDescent="0.3">
      <c r="A64" s="179" t="s">
        <v>506</v>
      </c>
      <c r="B64" s="180"/>
      <c r="C64" s="180"/>
      <c r="D64" s="181"/>
      <c r="E64" s="179" t="s">
        <v>507</v>
      </c>
      <c r="F64" s="180"/>
      <c r="G64" s="180"/>
      <c r="H64" s="180"/>
      <c r="I64" s="181"/>
      <c r="J64" s="183" t="s">
        <v>508</v>
      </c>
    </row>
    <row r="65" spans="1:10" s="52" customFormat="1" x14ac:dyDescent="0.3">
      <c r="A65" s="56"/>
      <c r="B65" s="57"/>
      <c r="C65" s="57"/>
      <c r="D65" s="57"/>
      <c r="E65" s="57"/>
      <c r="F65" s="57"/>
      <c r="G65" s="57"/>
      <c r="H65" s="57"/>
      <c r="I65" s="57"/>
      <c r="J65" s="58"/>
    </row>
    <row r="66" spans="1:10" x14ac:dyDescent="0.3">
      <c r="A66" s="179" t="s">
        <v>509</v>
      </c>
      <c r="B66" s="180"/>
      <c r="C66" s="180"/>
      <c r="D66" s="181"/>
      <c r="E66" s="179" t="s">
        <v>473</v>
      </c>
      <c r="F66" s="180"/>
      <c r="G66" s="180"/>
      <c r="H66" s="180"/>
      <c r="I66" s="181"/>
      <c r="J66" s="183" t="s">
        <v>510</v>
      </c>
    </row>
    <row r="67" spans="1:10" s="52" customFormat="1" x14ac:dyDescent="0.3">
      <c r="A67" s="56"/>
      <c r="B67" s="57"/>
      <c r="C67" s="57"/>
      <c r="D67" s="57"/>
      <c r="E67" s="57"/>
      <c r="F67" s="57"/>
      <c r="G67" s="57"/>
      <c r="H67" s="57"/>
      <c r="I67" s="57"/>
      <c r="J67" s="58"/>
    </row>
    <row r="68" spans="1:10" x14ac:dyDescent="0.3">
      <c r="A68" s="179" t="s">
        <v>511</v>
      </c>
      <c r="B68" s="180"/>
      <c r="C68" s="180"/>
      <c r="D68" s="181"/>
      <c r="E68" s="179" t="s">
        <v>473</v>
      </c>
      <c r="F68" s="180"/>
      <c r="G68" s="180"/>
      <c r="H68" s="180"/>
      <c r="I68" s="181"/>
      <c r="J68" s="183" t="s">
        <v>512</v>
      </c>
    </row>
    <row r="69" spans="1:10" x14ac:dyDescent="0.3">
      <c r="A69" s="46"/>
      <c r="B69" s="35"/>
      <c r="C69" s="35"/>
      <c r="D69" s="28"/>
      <c r="E69" s="118"/>
      <c r="F69" s="118"/>
      <c r="G69" s="138"/>
      <c r="H69" s="138"/>
      <c r="I69" s="28"/>
      <c r="J69" s="47" t="s">
        <v>30</v>
      </c>
    </row>
    <row r="70" spans="1:10" x14ac:dyDescent="0.3">
      <c r="A70" s="46"/>
      <c r="B70" s="35"/>
      <c r="C70" s="35"/>
      <c r="D70" s="28"/>
      <c r="E70" s="118"/>
      <c r="F70" s="118"/>
      <c r="G70" s="138"/>
      <c r="H70" s="138"/>
      <c r="I70" s="28"/>
      <c r="J70" s="47" t="s">
        <v>31</v>
      </c>
    </row>
    <row r="71" spans="1:10" ht="14.4" customHeight="1" x14ac:dyDescent="0.3">
      <c r="A71" s="114" t="s">
        <v>32</v>
      </c>
      <c r="B71" s="123"/>
      <c r="C71" s="124" t="s">
        <v>513</v>
      </c>
      <c r="D71" s="125"/>
      <c r="E71" s="141" t="s">
        <v>33</v>
      </c>
      <c r="F71" s="142"/>
      <c r="G71" s="129"/>
      <c r="H71" s="130"/>
      <c r="I71" s="130"/>
      <c r="J71" s="131"/>
    </row>
    <row r="72" spans="1:10" x14ac:dyDescent="0.3">
      <c r="A72" s="46"/>
      <c r="B72" s="35"/>
      <c r="C72" s="138"/>
      <c r="D72" s="138"/>
      <c r="E72" s="118"/>
      <c r="F72" s="118"/>
      <c r="G72" s="143" t="s">
        <v>34</v>
      </c>
      <c r="H72" s="143"/>
      <c r="I72" s="143"/>
      <c r="J72" s="19"/>
    </row>
    <row r="73" spans="1:10" ht="13.95" customHeight="1" x14ac:dyDescent="0.3">
      <c r="A73" s="114" t="s">
        <v>35</v>
      </c>
      <c r="B73" s="123"/>
      <c r="C73" s="172" t="s">
        <v>514</v>
      </c>
      <c r="D73" s="173"/>
      <c r="E73" s="173"/>
      <c r="F73" s="173"/>
      <c r="G73" s="173"/>
      <c r="H73" s="173"/>
      <c r="I73" s="173"/>
      <c r="J73" s="174"/>
    </row>
    <row r="74" spans="1:10" x14ac:dyDescent="0.3">
      <c r="A74" s="27"/>
      <c r="B74" s="28"/>
      <c r="C74" s="134" t="s">
        <v>36</v>
      </c>
      <c r="D74" s="134"/>
      <c r="E74" s="134"/>
      <c r="F74" s="134"/>
      <c r="G74" s="134"/>
      <c r="H74" s="134"/>
      <c r="I74" s="134"/>
      <c r="J74" s="30"/>
    </row>
    <row r="75" spans="1:10" x14ac:dyDescent="0.3">
      <c r="A75" s="114" t="s">
        <v>37</v>
      </c>
      <c r="B75" s="123"/>
      <c r="C75" s="184" t="s">
        <v>515</v>
      </c>
      <c r="D75" s="185"/>
      <c r="E75" s="186"/>
      <c r="F75" s="118"/>
      <c r="G75" s="118"/>
      <c r="H75" s="136"/>
      <c r="I75" s="136"/>
      <c r="J75" s="140"/>
    </row>
    <row r="76" spans="1:10" x14ac:dyDescent="0.3">
      <c r="A76" s="27"/>
      <c r="B76" s="28"/>
      <c r="C76" s="35"/>
      <c r="D76" s="28"/>
      <c r="E76" s="118"/>
      <c r="F76" s="118"/>
      <c r="G76" s="118"/>
      <c r="H76" s="118"/>
      <c r="I76" s="28"/>
      <c r="J76" s="30"/>
    </row>
    <row r="77" spans="1:10" ht="14.4" customHeight="1" x14ac:dyDescent="0.3">
      <c r="A77" s="114" t="s">
        <v>38</v>
      </c>
      <c r="B77" s="123"/>
      <c r="C77" s="144"/>
      <c r="D77" s="145"/>
      <c r="E77" s="145"/>
      <c r="F77" s="145"/>
      <c r="G77" s="145"/>
      <c r="H77" s="145"/>
      <c r="I77" s="145"/>
      <c r="J77" s="146"/>
    </row>
    <row r="78" spans="1:10" x14ac:dyDescent="0.3">
      <c r="A78" s="27"/>
      <c r="B78" s="28"/>
      <c r="C78" s="28"/>
      <c r="D78" s="28"/>
      <c r="E78" s="118"/>
      <c r="F78" s="118"/>
      <c r="G78" s="118"/>
      <c r="H78" s="118"/>
      <c r="I78" s="28"/>
      <c r="J78" s="30"/>
    </row>
    <row r="79" spans="1:10" x14ac:dyDescent="0.3">
      <c r="A79" s="114" t="s">
        <v>39</v>
      </c>
      <c r="B79" s="123"/>
      <c r="C79" s="144"/>
      <c r="D79" s="145"/>
      <c r="E79" s="145"/>
      <c r="F79" s="145"/>
      <c r="G79" s="145"/>
      <c r="H79" s="145"/>
      <c r="I79" s="145"/>
      <c r="J79" s="146"/>
    </row>
    <row r="80" spans="1:10" ht="14.4" customHeight="1" x14ac:dyDescent="0.3">
      <c r="A80" s="27"/>
      <c r="B80" s="28"/>
      <c r="C80" s="147" t="s">
        <v>40</v>
      </c>
      <c r="D80" s="147"/>
      <c r="E80" s="147"/>
      <c r="F80" s="147"/>
      <c r="G80" s="28"/>
      <c r="H80" s="28"/>
      <c r="I80" s="28"/>
      <c r="J80" s="30"/>
    </row>
    <row r="81" spans="1:10" x14ac:dyDescent="0.3">
      <c r="A81" s="114" t="s">
        <v>41</v>
      </c>
      <c r="B81" s="123"/>
      <c r="C81" s="144"/>
      <c r="D81" s="145"/>
      <c r="E81" s="145"/>
      <c r="F81" s="145"/>
      <c r="G81" s="145"/>
      <c r="H81" s="145"/>
      <c r="I81" s="145"/>
      <c r="J81" s="146"/>
    </row>
    <row r="82" spans="1:10" ht="14.4" customHeight="1" x14ac:dyDescent="0.3">
      <c r="A82" s="48"/>
      <c r="B82" s="49"/>
      <c r="C82" s="148" t="s">
        <v>42</v>
      </c>
      <c r="D82" s="148"/>
      <c r="E82" s="148"/>
      <c r="F82" s="148"/>
      <c r="G82" s="148"/>
      <c r="H82" s="49"/>
      <c r="I82" s="49"/>
      <c r="J82" s="50"/>
    </row>
    <row r="89" spans="1:10" ht="27" customHeight="1" x14ac:dyDescent="0.3"/>
    <row r="93" spans="1:10" ht="38.4" customHeight="1" x14ac:dyDescent="0.3"/>
  </sheetData>
  <sheetProtection algorithmName="SHA-512" hashValue="aAUsLaJKrKAFYA0iZ+DN+gyBkFyeSyQKTBCaHKQRO4siYTnvWdyR7OznSPHm0R3YPekClV/zmE7ztrz1MkULYw==" saltValue="glyGPGS4pGZvZNZuJr/ibQ==" spinCount="100000" sheet="1" objects="1" scenarios="1" formatCells="0" insertRows="0"/>
  <mergeCells count="142">
    <mergeCell ref="E60:I60"/>
    <mergeCell ref="A62:D62"/>
    <mergeCell ref="E62:I62"/>
    <mergeCell ref="A64:D64"/>
    <mergeCell ref="E64:I64"/>
    <mergeCell ref="A66:D66"/>
    <mergeCell ref="E66:I66"/>
    <mergeCell ref="A68:D68"/>
    <mergeCell ref="E68:I68"/>
    <mergeCell ref="A79:B79"/>
    <mergeCell ref="C79:J79"/>
    <mergeCell ref="C80:F80"/>
    <mergeCell ref="A81:B81"/>
    <mergeCell ref="C81:J81"/>
    <mergeCell ref="C82:G82"/>
    <mergeCell ref="E76:F76"/>
    <mergeCell ref="G76:H76"/>
    <mergeCell ref="A77:B77"/>
    <mergeCell ref="C77:J77"/>
    <mergeCell ref="E78:F78"/>
    <mergeCell ref="G78:H78"/>
    <mergeCell ref="A73:B73"/>
    <mergeCell ref="C73:J73"/>
    <mergeCell ref="C74:I74"/>
    <mergeCell ref="A75:B75"/>
    <mergeCell ref="C75:E75"/>
    <mergeCell ref="F75:G75"/>
    <mergeCell ref="H75:J75"/>
    <mergeCell ref="A71:B71"/>
    <mergeCell ref="C71:D71"/>
    <mergeCell ref="E71:F71"/>
    <mergeCell ref="G71:J71"/>
    <mergeCell ref="C72:D72"/>
    <mergeCell ref="E72:F72"/>
    <mergeCell ref="G72:I72"/>
    <mergeCell ref="A47:D47"/>
    <mergeCell ref="E47:I47"/>
    <mergeCell ref="E69:F69"/>
    <mergeCell ref="G69:H69"/>
    <mergeCell ref="E70:F70"/>
    <mergeCell ref="G70:H70"/>
    <mergeCell ref="C44:D44"/>
    <mergeCell ref="E44:F44"/>
    <mergeCell ref="G44:I44"/>
    <mergeCell ref="A45:D45"/>
    <mergeCell ref="E45:I45"/>
    <mergeCell ref="E46:F46"/>
    <mergeCell ref="G46:H46"/>
    <mergeCell ref="A49:D49"/>
    <mergeCell ref="E49:I49"/>
    <mergeCell ref="A51:D51"/>
    <mergeCell ref="E51:I51"/>
    <mergeCell ref="A53:D53"/>
    <mergeCell ref="E53:I53"/>
    <mergeCell ref="A56:D56"/>
    <mergeCell ref="E56:I56"/>
    <mergeCell ref="A58:D58"/>
    <mergeCell ref="E58:I58"/>
    <mergeCell ref="A60:D60"/>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71:D71" xr:uid="{00000000-0002-0000-0000-000000000000}">
      <formula1>$J$69:$J$70</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18"/>
  <sheetViews>
    <sheetView showGridLines="0" view="pageBreakPreview" topLeftCell="C98" zoomScale="80" zoomScaleNormal="100" zoomScaleSheetLayoutView="80" workbookViewId="0">
      <selection activeCell="E7" sqref="E7:J117"/>
    </sheetView>
  </sheetViews>
  <sheetFormatPr defaultColWidth="8.88671875" defaultRowHeight="24" customHeight="1" x14ac:dyDescent="0.25"/>
  <cols>
    <col min="1" max="1" width="12.44140625" style="1" bestFit="1" customWidth="1"/>
    <col min="2" max="2" width="14" style="62" bestFit="1" customWidth="1"/>
    <col min="3" max="3" width="9.21875" style="2" bestFit="1" customWidth="1"/>
    <col min="4" max="4" width="68.88671875" style="2" customWidth="1"/>
    <col min="5" max="5" width="21.109375" style="2" customWidth="1"/>
    <col min="6" max="10" width="31.33203125" style="2" customWidth="1"/>
    <col min="11" max="11" width="13.88671875" style="2" bestFit="1" customWidth="1"/>
    <col min="12" max="13" width="15.44140625" style="2" bestFit="1" customWidth="1"/>
    <col min="14" max="14" width="14.44140625" style="2" bestFit="1" customWidth="1"/>
    <col min="15" max="16384" width="8.88671875" style="2"/>
  </cols>
  <sheetData>
    <row r="1" spans="1:10" ht="24" customHeight="1" x14ac:dyDescent="0.25">
      <c r="A1" s="150" t="s">
        <v>43</v>
      </c>
      <c r="B1" s="150"/>
      <c r="C1" s="150"/>
      <c r="D1" s="150"/>
      <c r="E1" s="150"/>
      <c r="F1" s="150"/>
      <c r="G1" s="150"/>
      <c r="H1" s="150"/>
      <c r="I1" s="150"/>
      <c r="J1" s="150"/>
    </row>
    <row r="2" spans="1:10" ht="24" customHeight="1" x14ac:dyDescent="0.25">
      <c r="A2" s="151" t="s">
        <v>516</v>
      </c>
      <c r="B2" s="151"/>
      <c r="C2" s="151"/>
      <c r="D2" s="151"/>
      <c r="E2" s="151"/>
      <c r="F2" s="151"/>
      <c r="G2" s="151"/>
      <c r="H2" s="151"/>
      <c r="I2" s="151"/>
      <c r="J2" s="151"/>
    </row>
    <row r="3" spans="1:10" ht="24" customHeight="1" x14ac:dyDescent="0.25">
      <c r="A3" s="152"/>
      <c r="B3" s="152"/>
      <c r="C3" s="152"/>
      <c r="D3" s="152"/>
      <c r="E3" s="152"/>
      <c r="F3" s="152"/>
      <c r="G3" s="152"/>
      <c r="H3" s="152"/>
      <c r="I3" s="152"/>
      <c r="J3" s="152"/>
    </row>
    <row r="4" spans="1:10" ht="24" customHeight="1" x14ac:dyDescent="0.25">
      <c r="A4" s="153" t="s">
        <v>44</v>
      </c>
      <c r="B4" s="153"/>
      <c r="C4" s="153"/>
      <c r="D4" s="153"/>
      <c r="E4" s="153"/>
      <c r="F4" s="153"/>
      <c r="G4" s="153"/>
      <c r="H4" s="153"/>
      <c r="I4" s="153"/>
      <c r="J4" s="153"/>
    </row>
    <row r="5" spans="1:10" s="62" customFormat="1" ht="24" customHeight="1" x14ac:dyDescent="0.25">
      <c r="A5" s="154" t="s">
        <v>45</v>
      </c>
      <c r="B5" s="154" t="s">
        <v>46</v>
      </c>
      <c r="C5" s="154" t="s">
        <v>47</v>
      </c>
      <c r="D5" s="154" t="s">
        <v>48</v>
      </c>
      <c r="E5" s="155" t="s">
        <v>49</v>
      </c>
      <c r="F5" s="156"/>
      <c r="G5" s="157"/>
      <c r="H5" s="155" t="s">
        <v>50</v>
      </c>
      <c r="I5" s="156"/>
      <c r="J5" s="157"/>
    </row>
    <row r="6" spans="1:10" s="62" customFormat="1" ht="24" customHeight="1" x14ac:dyDescent="0.25">
      <c r="A6" s="154"/>
      <c r="B6" s="154"/>
      <c r="C6" s="154"/>
      <c r="D6" s="154"/>
      <c r="E6" s="67" t="s">
        <v>51</v>
      </c>
      <c r="F6" s="67" t="s">
        <v>52</v>
      </c>
      <c r="G6" s="67" t="s">
        <v>53</v>
      </c>
      <c r="H6" s="67" t="s">
        <v>51</v>
      </c>
      <c r="I6" s="67" t="s">
        <v>52</v>
      </c>
      <c r="J6" s="67" t="s">
        <v>53</v>
      </c>
    </row>
    <row r="7" spans="1:10" ht="24" customHeight="1" x14ac:dyDescent="0.25">
      <c r="A7" s="76">
        <v>1</v>
      </c>
      <c r="B7" s="77" t="s">
        <v>54</v>
      </c>
      <c r="C7" s="98" t="s">
        <v>55</v>
      </c>
      <c r="D7" s="78" t="s">
        <v>56</v>
      </c>
      <c r="E7" s="190">
        <f>E8+E9</f>
        <v>65477</v>
      </c>
      <c r="F7" s="190">
        <f>F8+F9</f>
        <v>17718670</v>
      </c>
      <c r="G7" s="190">
        <f>E7+F7</f>
        <v>17784147</v>
      </c>
      <c r="H7" s="190">
        <f t="shared" ref="H7:I7" si="0">H8+H9</f>
        <v>58861</v>
      </c>
      <c r="I7" s="190">
        <f t="shared" si="0"/>
        <v>17393167</v>
      </c>
      <c r="J7" s="190">
        <f>H7+I7</f>
        <v>17452028</v>
      </c>
    </row>
    <row r="8" spans="1:10" ht="24" customHeight="1" x14ac:dyDescent="0.25">
      <c r="A8" s="71">
        <v>2</v>
      </c>
      <c r="B8" s="74"/>
      <c r="C8" s="99" t="s">
        <v>382</v>
      </c>
      <c r="D8" s="72" t="s">
        <v>57</v>
      </c>
      <c r="E8" s="191">
        <v>0</v>
      </c>
      <c r="F8" s="191">
        <v>0</v>
      </c>
      <c r="G8" s="190">
        <f t="shared" ref="G8:G71" si="1">E8+F8</f>
        <v>0</v>
      </c>
      <c r="H8" s="191">
        <v>0</v>
      </c>
      <c r="I8" s="191">
        <v>0</v>
      </c>
      <c r="J8" s="190">
        <f t="shared" ref="J8:J71" si="2">H8+I8</f>
        <v>0</v>
      </c>
    </row>
    <row r="9" spans="1:10" ht="24" customHeight="1" x14ac:dyDescent="0.25">
      <c r="A9" s="71">
        <v>3</v>
      </c>
      <c r="B9" s="74"/>
      <c r="C9" s="99" t="s">
        <v>383</v>
      </c>
      <c r="D9" s="72" t="s">
        <v>58</v>
      </c>
      <c r="E9" s="191">
        <v>65477</v>
      </c>
      <c r="F9" s="191">
        <v>17718670</v>
      </c>
      <c r="G9" s="190">
        <f t="shared" si="1"/>
        <v>17784147</v>
      </c>
      <c r="H9" s="191">
        <v>58861</v>
      </c>
      <c r="I9" s="191">
        <v>17393167</v>
      </c>
      <c r="J9" s="190">
        <f t="shared" si="2"/>
        <v>17452028</v>
      </c>
    </row>
    <row r="10" spans="1:10" ht="24" customHeight="1" x14ac:dyDescent="0.25">
      <c r="A10" s="76">
        <v>4</v>
      </c>
      <c r="B10" s="77" t="s">
        <v>59</v>
      </c>
      <c r="C10" s="98" t="s">
        <v>60</v>
      </c>
      <c r="D10" s="78" t="s">
        <v>61</v>
      </c>
      <c r="E10" s="190">
        <f>E11+E12+E13</f>
        <v>2271990</v>
      </c>
      <c r="F10" s="190">
        <f t="shared" ref="F10" si="3">F11+F12+F13</f>
        <v>108697263</v>
      </c>
      <c r="G10" s="190">
        <f t="shared" si="1"/>
        <v>110969253</v>
      </c>
      <c r="H10" s="190">
        <f t="shared" ref="H10:I10" si="4">H11+H12+H13</f>
        <v>2299015</v>
      </c>
      <c r="I10" s="190">
        <f t="shared" si="4"/>
        <v>111570576</v>
      </c>
      <c r="J10" s="190">
        <f t="shared" si="2"/>
        <v>113869591</v>
      </c>
    </row>
    <row r="11" spans="1:10" ht="24" customHeight="1" x14ac:dyDescent="0.25">
      <c r="A11" s="71">
        <v>5</v>
      </c>
      <c r="B11" s="74"/>
      <c r="C11" s="99" t="s">
        <v>382</v>
      </c>
      <c r="D11" s="72" t="s">
        <v>62</v>
      </c>
      <c r="E11" s="191">
        <v>1794891</v>
      </c>
      <c r="F11" s="191">
        <v>54949389</v>
      </c>
      <c r="G11" s="190">
        <f t="shared" si="1"/>
        <v>56744280</v>
      </c>
      <c r="H11" s="191">
        <v>1788325</v>
      </c>
      <c r="I11" s="191">
        <v>55268544</v>
      </c>
      <c r="J11" s="190">
        <f t="shared" si="2"/>
        <v>57056869</v>
      </c>
    </row>
    <row r="12" spans="1:10" ht="24" customHeight="1" x14ac:dyDescent="0.25">
      <c r="A12" s="71">
        <v>6</v>
      </c>
      <c r="B12" s="74"/>
      <c r="C12" s="99" t="s">
        <v>383</v>
      </c>
      <c r="D12" s="72" t="s">
        <v>63</v>
      </c>
      <c r="E12" s="191">
        <v>59674</v>
      </c>
      <c r="F12" s="191">
        <v>11362748</v>
      </c>
      <c r="G12" s="190">
        <f t="shared" si="1"/>
        <v>11422422</v>
      </c>
      <c r="H12" s="191">
        <v>60624</v>
      </c>
      <c r="I12" s="191">
        <v>12889767</v>
      </c>
      <c r="J12" s="190">
        <f t="shared" si="2"/>
        <v>12950391</v>
      </c>
    </row>
    <row r="13" spans="1:10" ht="24" customHeight="1" x14ac:dyDescent="0.25">
      <c r="A13" s="71">
        <v>7</v>
      </c>
      <c r="B13" s="74"/>
      <c r="C13" s="99" t="s">
        <v>384</v>
      </c>
      <c r="D13" s="72" t="s">
        <v>64</v>
      </c>
      <c r="E13" s="191">
        <v>417425</v>
      </c>
      <c r="F13" s="191">
        <v>42385126</v>
      </c>
      <c r="G13" s="190">
        <f t="shared" si="1"/>
        <v>42802551</v>
      </c>
      <c r="H13" s="191">
        <v>450066</v>
      </c>
      <c r="I13" s="191">
        <v>43412265</v>
      </c>
      <c r="J13" s="190">
        <f t="shared" si="2"/>
        <v>43862331</v>
      </c>
    </row>
    <row r="14" spans="1:10" ht="24" customHeight="1" x14ac:dyDescent="0.25">
      <c r="A14" s="76">
        <v>8</v>
      </c>
      <c r="B14" s="77" t="s">
        <v>65</v>
      </c>
      <c r="C14" s="98" t="s">
        <v>66</v>
      </c>
      <c r="D14" s="78" t="s">
        <v>67</v>
      </c>
      <c r="E14" s="190">
        <f>E15+E16+E20</f>
        <v>501499315</v>
      </c>
      <c r="F14" s="190">
        <f t="shared" ref="F14" si="5">F15+F16+F20</f>
        <v>813008660</v>
      </c>
      <c r="G14" s="190">
        <f t="shared" si="1"/>
        <v>1314507975</v>
      </c>
      <c r="H14" s="190">
        <f t="shared" ref="H14:I14" si="6">H15+H16+H20</f>
        <v>506967145</v>
      </c>
      <c r="I14" s="190">
        <f t="shared" si="6"/>
        <v>923197931</v>
      </c>
      <c r="J14" s="190">
        <f t="shared" si="2"/>
        <v>1430165076</v>
      </c>
    </row>
    <row r="15" spans="1:10" ht="24" customHeight="1" x14ac:dyDescent="0.25">
      <c r="A15" s="68">
        <v>9</v>
      </c>
      <c r="B15" s="74"/>
      <c r="C15" s="100" t="s">
        <v>68</v>
      </c>
      <c r="D15" s="70" t="s">
        <v>69</v>
      </c>
      <c r="E15" s="192">
        <v>165000</v>
      </c>
      <c r="F15" s="192">
        <v>138275026</v>
      </c>
      <c r="G15" s="190">
        <f t="shared" si="1"/>
        <v>138440026</v>
      </c>
      <c r="H15" s="192">
        <v>165000</v>
      </c>
      <c r="I15" s="192">
        <v>137092622</v>
      </c>
      <c r="J15" s="190">
        <f t="shared" si="2"/>
        <v>137257622</v>
      </c>
    </row>
    <row r="16" spans="1:10" ht="24" customHeight="1" x14ac:dyDescent="0.25">
      <c r="A16" s="76">
        <v>10</v>
      </c>
      <c r="B16" s="77" t="s">
        <v>70</v>
      </c>
      <c r="C16" s="98" t="s">
        <v>71</v>
      </c>
      <c r="D16" s="78" t="s">
        <v>72</v>
      </c>
      <c r="E16" s="190">
        <f>E17+E18+E19</f>
        <v>0</v>
      </c>
      <c r="F16" s="190">
        <f t="shared" ref="F16" si="7">F17+F18+F19</f>
        <v>9659044</v>
      </c>
      <c r="G16" s="190">
        <f t="shared" si="1"/>
        <v>9659044</v>
      </c>
      <c r="H16" s="190">
        <f t="shared" ref="H16:I16" si="8">H17+H18+H19</f>
        <v>0</v>
      </c>
      <c r="I16" s="190">
        <f t="shared" si="8"/>
        <v>8695522</v>
      </c>
      <c r="J16" s="190">
        <f t="shared" si="2"/>
        <v>8695522</v>
      </c>
    </row>
    <row r="17" spans="1:10" ht="24" customHeight="1" x14ac:dyDescent="0.25">
      <c r="A17" s="71">
        <v>11</v>
      </c>
      <c r="B17" s="74"/>
      <c r="C17" s="99" t="s">
        <v>382</v>
      </c>
      <c r="D17" s="72" t="s">
        <v>73</v>
      </c>
      <c r="E17" s="191">
        <v>0</v>
      </c>
      <c r="F17" s="193">
        <v>0</v>
      </c>
      <c r="G17" s="190">
        <f t="shared" si="1"/>
        <v>0</v>
      </c>
      <c r="H17" s="191">
        <v>0</v>
      </c>
      <c r="I17" s="191">
        <v>0</v>
      </c>
      <c r="J17" s="190">
        <f t="shared" si="2"/>
        <v>0</v>
      </c>
    </row>
    <row r="18" spans="1:10" ht="24" customHeight="1" x14ac:dyDescent="0.25">
      <c r="A18" s="71">
        <v>12</v>
      </c>
      <c r="B18" s="74"/>
      <c r="C18" s="99" t="s">
        <v>383</v>
      </c>
      <c r="D18" s="72" t="s">
        <v>74</v>
      </c>
      <c r="E18" s="191">
        <v>0</v>
      </c>
      <c r="F18" s="191">
        <v>701884</v>
      </c>
      <c r="G18" s="190">
        <f t="shared" si="1"/>
        <v>701884</v>
      </c>
      <c r="H18" s="191">
        <v>0</v>
      </c>
      <c r="I18" s="191">
        <v>701884</v>
      </c>
      <c r="J18" s="190">
        <f t="shared" si="2"/>
        <v>701884</v>
      </c>
    </row>
    <row r="19" spans="1:10" ht="24" customHeight="1" x14ac:dyDescent="0.25">
      <c r="A19" s="71">
        <v>13</v>
      </c>
      <c r="B19" s="74"/>
      <c r="C19" s="99" t="s">
        <v>384</v>
      </c>
      <c r="D19" s="72" t="s">
        <v>75</v>
      </c>
      <c r="E19" s="191">
        <v>0</v>
      </c>
      <c r="F19" s="191">
        <v>8957160</v>
      </c>
      <c r="G19" s="190">
        <f t="shared" si="1"/>
        <v>8957160</v>
      </c>
      <c r="H19" s="191">
        <v>0</v>
      </c>
      <c r="I19" s="191">
        <v>7993638</v>
      </c>
      <c r="J19" s="190">
        <f t="shared" si="2"/>
        <v>7993638</v>
      </c>
    </row>
    <row r="20" spans="1:10" ht="24" customHeight="1" x14ac:dyDescent="0.25">
      <c r="A20" s="76">
        <v>14</v>
      </c>
      <c r="B20" s="77" t="s">
        <v>76</v>
      </c>
      <c r="C20" s="98" t="s">
        <v>77</v>
      </c>
      <c r="D20" s="78" t="s">
        <v>78</v>
      </c>
      <c r="E20" s="190">
        <f>E21+E26+E31</f>
        <v>501334315</v>
      </c>
      <c r="F20" s="190">
        <f t="shared" ref="F20" si="9">F21+F26+F31</f>
        <v>665074590</v>
      </c>
      <c r="G20" s="190">
        <f t="shared" si="1"/>
        <v>1166408905</v>
      </c>
      <c r="H20" s="190">
        <f t="shared" ref="H20:I20" si="10">H21+H26+H31</f>
        <v>506802145</v>
      </c>
      <c r="I20" s="190">
        <f t="shared" si="10"/>
        <v>777409787</v>
      </c>
      <c r="J20" s="190">
        <f t="shared" si="2"/>
        <v>1284211932</v>
      </c>
    </row>
    <row r="21" spans="1:10" ht="24" customHeight="1" x14ac:dyDescent="0.25">
      <c r="A21" s="76">
        <v>15</v>
      </c>
      <c r="B21" s="77" t="s">
        <v>79</v>
      </c>
      <c r="C21" s="98" t="s">
        <v>382</v>
      </c>
      <c r="D21" s="73" t="s">
        <v>80</v>
      </c>
      <c r="E21" s="190">
        <f>E22+E23+E24+E25</f>
        <v>197413556</v>
      </c>
      <c r="F21" s="190">
        <f t="shared" ref="F21" si="11">F22+F23+F24+F25</f>
        <v>203402056</v>
      </c>
      <c r="G21" s="190">
        <f t="shared" si="1"/>
        <v>400815612</v>
      </c>
      <c r="H21" s="190">
        <f t="shared" ref="H21:I21" si="12">H22+H23+H24+H25</f>
        <v>194493220</v>
      </c>
      <c r="I21" s="190">
        <f t="shared" si="12"/>
        <v>201965353</v>
      </c>
      <c r="J21" s="190">
        <f t="shared" si="2"/>
        <v>396458573</v>
      </c>
    </row>
    <row r="22" spans="1:10" ht="24" customHeight="1" x14ac:dyDescent="0.25">
      <c r="A22" s="71">
        <v>16</v>
      </c>
      <c r="B22" s="74"/>
      <c r="C22" s="99" t="s">
        <v>406</v>
      </c>
      <c r="D22" s="72" t="s">
        <v>81</v>
      </c>
      <c r="E22" s="191">
        <v>159145153</v>
      </c>
      <c r="F22" s="191">
        <v>144688843</v>
      </c>
      <c r="G22" s="190">
        <f t="shared" si="1"/>
        <v>303833996</v>
      </c>
      <c r="H22" s="191">
        <v>155340942</v>
      </c>
      <c r="I22" s="191">
        <v>141998837</v>
      </c>
      <c r="J22" s="190">
        <f t="shared" si="2"/>
        <v>297339779</v>
      </c>
    </row>
    <row r="23" spans="1:10" ht="24" customHeight="1" x14ac:dyDescent="0.25">
      <c r="A23" s="71">
        <v>17</v>
      </c>
      <c r="B23" s="74"/>
      <c r="C23" s="99" t="s">
        <v>407</v>
      </c>
      <c r="D23" s="72" t="s">
        <v>82</v>
      </c>
      <c r="E23" s="191">
        <v>33922348</v>
      </c>
      <c r="F23" s="191">
        <v>38527390</v>
      </c>
      <c r="G23" s="190">
        <f t="shared" si="1"/>
        <v>72449738</v>
      </c>
      <c r="H23" s="191">
        <v>34779650</v>
      </c>
      <c r="I23" s="191">
        <v>41940588</v>
      </c>
      <c r="J23" s="190">
        <f t="shared" si="2"/>
        <v>76720238</v>
      </c>
    </row>
    <row r="24" spans="1:10" ht="24" customHeight="1" x14ac:dyDescent="0.25">
      <c r="A24" s="71">
        <v>18</v>
      </c>
      <c r="B24" s="74"/>
      <c r="C24" s="99" t="s">
        <v>391</v>
      </c>
      <c r="D24" s="72" t="s">
        <v>83</v>
      </c>
      <c r="E24" s="191">
        <v>4346055</v>
      </c>
      <c r="F24" s="191">
        <v>3681679</v>
      </c>
      <c r="G24" s="190">
        <f t="shared" si="1"/>
        <v>8027734</v>
      </c>
      <c r="H24" s="191">
        <v>4372628</v>
      </c>
      <c r="I24" s="191">
        <v>3662535</v>
      </c>
      <c r="J24" s="190">
        <f t="shared" si="2"/>
        <v>8035163</v>
      </c>
    </row>
    <row r="25" spans="1:10" ht="24" customHeight="1" x14ac:dyDescent="0.25">
      <c r="A25" s="71">
        <v>19</v>
      </c>
      <c r="B25" s="74"/>
      <c r="C25" s="99" t="s">
        <v>392</v>
      </c>
      <c r="D25" s="72" t="s">
        <v>84</v>
      </c>
      <c r="E25" s="191">
        <v>0</v>
      </c>
      <c r="F25" s="191">
        <v>16504144</v>
      </c>
      <c r="G25" s="190">
        <f t="shared" si="1"/>
        <v>16504144</v>
      </c>
      <c r="H25" s="191">
        <v>0</v>
      </c>
      <c r="I25" s="191">
        <v>14363393</v>
      </c>
      <c r="J25" s="190">
        <f t="shared" si="2"/>
        <v>14363393</v>
      </c>
    </row>
    <row r="26" spans="1:10" ht="24" customHeight="1" x14ac:dyDescent="0.25">
      <c r="A26" s="76">
        <v>20</v>
      </c>
      <c r="B26" s="77" t="s">
        <v>85</v>
      </c>
      <c r="C26" s="98" t="s">
        <v>383</v>
      </c>
      <c r="D26" s="78" t="s">
        <v>86</v>
      </c>
      <c r="E26" s="190">
        <f>E27+E28+E29+E30</f>
        <v>273175398</v>
      </c>
      <c r="F26" s="190">
        <f t="shared" ref="F26" si="13">F27+F28+F29+F30</f>
        <v>453002354</v>
      </c>
      <c r="G26" s="190">
        <f t="shared" si="1"/>
        <v>726177752</v>
      </c>
      <c r="H26" s="190">
        <f t="shared" ref="H26:I26" si="14">H27+H28+H29+H30</f>
        <v>250518046</v>
      </c>
      <c r="I26" s="190">
        <f t="shared" si="14"/>
        <v>454197025</v>
      </c>
      <c r="J26" s="190">
        <f t="shared" si="2"/>
        <v>704715071</v>
      </c>
    </row>
    <row r="27" spans="1:10" ht="24" customHeight="1" x14ac:dyDescent="0.25">
      <c r="A27" s="71">
        <v>21</v>
      </c>
      <c r="B27" s="74"/>
      <c r="C27" s="101" t="s">
        <v>408</v>
      </c>
      <c r="D27" s="72" t="s">
        <v>87</v>
      </c>
      <c r="E27" s="191">
        <v>11158812</v>
      </c>
      <c r="F27" s="191">
        <v>91588476</v>
      </c>
      <c r="G27" s="190">
        <f t="shared" si="1"/>
        <v>102747288</v>
      </c>
      <c r="H27" s="191">
        <v>12593122</v>
      </c>
      <c r="I27" s="191">
        <v>108689327</v>
      </c>
      <c r="J27" s="190">
        <f t="shared" si="2"/>
        <v>121282449</v>
      </c>
    </row>
    <row r="28" spans="1:10" ht="24" customHeight="1" x14ac:dyDescent="0.25">
      <c r="A28" s="71">
        <v>22</v>
      </c>
      <c r="B28" s="74"/>
      <c r="C28" s="101" t="s">
        <v>409</v>
      </c>
      <c r="D28" s="72" t="s">
        <v>81</v>
      </c>
      <c r="E28" s="191">
        <v>245296669</v>
      </c>
      <c r="F28" s="191">
        <v>326039260</v>
      </c>
      <c r="G28" s="190">
        <f t="shared" si="1"/>
        <v>571335929</v>
      </c>
      <c r="H28" s="191">
        <v>237924924</v>
      </c>
      <c r="I28" s="191">
        <v>345507698</v>
      </c>
      <c r="J28" s="190">
        <f t="shared" si="2"/>
        <v>583432622</v>
      </c>
    </row>
    <row r="29" spans="1:10" ht="24" customHeight="1" x14ac:dyDescent="0.25">
      <c r="A29" s="71">
        <v>23</v>
      </c>
      <c r="B29" s="74"/>
      <c r="C29" s="101" t="s">
        <v>401</v>
      </c>
      <c r="D29" s="72" t="s">
        <v>88</v>
      </c>
      <c r="E29" s="191">
        <v>16719917</v>
      </c>
      <c r="F29" s="191">
        <v>35374618</v>
      </c>
      <c r="G29" s="190">
        <f t="shared" si="1"/>
        <v>52094535</v>
      </c>
      <c r="H29" s="191">
        <v>0</v>
      </c>
      <c r="I29" s="191">
        <v>0</v>
      </c>
      <c r="J29" s="190">
        <f t="shared" si="2"/>
        <v>0</v>
      </c>
    </row>
    <row r="30" spans="1:10" ht="24" customHeight="1" x14ac:dyDescent="0.25">
      <c r="A30" s="71">
        <v>24</v>
      </c>
      <c r="B30" s="74"/>
      <c r="C30" s="101" t="s">
        <v>402</v>
      </c>
      <c r="D30" s="72" t="s">
        <v>84</v>
      </c>
      <c r="E30" s="191">
        <v>0</v>
      </c>
      <c r="F30" s="191">
        <v>0</v>
      </c>
      <c r="G30" s="190">
        <f t="shared" si="1"/>
        <v>0</v>
      </c>
      <c r="H30" s="191">
        <v>0</v>
      </c>
      <c r="I30" s="191">
        <v>0</v>
      </c>
      <c r="J30" s="190">
        <f t="shared" si="2"/>
        <v>0</v>
      </c>
    </row>
    <row r="31" spans="1:10" ht="24" customHeight="1" x14ac:dyDescent="0.25">
      <c r="A31" s="76">
        <v>25</v>
      </c>
      <c r="B31" s="77" t="s">
        <v>89</v>
      </c>
      <c r="C31" s="98" t="s">
        <v>384</v>
      </c>
      <c r="D31" s="78" t="s">
        <v>90</v>
      </c>
      <c r="E31" s="190">
        <f>E32+E33+E34+E35+E36</f>
        <v>30745361</v>
      </c>
      <c r="F31" s="190">
        <f t="shared" ref="F31" si="15">F32+F33+F34+F35+F36</f>
        <v>8670180</v>
      </c>
      <c r="G31" s="190">
        <f t="shared" si="1"/>
        <v>39415541</v>
      </c>
      <c r="H31" s="190">
        <f t="shared" ref="H31:I31" si="16">H32+H33+H34+H35+H36</f>
        <v>61790879</v>
      </c>
      <c r="I31" s="190">
        <f t="shared" si="16"/>
        <v>121247409</v>
      </c>
      <c r="J31" s="190">
        <f t="shared" si="2"/>
        <v>183038288</v>
      </c>
    </row>
    <row r="32" spans="1:10" ht="24" customHeight="1" x14ac:dyDescent="0.25">
      <c r="A32" s="71">
        <v>26</v>
      </c>
      <c r="B32" s="74"/>
      <c r="C32" s="101" t="s">
        <v>410</v>
      </c>
      <c r="D32" s="72" t="s">
        <v>87</v>
      </c>
      <c r="E32" s="191">
        <v>0</v>
      </c>
      <c r="F32" s="191">
        <v>2973816</v>
      </c>
      <c r="G32" s="190">
        <f t="shared" si="1"/>
        <v>2973816</v>
      </c>
      <c r="H32" s="191">
        <v>0</v>
      </c>
      <c r="I32" s="191">
        <v>0</v>
      </c>
      <c r="J32" s="190">
        <f t="shared" si="2"/>
        <v>0</v>
      </c>
    </row>
    <row r="33" spans="1:10" ht="24" customHeight="1" x14ac:dyDescent="0.25">
      <c r="A33" s="71">
        <v>27</v>
      </c>
      <c r="B33" s="74"/>
      <c r="C33" s="101" t="s">
        <v>411</v>
      </c>
      <c r="D33" s="72" t="s">
        <v>81</v>
      </c>
      <c r="E33" s="191">
        <v>0</v>
      </c>
      <c r="F33" s="191">
        <v>0</v>
      </c>
      <c r="G33" s="190">
        <f t="shared" si="1"/>
        <v>0</v>
      </c>
      <c r="H33" s="191">
        <v>13422766</v>
      </c>
      <c r="I33" s="191">
        <v>76794107</v>
      </c>
      <c r="J33" s="190">
        <f t="shared" si="2"/>
        <v>90216873</v>
      </c>
    </row>
    <row r="34" spans="1:10" ht="24" customHeight="1" x14ac:dyDescent="0.25">
      <c r="A34" s="71">
        <v>28</v>
      </c>
      <c r="B34" s="74"/>
      <c r="C34" s="101" t="s">
        <v>412</v>
      </c>
      <c r="D34" s="72" t="s">
        <v>88</v>
      </c>
      <c r="E34" s="191">
        <v>30456578</v>
      </c>
      <c r="F34" s="191">
        <v>4179241</v>
      </c>
      <c r="G34" s="190">
        <f t="shared" si="1"/>
        <v>34635819</v>
      </c>
      <c r="H34" s="191">
        <v>48260160</v>
      </c>
      <c r="I34" s="191">
        <v>43612288</v>
      </c>
      <c r="J34" s="190">
        <f t="shared" si="2"/>
        <v>91872448</v>
      </c>
    </row>
    <row r="35" spans="1:10" ht="24" customHeight="1" x14ac:dyDescent="0.25">
      <c r="A35" s="71">
        <v>29</v>
      </c>
      <c r="B35" s="74"/>
      <c r="C35" s="101" t="s">
        <v>413</v>
      </c>
      <c r="D35" s="72" t="s">
        <v>91</v>
      </c>
      <c r="E35" s="191">
        <v>288783</v>
      </c>
      <c r="F35" s="191">
        <v>1517123</v>
      </c>
      <c r="G35" s="190">
        <f t="shared" si="1"/>
        <v>1805906</v>
      </c>
      <c r="H35" s="191">
        <v>107953</v>
      </c>
      <c r="I35" s="191">
        <v>841014</v>
      </c>
      <c r="J35" s="190">
        <f t="shared" si="2"/>
        <v>948967</v>
      </c>
    </row>
    <row r="36" spans="1:10" ht="24" customHeight="1" x14ac:dyDescent="0.25">
      <c r="A36" s="71">
        <v>30</v>
      </c>
      <c r="B36" s="74"/>
      <c r="C36" s="101" t="s">
        <v>414</v>
      </c>
      <c r="D36" s="72" t="s">
        <v>84</v>
      </c>
      <c r="E36" s="191">
        <v>0</v>
      </c>
      <c r="F36" s="191">
        <v>0</v>
      </c>
      <c r="G36" s="190">
        <f t="shared" si="1"/>
        <v>0</v>
      </c>
      <c r="H36" s="191">
        <v>0</v>
      </c>
      <c r="I36" s="191">
        <v>0</v>
      </c>
      <c r="J36" s="190">
        <f t="shared" si="2"/>
        <v>0</v>
      </c>
    </row>
    <row r="37" spans="1:10" ht="24" customHeight="1" x14ac:dyDescent="0.25">
      <c r="A37" s="76">
        <v>31</v>
      </c>
      <c r="B37" s="77" t="s">
        <v>92</v>
      </c>
      <c r="C37" s="98" t="s">
        <v>93</v>
      </c>
      <c r="D37" s="78" t="s">
        <v>94</v>
      </c>
      <c r="E37" s="190">
        <f>E38+E42+E46</f>
        <v>0</v>
      </c>
      <c r="F37" s="190">
        <f t="shared" ref="F37" si="17">F38+F42+F46</f>
        <v>22914623</v>
      </c>
      <c r="G37" s="190">
        <f t="shared" si="1"/>
        <v>22914623</v>
      </c>
      <c r="H37" s="190">
        <f t="shared" ref="H37:I37" si="18">H38+H42+H46</f>
        <v>0</v>
      </c>
      <c r="I37" s="190">
        <f t="shared" si="18"/>
        <v>17548049</v>
      </c>
      <c r="J37" s="190">
        <f t="shared" si="2"/>
        <v>17548049</v>
      </c>
    </row>
    <row r="38" spans="1:10" ht="24" customHeight="1" x14ac:dyDescent="0.25">
      <c r="A38" s="71">
        <v>32</v>
      </c>
      <c r="B38" s="74" t="s">
        <v>95</v>
      </c>
      <c r="C38" s="95" t="s">
        <v>382</v>
      </c>
      <c r="D38" s="72" t="s">
        <v>96</v>
      </c>
      <c r="E38" s="191">
        <f>E39+E40+E41</f>
        <v>0</v>
      </c>
      <c r="F38" s="191">
        <f t="shared" ref="F38" si="19">F39+F40+F41</f>
        <v>14678731</v>
      </c>
      <c r="G38" s="190">
        <f t="shared" si="1"/>
        <v>14678731</v>
      </c>
      <c r="H38" s="191">
        <f t="shared" ref="H38:I38" si="20">H39+H40+H41</f>
        <v>0</v>
      </c>
      <c r="I38" s="191">
        <f t="shared" si="20"/>
        <v>14392193</v>
      </c>
      <c r="J38" s="190">
        <f t="shared" si="2"/>
        <v>14392193</v>
      </c>
    </row>
    <row r="39" spans="1:10" ht="24" customHeight="1" x14ac:dyDescent="0.25">
      <c r="A39" s="71">
        <v>33</v>
      </c>
      <c r="B39" s="74"/>
      <c r="C39" s="95" t="s">
        <v>389</v>
      </c>
      <c r="D39" s="72" t="s">
        <v>97</v>
      </c>
      <c r="E39" s="191">
        <v>0</v>
      </c>
      <c r="F39" s="191">
        <v>-1754363</v>
      </c>
      <c r="G39" s="190">
        <f t="shared" si="1"/>
        <v>-1754363</v>
      </c>
      <c r="H39" s="191">
        <v>0</v>
      </c>
      <c r="I39" s="191">
        <v>-1724188</v>
      </c>
      <c r="J39" s="190">
        <f t="shared" si="2"/>
        <v>-1724188</v>
      </c>
    </row>
    <row r="40" spans="1:10" ht="24" customHeight="1" x14ac:dyDescent="0.25">
      <c r="A40" s="71">
        <v>34</v>
      </c>
      <c r="B40" s="74"/>
      <c r="C40" s="95" t="s">
        <v>390</v>
      </c>
      <c r="D40" s="72" t="s">
        <v>98</v>
      </c>
      <c r="E40" s="191">
        <v>0</v>
      </c>
      <c r="F40" s="191">
        <v>0</v>
      </c>
      <c r="G40" s="190">
        <f t="shared" si="1"/>
        <v>0</v>
      </c>
      <c r="H40" s="191">
        <v>0</v>
      </c>
      <c r="I40" s="191">
        <v>0</v>
      </c>
      <c r="J40" s="190">
        <f t="shared" si="2"/>
        <v>0</v>
      </c>
    </row>
    <row r="41" spans="1:10" ht="24" customHeight="1" x14ac:dyDescent="0.25">
      <c r="A41" s="71">
        <v>35</v>
      </c>
      <c r="B41" s="74"/>
      <c r="C41" s="95" t="s">
        <v>391</v>
      </c>
      <c r="D41" s="72" t="s">
        <v>99</v>
      </c>
      <c r="E41" s="191">
        <v>0</v>
      </c>
      <c r="F41" s="191">
        <v>16433094</v>
      </c>
      <c r="G41" s="190">
        <f t="shared" si="1"/>
        <v>16433094</v>
      </c>
      <c r="H41" s="191">
        <v>0</v>
      </c>
      <c r="I41" s="191">
        <v>16116381</v>
      </c>
      <c r="J41" s="190">
        <f t="shared" si="2"/>
        <v>16116381</v>
      </c>
    </row>
    <row r="42" spans="1:10" ht="24" customHeight="1" x14ac:dyDescent="0.25">
      <c r="A42" s="76">
        <v>36</v>
      </c>
      <c r="B42" s="77" t="s">
        <v>100</v>
      </c>
      <c r="C42" s="98" t="s">
        <v>383</v>
      </c>
      <c r="D42" s="78" t="s">
        <v>101</v>
      </c>
      <c r="E42" s="190">
        <f>E43+E44+E45</f>
        <v>0</v>
      </c>
      <c r="F42" s="190">
        <f t="shared" ref="F42" si="21">F43+F44+F45</f>
        <v>0</v>
      </c>
      <c r="G42" s="190">
        <f t="shared" si="1"/>
        <v>0</v>
      </c>
      <c r="H42" s="190">
        <f t="shared" ref="H42:I42" si="22">H43+H44+H45</f>
        <v>0</v>
      </c>
      <c r="I42" s="190">
        <f t="shared" si="22"/>
        <v>0</v>
      </c>
      <c r="J42" s="190">
        <f t="shared" si="2"/>
        <v>0</v>
      </c>
    </row>
    <row r="43" spans="1:10" ht="24" customHeight="1" x14ac:dyDescent="0.25">
      <c r="A43" s="71">
        <v>37</v>
      </c>
      <c r="B43" s="74"/>
      <c r="C43" s="95" t="s">
        <v>399</v>
      </c>
      <c r="D43" s="72" t="s">
        <v>97</v>
      </c>
      <c r="E43" s="191">
        <v>0</v>
      </c>
      <c r="F43" s="191">
        <v>0</v>
      </c>
      <c r="G43" s="190">
        <f t="shared" si="1"/>
        <v>0</v>
      </c>
      <c r="H43" s="191">
        <v>0</v>
      </c>
      <c r="I43" s="191">
        <v>0</v>
      </c>
      <c r="J43" s="190">
        <f t="shared" si="2"/>
        <v>0</v>
      </c>
    </row>
    <row r="44" spans="1:10" ht="24" customHeight="1" x14ac:dyDescent="0.25">
      <c r="A44" s="71">
        <v>38</v>
      </c>
      <c r="B44" s="74"/>
      <c r="C44" s="95" t="s">
        <v>400</v>
      </c>
      <c r="D44" s="72" t="s">
        <v>98</v>
      </c>
      <c r="E44" s="191">
        <v>0</v>
      </c>
      <c r="F44" s="191">
        <v>0</v>
      </c>
      <c r="G44" s="190">
        <f t="shared" si="1"/>
        <v>0</v>
      </c>
      <c r="H44" s="191">
        <v>0</v>
      </c>
      <c r="I44" s="191">
        <v>0</v>
      </c>
      <c r="J44" s="190">
        <f t="shared" si="2"/>
        <v>0</v>
      </c>
    </row>
    <row r="45" spans="1:10" ht="24" customHeight="1" x14ac:dyDescent="0.25">
      <c r="A45" s="71">
        <v>39</v>
      </c>
      <c r="B45" s="74"/>
      <c r="C45" s="95" t="s">
        <v>401</v>
      </c>
      <c r="D45" s="72" t="s">
        <v>99</v>
      </c>
      <c r="E45" s="191">
        <v>0</v>
      </c>
      <c r="F45" s="191">
        <v>0</v>
      </c>
      <c r="G45" s="190">
        <f t="shared" si="1"/>
        <v>0</v>
      </c>
      <c r="H45" s="191">
        <v>0</v>
      </c>
      <c r="I45" s="191">
        <v>0</v>
      </c>
      <c r="J45" s="190">
        <f t="shared" si="2"/>
        <v>0</v>
      </c>
    </row>
    <row r="46" spans="1:10" ht="24" customHeight="1" x14ac:dyDescent="0.25">
      <c r="A46" s="76">
        <v>40</v>
      </c>
      <c r="B46" s="77" t="s">
        <v>102</v>
      </c>
      <c r="C46" s="98" t="s">
        <v>384</v>
      </c>
      <c r="D46" s="78" t="s">
        <v>103</v>
      </c>
      <c r="E46" s="190">
        <f>E47+E48+E49</f>
        <v>0</v>
      </c>
      <c r="F46" s="190">
        <f t="shared" ref="F46" si="23">F47+F48+F49</f>
        <v>8235892</v>
      </c>
      <c r="G46" s="190">
        <f t="shared" si="1"/>
        <v>8235892</v>
      </c>
      <c r="H46" s="190">
        <f t="shared" ref="H46:I46" si="24">H47+H48+H49</f>
        <v>0</v>
      </c>
      <c r="I46" s="190">
        <f t="shared" si="24"/>
        <v>3155856</v>
      </c>
      <c r="J46" s="190">
        <f t="shared" si="2"/>
        <v>3155856</v>
      </c>
    </row>
    <row r="47" spans="1:10" ht="24" customHeight="1" x14ac:dyDescent="0.25">
      <c r="A47" s="71">
        <v>41</v>
      </c>
      <c r="B47" s="74"/>
      <c r="C47" s="95" t="s">
        <v>415</v>
      </c>
      <c r="D47" s="72" t="s">
        <v>97</v>
      </c>
      <c r="E47" s="191">
        <v>0</v>
      </c>
      <c r="F47" s="191">
        <v>13187713</v>
      </c>
      <c r="G47" s="190">
        <f t="shared" si="1"/>
        <v>13187713</v>
      </c>
      <c r="H47" s="191">
        <v>0</v>
      </c>
      <c r="I47" s="191">
        <v>8292482</v>
      </c>
      <c r="J47" s="190">
        <f t="shared" si="2"/>
        <v>8292482</v>
      </c>
    </row>
    <row r="48" spans="1:10" ht="24" customHeight="1" x14ac:dyDescent="0.25">
      <c r="A48" s="71">
        <v>42</v>
      </c>
      <c r="B48" s="74"/>
      <c r="C48" s="95" t="s">
        <v>416</v>
      </c>
      <c r="D48" s="72" t="s">
        <v>98</v>
      </c>
      <c r="E48" s="191">
        <v>0</v>
      </c>
      <c r="F48" s="191">
        <v>0</v>
      </c>
      <c r="G48" s="190">
        <f t="shared" si="1"/>
        <v>0</v>
      </c>
      <c r="H48" s="191">
        <v>0</v>
      </c>
      <c r="I48" s="191">
        <v>0</v>
      </c>
      <c r="J48" s="190">
        <f t="shared" si="2"/>
        <v>0</v>
      </c>
    </row>
    <row r="49" spans="1:10" ht="24" customHeight="1" x14ac:dyDescent="0.25">
      <c r="A49" s="71">
        <v>43</v>
      </c>
      <c r="B49" s="74"/>
      <c r="C49" s="95" t="s">
        <v>412</v>
      </c>
      <c r="D49" s="72" t="s">
        <v>99</v>
      </c>
      <c r="E49" s="191">
        <v>0</v>
      </c>
      <c r="F49" s="191">
        <v>-4951821</v>
      </c>
      <c r="G49" s="190">
        <f t="shared" si="1"/>
        <v>-4951821</v>
      </c>
      <c r="H49" s="191">
        <v>0</v>
      </c>
      <c r="I49" s="191">
        <v>-5136626</v>
      </c>
      <c r="J49" s="190">
        <f t="shared" si="2"/>
        <v>-5136626</v>
      </c>
    </row>
    <row r="50" spans="1:10" ht="24" customHeight="1" x14ac:dyDescent="0.25">
      <c r="A50" s="79">
        <v>44</v>
      </c>
      <c r="B50" s="80"/>
      <c r="C50" s="102" t="s">
        <v>104</v>
      </c>
      <c r="D50" s="81" t="s">
        <v>105</v>
      </c>
      <c r="E50" s="194">
        <v>8518</v>
      </c>
      <c r="F50" s="194">
        <v>42722617</v>
      </c>
      <c r="G50" s="190">
        <f t="shared" si="1"/>
        <v>42731135</v>
      </c>
      <c r="H50" s="194">
        <v>305</v>
      </c>
      <c r="I50" s="194">
        <v>41795174</v>
      </c>
      <c r="J50" s="190">
        <f t="shared" si="2"/>
        <v>41795479</v>
      </c>
    </row>
    <row r="51" spans="1:10" ht="24" customHeight="1" x14ac:dyDescent="0.25">
      <c r="A51" s="76">
        <v>45</v>
      </c>
      <c r="B51" s="77" t="s">
        <v>106</v>
      </c>
      <c r="C51" s="98" t="s">
        <v>107</v>
      </c>
      <c r="D51" s="78" t="s">
        <v>108</v>
      </c>
      <c r="E51" s="190">
        <f>E52+E53</f>
        <v>3643980</v>
      </c>
      <c r="F51" s="190">
        <f t="shared" ref="F51" si="25">F52+F53</f>
        <v>12011983</v>
      </c>
      <c r="G51" s="190">
        <f t="shared" si="1"/>
        <v>15655963</v>
      </c>
      <c r="H51" s="190">
        <f t="shared" ref="H51:I51" si="26">H52+H53</f>
        <v>3217004</v>
      </c>
      <c r="I51" s="190">
        <f t="shared" si="26"/>
        <v>13773844</v>
      </c>
      <c r="J51" s="190">
        <f t="shared" si="2"/>
        <v>16990848</v>
      </c>
    </row>
    <row r="52" spans="1:10" ht="24" customHeight="1" x14ac:dyDescent="0.25">
      <c r="A52" s="71">
        <v>46</v>
      </c>
      <c r="B52" s="74"/>
      <c r="C52" s="99" t="s">
        <v>382</v>
      </c>
      <c r="D52" s="72" t="s">
        <v>109</v>
      </c>
      <c r="E52" s="191">
        <v>3643980</v>
      </c>
      <c r="F52" s="191">
        <v>10222756</v>
      </c>
      <c r="G52" s="190">
        <f t="shared" si="1"/>
        <v>13866736</v>
      </c>
      <c r="H52" s="191">
        <v>3217004</v>
      </c>
      <c r="I52" s="191">
        <v>10385523</v>
      </c>
      <c r="J52" s="190">
        <f t="shared" si="2"/>
        <v>13602527</v>
      </c>
    </row>
    <row r="53" spans="1:10" ht="24" customHeight="1" x14ac:dyDescent="0.25">
      <c r="A53" s="71">
        <v>47</v>
      </c>
      <c r="B53" s="74"/>
      <c r="C53" s="99" t="s">
        <v>383</v>
      </c>
      <c r="D53" s="72" t="s">
        <v>110</v>
      </c>
      <c r="E53" s="191">
        <v>0</v>
      </c>
      <c r="F53" s="191">
        <v>1789227</v>
      </c>
      <c r="G53" s="190">
        <f t="shared" si="1"/>
        <v>1789227</v>
      </c>
      <c r="H53" s="191">
        <v>0</v>
      </c>
      <c r="I53" s="191">
        <v>3388321</v>
      </c>
      <c r="J53" s="190">
        <f t="shared" si="2"/>
        <v>3388321</v>
      </c>
    </row>
    <row r="54" spans="1:10" ht="24" customHeight="1" x14ac:dyDescent="0.25">
      <c r="A54" s="79">
        <v>48</v>
      </c>
      <c r="B54" s="80"/>
      <c r="C54" s="102" t="s">
        <v>111</v>
      </c>
      <c r="D54" s="81" t="s">
        <v>112</v>
      </c>
      <c r="E54" s="194">
        <f>E55+E59+E60</f>
        <v>16060639</v>
      </c>
      <c r="F54" s="194">
        <f>F55+F59+F60</f>
        <v>160750717</v>
      </c>
      <c r="G54" s="190">
        <f t="shared" si="1"/>
        <v>176811356</v>
      </c>
      <c r="H54" s="194">
        <f>H55+H59+H60</f>
        <v>4510625</v>
      </c>
      <c r="I54" s="194">
        <f>I55+I59+I60</f>
        <v>63041337</v>
      </c>
      <c r="J54" s="190">
        <f t="shared" si="2"/>
        <v>67551962</v>
      </c>
    </row>
    <row r="55" spans="1:10" ht="24" customHeight="1" x14ac:dyDescent="0.25">
      <c r="A55" s="76">
        <v>49</v>
      </c>
      <c r="B55" s="77" t="s">
        <v>113</v>
      </c>
      <c r="C55" s="98" t="s">
        <v>382</v>
      </c>
      <c r="D55" s="78" t="s">
        <v>114</v>
      </c>
      <c r="E55" s="190">
        <f>E56+E57+E58</f>
        <v>14346567</v>
      </c>
      <c r="F55" s="190">
        <f t="shared" ref="F55" si="27">F56+F57+F58</f>
        <v>120233154</v>
      </c>
      <c r="G55" s="190">
        <f t="shared" si="1"/>
        <v>134579721</v>
      </c>
      <c r="H55" s="190">
        <f t="shared" ref="H55:I55" si="28">H56+H57+H58</f>
        <v>757650</v>
      </c>
      <c r="I55" s="190">
        <f t="shared" si="28"/>
        <v>27530892</v>
      </c>
      <c r="J55" s="190">
        <f t="shared" si="2"/>
        <v>28288542</v>
      </c>
    </row>
    <row r="56" spans="1:10" ht="24" customHeight="1" x14ac:dyDescent="0.25">
      <c r="A56" s="71">
        <v>50</v>
      </c>
      <c r="B56" s="74"/>
      <c r="C56" s="101" t="s">
        <v>406</v>
      </c>
      <c r="D56" s="75" t="s">
        <v>115</v>
      </c>
      <c r="E56" s="191">
        <v>496763</v>
      </c>
      <c r="F56" s="191">
        <v>120231492</v>
      </c>
      <c r="G56" s="190">
        <f t="shared" si="1"/>
        <v>120728255</v>
      </c>
      <c r="H56" s="191">
        <v>454676</v>
      </c>
      <c r="I56" s="191">
        <v>27520525</v>
      </c>
      <c r="J56" s="190">
        <f t="shared" si="2"/>
        <v>27975201</v>
      </c>
    </row>
    <row r="57" spans="1:10" ht="24" customHeight="1" x14ac:dyDescent="0.25">
      <c r="A57" s="71">
        <v>51</v>
      </c>
      <c r="B57" s="74"/>
      <c r="C57" s="101" t="s">
        <v>407</v>
      </c>
      <c r="D57" s="75" t="s">
        <v>116</v>
      </c>
      <c r="E57" s="191">
        <v>13849804</v>
      </c>
      <c r="F57" s="191">
        <v>0</v>
      </c>
      <c r="G57" s="190">
        <f t="shared" si="1"/>
        <v>13849804</v>
      </c>
      <c r="H57" s="191">
        <v>302974</v>
      </c>
      <c r="I57" s="191">
        <v>0</v>
      </c>
      <c r="J57" s="190">
        <f t="shared" si="2"/>
        <v>302974</v>
      </c>
    </row>
    <row r="58" spans="1:10" ht="24" customHeight="1" x14ac:dyDescent="0.25">
      <c r="A58" s="71">
        <v>52</v>
      </c>
      <c r="B58" s="74"/>
      <c r="C58" s="101" t="s">
        <v>417</v>
      </c>
      <c r="D58" s="75" t="s">
        <v>117</v>
      </c>
      <c r="E58" s="191">
        <v>0</v>
      </c>
      <c r="F58" s="191">
        <v>1662</v>
      </c>
      <c r="G58" s="190">
        <f t="shared" si="1"/>
        <v>1662</v>
      </c>
      <c r="H58" s="191">
        <v>0</v>
      </c>
      <c r="I58" s="191">
        <v>10367</v>
      </c>
      <c r="J58" s="190">
        <f t="shared" si="2"/>
        <v>10367</v>
      </c>
    </row>
    <row r="59" spans="1:10" ht="24" customHeight="1" x14ac:dyDescent="0.25">
      <c r="A59" s="68">
        <v>53</v>
      </c>
      <c r="B59" s="74"/>
      <c r="C59" s="100" t="s">
        <v>383</v>
      </c>
      <c r="D59" s="70" t="s">
        <v>118</v>
      </c>
      <c r="E59" s="191">
        <v>0</v>
      </c>
      <c r="F59" s="191">
        <v>235147</v>
      </c>
      <c r="G59" s="190">
        <f t="shared" si="1"/>
        <v>235147</v>
      </c>
      <c r="H59" s="191">
        <v>0</v>
      </c>
      <c r="I59" s="191">
        <v>231307</v>
      </c>
      <c r="J59" s="190">
        <f t="shared" si="2"/>
        <v>231307</v>
      </c>
    </row>
    <row r="60" spans="1:10" ht="24" customHeight="1" x14ac:dyDescent="0.25">
      <c r="A60" s="68">
        <v>54</v>
      </c>
      <c r="B60" s="74"/>
      <c r="C60" s="100" t="s">
        <v>384</v>
      </c>
      <c r="D60" s="70" t="s">
        <v>84</v>
      </c>
      <c r="E60" s="191">
        <v>1714072</v>
      </c>
      <c r="F60" s="191">
        <v>40282416</v>
      </c>
      <c r="G60" s="190">
        <f t="shared" si="1"/>
        <v>41996488</v>
      </c>
      <c r="H60" s="191">
        <v>3752975</v>
      </c>
      <c r="I60" s="191">
        <v>35279138</v>
      </c>
      <c r="J60" s="190">
        <f t="shared" si="2"/>
        <v>39032113</v>
      </c>
    </row>
    <row r="61" spans="1:10" ht="24" customHeight="1" x14ac:dyDescent="0.25">
      <c r="A61" s="76">
        <v>55</v>
      </c>
      <c r="B61" s="77" t="s">
        <v>119</v>
      </c>
      <c r="C61" s="98" t="s">
        <v>120</v>
      </c>
      <c r="D61" s="78" t="s">
        <v>121</v>
      </c>
      <c r="E61" s="190">
        <f>E7+E10+E14+E37+E50+E51+E54</f>
        <v>523549919</v>
      </c>
      <c r="F61" s="190">
        <f t="shared" ref="F61" si="29">F7+F10+F14+F37+F50+F51+F54</f>
        <v>1177824533</v>
      </c>
      <c r="G61" s="190">
        <f t="shared" si="1"/>
        <v>1701374452</v>
      </c>
      <c r="H61" s="190">
        <f t="shared" ref="H61:I61" si="30">H7+H10+H14+H37+H50+H51+H54</f>
        <v>517052955</v>
      </c>
      <c r="I61" s="190">
        <f t="shared" si="30"/>
        <v>1188320078</v>
      </c>
      <c r="J61" s="190">
        <f t="shared" si="2"/>
        <v>1705373033</v>
      </c>
    </row>
    <row r="62" spans="1:10" ht="24" customHeight="1" x14ac:dyDescent="0.25">
      <c r="A62" s="79">
        <v>56</v>
      </c>
      <c r="B62" s="80"/>
      <c r="C62" s="102" t="s">
        <v>122</v>
      </c>
      <c r="D62" s="81" t="s">
        <v>123</v>
      </c>
      <c r="E62" s="194">
        <v>13363078</v>
      </c>
      <c r="F62" s="194">
        <v>225985400</v>
      </c>
      <c r="G62" s="190">
        <f t="shared" si="1"/>
        <v>239348478</v>
      </c>
      <c r="H62" s="194">
        <v>13748100</v>
      </c>
      <c r="I62" s="194">
        <v>214812452</v>
      </c>
      <c r="J62" s="190">
        <f t="shared" si="2"/>
        <v>228560552</v>
      </c>
    </row>
    <row r="63" spans="1:10" ht="24" customHeight="1" x14ac:dyDescent="0.25">
      <c r="A63" s="76">
        <v>57</v>
      </c>
      <c r="B63" s="77" t="s">
        <v>124</v>
      </c>
      <c r="C63" s="98" t="s">
        <v>125</v>
      </c>
      <c r="D63" s="78" t="s">
        <v>126</v>
      </c>
      <c r="E63" s="190">
        <f>E64+E67+E68+E72+E73+E77+E80</f>
        <v>78243207</v>
      </c>
      <c r="F63" s="190">
        <f t="shared" ref="F63" si="31">F64+F67+F68+F72+F73+F77+F80</f>
        <v>621959362</v>
      </c>
      <c r="G63" s="190">
        <f t="shared" si="1"/>
        <v>700202569</v>
      </c>
      <c r="H63" s="190">
        <f t="shared" ref="H63:I63" si="32">H64+H67+H68+H72+H73+H77+H80</f>
        <v>75019941</v>
      </c>
      <c r="I63" s="190">
        <f t="shared" si="32"/>
        <v>633542808</v>
      </c>
      <c r="J63" s="190">
        <f t="shared" si="2"/>
        <v>708562749</v>
      </c>
    </row>
    <row r="64" spans="1:10" ht="24" customHeight="1" x14ac:dyDescent="0.25">
      <c r="A64" s="76">
        <v>58</v>
      </c>
      <c r="B64" s="77" t="s">
        <v>127</v>
      </c>
      <c r="C64" s="98" t="s">
        <v>382</v>
      </c>
      <c r="D64" s="78" t="s">
        <v>128</v>
      </c>
      <c r="E64" s="190">
        <f>E65+E66</f>
        <v>5878123</v>
      </c>
      <c r="F64" s="190">
        <f t="shared" ref="F64" si="33">F65+F66</f>
        <v>72338852</v>
      </c>
      <c r="G64" s="190">
        <f t="shared" si="1"/>
        <v>78216975</v>
      </c>
      <c r="H64" s="190">
        <f t="shared" ref="H64:I64" si="34">H65+H66</f>
        <v>5878123</v>
      </c>
      <c r="I64" s="190">
        <f t="shared" si="34"/>
        <v>72338852</v>
      </c>
      <c r="J64" s="190">
        <f t="shared" si="2"/>
        <v>78216975</v>
      </c>
    </row>
    <row r="65" spans="1:10" ht="24" customHeight="1" x14ac:dyDescent="0.25">
      <c r="A65" s="71">
        <v>59</v>
      </c>
      <c r="B65" s="74"/>
      <c r="C65" s="103" t="s">
        <v>406</v>
      </c>
      <c r="D65" s="75" t="s">
        <v>129</v>
      </c>
      <c r="E65" s="191">
        <v>5878123</v>
      </c>
      <c r="F65" s="191">
        <v>72338852</v>
      </c>
      <c r="G65" s="190">
        <f t="shared" si="1"/>
        <v>78216975</v>
      </c>
      <c r="H65" s="191">
        <v>5878123</v>
      </c>
      <c r="I65" s="191">
        <v>72338852</v>
      </c>
      <c r="J65" s="190">
        <f t="shared" si="2"/>
        <v>78216975</v>
      </c>
    </row>
    <row r="66" spans="1:10" ht="24" customHeight="1" x14ac:dyDescent="0.25">
      <c r="A66" s="71">
        <v>60</v>
      </c>
      <c r="B66" s="74"/>
      <c r="C66" s="103" t="s">
        <v>407</v>
      </c>
      <c r="D66" s="75" t="s">
        <v>130</v>
      </c>
      <c r="E66" s="191">
        <v>0</v>
      </c>
      <c r="F66" s="191">
        <v>0</v>
      </c>
      <c r="G66" s="190">
        <f t="shared" si="1"/>
        <v>0</v>
      </c>
      <c r="H66" s="191">
        <v>0</v>
      </c>
      <c r="I66" s="191">
        <v>0</v>
      </c>
      <c r="J66" s="190">
        <f t="shared" si="2"/>
        <v>0</v>
      </c>
    </row>
    <row r="67" spans="1:10" ht="24" customHeight="1" x14ac:dyDescent="0.25">
      <c r="A67" s="68">
        <v>61</v>
      </c>
      <c r="B67" s="74"/>
      <c r="C67" s="96" t="s">
        <v>383</v>
      </c>
      <c r="D67" s="70" t="s">
        <v>131</v>
      </c>
      <c r="E67" s="192">
        <v>0</v>
      </c>
      <c r="F67" s="192">
        <v>90448275</v>
      </c>
      <c r="G67" s="190">
        <f t="shared" si="1"/>
        <v>90448275</v>
      </c>
      <c r="H67" s="192">
        <v>0</v>
      </c>
      <c r="I67" s="192">
        <v>90448275</v>
      </c>
      <c r="J67" s="190">
        <f t="shared" si="2"/>
        <v>90448275</v>
      </c>
    </row>
    <row r="68" spans="1:10" ht="24" customHeight="1" x14ac:dyDescent="0.25">
      <c r="A68" s="76">
        <v>62</v>
      </c>
      <c r="B68" s="77" t="s">
        <v>132</v>
      </c>
      <c r="C68" s="98" t="s">
        <v>384</v>
      </c>
      <c r="D68" s="78" t="s">
        <v>133</v>
      </c>
      <c r="E68" s="190">
        <f>E69+E70+E71</f>
        <v>-14019189</v>
      </c>
      <c r="F68" s="190">
        <f t="shared" ref="F68" si="35">F69+F70+F71</f>
        <v>31132728</v>
      </c>
      <c r="G68" s="190">
        <f t="shared" si="1"/>
        <v>17113539</v>
      </c>
      <c r="H68" s="190">
        <f t="shared" ref="H68:I68" si="36">H69+H70+H71</f>
        <v>-14066833</v>
      </c>
      <c r="I68" s="190">
        <f t="shared" si="36"/>
        <v>35288848</v>
      </c>
      <c r="J68" s="190">
        <f t="shared" si="2"/>
        <v>21222015</v>
      </c>
    </row>
    <row r="69" spans="1:10" ht="24" customHeight="1" x14ac:dyDescent="0.25">
      <c r="A69" s="71">
        <v>63</v>
      </c>
      <c r="B69" s="74"/>
      <c r="C69" s="103" t="s">
        <v>410</v>
      </c>
      <c r="D69" s="75" t="s">
        <v>134</v>
      </c>
      <c r="E69" s="191">
        <v>0</v>
      </c>
      <c r="F69" s="191">
        <v>14508631</v>
      </c>
      <c r="G69" s="190">
        <f t="shared" si="1"/>
        <v>14508631</v>
      </c>
      <c r="H69" s="191">
        <v>0</v>
      </c>
      <c r="I69" s="191">
        <v>14447266</v>
      </c>
      <c r="J69" s="190">
        <f t="shared" si="2"/>
        <v>14447266</v>
      </c>
    </row>
    <row r="70" spans="1:10" ht="24" customHeight="1" x14ac:dyDescent="0.25">
      <c r="A70" s="71">
        <v>64</v>
      </c>
      <c r="B70" s="74"/>
      <c r="C70" s="103" t="s">
        <v>411</v>
      </c>
      <c r="D70" s="75" t="s">
        <v>78</v>
      </c>
      <c r="E70" s="191">
        <v>-14019189</v>
      </c>
      <c r="F70" s="191">
        <v>16602119</v>
      </c>
      <c r="G70" s="190">
        <f t="shared" si="1"/>
        <v>2582930</v>
      </c>
      <c r="H70" s="191">
        <v>-14066833</v>
      </c>
      <c r="I70" s="191">
        <v>20819604</v>
      </c>
      <c r="J70" s="190">
        <f t="shared" si="2"/>
        <v>6752771</v>
      </c>
    </row>
    <row r="71" spans="1:10" ht="24" customHeight="1" x14ac:dyDescent="0.25">
      <c r="A71" s="71">
        <v>65</v>
      </c>
      <c r="B71" s="74"/>
      <c r="C71" s="103" t="s">
        <v>418</v>
      </c>
      <c r="D71" s="75" t="s">
        <v>135</v>
      </c>
      <c r="E71" s="191">
        <v>0</v>
      </c>
      <c r="F71" s="191">
        <v>21978</v>
      </c>
      <c r="G71" s="190">
        <f t="shared" si="1"/>
        <v>21978</v>
      </c>
      <c r="H71" s="191">
        <v>0</v>
      </c>
      <c r="I71" s="191">
        <v>21978</v>
      </c>
      <c r="J71" s="190">
        <f t="shared" si="2"/>
        <v>21978</v>
      </c>
    </row>
    <row r="72" spans="1:10" ht="24" customHeight="1" x14ac:dyDescent="0.25">
      <c r="A72" s="68">
        <v>66</v>
      </c>
      <c r="B72" s="74"/>
      <c r="C72" s="96" t="s">
        <v>385</v>
      </c>
      <c r="D72" s="70" t="s">
        <v>136</v>
      </c>
      <c r="E72" s="192">
        <v>40500822</v>
      </c>
      <c r="F72" s="192">
        <v>29216899</v>
      </c>
      <c r="G72" s="190">
        <f t="shared" ref="G72:G117" si="37">E72+F72</f>
        <v>69717721</v>
      </c>
      <c r="H72" s="192">
        <v>33518534</v>
      </c>
      <c r="I72" s="192">
        <v>23732907</v>
      </c>
      <c r="J72" s="190">
        <f t="shared" ref="J72:J117" si="38">H72+I72</f>
        <v>57251441</v>
      </c>
    </row>
    <row r="73" spans="1:10" ht="24" customHeight="1" x14ac:dyDescent="0.25">
      <c r="A73" s="76">
        <v>67</v>
      </c>
      <c r="B73" s="77" t="s">
        <v>137</v>
      </c>
      <c r="C73" s="98" t="s">
        <v>386</v>
      </c>
      <c r="D73" s="78" t="s">
        <v>138</v>
      </c>
      <c r="E73" s="190">
        <f>E74+E75+E76</f>
        <v>11320716</v>
      </c>
      <c r="F73" s="190">
        <f t="shared" ref="F73" si="39">F74+F75+F76</f>
        <v>42038973</v>
      </c>
      <c r="G73" s="190">
        <f t="shared" si="37"/>
        <v>53359689</v>
      </c>
      <c r="H73" s="190">
        <f t="shared" ref="H73:I73" si="40">H74+H75+H76</f>
        <v>11320716</v>
      </c>
      <c r="I73" s="190">
        <f t="shared" si="40"/>
        <v>42038973</v>
      </c>
      <c r="J73" s="190">
        <f t="shared" si="38"/>
        <v>53359689</v>
      </c>
    </row>
    <row r="74" spans="1:10" ht="24" customHeight="1" x14ac:dyDescent="0.25">
      <c r="A74" s="71">
        <v>68</v>
      </c>
      <c r="B74" s="74"/>
      <c r="C74" s="103" t="s">
        <v>419</v>
      </c>
      <c r="D74" s="75" t="s">
        <v>139</v>
      </c>
      <c r="E74" s="191">
        <v>293906</v>
      </c>
      <c r="F74" s="191">
        <v>3698235</v>
      </c>
      <c r="G74" s="190">
        <f t="shared" si="37"/>
        <v>3992141</v>
      </c>
      <c r="H74" s="191">
        <v>293906</v>
      </c>
      <c r="I74" s="191">
        <v>3698235</v>
      </c>
      <c r="J74" s="190">
        <f t="shared" si="38"/>
        <v>3992141</v>
      </c>
    </row>
    <row r="75" spans="1:10" ht="24" customHeight="1" x14ac:dyDescent="0.25">
      <c r="A75" s="71">
        <v>69</v>
      </c>
      <c r="B75" s="74"/>
      <c r="C75" s="103" t="s">
        <v>420</v>
      </c>
      <c r="D75" s="75" t="s">
        <v>140</v>
      </c>
      <c r="E75" s="191">
        <v>1006238</v>
      </c>
      <c r="F75" s="191">
        <v>18533214</v>
      </c>
      <c r="G75" s="190">
        <f t="shared" si="37"/>
        <v>19539452</v>
      </c>
      <c r="H75" s="191">
        <v>1006238</v>
      </c>
      <c r="I75" s="191">
        <v>18533214</v>
      </c>
      <c r="J75" s="190">
        <f t="shared" si="38"/>
        <v>19539452</v>
      </c>
    </row>
    <row r="76" spans="1:10" ht="24" customHeight="1" x14ac:dyDescent="0.25">
      <c r="A76" s="71">
        <v>70</v>
      </c>
      <c r="B76" s="74"/>
      <c r="C76" s="103" t="s">
        <v>421</v>
      </c>
      <c r="D76" s="75" t="s">
        <v>141</v>
      </c>
      <c r="E76" s="191">
        <v>10020572</v>
      </c>
      <c r="F76" s="191">
        <v>19807524</v>
      </c>
      <c r="G76" s="190">
        <f t="shared" si="37"/>
        <v>29828096</v>
      </c>
      <c r="H76" s="191">
        <v>10020572</v>
      </c>
      <c r="I76" s="191">
        <v>19807524</v>
      </c>
      <c r="J76" s="190">
        <f t="shared" si="38"/>
        <v>29828096</v>
      </c>
    </row>
    <row r="77" spans="1:10" ht="24" customHeight="1" x14ac:dyDescent="0.25">
      <c r="A77" s="76">
        <v>71</v>
      </c>
      <c r="B77" s="77" t="s">
        <v>142</v>
      </c>
      <c r="C77" s="98" t="s">
        <v>387</v>
      </c>
      <c r="D77" s="78" t="s">
        <v>143</v>
      </c>
      <c r="E77" s="190">
        <f>E78+E79</f>
        <v>23015496</v>
      </c>
      <c r="F77" s="190">
        <f t="shared" ref="F77" si="41">F78+F79</f>
        <v>313972944</v>
      </c>
      <c r="G77" s="190">
        <f t="shared" si="37"/>
        <v>336988440</v>
      </c>
      <c r="H77" s="190">
        <f t="shared" ref="H77:I77" si="42">H78+H79</f>
        <v>34197592</v>
      </c>
      <c r="I77" s="190">
        <f t="shared" si="42"/>
        <v>358763474</v>
      </c>
      <c r="J77" s="190">
        <f t="shared" si="38"/>
        <v>392961066</v>
      </c>
    </row>
    <row r="78" spans="1:10" ht="24" customHeight="1" x14ac:dyDescent="0.25">
      <c r="A78" s="71">
        <v>72</v>
      </c>
      <c r="B78" s="74"/>
      <c r="C78" s="103" t="s">
        <v>393</v>
      </c>
      <c r="D78" s="75" t="s">
        <v>144</v>
      </c>
      <c r="E78" s="191">
        <v>23015496</v>
      </c>
      <c r="F78" s="191">
        <v>313972944</v>
      </c>
      <c r="G78" s="190">
        <f t="shared" si="37"/>
        <v>336988440</v>
      </c>
      <c r="H78" s="191">
        <v>34197592</v>
      </c>
      <c r="I78" s="191">
        <v>358763474</v>
      </c>
      <c r="J78" s="190">
        <f t="shared" si="38"/>
        <v>392961066</v>
      </c>
    </row>
    <row r="79" spans="1:10" ht="24" customHeight="1" x14ac:dyDescent="0.25">
      <c r="A79" s="71">
        <v>73</v>
      </c>
      <c r="B79" s="74"/>
      <c r="C79" s="103" t="s">
        <v>394</v>
      </c>
      <c r="D79" s="75" t="s">
        <v>145</v>
      </c>
      <c r="E79" s="191">
        <v>0</v>
      </c>
      <c r="F79" s="191">
        <v>0</v>
      </c>
      <c r="G79" s="190">
        <f t="shared" si="37"/>
        <v>0</v>
      </c>
      <c r="H79" s="191">
        <v>0</v>
      </c>
      <c r="I79" s="191">
        <v>0</v>
      </c>
      <c r="J79" s="190">
        <f t="shared" si="38"/>
        <v>0</v>
      </c>
    </row>
    <row r="80" spans="1:10" ht="24" customHeight="1" x14ac:dyDescent="0.25">
      <c r="A80" s="76">
        <v>74</v>
      </c>
      <c r="B80" s="77" t="s">
        <v>146</v>
      </c>
      <c r="C80" s="98" t="s">
        <v>388</v>
      </c>
      <c r="D80" s="78" t="s">
        <v>147</v>
      </c>
      <c r="E80" s="190">
        <f>E81+E82</f>
        <v>11547239</v>
      </c>
      <c r="F80" s="190">
        <f t="shared" ref="F80" si="43">F81+F82</f>
        <v>42810691</v>
      </c>
      <c r="G80" s="190">
        <f t="shared" si="37"/>
        <v>54357930</v>
      </c>
      <c r="H80" s="190">
        <f t="shared" ref="H80:I80" si="44">H81+H82</f>
        <v>4171809</v>
      </c>
      <c r="I80" s="190">
        <f t="shared" si="44"/>
        <v>10931479</v>
      </c>
      <c r="J80" s="190">
        <f t="shared" si="38"/>
        <v>15103288</v>
      </c>
    </row>
    <row r="81" spans="1:10" ht="24" customHeight="1" x14ac:dyDescent="0.25">
      <c r="A81" s="71">
        <v>75</v>
      </c>
      <c r="B81" s="74"/>
      <c r="C81" s="103" t="s">
        <v>422</v>
      </c>
      <c r="D81" s="75" t="s">
        <v>148</v>
      </c>
      <c r="E81" s="191">
        <v>11547239</v>
      </c>
      <c r="F81" s="191">
        <v>42810691</v>
      </c>
      <c r="G81" s="190">
        <f t="shared" si="37"/>
        <v>54357930</v>
      </c>
      <c r="H81" s="191">
        <v>4171809</v>
      </c>
      <c r="I81" s="191">
        <v>10931479</v>
      </c>
      <c r="J81" s="190">
        <f t="shared" si="38"/>
        <v>15103288</v>
      </c>
    </row>
    <row r="82" spans="1:10" ht="24" customHeight="1" x14ac:dyDescent="0.25">
      <c r="A82" s="71">
        <v>76</v>
      </c>
      <c r="B82" s="74"/>
      <c r="C82" s="103" t="s">
        <v>423</v>
      </c>
      <c r="D82" s="75" t="s">
        <v>149</v>
      </c>
      <c r="E82" s="191">
        <v>0</v>
      </c>
      <c r="F82" s="191">
        <v>0</v>
      </c>
      <c r="G82" s="190">
        <f t="shared" si="37"/>
        <v>0</v>
      </c>
      <c r="H82" s="191">
        <v>0</v>
      </c>
      <c r="I82" s="191">
        <v>0</v>
      </c>
      <c r="J82" s="190">
        <f t="shared" si="38"/>
        <v>0</v>
      </c>
    </row>
    <row r="83" spans="1:10" ht="24" customHeight="1" x14ac:dyDescent="0.25">
      <c r="A83" s="79">
        <v>77</v>
      </c>
      <c r="B83" s="80"/>
      <c r="C83" s="102" t="s">
        <v>150</v>
      </c>
      <c r="D83" s="81" t="s">
        <v>151</v>
      </c>
      <c r="E83" s="194">
        <v>0</v>
      </c>
      <c r="F83" s="194">
        <v>0</v>
      </c>
      <c r="G83" s="190">
        <f t="shared" si="37"/>
        <v>0</v>
      </c>
      <c r="H83" s="194">
        <v>0</v>
      </c>
      <c r="I83" s="194">
        <v>0</v>
      </c>
      <c r="J83" s="190">
        <f t="shared" si="38"/>
        <v>0</v>
      </c>
    </row>
    <row r="84" spans="1:10" ht="24" customHeight="1" x14ac:dyDescent="0.25">
      <c r="A84" s="79">
        <v>78</v>
      </c>
      <c r="B84" s="80"/>
      <c r="C84" s="102" t="s">
        <v>152</v>
      </c>
      <c r="D84" s="81" t="s">
        <v>153</v>
      </c>
      <c r="E84" s="194">
        <v>122982</v>
      </c>
      <c r="F84" s="194">
        <v>1238120</v>
      </c>
      <c r="G84" s="190">
        <f t="shared" si="37"/>
        <v>1361102</v>
      </c>
      <c r="H84" s="194">
        <v>125313</v>
      </c>
      <c r="I84" s="194">
        <v>1241245</v>
      </c>
      <c r="J84" s="190">
        <f t="shared" si="38"/>
        <v>1366558</v>
      </c>
    </row>
    <row r="85" spans="1:10" ht="24" customHeight="1" x14ac:dyDescent="0.25">
      <c r="A85" s="76">
        <v>79</v>
      </c>
      <c r="B85" s="77" t="s">
        <v>154</v>
      </c>
      <c r="C85" s="98" t="s">
        <v>155</v>
      </c>
      <c r="D85" s="78" t="s">
        <v>156</v>
      </c>
      <c r="E85" s="190">
        <f>E86+E90+E94</f>
        <v>428138436</v>
      </c>
      <c r="F85" s="190">
        <f t="shared" ref="F85" si="45">F86+F90+F94</f>
        <v>408863228</v>
      </c>
      <c r="G85" s="190">
        <f t="shared" si="37"/>
        <v>837001664</v>
      </c>
      <c r="H85" s="190">
        <f t="shared" ref="H85:I85" si="46">H86+H90+H94</f>
        <v>425632434</v>
      </c>
      <c r="I85" s="190">
        <f t="shared" si="46"/>
        <v>418194326</v>
      </c>
      <c r="J85" s="190">
        <f t="shared" si="38"/>
        <v>843826760</v>
      </c>
    </row>
    <row r="86" spans="1:10" ht="24" customHeight="1" x14ac:dyDescent="0.25">
      <c r="A86" s="76">
        <v>80</v>
      </c>
      <c r="B86" s="77" t="s">
        <v>157</v>
      </c>
      <c r="C86" s="98" t="s">
        <v>382</v>
      </c>
      <c r="D86" s="78" t="s">
        <v>96</v>
      </c>
      <c r="E86" s="190">
        <f>E87+E88+E89</f>
        <v>394888328</v>
      </c>
      <c r="F86" s="190">
        <f t="shared" ref="F86" si="47">F87+F88+F89</f>
        <v>9723030</v>
      </c>
      <c r="G86" s="190">
        <f t="shared" si="37"/>
        <v>404611358</v>
      </c>
      <c r="H86" s="190">
        <f t="shared" ref="H86:I86" si="48">H87+H88+H89</f>
        <v>394552250</v>
      </c>
      <c r="I86" s="190">
        <f t="shared" si="48"/>
        <v>9433870</v>
      </c>
      <c r="J86" s="190">
        <f t="shared" si="38"/>
        <v>403986120</v>
      </c>
    </row>
    <row r="87" spans="1:10" ht="24" customHeight="1" x14ac:dyDescent="0.25">
      <c r="A87" s="71">
        <v>81</v>
      </c>
      <c r="B87" s="74"/>
      <c r="C87" s="95" t="s">
        <v>389</v>
      </c>
      <c r="D87" s="72" t="s">
        <v>158</v>
      </c>
      <c r="E87" s="191">
        <v>383735356</v>
      </c>
      <c r="F87" s="191">
        <v>9253013</v>
      </c>
      <c r="G87" s="190">
        <f t="shared" si="37"/>
        <v>392988369</v>
      </c>
      <c r="H87" s="191">
        <v>377877380</v>
      </c>
      <c r="I87" s="191">
        <v>9013724</v>
      </c>
      <c r="J87" s="190">
        <f t="shared" si="38"/>
        <v>386891104</v>
      </c>
    </row>
    <row r="88" spans="1:10" ht="24" customHeight="1" x14ac:dyDescent="0.25">
      <c r="A88" s="71">
        <v>82</v>
      </c>
      <c r="B88" s="74"/>
      <c r="C88" s="95" t="s">
        <v>390</v>
      </c>
      <c r="D88" s="72" t="s">
        <v>159</v>
      </c>
      <c r="E88" s="191">
        <v>0</v>
      </c>
      <c r="F88" s="191">
        <v>0</v>
      </c>
      <c r="G88" s="190">
        <f t="shared" si="37"/>
        <v>0</v>
      </c>
      <c r="H88" s="191">
        <v>0</v>
      </c>
      <c r="I88" s="191">
        <v>0</v>
      </c>
      <c r="J88" s="190">
        <f t="shared" si="38"/>
        <v>0</v>
      </c>
    </row>
    <row r="89" spans="1:10" ht="24" customHeight="1" x14ac:dyDescent="0.25">
      <c r="A89" s="71">
        <v>83</v>
      </c>
      <c r="B89" s="74"/>
      <c r="C89" s="95" t="s">
        <v>391</v>
      </c>
      <c r="D89" s="72" t="s">
        <v>160</v>
      </c>
      <c r="E89" s="191">
        <v>11152972</v>
      </c>
      <c r="F89" s="191">
        <v>470017</v>
      </c>
      <c r="G89" s="190">
        <f t="shared" si="37"/>
        <v>11622989</v>
      </c>
      <c r="H89" s="191">
        <v>16674870</v>
      </c>
      <c r="I89" s="191">
        <v>420146</v>
      </c>
      <c r="J89" s="190">
        <f t="shared" si="38"/>
        <v>17095016</v>
      </c>
    </row>
    <row r="90" spans="1:10" ht="24" customHeight="1" x14ac:dyDescent="0.25">
      <c r="A90" s="76">
        <v>84</v>
      </c>
      <c r="B90" s="77" t="s">
        <v>161</v>
      </c>
      <c r="C90" s="98" t="s">
        <v>383</v>
      </c>
      <c r="D90" s="78" t="s">
        <v>101</v>
      </c>
      <c r="E90" s="190">
        <f>E91+E92+E93</f>
        <v>33250108</v>
      </c>
      <c r="F90" s="190">
        <f t="shared" ref="F90" si="49">F91+F92+F93</f>
        <v>0</v>
      </c>
      <c r="G90" s="190">
        <f t="shared" si="37"/>
        <v>33250108</v>
      </c>
      <c r="H90" s="190">
        <f t="shared" ref="H90:I90" si="50">H91+H92+H93</f>
        <v>31080184</v>
      </c>
      <c r="I90" s="190">
        <f t="shared" si="50"/>
        <v>0</v>
      </c>
      <c r="J90" s="190">
        <f t="shared" si="38"/>
        <v>31080184</v>
      </c>
    </row>
    <row r="91" spans="1:10" ht="24" customHeight="1" x14ac:dyDescent="0.25">
      <c r="A91" s="71">
        <v>85</v>
      </c>
      <c r="B91" s="74"/>
      <c r="C91" s="95" t="s">
        <v>399</v>
      </c>
      <c r="D91" s="72" t="s">
        <v>158</v>
      </c>
      <c r="E91" s="191">
        <v>28526229</v>
      </c>
      <c r="F91" s="195">
        <v>0</v>
      </c>
      <c r="G91" s="190">
        <f t="shared" si="37"/>
        <v>28526229</v>
      </c>
      <c r="H91" s="191">
        <v>27981725</v>
      </c>
      <c r="I91" s="195">
        <v>0</v>
      </c>
      <c r="J91" s="190">
        <f t="shared" si="38"/>
        <v>27981725</v>
      </c>
    </row>
    <row r="92" spans="1:10" ht="24" customHeight="1" x14ac:dyDescent="0.25">
      <c r="A92" s="71">
        <v>86</v>
      </c>
      <c r="B92" s="74"/>
      <c r="C92" s="95" t="s">
        <v>400</v>
      </c>
      <c r="D92" s="72" t="s">
        <v>159</v>
      </c>
      <c r="E92" s="191">
        <v>0</v>
      </c>
      <c r="F92" s="195">
        <v>0</v>
      </c>
      <c r="G92" s="190">
        <f t="shared" si="37"/>
        <v>0</v>
      </c>
      <c r="H92" s="191">
        <v>0</v>
      </c>
      <c r="I92" s="195">
        <v>0</v>
      </c>
      <c r="J92" s="190">
        <f t="shared" si="38"/>
        <v>0</v>
      </c>
    </row>
    <row r="93" spans="1:10" ht="24" customHeight="1" x14ac:dyDescent="0.25">
      <c r="A93" s="71">
        <v>87</v>
      </c>
      <c r="B93" s="74"/>
      <c r="C93" s="95" t="s">
        <v>401</v>
      </c>
      <c r="D93" s="72" t="s">
        <v>160</v>
      </c>
      <c r="E93" s="191">
        <v>4723879</v>
      </c>
      <c r="F93" s="191">
        <v>0</v>
      </c>
      <c r="G93" s="190">
        <f t="shared" si="37"/>
        <v>4723879</v>
      </c>
      <c r="H93" s="191">
        <v>3098459</v>
      </c>
      <c r="I93" s="191">
        <v>0</v>
      </c>
      <c r="J93" s="190">
        <f t="shared" si="38"/>
        <v>3098459</v>
      </c>
    </row>
    <row r="94" spans="1:10" ht="24" customHeight="1" x14ac:dyDescent="0.25">
      <c r="A94" s="76">
        <v>88</v>
      </c>
      <c r="B94" s="77" t="s">
        <v>162</v>
      </c>
      <c r="C94" s="98" t="s">
        <v>384</v>
      </c>
      <c r="D94" s="78" t="s">
        <v>103</v>
      </c>
      <c r="E94" s="190">
        <f>E95+E96+E97</f>
        <v>0</v>
      </c>
      <c r="F94" s="190">
        <f t="shared" ref="F94" si="51">F95+F96+F97</f>
        <v>399140198</v>
      </c>
      <c r="G94" s="190">
        <f t="shared" si="37"/>
        <v>399140198</v>
      </c>
      <c r="H94" s="190">
        <f t="shared" ref="H94:I94" si="52">H95+H96+H97</f>
        <v>0</v>
      </c>
      <c r="I94" s="190">
        <f t="shared" si="52"/>
        <v>408760456</v>
      </c>
      <c r="J94" s="190">
        <f t="shared" si="38"/>
        <v>408760456</v>
      </c>
    </row>
    <row r="95" spans="1:10" ht="24" customHeight="1" x14ac:dyDescent="0.25">
      <c r="A95" s="71">
        <v>89</v>
      </c>
      <c r="B95" s="74"/>
      <c r="C95" s="95" t="s">
        <v>415</v>
      </c>
      <c r="D95" s="72" t="s">
        <v>158</v>
      </c>
      <c r="E95" s="191">
        <v>0</v>
      </c>
      <c r="F95" s="195">
        <v>102138195</v>
      </c>
      <c r="G95" s="190">
        <f t="shared" si="37"/>
        <v>102138195</v>
      </c>
      <c r="H95" s="191">
        <v>0</v>
      </c>
      <c r="I95" s="195">
        <v>112092474</v>
      </c>
      <c r="J95" s="190">
        <f t="shared" si="38"/>
        <v>112092474</v>
      </c>
    </row>
    <row r="96" spans="1:10" ht="24" customHeight="1" x14ac:dyDescent="0.25">
      <c r="A96" s="71">
        <v>90</v>
      </c>
      <c r="B96" s="74"/>
      <c r="C96" s="95" t="s">
        <v>416</v>
      </c>
      <c r="D96" s="72" t="s">
        <v>159</v>
      </c>
      <c r="E96" s="191">
        <v>0</v>
      </c>
      <c r="F96" s="195">
        <v>0</v>
      </c>
      <c r="G96" s="190">
        <f t="shared" si="37"/>
        <v>0</v>
      </c>
      <c r="H96" s="191">
        <v>0</v>
      </c>
      <c r="I96" s="195">
        <v>0</v>
      </c>
      <c r="J96" s="190">
        <f t="shared" si="38"/>
        <v>0</v>
      </c>
    </row>
    <row r="97" spans="1:10" ht="24" customHeight="1" x14ac:dyDescent="0.25">
      <c r="A97" s="71">
        <v>91</v>
      </c>
      <c r="B97" s="74"/>
      <c r="C97" s="95" t="s">
        <v>412</v>
      </c>
      <c r="D97" s="72" t="s">
        <v>160</v>
      </c>
      <c r="E97" s="191">
        <v>0</v>
      </c>
      <c r="F97" s="191">
        <v>297002003</v>
      </c>
      <c r="G97" s="190">
        <f t="shared" si="37"/>
        <v>297002003</v>
      </c>
      <c r="H97" s="191">
        <v>0</v>
      </c>
      <c r="I97" s="191">
        <v>296667982</v>
      </c>
      <c r="J97" s="190">
        <f t="shared" si="38"/>
        <v>296667982</v>
      </c>
    </row>
    <row r="98" spans="1:10" ht="24" customHeight="1" x14ac:dyDescent="0.25">
      <c r="A98" s="79">
        <v>92</v>
      </c>
      <c r="B98" s="80"/>
      <c r="C98" s="102" t="s">
        <v>163</v>
      </c>
      <c r="D98" s="81" t="s">
        <v>164</v>
      </c>
      <c r="E98" s="194">
        <v>23887</v>
      </c>
      <c r="F98" s="194">
        <v>2129292</v>
      </c>
      <c r="G98" s="190">
        <f t="shared" si="37"/>
        <v>2153179</v>
      </c>
      <c r="H98" s="194">
        <v>35509</v>
      </c>
      <c r="I98" s="194">
        <v>2165371</v>
      </c>
      <c r="J98" s="190">
        <f t="shared" si="38"/>
        <v>2200880</v>
      </c>
    </row>
    <row r="99" spans="1:10" ht="24" customHeight="1" x14ac:dyDescent="0.25">
      <c r="A99" s="79">
        <v>93</v>
      </c>
      <c r="B99" s="80"/>
      <c r="C99" s="102" t="s">
        <v>165</v>
      </c>
      <c r="D99" s="81" t="s">
        <v>166</v>
      </c>
      <c r="E99" s="194">
        <v>0</v>
      </c>
      <c r="F99" s="194">
        <v>0</v>
      </c>
      <c r="G99" s="190">
        <f t="shared" si="37"/>
        <v>0</v>
      </c>
      <c r="H99" s="194">
        <v>0</v>
      </c>
      <c r="I99" s="194">
        <v>0</v>
      </c>
      <c r="J99" s="190">
        <f t="shared" si="38"/>
        <v>0</v>
      </c>
    </row>
    <row r="100" spans="1:10" ht="24" customHeight="1" x14ac:dyDescent="0.25">
      <c r="A100" s="76">
        <v>94</v>
      </c>
      <c r="B100" s="77" t="s">
        <v>167</v>
      </c>
      <c r="C100" s="98" t="s">
        <v>168</v>
      </c>
      <c r="D100" s="78" t="s">
        <v>169</v>
      </c>
      <c r="E100" s="190">
        <f>E101+E102</f>
        <v>453468</v>
      </c>
      <c r="F100" s="190">
        <f t="shared" ref="F100" si="53">F101+F102</f>
        <v>7633322</v>
      </c>
      <c r="G100" s="190">
        <f t="shared" si="37"/>
        <v>8086790</v>
      </c>
      <c r="H100" s="190">
        <f t="shared" ref="H100:I100" si="54">H101+H102</f>
        <v>440673</v>
      </c>
      <c r="I100" s="190">
        <f t="shared" si="54"/>
        <v>7394694</v>
      </c>
      <c r="J100" s="190">
        <f t="shared" si="38"/>
        <v>7835367</v>
      </c>
    </row>
    <row r="101" spans="1:10" ht="24" customHeight="1" x14ac:dyDescent="0.25">
      <c r="A101" s="71">
        <v>95</v>
      </c>
      <c r="B101" s="74"/>
      <c r="C101" s="95" t="s">
        <v>382</v>
      </c>
      <c r="D101" s="72" t="s">
        <v>170</v>
      </c>
      <c r="E101" s="191">
        <v>404920</v>
      </c>
      <c r="F101" s="191">
        <v>7284954</v>
      </c>
      <c r="G101" s="190">
        <f t="shared" si="37"/>
        <v>7689874</v>
      </c>
      <c r="H101" s="191">
        <v>402873</v>
      </c>
      <c r="I101" s="191">
        <v>7046326</v>
      </c>
      <c r="J101" s="190">
        <f t="shared" si="38"/>
        <v>7449199</v>
      </c>
    </row>
    <row r="102" spans="1:10" ht="24" customHeight="1" x14ac:dyDescent="0.25">
      <c r="A102" s="71">
        <v>96</v>
      </c>
      <c r="B102" s="74"/>
      <c r="C102" s="95" t="s">
        <v>383</v>
      </c>
      <c r="D102" s="72" t="s">
        <v>171</v>
      </c>
      <c r="E102" s="191">
        <v>48548</v>
      </c>
      <c r="F102" s="191">
        <v>348368</v>
      </c>
      <c r="G102" s="190">
        <f t="shared" si="37"/>
        <v>396916</v>
      </c>
      <c r="H102" s="191">
        <v>37800</v>
      </c>
      <c r="I102" s="191">
        <v>348368</v>
      </c>
      <c r="J102" s="190">
        <f t="shared" si="38"/>
        <v>386168</v>
      </c>
    </row>
    <row r="103" spans="1:10" ht="24" customHeight="1" x14ac:dyDescent="0.25">
      <c r="A103" s="76">
        <v>97</v>
      </c>
      <c r="B103" s="77" t="s">
        <v>172</v>
      </c>
      <c r="C103" s="98" t="s">
        <v>173</v>
      </c>
      <c r="D103" s="78" t="s">
        <v>174</v>
      </c>
      <c r="E103" s="190">
        <f>E104+E105</f>
        <v>7550869</v>
      </c>
      <c r="F103" s="190">
        <f t="shared" ref="F103" si="55">F104+F105</f>
        <v>33954393</v>
      </c>
      <c r="G103" s="190">
        <f t="shared" si="37"/>
        <v>41505262</v>
      </c>
      <c r="H103" s="190">
        <f t="shared" ref="H103:I103" si="56">H104+H105</f>
        <v>6150631</v>
      </c>
      <c r="I103" s="190">
        <f t="shared" si="56"/>
        <v>35218747</v>
      </c>
      <c r="J103" s="190">
        <f t="shared" si="38"/>
        <v>41369378</v>
      </c>
    </row>
    <row r="104" spans="1:10" ht="24" customHeight="1" x14ac:dyDescent="0.25">
      <c r="A104" s="71">
        <v>98</v>
      </c>
      <c r="B104" s="74"/>
      <c r="C104" s="95" t="s">
        <v>382</v>
      </c>
      <c r="D104" s="72" t="s">
        <v>175</v>
      </c>
      <c r="E104" s="191">
        <v>7312383</v>
      </c>
      <c r="F104" s="191">
        <v>30760277</v>
      </c>
      <c r="G104" s="190">
        <f t="shared" si="37"/>
        <v>38072660</v>
      </c>
      <c r="H104" s="191">
        <v>5293515</v>
      </c>
      <c r="I104" s="191">
        <v>31257750</v>
      </c>
      <c r="J104" s="190">
        <f t="shared" si="38"/>
        <v>36551265</v>
      </c>
    </row>
    <row r="105" spans="1:10" ht="24" customHeight="1" x14ac:dyDescent="0.25">
      <c r="A105" s="71">
        <v>99</v>
      </c>
      <c r="B105" s="74"/>
      <c r="C105" s="95" t="s">
        <v>383</v>
      </c>
      <c r="D105" s="72" t="s">
        <v>176</v>
      </c>
      <c r="E105" s="191">
        <v>238486</v>
      </c>
      <c r="F105" s="191">
        <v>3194116</v>
      </c>
      <c r="G105" s="190">
        <f t="shared" si="37"/>
        <v>3432602</v>
      </c>
      <c r="H105" s="191">
        <v>857116</v>
      </c>
      <c r="I105" s="191">
        <v>3960997</v>
      </c>
      <c r="J105" s="190">
        <f t="shared" si="38"/>
        <v>4818113</v>
      </c>
    </row>
    <row r="106" spans="1:10" ht="24" customHeight="1" x14ac:dyDescent="0.25">
      <c r="A106" s="76">
        <v>100</v>
      </c>
      <c r="B106" s="77" t="s">
        <v>177</v>
      </c>
      <c r="C106" s="98" t="s">
        <v>178</v>
      </c>
      <c r="D106" s="78" t="s">
        <v>179</v>
      </c>
      <c r="E106" s="190">
        <f>E107+E108+E109+E110+E111</f>
        <v>438968</v>
      </c>
      <c r="F106" s="190">
        <f t="shared" ref="F106" si="57">F107+F108+F109+F110+F111</f>
        <v>53774365</v>
      </c>
      <c r="G106" s="190">
        <f t="shared" si="37"/>
        <v>54213333</v>
      </c>
      <c r="H106" s="190">
        <f t="shared" ref="H106:I106" si="58">H107+H108+H109+H110+H111</f>
        <v>448506</v>
      </c>
      <c r="I106" s="190">
        <f t="shared" si="58"/>
        <v>45155076</v>
      </c>
      <c r="J106" s="190">
        <f t="shared" si="38"/>
        <v>45603582</v>
      </c>
    </row>
    <row r="107" spans="1:10" ht="24" customHeight="1" x14ac:dyDescent="0.25">
      <c r="A107" s="71">
        <v>101</v>
      </c>
      <c r="B107" s="74"/>
      <c r="C107" s="95" t="s">
        <v>382</v>
      </c>
      <c r="D107" s="72" t="s">
        <v>180</v>
      </c>
      <c r="E107" s="191">
        <v>0</v>
      </c>
      <c r="F107" s="191">
        <v>215879</v>
      </c>
      <c r="G107" s="190">
        <f t="shared" si="37"/>
        <v>215879</v>
      </c>
      <c r="H107" s="191">
        <v>0</v>
      </c>
      <c r="I107" s="191">
        <v>181793</v>
      </c>
      <c r="J107" s="190">
        <f t="shared" si="38"/>
        <v>181793</v>
      </c>
    </row>
    <row r="108" spans="1:10" ht="24" customHeight="1" x14ac:dyDescent="0.25">
      <c r="A108" s="71">
        <v>102</v>
      </c>
      <c r="B108" s="74"/>
      <c r="C108" s="95" t="s">
        <v>383</v>
      </c>
      <c r="D108" s="72" t="s">
        <v>181</v>
      </c>
      <c r="E108" s="191">
        <v>0</v>
      </c>
      <c r="F108" s="191">
        <v>0</v>
      </c>
      <c r="G108" s="190">
        <f t="shared" si="37"/>
        <v>0</v>
      </c>
      <c r="H108" s="191">
        <v>0</v>
      </c>
      <c r="I108" s="191">
        <v>0</v>
      </c>
      <c r="J108" s="190">
        <f t="shared" si="38"/>
        <v>0</v>
      </c>
    </row>
    <row r="109" spans="1:10" ht="24" customHeight="1" x14ac:dyDescent="0.25">
      <c r="A109" s="71">
        <v>103</v>
      </c>
      <c r="B109" s="74"/>
      <c r="C109" s="95" t="s">
        <v>384</v>
      </c>
      <c r="D109" s="72" t="s">
        <v>182</v>
      </c>
      <c r="E109" s="191">
        <v>3277</v>
      </c>
      <c r="F109" s="191">
        <v>78954</v>
      </c>
      <c r="G109" s="190">
        <f t="shared" si="37"/>
        <v>82231</v>
      </c>
      <c r="H109" s="191">
        <v>1355</v>
      </c>
      <c r="I109" s="191">
        <v>6775</v>
      </c>
      <c r="J109" s="190">
        <f t="shared" si="38"/>
        <v>8130</v>
      </c>
    </row>
    <row r="110" spans="1:10" ht="24" customHeight="1" x14ac:dyDescent="0.25">
      <c r="A110" s="71">
        <v>104</v>
      </c>
      <c r="B110" s="74"/>
      <c r="C110" s="95" t="s">
        <v>385</v>
      </c>
      <c r="D110" s="72" t="s">
        <v>183</v>
      </c>
      <c r="E110" s="191">
        <v>0</v>
      </c>
      <c r="F110" s="191">
        <v>177279</v>
      </c>
      <c r="G110" s="190">
        <f t="shared" si="37"/>
        <v>177279</v>
      </c>
      <c r="H110" s="191">
        <v>0</v>
      </c>
      <c r="I110" s="191">
        <v>177212</v>
      </c>
      <c r="J110" s="190">
        <f t="shared" si="38"/>
        <v>177212</v>
      </c>
    </row>
    <row r="111" spans="1:10" ht="24" customHeight="1" x14ac:dyDescent="0.25">
      <c r="A111" s="71">
        <v>105</v>
      </c>
      <c r="B111" s="74"/>
      <c r="C111" s="95" t="s">
        <v>386</v>
      </c>
      <c r="D111" s="72" t="s">
        <v>184</v>
      </c>
      <c r="E111" s="191">
        <v>435691</v>
      </c>
      <c r="F111" s="191">
        <v>53302253</v>
      </c>
      <c r="G111" s="190">
        <f t="shared" si="37"/>
        <v>53737944</v>
      </c>
      <c r="H111" s="191">
        <v>447151</v>
      </c>
      <c r="I111" s="191">
        <v>44789296</v>
      </c>
      <c r="J111" s="190">
        <f t="shared" si="38"/>
        <v>45236447</v>
      </c>
    </row>
    <row r="112" spans="1:10" ht="24" customHeight="1" x14ac:dyDescent="0.25">
      <c r="A112" s="76">
        <v>106</v>
      </c>
      <c r="B112" s="77" t="s">
        <v>185</v>
      </c>
      <c r="C112" s="98" t="s">
        <v>186</v>
      </c>
      <c r="D112" s="78" t="s">
        <v>187</v>
      </c>
      <c r="E112" s="190">
        <f>E113+E114+E115</f>
        <v>8578102</v>
      </c>
      <c r="F112" s="190">
        <f t="shared" ref="F112" si="59">F113+F114+F115</f>
        <v>48272451</v>
      </c>
      <c r="G112" s="190">
        <f t="shared" si="37"/>
        <v>56850553</v>
      </c>
      <c r="H112" s="190">
        <f t="shared" ref="H112:I112" si="60">H113+H114+H115</f>
        <v>9199948</v>
      </c>
      <c r="I112" s="190">
        <f t="shared" si="60"/>
        <v>45407811</v>
      </c>
      <c r="J112" s="190">
        <f t="shared" si="38"/>
        <v>54607759</v>
      </c>
    </row>
    <row r="113" spans="1:10" ht="24" customHeight="1" x14ac:dyDescent="0.25">
      <c r="A113" s="71">
        <v>107</v>
      </c>
      <c r="B113" s="74"/>
      <c r="C113" s="95" t="s">
        <v>382</v>
      </c>
      <c r="D113" s="72" t="s">
        <v>188</v>
      </c>
      <c r="E113" s="191">
        <v>0</v>
      </c>
      <c r="F113" s="191">
        <v>929</v>
      </c>
      <c r="G113" s="190">
        <f t="shared" si="37"/>
        <v>929</v>
      </c>
      <c r="H113" s="191">
        <v>0</v>
      </c>
      <c r="I113" s="191">
        <v>1493</v>
      </c>
      <c r="J113" s="190">
        <f t="shared" si="38"/>
        <v>1493</v>
      </c>
    </row>
    <row r="114" spans="1:10" ht="24" customHeight="1" x14ac:dyDescent="0.25">
      <c r="A114" s="71">
        <v>108</v>
      </c>
      <c r="B114" s="74"/>
      <c r="C114" s="95" t="s">
        <v>383</v>
      </c>
      <c r="D114" s="72" t="s">
        <v>189</v>
      </c>
      <c r="E114" s="191">
        <v>1790793</v>
      </c>
      <c r="F114" s="191">
        <v>13731010</v>
      </c>
      <c r="G114" s="190">
        <f t="shared" si="37"/>
        <v>15521803</v>
      </c>
      <c r="H114" s="191">
        <v>2184986</v>
      </c>
      <c r="I114" s="191">
        <v>12902801</v>
      </c>
      <c r="J114" s="190">
        <f t="shared" si="38"/>
        <v>15087787</v>
      </c>
    </row>
    <row r="115" spans="1:10" ht="24" customHeight="1" x14ac:dyDescent="0.25">
      <c r="A115" s="71">
        <v>109</v>
      </c>
      <c r="B115" s="74"/>
      <c r="C115" s="95" t="s">
        <v>384</v>
      </c>
      <c r="D115" s="72" t="s">
        <v>190</v>
      </c>
      <c r="E115" s="191">
        <v>6787309</v>
      </c>
      <c r="F115" s="191">
        <v>34540512</v>
      </c>
      <c r="G115" s="190">
        <f t="shared" si="37"/>
        <v>41327821</v>
      </c>
      <c r="H115" s="191">
        <v>7014962</v>
      </c>
      <c r="I115" s="191">
        <v>32503517</v>
      </c>
      <c r="J115" s="190">
        <f t="shared" si="38"/>
        <v>39518479</v>
      </c>
    </row>
    <row r="116" spans="1:10" ht="24" customHeight="1" x14ac:dyDescent="0.25">
      <c r="A116" s="76">
        <v>110</v>
      </c>
      <c r="B116" s="77" t="s">
        <v>191</v>
      </c>
      <c r="C116" s="98" t="s">
        <v>192</v>
      </c>
      <c r="D116" s="78" t="s">
        <v>193</v>
      </c>
      <c r="E116" s="190">
        <f>E63+E83+E84+E85+E98+E99+E100+E103+E106+E112</f>
        <v>523549919</v>
      </c>
      <c r="F116" s="190">
        <f t="shared" ref="F116" si="61">F63+F83+F84+F85+F98+F99+F100+F103+F106+F112</f>
        <v>1177824533</v>
      </c>
      <c r="G116" s="190">
        <f t="shared" si="37"/>
        <v>1701374452</v>
      </c>
      <c r="H116" s="190">
        <f t="shared" ref="H116:I116" si="62">H63+H83+H84+H85+H98+H99+H100+H103+H106+H112</f>
        <v>517052955</v>
      </c>
      <c r="I116" s="190">
        <f t="shared" si="62"/>
        <v>1188320078</v>
      </c>
      <c r="J116" s="190">
        <f t="shared" si="38"/>
        <v>1705373033</v>
      </c>
    </row>
    <row r="117" spans="1:10" ht="24" customHeight="1" x14ac:dyDescent="0.25">
      <c r="A117" s="79">
        <v>111</v>
      </c>
      <c r="B117" s="80"/>
      <c r="C117" s="102" t="s">
        <v>194</v>
      </c>
      <c r="D117" s="81" t="s">
        <v>123</v>
      </c>
      <c r="E117" s="194">
        <v>13363078</v>
      </c>
      <c r="F117" s="194">
        <v>225985400</v>
      </c>
      <c r="G117" s="190">
        <f t="shared" si="37"/>
        <v>239348478</v>
      </c>
      <c r="H117" s="194">
        <v>13748100</v>
      </c>
      <c r="I117" s="194">
        <v>214812452</v>
      </c>
      <c r="J117" s="190">
        <f t="shared" si="38"/>
        <v>228560552</v>
      </c>
    </row>
    <row r="118" spans="1:10" ht="24" customHeight="1" x14ac:dyDescent="0.25">
      <c r="A118" s="149" t="s">
        <v>195</v>
      </c>
      <c r="B118" s="149"/>
      <c r="C118" s="149"/>
      <c r="D118" s="149"/>
      <c r="E118" s="60"/>
      <c r="F118" s="60"/>
      <c r="G118" s="60"/>
      <c r="H118" s="60"/>
      <c r="I118" s="60"/>
      <c r="J118" s="60"/>
    </row>
  </sheetData>
  <sheetProtection algorithmName="SHA-512" hashValue="KYTa0vmaC94t0JGenRqkv7p/Bwqe/kItw6dIwaO/KRmDCo3Qo2RtBELh//Kn/j3JZAk4mXt6csDkW1ln8j1YIw==" saltValue="bqLj6NjNwYhrDDYuwsvFfQ==" spinCount="100000" sheet="1" objects="1" scenarios="1" formatCells="0" formatColumns="0" formatRows="0"/>
  <mergeCells count="11">
    <mergeCell ref="A118:D118"/>
    <mergeCell ref="A1:J1"/>
    <mergeCell ref="A2:J2"/>
    <mergeCell ref="A3:J3"/>
    <mergeCell ref="A4:J4"/>
    <mergeCell ref="A5:A6"/>
    <mergeCell ref="B5:B6"/>
    <mergeCell ref="C5:C6"/>
    <mergeCell ref="D5:D6"/>
    <mergeCell ref="E5:G5"/>
    <mergeCell ref="H5:J5"/>
  </mergeCells>
  <phoneticPr fontId="4" type="noConversion"/>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4"/>
  <sheetViews>
    <sheetView showGridLines="0" view="pageBreakPreview" topLeftCell="F52" zoomScale="80" zoomScaleNormal="100" zoomScaleSheetLayoutView="80" workbookViewId="0">
      <selection activeCell="E7" sqref="E7:P73"/>
    </sheetView>
  </sheetViews>
  <sheetFormatPr defaultColWidth="8.88671875" defaultRowHeight="22.2" customHeight="1" x14ac:dyDescent="0.25"/>
  <cols>
    <col min="1" max="1" width="11.88671875" style="2" bestFit="1" customWidth="1"/>
    <col min="2" max="2" width="14.21875" style="62" bestFit="1" customWidth="1"/>
    <col min="3" max="3" width="8.5546875" style="97" bestFit="1" customWidth="1"/>
    <col min="4" max="4" width="72.6640625" style="2" bestFit="1" customWidth="1"/>
    <col min="5" max="16" width="21.88671875" style="2" customWidth="1"/>
    <col min="17" max="16384" width="8.88671875" style="2"/>
  </cols>
  <sheetData>
    <row r="1" spans="1:16" ht="22.2" customHeight="1" x14ac:dyDescent="0.25">
      <c r="A1" s="158" t="s">
        <v>196</v>
      </c>
      <c r="B1" s="158"/>
      <c r="C1" s="158"/>
      <c r="D1" s="158"/>
      <c r="E1" s="158"/>
      <c r="F1" s="158"/>
      <c r="G1" s="158"/>
      <c r="H1" s="158"/>
      <c r="I1" s="158"/>
      <c r="J1" s="158"/>
      <c r="K1" s="158"/>
      <c r="L1" s="158"/>
      <c r="M1"/>
      <c r="N1"/>
      <c r="O1"/>
      <c r="P1"/>
    </row>
    <row r="2" spans="1:16" ht="22.2" customHeight="1" x14ac:dyDescent="0.25">
      <c r="A2" s="159" t="s">
        <v>517</v>
      </c>
      <c r="B2" s="159"/>
      <c r="C2" s="159"/>
      <c r="D2" s="159"/>
      <c r="E2"/>
      <c r="F2"/>
      <c r="G2"/>
      <c r="H2"/>
      <c r="I2"/>
      <c r="J2"/>
      <c r="K2"/>
      <c r="L2"/>
      <c r="M2"/>
      <c r="N2"/>
      <c r="O2"/>
      <c r="P2"/>
    </row>
    <row r="3" spans="1:16" ht="22.2" customHeight="1" x14ac:dyDescent="0.25">
      <c r="B3" s="65"/>
      <c r="C3" s="93"/>
      <c r="D3"/>
      <c r="E3"/>
      <c r="F3"/>
      <c r="G3"/>
      <c r="H3"/>
      <c r="I3"/>
      <c r="J3"/>
      <c r="K3"/>
      <c r="L3"/>
      <c r="M3"/>
      <c r="N3"/>
      <c r="O3"/>
      <c r="P3" s="61" t="s">
        <v>44</v>
      </c>
    </row>
    <row r="4" spans="1:16" ht="22.2" customHeight="1" x14ac:dyDescent="0.25">
      <c r="A4" s="154" t="s">
        <v>45</v>
      </c>
      <c r="B4" s="154" t="s">
        <v>46</v>
      </c>
      <c r="C4" s="160" t="s">
        <v>47</v>
      </c>
      <c r="D4" s="154" t="s">
        <v>48</v>
      </c>
      <c r="E4" s="154" t="s">
        <v>197</v>
      </c>
      <c r="F4" s="154"/>
      <c r="G4" s="154"/>
      <c r="H4" s="154"/>
      <c r="I4" s="154"/>
      <c r="J4" s="154"/>
      <c r="K4" s="154" t="s">
        <v>198</v>
      </c>
      <c r="L4" s="154"/>
      <c r="M4" s="154"/>
      <c r="N4" s="154"/>
      <c r="O4" s="154"/>
      <c r="P4" s="154"/>
    </row>
    <row r="5" spans="1:16" ht="22.2" customHeight="1" x14ac:dyDescent="0.25">
      <c r="A5" s="154"/>
      <c r="B5" s="154"/>
      <c r="C5" s="160"/>
      <c r="D5" s="154"/>
      <c r="E5" s="154" t="s">
        <v>199</v>
      </c>
      <c r="F5" s="154"/>
      <c r="G5" s="154"/>
      <c r="H5" s="154" t="s">
        <v>200</v>
      </c>
      <c r="I5" s="154"/>
      <c r="J5" s="154"/>
      <c r="K5" s="154" t="s">
        <v>199</v>
      </c>
      <c r="L5" s="154"/>
      <c r="M5" s="154"/>
      <c r="N5" s="154" t="s">
        <v>200</v>
      </c>
      <c r="O5" s="154"/>
      <c r="P5" s="154"/>
    </row>
    <row r="6" spans="1:16" ht="22.2" customHeight="1" x14ac:dyDescent="0.25">
      <c r="A6" s="154"/>
      <c r="B6" s="154"/>
      <c r="C6" s="160"/>
      <c r="D6" s="154"/>
      <c r="E6" s="66" t="s">
        <v>51</v>
      </c>
      <c r="F6" s="66" t="s">
        <v>201</v>
      </c>
      <c r="G6" s="66" t="s">
        <v>53</v>
      </c>
      <c r="H6" s="66" t="s">
        <v>51</v>
      </c>
      <c r="I6" s="66" t="s">
        <v>201</v>
      </c>
      <c r="J6" s="66" t="s">
        <v>53</v>
      </c>
      <c r="K6" s="67" t="s">
        <v>51</v>
      </c>
      <c r="L6" s="67" t="s">
        <v>201</v>
      </c>
      <c r="M6" s="67" t="s">
        <v>53</v>
      </c>
      <c r="N6" s="67" t="s">
        <v>51</v>
      </c>
      <c r="O6" s="67" t="s">
        <v>201</v>
      </c>
      <c r="P6" s="67" t="s">
        <v>53</v>
      </c>
    </row>
    <row r="7" spans="1:16" ht="22.2" customHeight="1" x14ac:dyDescent="0.25">
      <c r="A7" s="76">
        <v>1</v>
      </c>
      <c r="B7" s="82" t="s">
        <v>202</v>
      </c>
      <c r="C7" s="94" t="s">
        <v>55</v>
      </c>
      <c r="D7" s="78" t="s">
        <v>203</v>
      </c>
      <c r="E7" s="190">
        <f>E8+E9+E10</f>
        <v>2645307</v>
      </c>
      <c r="F7" s="190">
        <f t="shared" ref="F7" si="0">F8+F9+F10</f>
        <v>91194328</v>
      </c>
      <c r="G7" s="202">
        <f>E7+F7</f>
        <v>93839635</v>
      </c>
      <c r="H7" s="190">
        <f t="shared" ref="H7:I7" si="1">H8+H9+H10</f>
        <v>2372574</v>
      </c>
      <c r="I7" s="190">
        <f t="shared" si="1"/>
        <v>101319152</v>
      </c>
      <c r="J7" s="190">
        <f>H7+I7</f>
        <v>103691726</v>
      </c>
      <c r="K7" s="196">
        <f t="shared" ref="K7:L7" si="2">K8+K9+K10</f>
        <v>2645307</v>
      </c>
      <c r="L7" s="197">
        <f t="shared" si="2"/>
        <v>91194328</v>
      </c>
      <c r="M7" s="190">
        <f>K7+L7</f>
        <v>93839635</v>
      </c>
      <c r="N7" s="196">
        <f t="shared" ref="N7:O7" si="3">N8+N9+N10</f>
        <v>2372574</v>
      </c>
      <c r="O7" s="196">
        <f t="shared" si="3"/>
        <v>101319152</v>
      </c>
      <c r="P7" s="190">
        <f>N7+O7</f>
        <v>103691726</v>
      </c>
    </row>
    <row r="8" spans="1:16" ht="22.2" customHeight="1" x14ac:dyDescent="0.25">
      <c r="A8" s="71">
        <v>2</v>
      </c>
      <c r="B8" s="69"/>
      <c r="C8" s="95" t="s">
        <v>382</v>
      </c>
      <c r="D8" s="72" t="s">
        <v>96</v>
      </c>
      <c r="E8" s="191">
        <v>2581441</v>
      </c>
      <c r="F8" s="191">
        <v>766837</v>
      </c>
      <c r="G8" s="203">
        <f t="shared" ref="G8:G71" si="4">E8+F8</f>
        <v>3348278</v>
      </c>
      <c r="H8" s="191">
        <v>2312171</v>
      </c>
      <c r="I8" s="191">
        <v>728265</v>
      </c>
      <c r="J8" s="190">
        <f t="shared" ref="J8:J71" si="5">H8+I8</f>
        <v>3040436</v>
      </c>
      <c r="K8" s="198">
        <f>+E8</f>
        <v>2581441</v>
      </c>
      <c r="L8" s="199">
        <f>+F8</f>
        <v>766837</v>
      </c>
      <c r="M8" s="190">
        <f t="shared" ref="M8:M71" si="6">K8+L8</f>
        <v>3348278</v>
      </c>
      <c r="N8" s="198">
        <f t="shared" ref="N8:O10" si="7">+H8</f>
        <v>2312171</v>
      </c>
      <c r="O8" s="198">
        <f t="shared" si="7"/>
        <v>728265</v>
      </c>
      <c r="P8" s="190">
        <f t="shared" ref="P8:P71" si="8">N8+O8</f>
        <v>3040436</v>
      </c>
    </row>
    <row r="9" spans="1:16" ht="22.2" customHeight="1" x14ac:dyDescent="0.25">
      <c r="A9" s="71">
        <v>3</v>
      </c>
      <c r="B9" s="69"/>
      <c r="C9" s="95" t="s">
        <v>383</v>
      </c>
      <c r="D9" s="72" t="s">
        <v>101</v>
      </c>
      <c r="E9" s="191">
        <v>63866</v>
      </c>
      <c r="F9" s="191">
        <v>0</v>
      </c>
      <c r="G9" s="203">
        <f t="shared" si="4"/>
        <v>63866</v>
      </c>
      <c r="H9" s="191">
        <v>60403</v>
      </c>
      <c r="I9" s="191">
        <v>0</v>
      </c>
      <c r="J9" s="190">
        <f t="shared" si="5"/>
        <v>60403</v>
      </c>
      <c r="K9" s="198">
        <f t="shared" ref="K9:L10" si="9">+E9</f>
        <v>63866</v>
      </c>
      <c r="L9" s="199">
        <f t="shared" si="9"/>
        <v>0</v>
      </c>
      <c r="M9" s="190">
        <f t="shared" si="6"/>
        <v>63866</v>
      </c>
      <c r="N9" s="198">
        <f t="shared" si="7"/>
        <v>60403</v>
      </c>
      <c r="O9" s="198">
        <f t="shared" si="7"/>
        <v>0</v>
      </c>
      <c r="P9" s="190">
        <f t="shared" si="8"/>
        <v>60403</v>
      </c>
    </row>
    <row r="10" spans="1:16" ht="22.2" customHeight="1" x14ac:dyDescent="0.25">
      <c r="A10" s="71">
        <v>4</v>
      </c>
      <c r="B10" s="69"/>
      <c r="C10" s="95" t="s">
        <v>384</v>
      </c>
      <c r="D10" s="72" t="s">
        <v>103</v>
      </c>
      <c r="E10" s="191">
        <v>0</v>
      </c>
      <c r="F10" s="191">
        <v>90427491</v>
      </c>
      <c r="G10" s="203">
        <f t="shared" si="4"/>
        <v>90427491</v>
      </c>
      <c r="H10" s="191">
        <v>0</v>
      </c>
      <c r="I10" s="191">
        <v>100590887</v>
      </c>
      <c r="J10" s="190">
        <f t="shared" si="5"/>
        <v>100590887</v>
      </c>
      <c r="K10" s="198">
        <f t="shared" si="9"/>
        <v>0</v>
      </c>
      <c r="L10" s="199">
        <f t="shared" si="9"/>
        <v>90427491</v>
      </c>
      <c r="M10" s="190">
        <f t="shared" si="6"/>
        <v>90427491</v>
      </c>
      <c r="N10" s="198">
        <f t="shared" si="7"/>
        <v>0</v>
      </c>
      <c r="O10" s="198">
        <f t="shared" si="7"/>
        <v>100590887</v>
      </c>
      <c r="P10" s="190">
        <f t="shared" si="8"/>
        <v>100590887</v>
      </c>
    </row>
    <row r="11" spans="1:16" ht="22.2" customHeight="1" x14ac:dyDescent="0.25">
      <c r="A11" s="76">
        <v>5</v>
      </c>
      <c r="B11" s="82" t="s">
        <v>204</v>
      </c>
      <c r="C11" s="94" t="s">
        <v>60</v>
      </c>
      <c r="D11" s="78" t="s">
        <v>205</v>
      </c>
      <c r="E11" s="190">
        <f>SUM(E12:E18)</f>
        <v>-2128313</v>
      </c>
      <c r="F11" s="190">
        <f t="shared" ref="F11" si="10">SUM(F12:F18)</f>
        <v>-77065725</v>
      </c>
      <c r="G11" s="202">
        <f t="shared" si="4"/>
        <v>-79194038</v>
      </c>
      <c r="H11" s="190">
        <f t="shared" ref="H11:I11" si="11">SUM(H12:H18)</f>
        <v>-801064</v>
      </c>
      <c r="I11" s="190">
        <f t="shared" si="11"/>
        <v>-86685174</v>
      </c>
      <c r="J11" s="190">
        <f t="shared" si="5"/>
        <v>-87486238</v>
      </c>
      <c r="K11" s="196">
        <f t="shared" ref="K11:L11" si="12">SUM(K12:K18)</f>
        <v>-2128313</v>
      </c>
      <c r="L11" s="197">
        <f t="shared" si="12"/>
        <v>-77065725</v>
      </c>
      <c r="M11" s="190">
        <f t="shared" si="6"/>
        <v>-79194038</v>
      </c>
      <c r="N11" s="196">
        <f t="shared" ref="N11:O11" si="13">SUM(N12:N18)</f>
        <v>-801064</v>
      </c>
      <c r="O11" s="196">
        <f t="shared" si="13"/>
        <v>-86685174</v>
      </c>
      <c r="P11" s="190">
        <f t="shared" si="8"/>
        <v>-87486238</v>
      </c>
    </row>
    <row r="12" spans="1:16" ht="22.2" customHeight="1" x14ac:dyDescent="0.25">
      <c r="A12" s="71">
        <v>6</v>
      </c>
      <c r="B12" s="69"/>
      <c r="C12" s="95" t="s">
        <v>382</v>
      </c>
      <c r="D12" s="72" t="s">
        <v>206</v>
      </c>
      <c r="E12" s="191">
        <v>-1347289</v>
      </c>
      <c r="F12" s="191">
        <v>-48645271</v>
      </c>
      <c r="G12" s="203">
        <f t="shared" si="4"/>
        <v>-49992560</v>
      </c>
      <c r="H12" s="191">
        <v>-1209599</v>
      </c>
      <c r="I12" s="191">
        <v>-57335613</v>
      </c>
      <c r="J12" s="190">
        <f t="shared" si="5"/>
        <v>-58545212</v>
      </c>
      <c r="K12" s="198">
        <f t="shared" ref="K12:L18" si="14">+E12</f>
        <v>-1347289</v>
      </c>
      <c r="L12" s="199">
        <f t="shared" si="14"/>
        <v>-48645271</v>
      </c>
      <c r="M12" s="190">
        <f t="shared" si="6"/>
        <v>-49992560</v>
      </c>
      <c r="N12" s="198">
        <f t="shared" ref="N12:O18" si="15">+H12</f>
        <v>-1209599</v>
      </c>
      <c r="O12" s="198">
        <f t="shared" si="15"/>
        <v>-57335613</v>
      </c>
      <c r="P12" s="190">
        <f t="shared" si="8"/>
        <v>-58545212</v>
      </c>
    </row>
    <row r="13" spans="1:16" ht="22.2" customHeight="1" x14ac:dyDescent="0.25">
      <c r="A13" s="71">
        <v>7</v>
      </c>
      <c r="B13" s="69"/>
      <c r="C13" s="95" t="s">
        <v>383</v>
      </c>
      <c r="D13" s="72" t="s">
        <v>207</v>
      </c>
      <c r="E13" s="191">
        <v>-239419</v>
      </c>
      <c r="F13" s="191">
        <v>-8875033</v>
      </c>
      <c r="G13" s="203">
        <f t="shared" si="4"/>
        <v>-9114452</v>
      </c>
      <c r="H13" s="191">
        <v>-351431</v>
      </c>
      <c r="I13" s="191">
        <v>-10039566</v>
      </c>
      <c r="J13" s="190">
        <f t="shared" si="5"/>
        <v>-10390997</v>
      </c>
      <c r="K13" s="198">
        <f t="shared" si="14"/>
        <v>-239419</v>
      </c>
      <c r="L13" s="199">
        <f t="shared" si="14"/>
        <v>-8875033</v>
      </c>
      <c r="M13" s="190">
        <f t="shared" si="6"/>
        <v>-9114452</v>
      </c>
      <c r="N13" s="198">
        <f t="shared" si="15"/>
        <v>-351431</v>
      </c>
      <c r="O13" s="198">
        <f t="shared" si="15"/>
        <v>-10039566</v>
      </c>
      <c r="P13" s="190">
        <f t="shared" si="8"/>
        <v>-10390997</v>
      </c>
    </row>
    <row r="14" spans="1:16" ht="22.2" customHeight="1" x14ac:dyDescent="0.25">
      <c r="A14" s="71">
        <v>8</v>
      </c>
      <c r="B14" s="69"/>
      <c r="C14" s="95" t="s">
        <v>384</v>
      </c>
      <c r="D14" s="72" t="s">
        <v>208</v>
      </c>
      <c r="E14" s="191">
        <v>-220799</v>
      </c>
      <c r="F14" s="191">
        <v>-9926785</v>
      </c>
      <c r="G14" s="203">
        <f t="shared" si="4"/>
        <v>-10147584</v>
      </c>
      <c r="H14" s="191">
        <v>-309320</v>
      </c>
      <c r="I14" s="191">
        <v>-9765407</v>
      </c>
      <c r="J14" s="190">
        <f t="shared" si="5"/>
        <v>-10074727</v>
      </c>
      <c r="K14" s="198">
        <f t="shared" si="14"/>
        <v>-220799</v>
      </c>
      <c r="L14" s="199">
        <f t="shared" si="14"/>
        <v>-9926785</v>
      </c>
      <c r="M14" s="190">
        <f t="shared" si="6"/>
        <v>-10147584</v>
      </c>
      <c r="N14" s="198">
        <f t="shared" si="15"/>
        <v>-309320</v>
      </c>
      <c r="O14" s="198">
        <f t="shared" si="15"/>
        <v>-9765407</v>
      </c>
      <c r="P14" s="190">
        <f t="shared" si="8"/>
        <v>-10074727</v>
      </c>
    </row>
    <row r="15" spans="1:16" ht="22.2" customHeight="1" x14ac:dyDescent="0.25">
      <c r="A15" s="71">
        <v>9</v>
      </c>
      <c r="B15" s="69"/>
      <c r="C15" s="95" t="s">
        <v>385</v>
      </c>
      <c r="D15" s="72" t="s">
        <v>209</v>
      </c>
      <c r="E15" s="191">
        <v>-874706</v>
      </c>
      <c r="F15" s="191">
        <v>-15083218</v>
      </c>
      <c r="G15" s="203">
        <f t="shared" si="4"/>
        <v>-15957924</v>
      </c>
      <c r="H15" s="191">
        <v>-786215</v>
      </c>
      <c r="I15" s="191">
        <v>-17495771</v>
      </c>
      <c r="J15" s="190">
        <f t="shared" si="5"/>
        <v>-18281986</v>
      </c>
      <c r="K15" s="198">
        <f t="shared" si="14"/>
        <v>-874706</v>
      </c>
      <c r="L15" s="199">
        <f t="shared" si="14"/>
        <v>-15083218</v>
      </c>
      <c r="M15" s="190">
        <f t="shared" si="6"/>
        <v>-15957924</v>
      </c>
      <c r="N15" s="198">
        <f t="shared" si="15"/>
        <v>-786215</v>
      </c>
      <c r="O15" s="198">
        <f t="shared" si="15"/>
        <v>-17495771</v>
      </c>
      <c r="P15" s="190">
        <f t="shared" si="8"/>
        <v>-18281986</v>
      </c>
    </row>
    <row r="16" spans="1:16" ht="22.2" customHeight="1" x14ac:dyDescent="0.25">
      <c r="A16" s="71">
        <v>10</v>
      </c>
      <c r="B16" s="69"/>
      <c r="C16" s="95" t="s">
        <v>386</v>
      </c>
      <c r="D16" s="72" t="s">
        <v>210</v>
      </c>
      <c r="E16" s="191">
        <v>0</v>
      </c>
      <c r="F16" s="191">
        <v>0</v>
      </c>
      <c r="G16" s="204">
        <f t="shared" si="4"/>
        <v>0</v>
      </c>
      <c r="H16" s="191">
        <v>0</v>
      </c>
      <c r="I16" s="191">
        <v>0</v>
      </c>
      <c r="J16" s="190">
        <f t="shared" si="5"/>
        <v>0</v>
      </c>
      <c r="K16" s="198">
        <f t="shared" si="14"/>
        <v>0</v>
      </c>
      <c r="L16" s="199">
        <f t="shared" si="14"/>
        <v>0</v>
      </c>
      <c r="M16" s="190">
        <f t="shared" si="6"/>
        <v>0</v>
      </c>
      <c r="N16" s="198">
        <f t="shared" si="15"/>
        <v>0</v>
      </c>
      <c r="O16" s="198">
        <f t="shared" si="15"/>
        <v>0</v>
      </c>
      <c r="P16" s="190">
        <f t="shared" si="8"/>
        <v>0</v>
      </c>
    </row>
    <row r="17" spans="1:16" ht="22.2" customHeight="1" x14ac:dyDescent="0.25">
      <c r="A17" s="71">
        <v>11</v>
      </c>
      <c r="B17" s="69"/>
      <c r="C17" s="95" t="s">
        <v>387</v>
      </c>
      <c r="D17" s="72" t="s">
        <v>211</v>
      </c>
      <c r="E17" s="191">
        <v>0</v>
      </c>
      <c r="F17" s="191">
        <v>-911883</v>
      </c>
      <c r="G17" s="204">
        <f t="shared" si="4"/>
        <v>-911883</v>
      </c>
      <c r="H17" s="191">
        <v>1750464</v>
      </c>
      <c r="I17" s="191">
        <v>-148430</v>
      </c>
      <c r="J17" s="190">
        <f t="shared" si="5"/>
        <v>1602034</v>
      </c>
      <c r="K17" s="198">
        <f t="shared" si="14"/>
        <v>0</v>
      </c>
      <c r="L17" s="199">
        <f t="shared" si="14"/>
        <v>-911883</v>
      </c>
      <c r="M17" s="190">
        <f t="shared" si="6"/>
        <v>-911883</v>
      </c>
      <c r="N17" s="198">
        <f t="shared" si="15"/>
        <v>1750464</v>
      </c>
      <c r="O17" s="198">
        <f t="shared" si="15"/>
        <v>-148430</v>
      </c>
      <c r="P17" s="190">
        <f t="shared" si="8"/>
        <v>1602034</v>
      </c>
    </row>
    <row r="18" spans="1:16" ht="22.2" customHeight="1" x14ac:dyDescent="0.25">
      <c r="A18" s="71">
        <v>12</v>
      </c>
      <c r="B18" s="69"/>
      <c r="C18" s="95" t="s">
        <v>388</v>
      </c>
      <c r="D18" s="72" t="s">
        <v>212</v>
      </c>
      <c r="E18" s="191">
        <v>553900</v>
      </c>
      <c r="F18" s="191">
        <v>6376465</v>
      </c>
      <c r="G18" s="204">
        <f t="shared" si="4"/>
        <v>6930365</v>
      </c>
      <c r="H18" s="191">
        <v>105037</v>
      </c>
      <c r="I18" s="191">
        <v>8099613</v>
      </c>
      <c r="J18" s="190">
        <f t="shared" si="5"/>
        <v>8204650</v>
      </c>
      <c r="K18" s="198">
        <f t="shared" si="14"/>
        <v>553900</v>
      </c>
      <c r="L18" s="199">
        <f t="shared" si="14"/>
        <v>6376465</v>
      </c>
      <c r="M18" s="190">
        <f t="shared" si="6"/>
        <v>6930365</v>
      </c>
      <c r="N18" s="198">
        <f t="shared" si="15"/>
        <v>105037</v>
      </c>
      <c r="O18" s="198">
        <f t="shared" si="15"/>
        <v>8099613</v>
      </c>
      <c r="P18" s="190">
        <f t="shared" si="8"/>
        <v>8204650</v>
      </c>
    </row>
    <row r="19" spans="1:16" ht="22.2" customHeight="1" x14ac:dyDescent="0.25">
      <c r="A19" s="76">
        <v>13</v>
      </c>
      <c r="B19" s="82" t="s">
        <v>213</v>
      </c>
      <c r="C19" s="94" t="s">
        <v>66</v>
      </c>
      <c r="D19" s="78" t="s">
        <v>214</v>
      </c>
      <c r="E19" s="190">
        <f>E20+E21</f>
        <v>-9526</v>
      </c>
      <c r="F19" s="190">
        <f t="shared" ref="F19" si="16">F20+F21</f>
        <v>-5025719</v>
      </c>
      <c r="G19" s="202">
        <f t="shared" si="4"/>
        <v>-5035245</v>
      </c>
      <c r="H19" s="190">
        <f t="shared" ref="H19:I19" si="17">H20+H21</f>
        <v>-11944</v>
      </c>
      <c r="I19" s="190">
        <f t="shared" si="17"/>
        <v>-6930690</v>
      </c>
      <c r="J19" s="190">
        <f t="shared" si="5"/>
        <v>-6942634</v>
      </c>
      <c r="K19" s="196">
        <f t="shared" ref="K19:L19" si="18">K20+K21</f>
        <v>-9526</v>
      </c>
      <c r="L19" s="197">
        <f t="shared" si="18"/>
        <v>-5025719</v>
      </c>
      <c r="M19" s="190">
        <f t="shared" si="6"/>
        <v>-5035245</v>
      </c>
      <c r="N19" s="196">
        <f t="shared" ref="N19:O19" si="19">N20+N21</f>
        <v>-11944</v>
      </c>
      <c r="O19" s="196">
        <f t="shared" si="19"/>
        <v>-6930690</v>
      </c>
      <c r="P19" s="190">
        <f t="shared" si="8"/>
        <v>-6942634</v>
      </c>
    </row>
    <row r="20" spans="1:16" ht="22.2" customHeight="1" x14ac:dyDescent="0.25">
      <c r="A20" s="71">
        <v>14</v>
      </c>
      <c r="B20" s="69"/>
      <c r="C20" s="95" t="s">
        <v>382</v>
      </c>
      <c r="D20" s="72" t="s">
        <v>215</v>
      </c>
      <c r="E20" s="191">
        <v>0</v>
      </c>
      <c r="F20" s="191">
        <v>5218072</v>
      </c>
      <c r="G20" s="204">
        <f t="shared" si="4"/>
        <v>5218072</v>
      </c>
      <c r="H20" s="191">
        <v>-367</v>
      </c>
      <c r="I20" s="191">
        <v>4699370</v>
      </c>
      <c r="J20" s="190">
        <f t="shared" si="5"/>
        <v>4699003</v>
      </c>
      <c r="K20" s="198">
        <f>+E20</f>
        <v>0</v>
      </c>
      <c r="L20" s="199">
        <f>+F20</f>
        <v>5218072</v>
      </c>
      <c r="M20" s="190">
        <f t="shared" si="6"/>
        <v>5218072</v>
      </c>
      <c r="N20" s="198">
        <f t="shared" ref="N20:O21" si="20">+H20</f>
        <v>-367</v>
      </c>
      <c r="O20" s="198">
        <f t="shared" si="20"/>
        <v>4699370</v>
      </c>
      <c r="P20" s="190">
        <f t="shared" si="8"/>
        <v>4699003</v>
      </c>
    </row>
    <row r="21" spans="1:16" ht="22.2" customHeight="1" x14ac:dyDescent="0.25">
      <c r="A21" s="71">
        <v>15</v>
      </c>
      <c r="B21" s="69"/>
      <c r="C21" s="95" t="s">
        <v>383</v>
      </c>
      <c r="D21" s="72" t="s">
        <v>216</v>
      </c>
      <c r="E21" s="191">
        <v>-9526</v>
      </c>
      <c r="F21" s="191">
        <v>-10243791</v>
      </c>
      <c r="G21" s="204">
        <f t="shared" si="4"/>
        <v>-10253317</v>
      </c>
      <c r="H21" s="191">
        <v>-11577</v>
      </c>
      <c r="I21" s="191">
        <v>-11630060</v>
      </c>
      <c r="J21" s="190">
        <f t="shared" si="5"/>
        <v>-11641637</v>
      </c>
      <c r="K21" s="198">
        <f>+E21</f>
        <v>-9526</v>
      </c>
      <c r="L21" s="199">
        <f>+F21</f>
        <v>-10243791</v>
      </c>
      <c r="M21" s="190">
        <f t="shared" si="6"/>
        <v>-10253317</v>
      </c>
      <c r="N21" s="198">
        <f t="shared" si="20"/>
        <v>-11577</v>
      </c>
      <c r="O21" s="198">
        <f t="shared" si="20"/>
        <v>-11630060</v>
      </c>
      <c r="P21" s="190">
        <f t="shared" si="8"/>
        <v>-11641637</v>
      </c>
    </row>
    <row r="22" spans="1:16" ht="22.2" customHeight="1" x14ac:dyDescent="0.25">
      <c r="A22" s="76">
        <v>16</v>
      </c>
      <c r="B22" s="82" t="s">
        <v>217</v>
      </c>
      <c r="C22" s="94" t="s">
        <v>93</v>
      </c>
      <c r="D22" s="78" t="s">
        <v>218</v>
      </c>
      <c r="E22" s="190">
        <f>E7+E11+E19</f>
        <v>507468</v>
      </c>
      <c r="F22" s="190">
        <f t="shared" ref="F22" si="21">F7+F11+F19</f>
        <v>9102884</v>
      </c>
      <c r="G22" s="202">
        <f t="shared" si="4"/>
        <v>9610352</v>
      </c>
      <c r="H22" s="190">
        <f t="shared" ref="H22:I22" si="22">H7+H11+H19</f>
        <v>1559566</v>
      </c>
      <c r="I22" s="190">
        <f t="shared" si="22"/>
        <v>7703288</v>
      </c>
      <c r="J22" s="190">
        <f t="shared" si="5"/>
        <v>9262854</v>
      </c>
      <c r="K22" s="196">
        <f t="shared" ref="K22:L22" si="23">K7+K11+K19</f>
        <v>507468</v>
      </c>
      <c r="L22" s="197">
        <f t="shared" si="23"/>
        <v>9102884</v>
      </c>
      <c r="M22" s="190">
        <f t="shared" si="6"/>
        <v>9610352</v>
      </c>
      <c r="N22" s="196">
        <f t="shared" ref="N22:O22" si="24">N7+N11+N19</f>
        <v>1559566</v>
      </c>
      <c r="O22" s="196">
        <f t="shared" si="24"/>
        <v>7703288</v>
      </c>
      <c r="P22" s="190">
        <f t="shared" si="8"/>
        <v>9262854</v>
      </c>
    </row>
    <row r="23" spans="1:16" ht="22.2" customHeight="1" x14ac:dyDescent="0.25">
      <c r="A23" s="76">
        <v>17</v>
      </c>
      <c r="B23" s="82" t="s">
        <v>219</v>
      </c>
      <c r="C23" s="94" t="s">
        <v>104</v>
      </c>
      <c r="D23" s="78" t="s">
        <v>220</v>
      </c>
      <c r="E23" s="190">
        <f>E24+E29+E30+E31+E32+E33+E37+E38+E39+E40</f>
        <v>6644833</v>
      </c>
      <c r="F23" s="190">
        <f t="shared" ref="F23" si="25">F24+F29+F30+F31+F32+F33+F37+F38+F39+F40</f>
        <v>8767623</v>
      </c>
      <c r="G23" s="202">
        <f t="shared" si="4"/>
        <v>15412456</v>
      </c>
      <c r="H23" s="190">
        <f t="shared" ref="H23:I23" si="26">H24+H29+H30+H31+H32+H33+H37+H38+H39+H40</f>
        <v>3937182</v>
      </c>
      <c r="I23" s="190">
        <f t="shared" si="26"/>
        <v>8043045</v>
      </c>
      <c r="J23" s="190">
        <f t="shared" si="5"/>
        <v>11980227</v>
      </c>
      <c r="K23" s="196">
        <f t="shared" ref="K23:L23" si="27">K24+K29+K30+K31+K32+K33+K37+K38+K39+K40</f>
        <v>6644833</v>
      </c>
      <c r="L23" s="197">
        <f t="shared" si="27"/>
        <v>8767623</v>
      </c>
      <c r="M23" s="190">
        <f t="shared" si="6"/>
        <v>15412456</v>
      </c>
      <c r="N23" s="196">
        <f t="shared" ref="N23:O23" si="28">N24+N29+N30+N31+N32+N33+N37+N38+N39+N40</f>
        <v>3937182</v>
      </c>
      <c r="O23" s="196">
        <f t="shared" si="28"/>
        <v>8043045</v>
      </c>
      <c r="P23" s="190">
        <f t="shared" si="8"/>
        <v>11980227</v>
      </c>
    </row>
    <row r="24" spans="1:16" ht="22.2" customHeight="1" x14ac:dyDescent="0.25">
      <c r="A24" s="76">
        <v>18</v>
      </c>
      <c r="B24" s="82" t="s">
        <v>221</v>
      </c>
      <c r="C24" s="94" t="s">
        <v>382</v>
      </c>
      <c r="D24" s="78" t="s">
        <v>222</v>
      </c>
      <c r="E24" s="190">
        <f>SUM(E25:E28)</f>
        <v>2686</v>
      </c>
      <c r="F24" s="190">
        <f t="shared" ref="F24" si="29">SUM(F25:F28)</f>
        <v>3176248</v>
      </c>
      <c r="G24" s="202">
        <f t="shared" si="4"/>
        <v>3178934</v>
      </c>
      <c r="H24" s="190">
        <f t="shared" ref="H24:I24" si="30">SUM(H25:H28)</f>
        <v>2684</v>
      </c>
      <c r="I24" s="190">
        <f t="shared" si="30"/>
        <v>3539801</v>
      </c>
      <c r="J24" s="190">
        <f t="shared" si="5"/>
        <v>3542485</v>
      </c>
      <c r="K24" s="196">
        <f t="shared" ref="K24:L24" si="31">SUM(K25:K28)</f>
        <v>2686</v>
      </c>
      <c r="L24" s="197">
        <f t="shared" si="31"/>
        <v>3176248</v>
      </c>
      <c r="M24" s="190">
        <f t="shared" si="6"/>
        <v>3178934</v>
      </c>
      <c r="N24" s="196">
        <f t="shared" ref="N24:O24" si="32">SUM(N25:N28)</f>
        <v>2684</v>
      </c>
      <c r="O24" s="196">
        <f t="shared" si="32"/>
        <v>3539801</v>
      </c>
      <c r="P24" s="190">
        <f t="shared" si="8"/>
        <v>3542485</v>
      </c>
    </row>
    <row r="25" spans="1:16" ht="22.2" customHeight="1" x14ac:dyDescent="0.25">
      <c r="A25" s="71">
        <v>19</v>
      </c>
      <c r="B25" s="69"/>
      <c r="C25" s="95" t="s">
        <v>389</v>
      </c>
      <c r="D25" s="72" t="s">
        <v>223</v>
      </c>
      <c r="E25" s="191">
        <v>2686</v>
      </c>
      <c r="F25" s="191">
        <v>3102056</v>
      </c>
      <c r="G25" s="204">
        <f t="shared" si="4"/>
        <v>3104742</v>
      </c>
      <c r="H25" s="191">
        <v>2684</v>
      </c>
      <c r="I25" s="191">
        <v>3359371</v>
      </c>
      <c r="J25" s="190">
        <f t="shared" si="5"/>
        <v>3362055</v>
      </c>
      <c r="K25" s="201">
        <f t="shared" ref="K25:L32" si="33">+E25</f>
        <v>2686</v>
      </c>
      <c r="L25" s="199">
        <f t="shared" si="33"/>
        <v>3102056</v>
      </c>
      <c r="M25" s="190">
        <f t="shared" si="6"/>
        <v>3104742</v>
      </c>
      <c r="N25" s="201">
        <f t="shared" ref="N25:O32" si="34">+H25</f>
        <v>2684</v>
      </c>
      <c r="O25" s="201">
        <f t="shared" si="34"/>
        <v>3359371</v>
      </c>
      <c r="P25" s="190">
        <f t="shared" si="8"/>
        <v>3362055</v>
      </c>
    </row>
    <row r="26" spans="1:16" ht="22.2" customHeight="1" x14ac:dyDescent="0.25">
      <c r="A26" s="71">
        <v>20</v>
      </c>
      <c r="B26" s="69"/>
      <c r="C26" s="95" t="s">
        <v>390</v>
      </c>
      <c r="D26" s="72" t="s">
        <v>224</v>
      </c>
      <c r="E26" s="191">
        <v>0</v>
      </c>
      <c r="F26" s="191">
        <v>74192</v>
      </c>
      <c r="G26" s="204">
        <f t="shared" si="4"/>
        <v>74192</v>
      </c>
      <c r="H26" s="191">
        <v>0</v>
      </c>
      <c r="I26" s="191">
        <v>180430</v>
      </c>
      <c r="J26" s="190">
        <f t="shared" si="5"/>
        <v>180430</v>
      </c>
      <c r="K26" s="201">
        <f t="shared" si="33"/>
        <v>0</v>
      </c>
      <c r="L26" s="199">
        <f t="shared" si="33"/>
        <v>74192</v>
      </c>
      <c r="M26" s="190">
        <f t="shared" si="6"/>
        <v>74192</v>
      </c>
      <c r="N26" s="201">
        <f t="shared" si="34"/>
        <v>0</v>
      </c>
      <c r="O26" s="201">
        <f t="shared" si="34"/>
        <v>180430</v>
      </c>
      <c r="P26" s="190">
        <f t="shared" si="8"/>
        <v>180430</v>
      </c>
    </row>
    <row r="27" spans="1:16" ht="22.2" customHeight="1" x14ac:dyDescent="0.25">
      <c r="A27" s="71">
        <v>21</v>
      </c>
      <c r="B27" s="69"/>
      <c r="C27" s="95" t="s">
        <v>391</v>
      </c>
      <c r="D27" s="72" t="s">
        <v>225</v>
      </c>
      <c r="E27" s="191">
        <v>0</v>
      </c>
      <c r="F27" s="191">
        <v>0</v>
      </c>
      <c r="G27" s="204">
        <f t="shared" si="4"/>
        <v>0</v>
      </c>
      <c r="H27" s="191">
        <v>0</v>
      </c>
      <c r="I27" s="191">
        <v>0</v>
      </c>
      <c r="J27" s="190">
        <f t="shared" si="5"/>
        <v>0</v>
      </c>
      <c r="K27" s="201">
        <f t="shared" si="33"/>
        <v>0</v>
      </c>
      <c r="L27" s="199">
        <f t="shared" si="33"/>
        <v>0</v>
      </c>
      <c r="M27" s="190">
        <f t="shared" si="6"/>
        <v>0</v>
      </c>
      <c r="N27" s="201">
        <f t="shared" si="34"/>
        <v>0</v>
      </c>
      <c r="O27" s="201">
        <f t="shared" si="34"/>
        <v>0</v>
      </c>
      <c r="P27" s="190">
        <f t="shared" si="8"/>
        <v>0</v>
      </c>
    </row>
    <row r="28" spans="1:16" ht="22.2" customHeight="1" x14ac:dyDescent="0.25">
      <c r="A28" s="71">
        <v>22</v>
      </c>
      <c r="B28" s="69"/>
      <c r="C28" s="95" t="s">
        <v>392</v>
      </c>
      <c r="D28" s="72" t="s">
        <v>226</v>
      </c>
      <c r="E28" s="191">
        <v>0</v>
      </c>
      <c r="F28" s="191">
        <v>0</v>
      </c>
      <c r="G28" s="204">
        <f t="shared" si="4"/>
        <v>0</v>
      </c>
      <c r="H28" s="191">
        <v>0</v>
      </c>
      <c r="I28" s="191">
        <v>0</v>
      </c>
      <c r="J28" s="190">
        <f t="shared" si="5"/>
        <v>0</v>
      </c>
      <c r="K28" s="201">
        <f t="shared" si="33"/>
        <v>0</v>
      </c>
      <c r="L28" s="199">
        <f t="shared" si="33"/>
        <v>0</v>
      </c>
      <c r="M28" s="190">
        <f t="shared" si="6"/>
        <v>0</v>
      </c>
      <c r="N28" s="201">
        <f t="shared" si="34"/>
        <v>0</v>
      </c>
      <c r="O28" s="201">
        <f t="shared" si="34"/>
        <v>0</v>
      </c>
      <c r="P28" s="190">
        <f t="shared" si="8"/>
        <v>0</v>
      </c>
    </row>
    <row r="29" spans="1:16" ht="22.2" customHeight="1" x14ac:dyDescent="0.25">
      <c r="A29" s="71">
        <v>23</v>
      </c>
      <c r="B29" s="69"/>
      <c r="C29" s="95" t="s">
        <v>383</v>
      </c>
      <c r="D29" s="72" t="s">
        <v>227</v>
      </c>
      <c r="E29" s="191">
        <v>3433484</v>
      </c>
      <c r="F29" s="191">
        <v>2717459</v>
      </c>
      <c r="G29" s="204">
        <f t="shared" si="4"/>
        <v>6150943</v>
      </c>
      <c r="H29" s="191">
        <v>3197912</v>
      </c>
      <c r="I29" s="191">
        <v>3910096</v>
      </c>
      <c r="J29" s="190">
        <f t="shared" si="5"/>
        <v>7108008</v>
      </c>
      <c r="K29" s="201">
        <f t="shared" si="33"/>
        <v>3433484</v>
      </c>
      <c r="L29" s="199">
        <f t="shared" si="33"/>
        <v>2717459</v>
      </c>
      <c r="M29" s="190">
        <f t="shared" si="6"/>
        <v>6150943</v>
      </c>
      <c r="N29" s="201">
        <f t="shared" si="34"/>
        <v>3197912</v>
      </c>
      <c r="O29" s="201">
        <f t="shared" si="34"/>
        <v>3910096</v>
      </c>
      <c r="P29" s="190">
        <f t="shared" si="8"/>
        <v>7108008</v>
      </c>
    </row>
    <row r="30" spans="1:16" ht="22.2" customHeight="1" x14ac:dyDescent="0.25">
      <c r="A30" s="71">
        <v>24</v>
      </c>
      <c r="B30" s="69"/>
      <c r="C30" s="95" t="s">
        <v>384</v>
      </c>
      <c r="D30" s="72" t="s">
        <v>228</v>
      </c>
      <c r="E30" s="191">
        <v>0</v>
      </c>
      <c r="F30" s="191">
        <v>0</v>
      </c>
      <c r="G30" s="204">
        <f t="shared" si="4"/>
        <v>0</v>
      </c>
      <c r="H30" s="191">
        <v>0</v>
      </c>
      <c r="I30" s="191">
        <v>0</v>
      </c>
      <c r="J30" s="190">
        <f t="shared" si="5"/>
        <v>0</v>
      </c>
      <c r="K30" s="201">
        <f t="shared" si="33"/>
        <v>0</v>
      </c>
      <c r="L30" s="199">
        <f t="shared" si="33"/>
        <v>0</v>
      </c>
      <c r="M30" s="190">
        <f t="shared" si="6"/>
        <v>0</v>
      </c>
      <c r="N30" s="201">
        <f t="shared" si="34"/>
        <v>0</v>
      </c>
      <c r="O30" s="201">
        <f t="shared" si="34"/>
        <v>0</v>
      </c>
      <c r="P30" s="190">
        <f t="shared" si="8"/>
        <v>0</v>
      </c>
    </row>
    <row r="31" spans="1:16" ht="22.2" customHeight="1" x14ac:dyDescent="0.25">
      <c r="A31" s="71">
        <v>25</v>
      </c>
      <c r="B31" s="69"/>
      <c r="C31" s="95" t="s">
        <v>385</v>
      </c>
      <c r="D31" s="72" t="s">
        <v>229</v>
      </c>
      <c r="E31" s="191">
        <v>65447</v>
      </c>
      <c r="F31" s="191">
        <v>195385</v>
      </c>
      <c r="G31" s="204">
        <f t="shared" si="4"/>
        <v>260832</v>
      </c>
      <c r="H31" s="191">
        <v>70861</v>
      </c>
      <c r="I31" s="191">
        <v>87351</v>
      </c>
      <c r="J31" s="190">
        <f t="shared" si="5"/>
        <v>158212</v>
      </c>
      <c r="K31" s="201">
        <f t="shared" si="33"/>
        <v>65447</v>
      </c>
      <c r="L31" s="199">
        <f t="shared" si="33"/>
        <v>195385</v>
      </c>
      <c r="M31" s="190">
        <f t="shared" si="6"/>
        <v>260832</v>
      </c>
      <c r="N31" s="201">
        <f t="shared" si="34"/>
        <v>70861</v>
      </c>
      <c r="O31" s="201">
        <f t="shared" si="34"/>
        <v>87351</v>
      </c>
      <c r="P31" s="190">
        <f t="shared" si="8"/>
        <v>158212</v>
      </c>
    </row>
    <row r="32" spans="1:16" ht="22.2" customHeight="1" x14ac:dyDescent="0.25">
      <c r="A32" s="71">
        <v>26</v>
      </c>
      <c r="B32" s="69"/>
      <c r="C32" s="95" t="s">
        <v>386</v>
      </c>
      <c r="D32" s="72" t="s">
        <v>230</v>
      </c>
      <c r="E32" s="191">
        <v>-226917</v>
      </c>
      <c r="F32" s="191">
        <v>-1578257</v>
      </c>
      <c r="G32" s="204">
        <f t="shared" si="4"/>
        <v>-1805174</v>
      </c>
      <c r="H32" s="191">
        <v>213249</v>
      </c>
      <c r="I32" s="191">
        <v>1132931</v>
      </c>
      <c r="J32" s="190">
        <f t="shared" si="5"/>
        <v>1346180</v>
      </c>
      <c r="K32" s="201">
        <f t="shared" si="33"/>
        <v>-226917</v>
      </c>
      <c r="L32" s="199">
        <f t="shared" si="33"/>
        <v>-1578257</v>
      </c>
      <c r="M32" s="190">
        <f t="shared" si="6"/>
        <v>-1805174</v>
      </c>
      <c r="N32" s="201">
        <f t="shared" si="34"/>
        <v>213249</v>
      </c>
      <c r="O32" s="201">
        <f t="shared" si="34"/>
        <v>1132931</v>
      </c>
      <c r="P32" s="190">
        <f t="shared" si="8"/>
        <v>1346180</v>
      </c>
    </row>
    <row r="33" spans="1:16" ht="22.2" customHeight="1" x14ac:dyDescent="0.25">
      <c r="A33" s="76">
        <v>27</v>
      </c>
      <c r="B33" s="82" t="s">
        <v>231</v>
      </c>
      <c r="C33" s="94" t="s">
        <v>387</v>
      </c>
      <c r="D33" s="78" t="s">
        <v>232</v>
      </c>
      <c r="E33" s="190">
        <f>SUM(E34:E36)</f>
        <v>474474</v>
      </c>
      <c r="F33" s="190">
        <f t="shared" ref="F33" si="35">SUM(F34:F36)</f>
        <v>2752709</v>
      </c>
      <c r="G33" s="202">
        <f t="shared" si="4"/>
        <v>3227183</v>
      </c>
      <c r="H33" s="190">
        <f t="shared" ref="H33:I33" si="36">SUM(H34:H36)</f>
        <v>121245</v>
      </c>
      <c r="I33" s="190">
        <f t="shared" si="36"/>
        <v>128118</v>
      </c>
      <c r="J33" s="190">
        <f t="shared" si="5"/>
        <v>249363</v>
      </c>
      <c r="K33" s="196">
        <f t="shared" ref="K33:L33" si="37">SUM(K34:K36)</f>
        <v>474474</v>
      </c>
      <c r="L33" s="197">
        <f t="shared" si="37"/>
        <v>2752709</v>
      </c>
      <c r="M33" s="190">
        <f t="shared" si="6"/>
        <v>3227183</v>
      </c>
      <c r="N33" s="196">
        <f t="shared" ref="N33:O33" si="38">SUM(N34:N36)</f>
        <v>121245</v>
      </c>
      <c r="O33" s="196">
        <f t="shared" si="38"/>
        <v>128118</v>
      </c>
      <c r="P33" s="190">
        <f t="shared" si="8"/>
        <v>249363</v>
      </c>
    </row>
    <row r="34" spans="1:16" ht="22.2" customHeight="1" x14ac:dyDescent="0.25">
      <c r="A34" s="71">
        <v>28</v>
      </c>
      <c r="B34" s="69"/>
      <c r="C34" s="95" t="s">
        <v>393</v>
      </c>
      <c r="D34" s="72" t="s">
        <v>233</v>
      </c>
      <c r="E34" s="191">
        <v>1003</v>
      </c>
      <c r="F34" s="191">
        <v>-51318</v>
      </c>
      <c r="G34" s="204">
        <f t="shared" si="4"/>
        <v>-50315</v>
      </c>
      <c r="H34" s="191">
        <v>18846</v>
      </c>
      <c r="I34" s="191">
        <v>32186</v>
      </c>
      <c r="J34" s="190">
        <f t="shared" si="5"/>
        <v>51032</v>
      </c>
      <c r="K34" s="201">
        <f t="shared" ref="K34:L40" si="39">+E34</f>
        <v>1003</v>
      </c>
      <c r="L34" s="199">
        <f t="shared" si="39"/>
        <v>-51318</v>
      </c>
      <c r="M34" s="190">
        <f t="shared" si="6"/>
        <v>-50315</v>
      </c>
      <c r="N34" s="201">
        <f t="shared" ref="N34:O40" si="40">+H34</f>
        <v>18846</v>
      </c>
      <c r="O34" s="201">
        <f t="shared" si="40"/>
        <v>32186</v>
      </c>
      <c r="P34" s="190">
        <f t="shared" si="8"/>
        <v>51032</v>
      </c>
    </row>
    <row r="35" spans="1:16" ht="22.2" customHeight="1" x14ac:dyDescent="0.25">
      <c r="A35" s="71">
        <v>29</v>
      </c>
      <c r="B35" s="69"/>
      <c r="C35" s="95" t="s">
        <v>394</v>
      </c>
      <c r="D35" s="72" t="s">
        <v>234</v>
      </c>
      <c r="E35" s="191">
        <v>473471</v>
      </c>
      <c r="F35" s="191">
        <v>2804027</v>
      </c>
      <c r="G35" s="204">
        <f t="shared" si="4"/>
        <v>3277498</v>
      </c>
      <c r="H35" s="191">
        <v>102399</v>
      </c>
      <c r="I35" s="191">
        <v>95932</v>
      </c>
      <c r="J35" s="190">
        <f t="shared" si="5"/>
        <v>198331</v>
      </c>
      <c r="K35" s="201">
        <f t="shared" si="39"/>
        <v>473471</v>
      </c>
      <c r="L35" s="199">
        <f t="shared" si="39"/>
        <v>2804027</v>
      </c>
      <c r="M35" s="190">
        <f t="shared" si="6"/>
        <v>3277498</v>
      </c>
      <c r="N35" s="201">
        <f t="shared" si="40"/>
        <v>102399</v>
      </c>
      <c r="O35" s="201">
        <f t="shared" si="40"/>
        <v>95932</v>
      </c>
      <c r="P35" s="190">
        <f t="shared" si="8"/>
        <v>198331</v>
      </c>
    </row>
    <row r="36" spans="1:16" ht="22.2" customHeight="1" x14ac:dyDescent="0.25">
      <c r="A36" s="71">
        <v>30</v>
      </c>
      <c r="B36" s="69"/>
      <c r="C36" s="95" t="s">
        <v>395</v>
      </c>
      <c r="D36" s="72" t="s">
        <v>235</v>
      </c>
      <c r="E36" s="191">
        <v>0</v>
      </c>
      <c r="F36" s="191">
        <v>0</v>
      </c>
      <c r="G36" s="204">
        <f t="shared" si="4"/>
        <v>0</v>
      </c>
      <c r="H36" s="191">
        <v>0</v>
      </c>
      <c r="I36" s="191">
        <v>0</v>
      </c>
      <c r="J36" s="190">
        <f t="shared" si="5"/>
        <v>0</v>
      </c>
      <c r="K36" s="201">
        <f t="shared" si="39"/>
        <v>0</v>
      </c>
      <c r="L36" s="199">
        <f t="shared" si="39"/>
        <v>0</v>
      </c>
      <c r="M36" s="190">
        <f t="shared" si="6"/>
        <v>0</v>
      </c>
      <c r="N36" s="201">
        <f t="shared" si="40"/>
        <v>0</v>
      </c>
      <c r="O36" s="201">
        <f t="shared" si="40"/>
        <v>0</v>
      </c>
      <c r="P36" s="190">
        <f t="shared" si="8"/>
        <v>0</v>
      </c>
    </row>
    <row r="37" spans="1:16" ht="22.2" customHeight="1" x14ac:dyDescent="0.25">
      <c r="A37" s="71">
        <v>31</v>
      </c>
      <c r="B37" s="69"/>
      <c r="C37" s="95" t="s">
        <v>388</v>
      </c>
      <c r="D37" s="72" t="s">
        <v>236</v>
      </c>
      <c r="E37" s="191">
        <v>-1354</v>
      </c>
      <c r="F37" s="191">
        <v>479439</v>
      </c>
      <c r="G37" s="204">
        <f t="shared" si="4"/>
        <v>478085</v>
      </c>
      <c r="H37" s="191">
        <v>294493</v>
      </c>
      <c r="I37" s="191">
        <v>385749</v>
      </c>
      <c r="J37" s="190">
        <f t="shared" si="5"/>
        <v>680242</v>
      </c>
      <c r="K37" s="201">
        <f t="shared" si="39"/>
        <v>-1354</v>
      </c>
      <c r="L37" s="199">
        <f t="shared" si="39"/>
        <v>479439</v>
      </c>
      <c r="M37" s="190">
        <f t="shared" si="6"/>
        <v>478085</v>
      </c>
      <c r="N37" s="201">
        <f t="shared" si="40"/>
        <v>294493</v>
      </c>
      <c r="O37" s="201">
        <f t="shared" si="40"/>
        <v>385749</v>
      </c>
      <c r="P37" s="190">
        <f t="shared" si="8"/>
        <v>680242</v>
      </c>
    </row>
    <row r="38" spans="1:16" ht="22.2" customHeight="1" x14ac:dyDescent="0.25">
      <c r="A38" s="71">
        <v>32</v>
      </c>
      <c r="B38" s="69"/>
      <c r="C38" s="95" t="s">
        <v>396</v>
      </c>
      <c r="D38" s="72" t="s">
        <v>237</v>
      </c>
      <c r="E38" s="191">
        <v>2952514</v>
      </c>
      <c r="F38" s="191">
        <v>1954573</v>
      </c>
      <c r="G38" s="204">
        <f t="shared" si="4"/>
        <v>4907087</v>
      </c>
      <c r="H38" s="191">
        <v>70835</v>
      </c>
      <c r="I38" s="191">
        <v>-559020</v>
      </c>
      <c r="J38" s="190">
        <f t="shared" si="5"/>
        <v>-488185</v>
      </c>
      <c r="K38" s="201">
        <f t="shared" si="39"/>
        <v>2952514</v>
      </c>
      <c r="L38" s="199">
        <f t="shared" si="39"/>
        <v>1954573</v>
      </c>
      <c r="M38" s="190">
        <f t="shared" si="6"/>
        <v>4907087</v>
      </c>
      <c r="N38" s="201">
        <f t="shared" si="40"/>
        <v>70835</v>
      </c>
      <c r="O38" s="201">
        <f t="shared" si="40"/>
        <v>-559020</v>
      </c>
      <c r="P38" s="190">
        <f t="shared" si="8"/>
        <v>-488185</v>
      </c>
    </row>
    <row r="39" spans="1:16" ht="22.2" customHeight="1" x14ac:dyDescent="0.25">
      <c r="A39" s="71">
        <v>33</v>
      </c>
      <c r="B39" s="69"/>
      <c r="C39" s="95" t="s">
        <v>397</v>
      </c>
      <c r="D39" s="72" t="s">
        <v>238</v>
      </c>
      <c r="E39" s="191">
        <v>119</v>
      </c>
      <c r="F39" s="191">
        <v>66102</v>
      </c>
      <c r="G39" s="204">
        <f t="shared" si="4"/>
        <v>66221</v>
      </c>
      <c r="H39" s="191">
        <v>47</v>
      </c>
      <c r="I39" s="191">
        <v>66510</v>
      </c>
      <c r="J39" s="190">
        <f t="shared" si="5"/>
        <v>66557</v>
      </c>
      <c r="K39" s="201">
        <f t="shared" si="39"/>
        <v>119</v>
      </c>
      <c r="L39" s="199">
        <f t="shared" si="39"/>
        <v>66102</v>
      </c>
      <c r="M39" s="190">
        <f t="shared" si="6"/>
        <v>66221</v>
      </c>
      <c r="N39" s="201">
        <f t="shared" si="40"/>
        <v>47</v>
      </c>
      <c r="O39" s="201">
        <f t="shared" si="40"/>
        <v>66510</v>
      </c>
      <c r="P39" s="190">
        <f t="shared" si="8"/>
        <v>66557</v>
      </c>
    </row>
    <row r="40" spans="1:16" ht="22.2" customHeight="1" x14ac:dyDescent="0.25">
      <c r="A40" s="71">
        <v>34</v>
      </c>
      <c r="B40" s="69"/>
      <c r="C40" s="95" t="s">
        <v>398</v>
      </c>
      <c r="D40" s="72" t="s">
        <v>239</v>
      </c>
      <c r="E40" s="191">
        <v>-55620</v>
      </c>
      <c r="F40" s="191">
        <v>-996035</v>
      </c>
      <c r="G40" s="204">
        <f t="shared" si="4"/>
        <v>-1051655</v>
      </c>
      <c r="H40" s="191">
        <v>-34144</v>
      </c>
      <c r="I40" s="191">
        <v>-648491</v>
      </c>
      <c r="J40" s="190">
        <f t="shared" si="5"/>
        <v>-682635</v>
      </c>
      <c r="K40" s="201">
        <f t="shared" si="39"/>
        <v>-55620</v>
      </c>
      <c r="L40" s="199">
        <f t="shared" si="39"/>
        <v>-996035</v>
      </c>
      <c r="M40" s="190">
        <f t="shared" si="6"/>
        <v>-1051655</v>
      </c>
      <c r="N40" s="201">
        <f t="shared" si="40"/>
        <v>-34144</v>
      </c>
      <c r="O40" s="201">
        <f t="shared" si="40"/>
        <v>-648491</v>
      </c>
      <c r="P40" s="190">
        <f t="shared" si="8"/>
        <v>-682635</v>
      </c>
    </row>
    <row r="41" spans="1:16" ht="22.2" customHeight="1" x14ac:dyDescent="0.25">
      <c r="A41" s="76">
        <v>35</v>
      </c>
      <c r="B41" s="82" t="s">
        <v>240</v>
      </c>
      <c r="C41" s="94" t="s">
        <v>107</v>
      </c>
      <c r="D41" s="78" t="s">
        <v>241</v>
      </c>
      <c r="E41" s="190">
        <f>SUM(E42:E44)</f>
        <v>398090</v>
      </c>
      <c r="F41" s="190">
        <f t="shared" ref="F41" si="41">SUM(F42:F44)</f>
        <v>603625</v>
      </c>
      <c r="G41" s="202">
        <f t="shared" si="4"/>
        <v>1001715</v>
      </c>
      <c r="H41" s="190">
        <f t="shared" ref="H41:I41" si="42">SUM(H42:H44)</f>
        <v>-461116</v>
      </c>
      <c r="I41" s="190">
        <f t="shared" si="42"/>
        <v>-479940</v>
      </c>
      <c r="J41" s="190">
        <f t="shared" si="5"/>
        <v>-941056</v>
      </c>
      <c r="K41" s="196">
        <f t="shared" ref="K41:L41" si="43">SUM(K42:K44)</f>
        <v>398090</v>
      </c>
      <c r="L41" s="197">
        <f t="shared" si="43"/>
        <v>603625</v>
      </c>
      <c r="M41" s="190">
        <f t="shared" si="6"/>
        <v>1001715</v>
      </c>
      <c r="N41" s="196">
        <f t="shared" ref="N41:O41" si="44">SUM(N42:N44)</f>
        <v>-461116</v>
      </c>
      <c r="O41" s="196">
        <f t="shared" si="44"/>
        <v>-479940</v>
      </c>
      <c r="P41" s="190">
        <f t="shared" si="8"/>
        <v>-941056</v>
      </c>
    </row>
    <row r="42" spans="1:16" ht="22.2" customHeight="1" x14ac:dyDescent="0.25">
      <c r="A42" s="71">
        <v>36</v>
      </c>
      <c r="B42" s="69"/>
      <c r="C42" s="95" t="s">
        <v>382</v>
      </c>
      <c r="D42" s="72" t="s">
        <v>242</v>
      </c>
      <c r="E42" s="191">
        <v>398090</v>
      </c>
      <c r="F42" s="191">
        <v>533198</v>
      </c>
      <c r="G42" s="204">
        <f t="shared" si="4"/>
        <v>931288</v>
      </c>
      <c r="H42" s="191">
        <v>-461117</v>
      </c>
      <c r="I42" s="191">
        <v>-561451</v>
      </c>
      <c r="J42" s="190">
        <f t="shared" si="5"/>
        <v>-1022568</v>
      </c>
      <c r="K42" s="201">
        <f t="shared" ref="K42:L48" si="45">+E42</f>
        <v>398090</v>
      </c>
      <c r="L42" s="199">
        <f t="shared" si="45"/>
        <v>533198</v>
      </c>
      <c r="M42" s="190">
        <f t="shared" si="6"/>
        <v>931288</v>
      </c>
      <c r="N42" s="201">
        <f t="shared" ref="N42:O48" si="46">+H42</f>
        <v>-461117</v>
      </c>
      <c r="O42" s="201">
        <f t="shared" si="46"/>
        <v>-561451</v>
      </c>
      <c r="P42" s="190">
        <f t="shared" si="8"/>
        <v>-1022568</v>
      </c>
    </row>
    <row r="43" spans="1:16" ht="22.2" customHeight="1" x14ac:dyDescent="0.25">
      <c r="A43" s="71">
        <v>37</v>
      </c>
      <c r="B43" s="69"/>
      <c r="C43" s="95" t="s">
        <v>383</v>
      </c>
      <c r="D43" s="72" t="s">
        <v>243</v>
      </c>
      <c r="E43" s="191">
        <v>0</v>
      </c>
      <c r="F43" s="191">
        <v>70427</v>
      </c>
      <c r="G43" s="204">
        <f t="shared" si="4"/>
        <v>70427</v>
      </c>
      <c r="H43" s="191">
        <v>1</v>
      </c>
      <c r="I43" s="191">
        <v>81511</v>
      </c>
      <c r="J43" s="190">
        <f t="shared" si="5"/>
        <v>81512</v>
      </c>
      <c r="K43" s="201">
        <f t="shared" si="45"/>
        <v>0</v>
      </c>
      <c r="L43" s="199">
        <f t="shared" si="45"/>
        <v>70427</v>
      </c>
      <c r="M43" s="190">
        <f t="shared" si="6"/>
        <v>70427</v>
      </c>
      <c r="N43" s="201">
        <f t="shared" si="46"/>
        <v>1</v>
      </c>
      <c r="O43" s="201">
        <f t="shared" si="46"/>
        <v>81511</v>
      </c>
      <c r="P43" s="190">
        <f t="shared" si="8"/>
        <v>81512</v>
      </c>
    </row>
    <row r="44" spans="1:16" ht="22.2" customHeight="1" x14ac:dyDescent="0.25">
      <c r="A44" s="71">
        <v>38</v>
      </c>
      <c r="B44" s="69"/>
      <c r="C44" s="95" t="s">
        <v>384</v>
      </c>
      <c r="D44" s="72" t="s">
        <v>244</v>
      </c>
      <c r="E44" s="191">
        <v>0</v>
      </c>
      <c r="F44" s="191">
        <v>0</v>
      </c>
      <c r="G44" s="204">
        <f t="shared" si="4"/>
        <v>0</v>
      </c>
      <c r="H44" s="191">
        <v>0</v>
      </c>
      <c r="I44" s="191">
        <v>0</v>
      </c>
      <c r="J44" s="190">
        <f t="shared" si="5"/>
        <v>0</v>
      </c>
      <c r="K44" s="201">
        <f t="shared" si="45"/>
        <v>0</v>
      </c>
      <c r="L44" s="199">
        <f t="shared" si="45"/>
        <v>0</v>
      </c>
      <c r="M44" s="190">
        <f t="shared" si="6"/>
        <v>0</v>
      </c>
      <c r="N44" s="201">
        <f t="shared" si="46"/>
        <v>0</v>
      </c>
      <c r="O44" s="201">
        <f t="shared" si="46"/>
        <v>0</v>
      </c>
      <c r="P44" s="190">
        <f t="shared" si="8"/>
        <v>0</v>
      </c>
    </row>
    <row r="45" spans="1:16" ht="22.2" customHeight="1" x14ac:dyDescent="0.25">
      <c r="A45" s="68">
        <v>39</v>
      </c>
      <c r="B45" s="69"/>
      <c r="C45" s="96" t="s">
        <v>111</v>
      </c>
      <c r="D45" s="70" t="s">
        <v>245</v>
      </c>
      <c r="E45" s="192">
        <v>66031</v>
      </c>
      <c r="F45" s="192">
        <v>6523810</v>
      </c>
      <c r="G45" s="204">
        <f t="shared" si="4"/>
        <v>6589841</v>
      </c>
      <c r="H45" s="192">
        <v>73145</v>
      </c>
      <c r="I45" s="192">
        <v>7078938</v>
      </c>
      <c r="J45" s="190">
        <f t="shared" si="5"/>
        <v>7152083</v>
      </c>
      <c r="K45" s="198">
        <f t="shared" si="45"/>
        <v>66031</v>
      </c>
      <c r="L45" s="199">
        <f t="shared" si="45"/>
        <v>6523810</v>
      </c>
      <c r="M45" s="190">
        <f t="shared" si="6"/>
        <v>6589841</v>
      </c>
      <c r="N45" s="198">
        <f t="shared" si="46"/>
        <v>73145</v>
      </c>
      <c r="O45" s="198">
        <f t="shared" si="46"/>
        <v>7078938</v>
      </c>
      <c r="P45" s="190">
        <f t="shared" si="8"/>
        <v>7152083</v>
      </c>
    </row>
    <row r="46" spans="1:16" ht="22.2" customHeight="1" x14ac:dyDescent="0.25">
      <c r="A46" s="68">
        <v>40</v>
      </c>
      <c r="B46" s="69"/>
      <c r="C46" s="96" t="s">
        <v>120</v>
      </c>
      <c r="D46" s="70" t="s">
        <v>246</v>
      </c>
      <c r="E46" s="192">
        <v>-105745</v>
      </c>
      <c r="F46" s="192">
        <v>-8585386</v>
      </c>
      <c r="G46" s="204">
        <f t="shared" si="4"/>
        <v>-8691131</v>
      </c>
      <c r="H46" s="192">
        <v>-60686</v>
      </c>
      <c r="I46" s="192">
        <v>-9039403</v>
      </c>
      <c r="J46" s="190">
        <f t="shared" si="5"/>
        <v>-9100089</v>
      </c>
      <c r="K46" s="198">
        <f t="shared" si="45"/>
        <v>-105745</v>
      </c>
      <c r="L46" s="199">
        <f t="shared" si="45"/>
        <v>-8585386</v>
      </c>
      <c r="M46" s="190">
        <f t="shared" si="6"/>
        <v>-8691131</v>
      </c>
      <c r="N46" s="198">
        <f t="shared" si="46"/>
        <v>-60686</v>
      </c>
      <c r="O46" s="198">
        <f t="shared" si="46"/>
        <v>-9039403</v>
      </c>
      <c r="P46" s="190">
        <f t="shared" si="8"/>
        <v>-9100089</v>
      </c>
    </row>
    <row r="47" spans="1:16" ht="22.2" customHeight="1" x14ac:dyDescent="0.25">
      <c r="A47" s="68">
        <v>41</v>
      </c>
      <c r="B47" s="69"/>
      <c r="C47" s="96" t="s">
        <v>122</v>
      </c>
      <c r="D47" s="70" t="s">
        <v>247</v>
      </c>
      <c r="E47" s="192">
        <v>-20598</v>
      </c>
      <c r="F47" s="192">
        <v>-377975</v>
      </c>
      <c r="G47" s="204">
        <f t="shared" si="4"/>
        <v>-398573</v>
      </c>
      <c r="H47" s="192">
        <v>-14627</v>
      </c>
      <c r="I47" s="192">
        <v>-365550</v>
      </c>
      <c r="J47" s="190">
        <f t="shared" si="5"/>
        <v>-380177</v>
      </c>
      <c r="K47" s="198">
        <f t="shared" si="45"/>
        <v>-20598</v>
      </c>
      <c r="L47" s="199">
        <f t="shared" si="45"/>
        <v>-377975</v>
      </c>
      <c r="M47" s="190">
        <f t="shared" si="6"/>
        <v>-398573</v>
      </c>
      <c r="N47" s="198">
        <f t="shared" si="46"/>
        <v>-14627</v>
      </c>
      <c r="O47" s="198">
        <f t="shared" si="46"/>
        <v>-365550</v>
      </c>
      <c r="P47" s="190">
        <f t="shared" si="8"/>
        <v>-380177</v>
      </c>
    </row>
    <row r="48" spans="1:16" ht="22.2" customHeight="1" x14ac:dyDescent="0.25">
      <c r="A48" s="68">
        <v>42</v>
      </c>
      <c r="B48" s="69"/>
      <c r="C48" s="96" t="s">
        <v>125</v>
      </c>
      <c r="D48" s="70" t="s">
        <v>248</v>
      </c>
      <c r="E48" s="192">
        <v>0</v>
      </c>
      <c r="F48" s="192">
        <v>400779</v>
      </c>
      <c r="G48" s="204">
        <f t="shared" si="4"/>
        <v>400779</v>
      </c>
      <c r="H48" s="192">
        <v>0</v>
      </c>
      <c r="I48" s="192">
        <v>364602</v>
      </c>
      <c r="J48" s="190">
        <f t="shared" si="5"/>
        <v>364602</v>
      </c>
      <c r="K48" s="198">
        <f t="shared" si="45"/>
        <v>0</v>
      </c>
      <c r="L48" s="199">
        <f t="shared" si="45"/>
        <v>400779</v>
      </c>
      <c r="M48" s="190">
        <f t="shared" si="6"/>
        <v>400779</v>
      </c>
      <c r="N48" s="198">
        <f t="shared" si="46"/>
        <v>0</v>
      </c>
      <c r="O48" s="198">
        <f t="shared" si="46"/>
        <v>364602</v>
      </c>
      <c r="P48" s="190">
        <f t="shared" si="8"/>
        <v>364602</v>
      </c>
    </row>
    <row r="49" spans="1:16" ht="22.2" customHeight="1" x14ac:dyDescent="0.25">
      <c r="A49" s="76">
        <v>43</v>
      </c>
      <c r="B49" s="82" t="s">
        <v>249</v>
      </c>
      <c r="C49" s="94" t="s">
        <v>150</v>
      </c>
      <c r="D49" s="78" t="s">
        <v>250</v>
      </c>
      <c r="E49" s="190">
        <f>+E22+E23+E41+E45+E46+E47+E48</f>
        <v>7490079</v>
      </c>
      <c r="F49" s="190">
        <f>+F22+F23+F41+F45+F46+F47+F48</f>
        <v>16435360</v>
      </c>
      <c r="G49" s="202">
        <f>+G22+G23+G41+G45+G46+G47+G48</f>
        <v>23925439</v>
      </c>
      <c r="H49" s="190">
        <f>+H22+H23+H41+H45+H46+H47+H48</f>
        <v>5033464</v>
      </c>
      <c r="I49" s="190">
        <f>+I22+I23+I41+I45+I46+I47+I48</f>
        <v>13304980</v>
      </c>
      <c r="J49" s="190">
        <f>+J22+J23+J41+J45+J46+J47+J48</f>
        <v>18338444</v>
      </c>
      <c r="K49" s="196">
        <f>+K22+K23+K41+K45+K46+K47+K48</f>
        <v>7490079</v>
      </c>
      <c r="L49" s="197">
        <f>+L22+L23+L41+L45+L46+L47+L48</f>
        <v>16435360</v>
      </c>
      <c r="M49" s="190">
        <f>+M22+M23+M41+M45+M46+M47+M48</f>
        <v>23925439</v>
      </c>
      <c r="N49" s="196">
        <f>+N22+N23+N41+N45+N46+N47+N48</f>
        <v>5033464</v>
      </c>
      <c r="O49" s="196">
        <f>+O22+O23+O41+O45+O46+O47+O48</f>
        <v>13304980</v>
      </c>
      <c r="P49" s="190">
        <f>+P22+P23+P41+P45+P46+P47+P48</f>
        <v>18338444</v>
      </c>
    </row>
    <row r="50" spans="1:16" ht="22.2" customHeight="1" x14ac:dyDescent="0.25">
      <c r="A50" s="76">
        <v>44</v>
      </c>
      <c r="B50" s="82" t="s">
        <v>251</v>
      </c>
      <c r="C50" s="94" t="s">
        <v>152</v>
      </c>
      <c r="D50" s="78" t="s">
        <v>252</v>
      </c>
      <c r="E50" s="190">
        <f>E51+E52</f>
        <v>-1324099</v>
      </c>
      <c r="F50" s="190">
        <f t="shared" ref="F50" si="47">F51+F52</f>
        <v>-2914301</v>
      </c>
      <c r="G50" s="202">
        <f t="shared" si="4"/>
        <v>-4238400</v>
      </c>
      <c r="H50" s="190">
        <f t="shared" ref="H50:I50" si="48">H51+H52</f>
        <v>-856467</v>
      </c>
      <c r="I50" s="190">
        <f t="shared" si="48"/>
        <v>-2363362</v>
      </c>
      <c r="J50" s="190">
        <f t="shared" si="5"/>
        <v>-3219829</v>
      </c>
      <c r="K50" s="196">
        <f t="shared" ref="K50:L50" si="49">K51+K52</f>
        <v>-1324099</v>
      </c>
      <c r="L50" s="197">
        <f t="shared" si="49"/>
        <v>-2914301</v>
      </c>
      <c r="M50" s="190">
        <f t="shared" si="6"/>
        <v>-4238400</v>
      </c>
      <c r="N50" s="196">
        <f t="shared" ref="N50:O50" si="50">N51+N52</f>
        <v>-856467</v>
      </c>
      <c r="O50" s="196">
        <f t="shared" si="50"/>
        <v>-2363362</v>
      </c>
      <c r="P50" s="190">
        <f t="shared" si="8"/>
        <v>-3219829</v>
      </c>
    </row>
    <row r="51" spans="1:16" ht="22.2" customHeight="1" x14ac:dyDescent="0.25">
      <c r="A51" s="71">
        <v>45</v>
      </c>
      <c r="B51" s="69"/>
      <c r="C51" s="95" t="s">
        <v>382</v>
      </c>
      <c r="D51" s="72" t="s">
        <v>253</v>
      </c>
      <c r="E51" s="191">
        <v>-1324099</v>
      </c>
      <c r="F51" s="191">
        <v>-2917449</v>
      </c>
      <c r="G51" s="204">
        <f t="shared" si="4"/>
        <v>-4241548</v>
      </c>
      <c r="H51" s="191">
        <v>-857262</v>
      </c>
      <c r="I51" s="191">
        <v>-2336101</v>
      </c>
      <c r="J51" s="190">
        <f t="shared" si="5"/>
        <v>-3193363</v>
      </c>
      <c r="K51" s="201">
        <f t="shared" ref="K51:L52" si="51">+E51</f>
        <v>-1324099</v>
      </c>
      <c r="L51" s="199">
        <f t="shared" si="51"/>
        <v>-2917449</v>
      </c>
      <c r="M51" s="190">
        <f t="shared" si="6"/>
        <v>-4241548</v>
      </c>
      <c r="N51" s="201">
        <f t="shared" ref="N51:O52" si="52">+H51</f>
        <v>-857262</v>
      </c>
      <c r="O51" s="201">
        <f t="shared" si="52"/>
        <v>-2336101</v>
      </c>
      <c r="P51" s="190">
        <f t="shared" si="8"/>
        <v>-3193363</v>
      </c>
    </row>
    <row r="52" spans="1:16" ht="22.2" customHeight="1" x14ac:dyDescent="0.25">
      <c r="A52" s="71">
        <v>46</v>
      </c>
      <c r="B52" s="69"/>
      <c r="C52" s="95" t="s">
        <v>383</v>
      </c>
      <c r="D52" s="72" t="s">
        <v>254</v>
      </c>
      <c r="E52" s="191">
        <v>0</v>
      </c>
      <c r="F52" s="191">
        <v>3148</v>
      </c>
      <c r="G52" s="204">
        <f t="shared" si="4"/>
        <v>3148</v>
      </c>
      <c r="H52" s="191">
        <v>795</v>
      </c>
      <c r="I52" s="191">
        <v>-27261</v>
      </c>
      <c r="J52" s="190">
        <f t="shared" si="5"/>
        <v>-26466</v>
      </c>
      <c r="K52" s="201">
        <f t="shared" si="51"/>
        <v>0</v>
      </c>
      <c r="L52" s="199">
        <f t="shared" si="51"/>
        <v>3148</v>
      </c>
      <c r="M52" s="190">
        <f t="shared" si="6"/>
        <v>3148</v>
      </c>
      <c r="N52" s="201">
        <f t="shared" si="52"/>
        <v>795</v>
      </c>
      <c r="O52" s="201">
        <f t="shared" si="52"/>
        <v>-27261</v>
      </c>
      <c r="P52" s="190">
        <f t="shared" si="8"/>
        <v>-26466</v>
      </c>
    </row>
    <row r="53" spans="1:16" ht="22.2" customHeight="1" x14ac:dyDescent="0.25">
      <c r="A53" s="76">
        <v>47</v>
      </c>
      <c r="B53" s="82" t="s">
        <v>255</v>
      </c>
      <c r="C53" s="94" t="s">
        <v>155</v>
      </c>
      <c r="D53" s="78" t="s">
        <v>256</v>
      </c>
      <c r="E53" s="190">
        <f>E49+E50</f>
        <v>6165980</v>
      </c>
      <c r="F53" s="190">
        <f t="shared" ref="F53" si="53">F49+F50</f>
        <v>13521059</v>
      </c>
      <c r="G53" s="202">
        <f t="shared" si="4"/>
        <v>19687039</v>
      </c>
      <c r="H53" s="190">
        <f>H49+H50</f>
        <v>4176997</v>
      </c>
      <c r="I53" s="190">
        <f>I49+I50</f>
        <v>10941618</v>
      </c>
      <c r="J53" s="190">
        <f>H53+I53</f>
        <v>15118615</v>
      </c>
      <c r="K53" s="196">
        <f t="shared" ref="K53:L53" si="54">K49+K50</f>
        <v>6165980</v>
      </c>
      <c r="L53" s="197">
        <f t="shared" si="54"/>
        <v>13521059</v>
      </c>
      <c r="M53" s="190">
        <f t="shared" si="6"/>
        <v>19687039</v>
      </c>
      <c r="N53" s="196">
        <f t="shared" ref="N53:O53" si="55">N49+N50</f>
        <v>4176997</v>
      </c>
      <c r="O53" s="196">
        <f t="shared" si="55"/>
        <v>10941618</v>
      </c>
      <c r="P53" s="190">
        <f t="shared" si="8"/>
        <v>15118615</v>
      </c>
    </row>
    <row r="54" spans="1:16" ht="22.2" customHeight="1" x14ac:dyDescent="0.25">
      <c r="A54" s="71">
        <v>48</v>
      </c>
      <c r="B54" s="69"/>
      <c r="C54" s="95" t="s">
        <v>382</v>
      </c>
      <c r="D54" s="72" t="s">
        <v>257</v>
      </c>
      <c r="E54" s="191">
        <v>6163372</v>
      </c>
      <c r="F54" s="191">
        <v>13490608</v>
      </c>
      <c r="G54" s="204">
        <f t="shared" si="4"/>
        <v>19653980</v>
      </c>
      <c r="H54" s="191">
        <v>4171808</v>
      </c>
      <c r="I54" s="191">
        <v>10931480</v>
      </c>
      <c r="J54" s="190">
        <f t="shared" si="5"/>
        <v>15103288</v>
      </c>
      <c r="K54" s="201">
        <f t="shared" ref="K54:L55" si="56">+E54</f>
        <v>6163372</v>
      </c>
      <c r="L54" s="199">
        <f t="shared" si="56"/>
        <v>13490608</v>
      </c>
      <c r="M54" s="190">
        <f t="shared" si="6"/>
        <v>19653980</v>
      </c>
      <c r="N54" s="201">
        <f t="shared" ref="N54:O55" si="57">+H54</f>
        <v>4171808</v>
      </c>
      <c r="O54" s="201">
        <f t="shared" si="57"/>
        <v>10931480</v>
      </c>
      <c r="P54" s="190">
        <f t="shared" si="8"/>
        <v>15103288</v>
      </c>
    </row>
    <row r="55" spans="1:16" ht="22.2" customHeight="1" x14ac:dyDescent="0.25">
      <c r="A55" s="71">
        <v>49</v>
      </c>
      <c r="B55" s="69"/>
      <c r="C55" s="95" t="s">
        <v>383</v>
      </c>
      <c r="D55" s="72" t="s">
        <v>258</v>
      </c>
      <c r="E55" s="191">
        <f>2606+2</f>
        <v>2608</v>
      </c>
      <c r="F55" s="191">
        <f>30450+1</f>
        <v>30451</v>
      </c>
      <c r="G55" s="204">
        <f t="shared" si="4"/>
        <v>33059</v>
      </c>
      <c r="H55" s="191">
        <v>5189</v>
      </c>
      <c r="I55" s="191">
        <v>10138</v>
      </c>
      <c r="J55" s="190">
        <f t="shared" si="5"/>
        <v>15327</v>
      </c>
      <c r="K55" s="201">
        <f t="shared" si="56"/>
        <v>2608</v>
      </c>
      <c r="L55" s="199">
        <f t="shared" si="56"/>
        <v>30451</v>
      </c>
      <c r="M55" s="190">
        <f t="shared" si="6"/>
        <v>33059</v>
      </c>
      <c r="N55" s="201">
        <f t="shared" si="57"/>
        <v>5189</v>
      </c>
      <c r="O55" s="201">
        <f t="shared" si="57"/>
        <v>10138</v>
      </c>
      <c r="P55" s="190">
        <f t="shared" si="8"/>
        <v>15327</v>
      </c>
    </row>
    <row r="56" spans="1:16" ht="22.2" customHeight="1" x14ac:dyDescent="0.25">
      <c r="A56" s="76">
        <v>50</v>
      </c>
      <c r="B56" s="82" t="s">
        <v>259</v>
      </c>
      <c r="C56" s="94" t="s">
        <v>163</v>
      </c>
      <c r="D56" s="78" t="s">
        <v>260</v>
      </c>
      <c r="E56" s="190">
        <f>E57+E62</f>
        <v>10767622</v>
      </c>
      <c r="F56" s="190">
        <f t="shared" ref="F56" si="58">F57+F62</f>
        <v>8147380</v>
      </c>
      <c r="G56" s="202">
        <f t="shared" si="4"/>
        <v>18915002</v>
      </c>
      <c r="H56" s="190">
        <f t="shared" ref="H56:I56" si="59">H57+H62</f>
        <v>-6829732</v>
      </c>
      <c r="I56" s="190">
        <f t="shared" si="59"/>
        <v>1572828</v>
      </c>
      <c r="J56" s="190">
        <f t="shared" si="5"/>
        <v>-5256904</v>
      </c>
      <c r="K56" s="196">
        <f t="shared" ref="K56:L56" si="60">K57+K62</f>
        <v>10767622</v>
      </c>
      <c r="L56" s="197">
        <f t="shared" si="60"/>
        <v>8147380</v>
      </c>
      <c r="M56" s="190">
        <f t="shared" si="6"/>
        <v>18915002</v>
      </c>
      <c r="N56" s="196">
        <f t="shared" ref="N56:O56" si="61">N57+N62</f>
        <v>-6829732</v>
      </c>
      <c r="O56" s="196">
        <f t="shared" si="61"/>
        <v>1572828</v>
      </c>
      <c r="P56" s="190">
        <f t="shared" si="8"/>
        <v>-5256904</v>
      </c>
    </row>
    <row r="57" spans="1:16" ht="22.2" customHeight="1" x14ac:dyDescent="0.25">
      <c r="A57" s="76">
        <v>51</v>
      </c>
      <c r="B57" s="82" t="s">
        <v>261</v>
      </c>
      <c r="C57" s="94" t="s">
        <v>382</v>
      </c>
      <c r="D57" s="78" t="s">
        <v>262</v>
      </c>
      <c r="E57" s="190">
        <f>SUM(E58:E61)</f>
        <v>0</v>
      </c>
      <c r="F57" s="190">
        <f t="shared" ref="F57" si="62">SUM(F58:F61)</f>
        <v>0</v>
      </c>
      <c r="G57" s="202">
        <f t="shared" si="4"/>
        <v>0</v>
      </c>
      <c r="H57" s="190">
        <f t="shared" ref="H57:I57" si="63">SUM(H58:H61)</f>
        <v>359889</v>
      </c>
      <c r="I57" s="190">
        <f t="shared" si="63"/>
        <v>7451655</v>
      </c>
      <c r="J57" s="190">
        <f t="shared" si="5"/>
        <v>7811544</v>
      </c>
      <c r="K57" s="196">
        <f t="shared" ref="K57:L57" si="64">SUM(K58:K61)</f>
        <v>0</v>
      </c>
      <c r="L57" s="197">
        <f t="shared" si="64"/>
        <v>0</v>
      </c>
      <c r="M57" s="190">
        <f t="shared" si="6"/>
        <v>0</v>
      </c>
      <c r="N57" s="196">
        <f t="shared" ref="N57:O57" si="65">SUM(N58:N61)</f>
        <v>359889</v>
      </c>
      <c r="O57" s="196">
        <f t="shared" si="65"/>
        <v>7451655</v>
      </c>
      <c r="P57" s="190">
        <f t="shared" si="8"/>
        <v>7811544</v>
      </c>
    </row>
    <row r="58" spans="1:16" ht="22.2" customHeight="1" x14ac:dyDescent="0.25">
      <c r="A58" s="71">
        <v>52</v>
      </c>
      <c r="B58" s="69"/>
      <c r="C58" s="95" t="s">
        <v>389</v>
      </c>
      <c r="D58" s="72" t="s">
        <v>263</v>
      </c>
      <c r="E58" s="191">
        <v>0</v>
      </c>
      <c r="F58" s="191">
        <v>0</v>
      </c>
      <c r="G58" s="204">
        <f t="shared" si="4"/>
        <v>0</v>
      </c>
      <c r="H58" s="191">
        <v>438889</v>
      </c>
      <c r="I58" s="191">
        <v>9097317</v>
      </c>
      <c r="J58" s="190">
        <f t="shared" si="5"/>
        <v>9536206</v>
      </c>
      <c r="K58" s="198">
        <f t="shared" ref="K58:L61" si="66">+E58</f>
        <v>0</v>
      </c>
      <c r="L58" s="199">
        <f t="shared" si="66"/>
        <v>0</v>
      </c>
      <c r="M58" s="190">
        <f t="shared" si="6"/>
        <v>0</v>
      </c>
      <c r="N58" s="198">
        <f t="shared" ref="N58:O61" si="67">+H58</f>
        <v>438889</v>
      </c>
      <c r="O58" s="198">
        <f t="shared" si="67"/>
        <v>9097317</v>
      </c>
      <c r="P58" s="190">
        <f t="shared" si="8"/>
        <v>9536206</v>
      </c>
    </row>
    <row r="59" spans="1:16" ht="22.2" customHeight="1" x14ac:dyDescent="0.25">
      <c r="A59" s="71">
        <v>53</v>
      </c>
      <c r="B59" s="69"/>
      <c r="C59" s="95" t="s">
        <v>390</v>
      </c>
      <c r="D59" s="72" t="s">
        <v>264</v>
      </c>
      <c r="E59" s="191">
        <v>0</v>
      </c>
      <c r="F59" s="191">
        <v>0</v>
      </c>
      <c r="G59" s="204">
        <f t="shared" si="4"/>
        <v>0</v>
      </c>
      <c r="H59" s="191">
        <v>0</v>
      </c>
      <c r="I59" s="191">
        <v>0</v>
      </c>
      <c r="J59" s="190">
        <f t="shared" si="5"/>
        <v>0</v>
      </c>
      <c r="K59" s="198">
        <f t="shared" si="66"/>
        <v>0</v>
      </c>
      <c r="L59" s="199">
        <f t="shared" si="66"/>
        <v>0</v>
      </c>
      <c r="M59" s="190">
        <f t="shared" si="6"/>
        <v>0</v>
      </c>
      <c r="N59" s="198">
        <f t="shared" si="67"/>
        <v>0</v>
      </c>
      <c r="O59" s="198">
        <f t="shared" si="67"/>
        <v>0</v>
      </c>
      <c r="P59" s="190">
        <f t="shared" si="8"/>
        <v>0</v>
      </c>
    </row>
    <row r="60" spans="1:16" ht="22.2" customHeight="1" x14ac:dyDescent="0.25">
      <c r="A60" s="71">
        <v>54</v>
      </c>
      <c r="B60" s="69"/>
      <c r="C60" s="95" t="s">
        <v>391</v>
      </c>
      <c r="D60" s="72" t="s">
        <v>84</v>
      </c>
      <c r="E60" s="191">
        <v>0</v>
      </c>
      <c r="F60" s="191">
        <v>0</v>
      </c>
      <c r="G60" s="204">
        <f t="shared" si="4"/>
        <v>0</v>
      </c>
      <c r="H60" s="191">
        <v>0</v>
      </c>
      <c r="I60" s="191">
        <v>0</v>
      </c>
      <c r="J60" s="190">
        <f t="shared" si="5"/>
        <v>0</v>
      </c>
      <c r="K60" s="198">
        <f t="shared" si="66"/>
        <v>0</v>
      </c>
      <c r="L60" s="199">
        <f t="shared" si="66"/>
        <v>0</v>
      </c>
      <c r="M60" s="190">
        <f t="shared" si="6"/>
        <v>0</v>
      </c>
      <c r="N60" s="198">
        <f t="shared" si="67"/>
        <v>0</v>
      </c>
      <c r="O60" s="198">
        <f t="shared" si="67"/>
        <v>0</v>
      </c>
      <c r="P60" s="190">
        <f t="shared" si="8"/>
        <v>0</v>
      </c>
    </row>
    <row r="61" spans="1:16" ht="22.2" customHeight="1" x14ac:dyDescent="0.25">
      <c r="A61" s="71">
        <v>55</v>
      </c>
      <c r="B61" s="69"/>
      <c r="C61" s="95" t="s">
        <v>392</v>
      </c>
      <c r="D61" s="72" t="s">
        <v>265</v>
      </c>
      <c r="E61" s="191">
        <v>0</v>
      </c>
      <c r="F61" s="191">
        <v>0</v>
      </c>
      <c r="G61" s="204">
        <f t="shared" si="4"/>
        <v>0</v>
      </c>
      <c r="H61" s="191">
        <v>-79000</v>
      </c>
      <c r="I61" s="191">
        <v>-1645662</v>
      </c>
      <c r="J61" s="190">
        <f t="shared" si="5"/>
        <v>-1724662</v>
      </c>
      <c r="K61" s="198">
        <f t="shared" si="66"/>
        <v>0</v>
      </c>
      <c r="L61" s="199">
        <f t="shared" si="66"/>
        <v>0</v>
      </c>
      <c r="M61" s="190">
        <f t="shared" si="6"/>
        <v>0</v>
      </c>
      <c r="N61" s="198">
        <f t="shared" si="67"/>
        <v>-79000</v>
      </c>
      <c r="O61" s="198">
        <f t="shared" si="67"/>
        <v>-1645662</v>
      </c>
      <c r="P61" s="190">
        <f t="shared" si="8"/>
        <v>-1724662</v>
      </c>
    </row>
    <row r="62" spans="1:16" ht="22.2" customHeight="1" x14ac:dyDescent="0.25">
      <c r="A62" s="76">
        <v>56</v>
      </c>
      <c r="B62" s="82" t="s">
        <v>266</v>
      </c>
      <c r="C62" s="94" t="s">
        <v>383</v>
      </c>
      <c r="D62" s="78" t="s">
        <v>267</v>
      </c>
      <c r="E62" s="190">
        <f>SUM(E63:E69)</f>
        <v>10767622</v>
      </c>
      <c r="F62" s="190">
        <f t="shared" ref="F62" si="68">SUM(F63:F69)</f>
        <v>8147380</v>
      </c>
      <c r="G62" s="202">
        <f t="shared" si="4"/>
        <v>18915002</v>
      </c>
      <c r="H62" s="190">
        <f t="shared" ref="H62:I62" si="69">SUM(H63:H69)</f>
        <v>-7189621</v>
      </c>
      <c r="I62" s="190">
        <f t="shared" si="69"/>
        <v>-5878827</v>
      </c>
      <c r="J62" s="190">
        <f t="shared" si="5"/>
        <v>-13068448</v>
      </c>
      <c r="K62" s="196">
        <f t="shared" ref="K62:L62" si="70">SUM(K63:K69)</f>
        <v>10767622</v>
      </c>
      <c r="L62" s="197">
        <f t="shared" si="70"/>
        <v>8147380</v>
      </c>
      <c r="M62" s="190">
        <f t="shared" si="6"/>
        <v>18915002</v>
      </c>
      <c r="N62" s="196">
        <f t="shared" ref="N62:O62" si="71">SUM(N63:N69)</f>
        <v>-7189621</v>
      </c>
      <c r="O62" s="196">
        <f t="shared" si="71"/>
        <v>-5878827</v>
      </c>
      <c r="P62" s="190">
        <f t="shared" si="8"/>
        <v>-13068448</v>
      </c>
    </row>
    <row r="63" spans="1:16" ht="22.2" customHeight="1" x14ac:dyDescent="0.25">
      <c r="A63" s="71">
        <v>57</v>
      </c>
      <c r="B63" s="69"/>
      <c r="C63" s="95" t="s">
        <v>399</v>
      </c>
      <c r="D63" s="72" t="s">
        <v>268</v>
      </c>
      <c r="E63" s="191">
        <v>-15925627</v>
      </c>
      <c r="F63" s="191">
        <v>-13976921</v>
      </c>
      <c r="G63" s="204">
        <f t="shared" si="4"/>
        <v>-29902548</v>
      </c>
      <c r="H63" s="191">
        <v>-222603</v>
      </c>
      <c r="I63" s="191">
        <v>-476109</v>
      </c>
      <c r="J63" s="190">
        <f t="shared" si="5"/>
        <v>-698712</v>
      </c>
      <c r="K63" s="198">
        <f t="shared" ref="K63:L69" si="72">+E63</f>
        <v>-15925627</v>
      </c>
      <c r="L63" s="199">
        <f t="shared" si="72"/>
        <v>-13976921</v>
      </c>
      <c r="M63" s="190">
        <f t="shared" si="6"/>
        <v>-29902548</v>
      </c>
      <c r="N63" s="198">
        <f t="shared" ref="N63:O69" si="73">+H63</f>
        <v>-222603</v>
      </c>
      <c r="O63" s="198">
        <f t="shared" si="73"/>
        <v>-476109</v>
      </c>
      <c r="P63" s="190">
        <f t="shared" si="8"/>
        <v>-698712</v>
      </c>
    </row>
    <row r="64" spans="1:16" ht="22.2" customHeight="1" x14ac:dyDescent="0.25">
      <c r="A64" s="71">
        <v>58</v>
      </c>
      <c r="B64" s="69"/>
      <c r="C64" s="95" t="s">
        <v>400</v>
      </c>
      <c r="D64" s="72" t="s">
        <v>269</v>
      </c>
      <c r="E64" s="191">
        <v>115177</v>
      </c>
      <c r="F64" s="191">
        <v>160943</v>
      </c>
      <c r="G64" s="204">
        <f t="shared" si="4"/>
        <v>276120</v>
      </c>
      <c r="H64" s="191">
        <v>-20432</v>
      </c>
      <c r="I64" s="191">
        <v>-24230</v>
      </c>
      <c r="J64" s="190">
        <f t="shared" si="5"/>
        <v>-44662</v>
      </c>
      <c r="K64" s="198">
        <f t="shared" si="72"/>
        <v>115177</v>
      </c>
      <c r="L64" s="199">
        <f t="shared" si="72"/>
        <v>160943</v>
      </c>
      <c r="M64" s="190">
        <f t="shared" si="6"/>
        <v>276120</v>
      </c>
      <c r="N64" s="198">
        <f t="shared" si="73"/>
        <v>-20432</v>
      </c>
      <c r="O64" s="198">
        <f t="shared" si="73"/>
        <v>-24230</v>
      </c>
      <c r="P64" s="190">
        <f t="shared" si="8"/>
        <v>-44662</v>
      </c>
    </row>
    <row r="65" spans="1:16" ht="22.2" customHeight="1" x14ac:dyDescent="0.25">
      <c r="A65" s="71">
        <v>59</v>
      </c>
      <c r="B65" s="69"/>
      <c r="C65" s="95" t="s">
        <v>401</v>
      </c>
      <c r="D65" s="72" t="s">
        <v>270</v>
      </c>
      <c r="E65" s="191">
        <v>0</v>
      </c>
      <c r="F65" s="191">
        <v>0</v>
      </c>
      <c r="G65" s="204">
        <f t="shared" si="4"/>
        <v>0</v>
      </c>
      <c r="H65" s="191">
        <v>0</v>
      </c>
      <c r="I65" s="191">
        <v>0</v>
      </c>
      <c r="J65" s="190">
        <f t="shared" si="5"/>
        <v>0</v>
      </c>
      <c r="K65" s="198">
        <f t="shared" si="72"/>
        <v>0</v>
      </c>
      <c r="L65" s="199">
        <f t="shared" si="72"/>
        <v>0</v>
      </c>
      <c r="M65" s="190">
        <f t="shared" si="6"/>
        <v>0</v>
      </c>
      <c r="N65" s="198">
        <f t="shared" si="73"/>
        <v>0</v>
      </c>
      <c r="O65" s="198">
        <f t="shared" si="73"/>
        <v>0</v>
      </c>
      <c r="P65" s="190">
        <f t="shared" si="8"/>
        <v>0</v>
      </c>
    </row>
    <row r="66" spans="1:16" ht="22.2" customHeight="1" x14ac:dyDescent="0.25">
      <c r="A66" s="71">
        <v>60</v>
      </c>
      <c r="B66" s="69"/>
      <c r="C66" s="95" t="s">
        <v>402</v>
      </c>
      <c r="D66" s="72" t="s">
        <v>242</v>
      </c>
      <c r="E66" s="191">
        <v>30511824</v>
      </c>
      <c r="F66" s="191">
        <v>23341656</v>
      </c>
      <c r="G66" s="204">
        <f t="shared" si="4"/>
        <v>53853480</v>
      </c>
      <c r="H66" s="191">
        <v>-8514992</v>
      </c>
      <c r="I66" s="191">
        <v>-6901669</v>
      </c>
      <c r="J66" s="190">
        <f t="shared" si="5"/>
        <v>-15416661</v>
      </c>
      <c r="K66" s="198">
        <f t="shared" si="72"/>
        <v>30511824</v>
      </c>
      <c r="L66" s="199">
        <f t="shared" si="72"/>
        <v>23341656</v>
      </c>
      <c r="M66" s="190">
        <f t="shared" si="6"/>
        <v>53853480</v>
      </c>
      <c r="N66" s="198">
        <f t="shared" si="73"/>
        <v>-8514992</v>
      </c>
      <c r="O66" s="198">
        <f t="shared" si="73"/>
        <v>-6901669</v>
      </c>
      <c r="P66" s="190">
        <f t="shared" si="8"/>
        <v>-15416661</v>
      </c>
    </row>
    <row r="67" spans="1:16" ht="22.2" customHeight="1" x14ac:dyDescent="0.25">
      <c r="A67" s="71">
        <v>61</v>
      </c>
      <c r="B67" s="69"/>
      <c r="C67" s="95" t="s">
        <v>403</v>
      </c>
      <c r="D67" s="72" t="s">
        <v>243</v>
      </c>
      <c r="E67" s="191">
        <v>0</v>
      </c>
      <c r="F67" s="191">
        <v>-1465182</v>
      </c>
      <c r="G67" s="204">
        <f t="shared" si="4"/>
        <v>-1465182</v>
      </c>
      <c r="H67" s="191">
        <v>8</v>
      </c>
      <c r="I67" s="191">
        <v>215966</v>
      </c>
      <c r="J67" s="190">
        <f t="shared" si="5"/>
        <v>215974</v>
      </c>
      <c r="K67" s="198">
        <f t="shared" si="72"/>
        <v>0</v>
      </c>
      <c r="L67" s="199">
        <f t="shared" si="72"/>
        <v>-1465182</v>
      </c>
      <c r="M67" s="190">
        <f t="shared" si="6"/>
        <v>-1465182</v>
      </c>
      <c r="N67" s="198">
        <f t="shared" si="73"/>
        <v>8</v>
      </c>
      <c r="O67" s="198">
        <f t="shared" si="73"/>
        <v>215966</v>
      </c>
      <c r="P67" s="190">
        <f t="shared" si="8"/>
        <v>215974</v>
      </c>
    </row>
    <row r="68" spans="1:16" ht="22.2" customHeight="1" x14ac:dyDescent="0.25">
      <c r="A68" s="71">
        <v>62</v>
      </c>
      <c r="B68" s="69"/>
      <c r="C68" s="95" t="s">
        <v>404</v>
      </c>
      <c r="D68" s="72" t="s">
        <v>84</v>
      </c>
      <c r="E68" s="191">
        <v>-820146</v>
      </c>
      <c r="F68" s="191">
        <v>1656793</v>
      </c>
      <c r="G68" s="204">
        <f t="shared" si="4"/>
        <v>836647</v>
      </c>
      <c r="H68" s="191">
        <v>0</v>
      </c>
      <c r="I68" s="191">
        <v>0</v>
      </c>
      <c r="J68" s="190">
        <f t="shared" si="5"/>
        <v>0</v>
      </c>
      <c r="K68" s="198">
        <f t="shared" si="72"/>
        <v>-820146</v>
      </c>
      <c r="L68" s="199">
        <f t="shared" si="72"/>
        <v>1656793</v>
      </c>
      <c r="M68" s="190">
        <f t="shared" si="6"/>
        <v>836647</v>
      </c>
      <c r="N68" s="198">
        <f t="shared" si="73"/>
        <v>0</v>
      </c>
      <c r="O68" s="198">
        <f t="shared" si="73"/>
        <v>0</v>
      </c>
      <c r="P68" s="190">
        <f t="shared" si="8"/>
        <v>0</v>
      </c>
    </row>
    <row r="69" spans="1:16" ht="22.2" customHeight="1" x14ac:dyDescent="0.25">
      <c r="A69" s="71">
        <v>63</v>
      </c>
      <c r="B69" s="69"/>
      <c r="C69" s="95" t="s">
        <v>405</v>
      </c>
      <c r="D69" s="72" t="s">
        <v>265</v>
      </c>
      <c r="E69" s="191">
        <v>-3113606</v>
      </c>
      <c r="F69" s="191">
        <v>-1569909</v>
      </c>
      <c r="G69" s="204">
        <f t="shared" si="4"/>
        <v>-4683515</v>
      </c>
      <c r="H69" s="191">
        <v>1568398</v>
      </c>
      <c r="I69" s="191">
        <v>1307215</v>
      </c>
      <c r="J69" s="190">
        <f t="shared" si="5"/>
        <v>2875613</v>
      </c>
      <c r="K69" s="198">
        <f t="shared" si="72"/>
        <v>-3113606</v>
      </c>
      <c r="L69" s="199">
        <f t="shared" si="72"/>
        <v>-1569909</v>
      </c>
      <c r="M69" s="190">
        <f t="shared" si="6"/>
        <v>-4683515</v>
      </c>
      <c r="N69" s="198">
        <f t="shared" si="73"/>
        <v>1568398</v>
      </c>
      <c r="O69" s="198">
        <f t="shared" si="73"/>
        <v>1307215</v>
      </c>
      <c r="P69" s="190">
        <f t="shared" si="8"/>
        <v>2875613</v>
      </c>
    </row>
    <row r="70" spans="1:16" ht="22.2" customHeight="1" x14ac:dyDescent="0.25">
      <c r="A70" s="76">
        <v>64</v>
      </c>
      <c r="B70" s="82" t="s">
        <v>271</v>
      </c>
      <c r="C70" s="94" t="s">
        <v>165</v>
      </c>
      <c r="D70" s="78" t="s">
        <v>272</v>
      </c>
      <c r="E70" s="190">
        <f>E53+E56</f>
        <v>16933602</v>
      </c>
      <c r="F70" s="190">
        <f t="shared" ref="F70" si="74">F53+F56</f>
        <v>21668439</v>
      </c>
      <c r="G70" s="202">
        <f t="shared" si="4"/>
        <v>38602041</v>
      </c>
      <c r="H70" s="190">
        <f t="shared" ref="H70:I70" si="75">H53+H56</f>
        <v>-2652735</v>
      </c>
      <c r="I70" s="190">
        <f t="shared" si="75"/>
        <v>12514446</v>
      </c>
      <c r="J70" s="190">
        <f t="shared" si="5"/>
        <v>9861711</v>
      </c>
      <c r="K70" s="196">
        <f t="shared" ref="K70:L70" si="76">K53+K56</f>
        <v>16933602</v>
      </c>
      <c r="L70" s="197">
        <f t="shared" si="76"/>
        <v>21668439</v>
      </c>
      <c r="M70" s="190">
        <f t="shared" si="6"/>
        <v>38602041</v>
      </c>
      <c r="N70" s="196">
        <f t="shared" ref="N70:O70" si="77">N53+N56</f>
        <v>-2652735</v>
      </c>
      <c r="O70" s="196">
        <f t="shared" si="77"/>
        <v>12514446</v>
      </c>
      <c r="P70" s="190">
        <f t="shared" si="8"/>
        <v>9861711</v>
      </c>
    </row>
    <row r="71" spans="1:16" ht="22.2" customHeight="1" x14ac:dyDescent="0.25">
      <c r="A71" s="71">
        <v>65</v>
      </c>
      <c r="B71" s="69"/>
      <c r="C71" s="95" t="s">
        <v>382</v>
      </c>
      <c r="D71" s="72" t="s">
        <v>257</v>
      </c>
      <c r="E71" s="191">
        <v>16930141</v>
      </c>
      <c r="F71" s="191">
        <v>21636677</v>
      </c>
      <c r="G71" s="204">
        <f t="shared" si="4"/>
        <v>38566818</v>
      </c>
      <c r="H71" s="191">
        <v>-2657924</v>
      </c>
      <c r="I71" s="191">
        <v>12504512</v>
      </c>
      <c r="J71" s="190">
        <f t="shared" si="5"/>
        <v>9846588</v>
      </c>
      <c r="K71" s="201">
        <f t="shared" ref="K71:L73" si="78">+E71</f>
        <v>16930141</v>
      </c>
      <c r="L71" s="199">
        <f t="shared" si="78"/>
        <v>21636677</v>
      </c>
      <c r="M71" s="190">
        <f t="shared" si="6"/>
        <v>38566818</v>
      </c>
      <c r="N71" s="201">
        <f t="shared" ref="N71:O73" si="79">+H71</f>
        <v>-2657924</v>
      </c>
      <c r="O71" s="201">
        <f t="shared" si="79"/>
        <v>12504512</v>
      </c>
      <c r="P71" s="190">
        <f t="shared" si="8"/>
        <v>9846588</v>
      </c>
    </row>
    <row r="72" spans="1:16" ht="22.2" customHeight="1" x14ac:dyDescent="0.25">
      <c r="A72" s="71">
        <v>66</v>
      </c>
      <c r="B72" s="69"/>
      <c r="C72" s="95" t="s">
        <v>383</v>
      </c>
      <c r="D72" s="72" t="s">
        <v>258</v>
      </c>
      <c r="E72" s="191">
        <f>3458+3</f>
        <v>3461</v>
      </c>
      <c r="F72" s="191">
        <f>31759+3</f>
        <v>31762</v>
      </c>
      <c r="G72" s="204">
        <f t="shared" ref="G72:G73" si="80">E72+F72</f>
        <v>35223</v>
      </c>
      <c r="H72" s="191">
        <v>5189</v>
      </c>
      <c r="I72" s="191">
        <v>9934</v>
      </c>
      <c r="J72" s="190">
        <f t="shared" ref="J72:J73" si="81">H72+I72</f>
        <v>15123</v>
      </c>
      <c r="K72" s="201">
        <f t="shared" si="78"/>
        <v>3461</v>
      </c>
      <c r="L72" s="199">
        <f t="shared" si="78"/>
        <v>31762</v>
      </c>
      <c r="M72" s="190">
        <f t="shared" ref="M72:M73" si="82">K72+L72</f>
        <v>35223</v>
      </c>
      <c r="N72" s="201">
        <f t="shared" si="79"/>
        <v>5189</v>
      </c>
      <c r="O72" s="201">
        <f t="shared" si="79"/>
        <v>9934</v>
      </c>
      <c r="P72" s="190">
        <f t="shared" ref="P72:P73" si="83">N72+O72</f>
        <v>15123</v>
      </c>
    </row>
    <row r="73" spans="1:16" ht="22.2" customHeight="1" x14ac:dyDescent="0.25">
      <c r="A73" s="68">
        <v>67</v>
      </c>
      <c r="B73" s="69"/>
      <c r="C73" s="96" t="s">
        <v>168</v>
      </c>
      <c r="D73" s="70" t="s">
        <v>273</v>
      </c>
      <c r="E73" s="192">
        <v>0</v>
      </c>
      <c r="F73" s="192">
        <v>0</v>
      </c>
      <c r="G73" s="204">
        <f t="shared" si="80"/>
        <v>0</v>
      </c>
      <c r="H73" s="192">
        <v>0</v>
      </c>
      <c r="I73" s="192">
        <v>0</v>
      </c>
      <c r="J73" s="190">
        <f t="shared" si="81"/>
        <v>0</v>
      </c>
      <c r="K73" s="198">
        <f t="shared" si="78"/>
        <v>0</v>
      </c>
      <c r="L73" s="199">
        <f t="shared" si="78"/>
        <v>0</v>
      </c>
      <c r="M73" s="190">
        <f t="shared" si="82"/>
        <v>0</v>
      </c>
      <c r="N73" s="198">
        <f t="shared" si="79"/>
        <v>0</v>
      </c>
      <c r="O73" s="198">
        <f t="shared" si="79"/>
        <v>0</v>
      </c>
      <c r="P73" s="190">
        <f t="shared" si="83"/>
        <v>0</v>
      </c>
    </row>
    <row r="74" spans="1:16" ht="22.2" customHeight="1" x14ac:dyDescent="0.25">
      <c r="A74" s="149" t="s">
        <v>274</v>
      </c>
      <c r="B74" s="149"/>
      <c r="C74" s="149"/>
      <c r="D74" s="149"/>
      <c r="E74" s="59"/>
      <c r="F74" s="59"/>
      <c r="G74" s="59"/>
      <c r="H74" s="59"/>
      <c r="I74" s="59"/>
      <c r="J74" s="59"/>
      <c r="K74" s="64"/>
      <c r="L74" s="64"/>
      <c r="M74" s="64"/>
      <c r="N74" s="64"/>
      <c r="O74" s="64"/>
      <c r="P74" s="64"/>
    </row>
  </sheetData>
  <sheetProtection algorithmName="SHA-512" hashValue="8ZV0fnWmK5qsKwCrP1Jt4l63gS1me1QxBaGYWvFbuhRWm7D+Lv+Ew6FLZLCnP+aQDTWFbUCnA+3+jiBwwQeN1w==" saltValue="nIb71yVFnAVV0iVqvFWKcA==" spinCount="100000" sheet="1" objects="1" scenarios="1" formatCells="0" formatColumns="0" formatRows="0"/>
  <mergeCells count="13">
    <mergeCell ref="A1:L1"/>
    <mergeCell ref="A2:D2"/>
    <mergeCell ref="A74:D74"/>
    <mergeCell ref="A4:A6"/>
    <mergeCell ref="B4:B6"/>
    <mergeCell ref="C4:C6"/>
    <mergeCell ref="D4:D6"/>
    <mergeCell ref="K4:P4"/>
    <mergeCell ref="E5:G5"/>
    <mergeCell ref="H5:J5"/>
    <mergeCell ref="K5:M5"/>
    <mergeCell ref="N5:P5"/>
    <mergeCell ref="E4:J4"/>
  </mergeCells>
  <dataValidations count="1">
    <dataValidation allowBlank="1" sqref="Q1:XFD1048576 A75:P1048576" xr:uid="{00000000-0002-0000-0200-000000000000}"/>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F67"/>
  <sheetViews>
    <sheetView showGridLines="0" view="pageBreakPreview" topLeftCell="A53" zoomScale="80" zoomScaleNormal="100" zoomScaleSheetLayoutView="80" workbookViewId="0">
      <selection activeCell="E5" sqref="E5:F66"/>
    </sheetView>
  </sheetViews>
  <sheetFormatPr defaultColWidth="9.109375" defaultRowHeight="34.799999999999997" customHeight="1" x14ac:dyDescent="0.25"/>
  <cols>
    <col min="1" max="1" width="10.5546875" style="3" bestFit="1" customWidth="1"/>
    <col min="2" max="2" width="12.33203125" style="84" customWidth="1"/>
    <col min="3" max="3" width="8.77734375" style="4" bestFit="1" customWidth="1"/>
    <col min="4" max="4" width="70.21875" style="4" bestFit="1" customWidth="1"/>
    <col min="5" max="6" width="16" style="4" customWidth="1"/>
    <col min="7" max="16384" width="9.109375" style="4"/>
  </cols>
  <sheetData>
    <row r="1" spans="1:6" ht="34.799999999999997" customHeight="1" x14ac:dyDescent="0.25">
      <c r="A1" s="150" t="s">
        <v>275</v>
      </c>
      <c r="B1" s="150"/>
      <c r="C1" s="150"/>
      <c r="D1" s="150"/>
      <c r="E1" s="150"/>
      <c r="F1" s="150"/>
    </row>
    <row r="2" spans="1:6" ht="34.799999999999997" customHeight="1" x14ac:dyDescent="0.25">
      <c r="A2" s="159" t="s">
        <v>517</v>
      </c>
      <c r="B2" s="159"/>
      <c r="C2" s="159"/>
      <c r="D2" s="159"/>
      <c r="E2" s="159"/>
      <c r="F2" s="159"/>
    </row>
    <row r="3" spans="1:6" ht="34.799999999999997" customHeight="1" x14ac:dyDescent="0.25">
      <c r="A3" s="60"/>
      <c r="B3" s="60"/>
      <c r="C3" s="60"/>
      <c r="D3" s="60"/>
      <c r="E3" s="60"/>
      <c r="F3" s="83" t="s">
        <v>44</v>
      </c>
    </row>
    <row r="4" spans="1:6" ht="34.799999999999997" customHeight="1" x14ac:dyDescent="0.25">
      <c r="A4" s="85" t="s">
        <v>45</v>
      </c>
      <c r="B4" s="86" t="s">
        <v>46</v>
      </c>
      <c r="C4" s="85" t="s">
        <v>47</v>
      </c>
      <c r="D4" s="67" t="s">
        <v>48</v>
      </c>
      <c r="E4" s="85" t="s">
        <v>276</v>
      </c>
      <c r="F4" s="85" t="s">
        <v>277</v>
      </c>
    </row>
    <row r="5" spans="1:6" ht="34.799999999999997" customHeight="1" x14ac:dyDescent="0.25">
      <c r="A5" s="76">
        <v>1</v>
      </c>
      <c r="B5" s="89" t="s">
        <v>278</v>
      </c>
      <c r="C5" s="94" t="s">
        <v>55</v>
      </c>
      <c r="D5" s="78" t="s">
        <v>279</v>
      </c>
      <c r="E5" s="190">
        <v>-101941207</v>
      </c>
      <c r="F5" s="190">
        <v>11920762</v>
      </c>
    </row>
    <row r="6" spans="1:6" ht="34.799999999999997" customHeight="1" x14ac:dyDescent="0.25">
      <c r="A6" s="76">
        <v>2</v>
      </c>
      <c r="B6" s="89" t="s">
        <v>280</v>
      </c>
      <c r="C6" s="94">
        <v>1</v>
      </c>
      <c r="D6" s="78" t="s">
        <v>281</v>
      </c>
      <c r="E6" s="190">
        <v>13604954</v>
      </c>
      <c r="F6" s="190">
        <v>20763049</v>
      </c>
    </row>
    <row r="7" spans="1:6" ht="34.799999999999997" customHeight="1" x14ac:dyDescent="0.25">
      <c r="A7" s="71">
        <v>3</v>
      </c>
      <c r="B7" s="87"/>
      <c r="C7" s="95" t="s">
        <v>406</v>
      </c>
      <c r="D7" s="72" t="s">
        <v>282</v>
      </c>
      <c r="E7" s="191">
        <v>15118615</v>
      </c>
      <c r="F7" s="191">
        <v>19687036</v>
      </c>
    </row>
    <row r="8" spans="1:6" ht="34.799999999999997" customHeight="1" x14ac:dyDescent="0.25">
      <c r="A8" s="76">
        <v>4</v>
      </c>
      <c r="B8" s="89" t="s">
        <v>283</v>
      </c>
      <c r="C8" s="94" t="s">
        <v>407</v>
      </c>
      <c r="D8" s="78" t="s">
        <v>284</v>
      </c>
      <c r="E8" s="190">
        <v>-1513661</v>
      </c>
      <c r="F8" s="190">
        <v>1076013</v>
      </c>
    </row>
    <row r="9" spans="1:6" ht="34.799999999999997" customHeight="1" x14ac:dyDescent="0.25">
      <c r="A9" s="71">
        <v>5</v>
      </c>
      <c r="B9" s="87"/>
      <c r="C9" s="103" t="s">
        <v>438</v>
      </c>
      <c r="D9" s="88" t="s">
        <v>285</v>
      </c>
      <c r="E9" s="191">
        <v>2316875</v>
      </c>
      <c r="F9" s="191">
        <v>2093090</v>
      </c>
    </row>
    <row r="10" spans="1:6" ht="34.799999999999997" customHeight="1" x14ac:dyDescent="0.25">
      <c r="A10" s="71">
        <v>6</v>
      </c>
      <c r="B10" s="87"/>
      <c r="C10" s="103" t="s">
        <v>439</v>
      </c>
      <c r="D10" s="88" t="s">
        <v>286</v>
      </c>
      <c r="E10" s="191">
        <v>948659</v>
      </c>
      <c r="F10" s="191">
        <v>950637</v>
      </c>
    </row>
    <row r="11" spans="1:6" ht="34.799999999999997" customHeight="1" x14ac:dyDescent="0.25">
      <c r="A11" s="71">
        <v>7</v>
      </c>
      <c r="B11" s="87"/>
      <c r="C11" s="103" t="s">
        <v>440</v>
      </c>
      <c r="D11" s="88" t="s">
        <v>287</v>
      </c>
      <c r="E11" s="191">
        <v>0</v>
      </c>
      <c r="F11" s="191">
        <v>0</v>
      </c>
    </row>
    <row r="12" spans="1:6" ht="34.799999999999997" customHeight="1" x14ac:dyDescent="0.25">
      <c r="A12" s="71">
        <v>8</v>
      </c>
      <c r="B12" s="87"/>
      <c r="C12" s="103" t="s">
        <v>441</v>
      </c>
      <c r="D12" s="88" t="s">
        <v>288</v>
      </c>
      <c r="E12" s="191">
        <v>0</v>
      </c>
      <c r="F12" s="191">
        <v>0</v>
      </c>
    </row>
    <row r="13" spans="1:6" ht="34.799999999999997" customHeight="1" x14ac:dyDescent="0.25">
      <c r="A13" s="71">
        <v>9</v>
      </c>
      <c r="B13" s="87"/>
      <c r="C13" s="103" t="s">
        <v>442</v>
      </c>
      <c r="D13" s="75" t="s">
        <v>289</v>
      </c>
      <c r="E13" s="191">
        <v>-1186675</v>
      </c>
      <c r="F13" s="191">
        <v>-1309241</v>
      </c>
    </row>
    <row r="14" spans="1:6" ht="34.799999999999997" customHeight="1" x14ac:dyDescent="0.25">
      <c r="A14" s="71">
        <v>10</v>
      </c>
      <c r="B14" s="87"/>
      <c r="C14" s="103" t="s">
        <v>443</v>
      </c>
      <c r="D14" s="88" t="s">
        <v>290</v>
      </c>
      <c r="E14" s="191">
        <v>391564</v>
      </c>
      <c r="F14" s="191">
        <v>408455</v>
      </c>
    </row>
    <row r="15" spans="1:6" ht="34.799999999999997" customHeight="1" x14ac:dyDescent="0.25">
      <c r="A15" s="71">
        <v>11</v>
      </c>
      <c r="B15" s="87"/>
      <c r="C15" s="103" t="s">
        <v>444</v>
      </c>
      <c r="D15" s="88" t="s">
        <v>291</v>
      </c>
      <c r="E15" s="191">
        <v>-7108008</v>
      </c>
      <c r="F15" s="191">
        <v>-6150943</v>
      </c>
    </row>
    <row r="16" spans="1:6" ht="34.799999999999997" customHeight="1" x14ac:dyDescent="0.25">
      <c r="A16" s="71">
        <v>12</v>
      </c>
      <c r="B16" s="87"/>
      <c r="C16" s="103" t="s">
        <v>445</v>
      </c>
      <c r="D16" s="88" t="s">
        <v>292</v>
      </c>
      <c r="E16" s="191">
        <v>0</v>
      </c>
      <c r="F16" s="191">
        <v>0</v>
      </c>
    </row>
    <row r="17" spans="1:6" ht="34.799999999999997" customHeight="1" x14ac:dyDescent="0.25">
      <c r="A17" s="71">
        <v>13</v>
      </c>
      <c r="B17" s="87"/>
      <c r="C17" s="103" t="s">
        <v>446</v>
      </c>
      <c r="D17" s="75" t="s">
        <v>293</v>
      </c>
      <c r="E17" s="191">
        <v>-364602</v>
      </c>
      <c r="F17" s="191">
        <v>-400779</v>
      </c>
    </row>
    <row r="18" spans="1:6" ht="34.799999999999997" customHeight="1" x14ac:dyDescent="0.25">
      <c r="A18" s="71">
        <v>14</v>
      </c>
      <c r="B18" s="87"/>
      <c r="C18" s="103" t="s">
        <v>447</v>
      </c>
      <c r="D18" s="75" t="s">
        <v>294</v>
      </c>
      <c r="E18" s="191">
        <v>0</v>
      </c>
      <c r="F18" s="191">
        <v>0</v>
      </c>
    </row>
    <row r="19" spans="1:6" ht="34.799999999999997" customHeight="1" x14ac:dyDescent="0.25">
      <c r="A19" s="71">
        <v>15</v>
      </c>
      <c r="B19" s="87"/>
      <c r="C19" s="103" t="s">
        <v>448</v>
      </c>
      <c r="D19" s="75" t="s">
        <v>295</v>
      </c>
      <c r="E19" s="191">
        <v>3219829</v>
      </c>
      <c r="F19" s="191">
        <v>4238400</v>
      </c>
    </row>
    <row r="20" spans="1:6" ht="34.799999999999997" customHeight="1" x14ac:dyDescent="0.25">
      <c r="A20" s="71">
        <v>16</v>
      </c>
      <c r="B20" s="87"/>
      <c r="C20" s="103" t="s">
        <v>449</v>
      </c>
      <c r="D20" s="75" t="s">
        <v>296</v>
      </c>
      <c r="E20" s="191">
        <v>-182379</v>
      </c>
      <c r="F20" s="191">
        <v>-92377</v>
      </c>
    </row>
    <row r="21" spans="1:6" ht="34.799999999999997" customHeight="1" x14ac:dyDescent="0.25">
      <c r="A21" s="71">
        <v>17</v>
      </c>
      <c r="B21" s="87"/>
      <c r="C21" s="103" t="s">
        <v>450</v>
      </c>
      <c r="D21" s="75" t="s">
        <v>297</v>
      </c>
      <c r="E21" s="191">
        <v>451076</v>
      </c>
      <c r="F21" s="191">
        <v>1338771</v>
      </c>
    </row>
    <row r="22" spans="1:6" ht="34.799999999999997" customHeight="1" x14ac:dyDescent="0.25">
      <c r="A22" s="76">
        <v>18</v>
      </c>
      <c r="B22" s="89" t="s">
        <v>298</v>
      </c>
      <c r="C22" s="94">
        <v>2</v>
      </c>
      <c r="D22" s="78" t="s">
        <v>299</v>
      </c>
      <c r="E22" s="190">
        <v>-124288324</v>
      </c>
      <c r="F22" s="190">
        <v>-18726436</v>
      </c>
    </row>
    <row r="23" spans="1:6" ht="34.799999999999997" customHeight="1" x14ac:dyDescent="0.25">
      <c r="A23" s="71">
        <v>19</v>
      </c>
      <c r="B23" s="87"/>
      <c r="C23" s="95" t="s">
        <v>408</v>
      </c>
      <c r="D23" s="72" t="s">
        <v>300</v>
      </c>
      <c r="E23" s="191">
        <v>27176316</v>
      </c>
      <c r="F23" s="191">
        <v>-20030231</v>
      </c>
    </row>
    <row r="24" spans="1:6" ht="34.799999999999997" customHeight="1" x14ac:dyDescent="0.25">
      <c r="A24" s="71">
        <v>20</v>
      </c>
      <c r="B24" s="87"/>
      <c r="C24" s="95" t="s">
        <v>409</v>
      </c>
      <c r="D24" s="72" t="s">
        <v>301</v>
      </c>
      <c r="E24" s="191">
        <v>-142886728</v>
      </c>
      <c r="F24" s="191">
        <v>5822357</v>
      </c>
    </row>
    <row r="25" spans="1:6" ht="34.799999999999997" customHeight="1" x14ac:dyDescent="0.25">
      <c r="A25" s="71">
        <v>21</v>
      </c>
      <c r="B25" s="87"/>
      <c r="C25" s="95" t="s">
        <v>451</v>
      </c>
      <c r="D25" s="72" t="s">
        <v>302</v>
      </c>
      <c r="E25" s="191">
        <v>1068590</v>
      </c>
      <c r="F25" s="191">
        <v>-2458164</v>
      </c>
    </row>
    <row r="26" spans="1:6" ht="34.799999999999997" customHeight="1" x14ac:dyDescent="0.25">
      <c r="A26" s="71">
        <v>22</v>
      </c>
      <c r="B26" s="87"/>
      <c r="C26" s="95" t="s">
        <v>452</v>
      </c>
      <c r="D26" s="75" t="s">
        <v>303</v>
      </c>
      <c r="E26" s="191">
        <v>-3010732</v>
      </c>
      <c r="F26" s="191">
        <v>-14029472</v>
      </c>
    </row>
    <row r="27" spans="1:6" ht="34.799999999999997" customHeight="1" x14ac:dyDescent="0.25">
      <c r="A27" s="71">
        <v>23</v>
      </c>
      <c r="B27" s="87"/>
      <c r="C27" s="95" t="s">
        <v>453</v>
      </c>
      <c r="D27" s="75" t="s">
        <v>304</v>
      </c>
      <c r="E27" s="191">
        <v>983356</v>
      </c>
      <c r="F27" s="191">
        <v>-1390862</v>
      </c>
    </row>
    <row r="28" spans="1:6" ht="34.799999999999997" customHeight="1" x14ac:dyDescent="0.25">
      <c r="A28" s="71">
        <v>24</v>
      </c>
      <c r="B28" s="87"/>
      <c r="C28" s="95" t="s">
        <v>454</v>
      </c>
      <c r="D28" s="72" t="s">
        <v>305</v>
      </c>
      <c r="E28" s="201">
        <v>-874177</v>
      </c>
      <c r="F28" s="201">
        <v>-949606</v>
      </c>
    </row>
    <row r="29" spans="1:6" ht="34.799999999999997" customHeight="1" x14ac:dyDescent="0.25">
      <c r="A29" s="71">
        <v>25</v>
      </c>
      <c r="B29" s="87"/>
      <c r="C29" s="95" t="s">
        <v>455</v>
      </c>
      <c r="D29" s="72" t="s">
        <v>306</v>
      </c>
      <c r="E29" s="191">
        <v>0</v>
      </c>
      <c r="F29" s="191">
        <v>0</v>
      </c>
    </row>
    <row r="30" spans="1:6" ht="34.799999999999997" customHeight="1" x14ac:dyDescent="0.25">
      <c r="A30" s="71">
        <v>26</v>
      </c>
      <c r="B30" s="87"/>
      <c r="C30" s="95" t="s">
        <v>456</v>
      </c>
      <c r="D30" s="72" t="s">
        <v>307</v>
      </c>
      <c r="E30" s="191">
        <v>1362834</v>
      </c>
      <c r="F30" s="191">
        <v>394891</v>
      </c>
    </row>
    <row r="31" spans="1:6" ht="34.799999999999997" customHeight="1" x14ac:dyDescent="0.25">
      <c r="A31" s="71">
        <v>27</v>
      </c>
      <c r="B31" s="87"/>
      <c r="C31" s="95" t="s">
        <v>457</v>
      </c>
      <c r="D31" s="72" t="s">
        <v>308</v>
      </c>
      <c r="E31" s="191">
        <v>0</v>
      </c>
      <c r="F31" s="191">
        <v>0</v>
      </c>
    </row>
    <row r="32" spans="1:6" ht="34.799999999999997" customHeight="1" x14ac:dyDescent="0.25">
      <c r="A32" s="71">
        <v>28</v>
      </c>
      <c r="B32" s="87"/>
      <c r="C32" s="95" t="s">
        <v>458</v>
      </c>
      <c r="D32" s="72" t="s">
        <v>309</v>
      </c>
      <c r="E32" s="191">
        <v>3899520</v>
      </c>
      <c r="F32" s="191">
        <v>4351877</v>
      </c>
    </row>
    <row r="33" spans="1:6" ht="34.799999999999997" customHeight="1" x14ac:dyDescent="0.25">
      <c r="A33" s="71">
        <v>29</v>
      </c>
      <c r="B33" s="87"/>
      <c r="C33" s="95" t="s">
        <v>459</v>
      </c>
      <c r="D33" s="75" t="s">
        <v>310</v>
      </c>
      <c r="E33" s="191">
        <v>0</v>
      </c>
      <c r="F33" s="191">
        <v>0</v>
      </c>
    </row>
    <row r="34" spans="1:6" ht="34.799999999999997" customHeight="1" x14ac:dyDescent="0.25">
      <c r="A34" s="71">
        <v>30</v>
      </c>
      <c r="B34" s="87"/>
      <c r="C34" s="95" t="s">
        <v>460</v>
      </c>
      <c r="D34" s="75" t="s">
        <v>311</v>
      </c>
      <c r="E34" s="191">
        <v>-251424</v>
      </c>
      <c r="F34" s="191">
        <v>-1442407</v>
      </c>
    </row>
    <row r="35" spans="1:6" ht="34.799999999999997" customHeight="1" x14ac:dyDescent="0.25">
      <c r="A35" s="71">
        <v>31</v>
      </c>
      <c r="B35" s="87"/>
      <c r="C35" s="95" t="s">
        <v>461</v>
      </c>
      <c r="D35" s="72" t="s">
        <v>312</v>
      </c>
      <c r="E35" s="201">
        <v>300783</v>
      </c>
      <c r="F35" s="201">
        <v>10253656</v>
      </c>
    </row>
    <row r="36" spans="1:6" ht="34.799999999999997" customHeight="1" x14ac:dyDescent="0.25">
      <c r="A36" s="71">
        <v>32</v>
      </c>
      <c r="B36" s="87"/>
      <c r="C36" s="95" t="s">
        <v>462</v>
      </c>
      <c r="D36" s="72" t="s">
        <v>313</v>
      </c>
      <c r="E36" s="201">
        <v>-9813873</v>
      </c>
      <c r="F36" s="201">
        <v>-8775744</v>
      </c>
    </row>
    <row r="37" spans="1:6" ht="34.799999999999997" customHeight="1" x14ac:dyDescent="0.25">
      <c r="A37" s="71">
        <v>33</v>
      </c>
      <c r="B37" s="87"/>
      <c r="C37" s="95" t="s">
        <v>463</v>
      </c>
      <c r="D37" s="72" t="s">
        <v>314</v>
      </c>
      <c r="E37" s="191">
        <v>-1808773</v>
      </c>
      <c r="F37" s="191">
        <v>4811658</v>
      </c>
    </row>
    <row r="38" spans="1:6" ht="34.799999999999997" customHeight="1" x14ac:dyDescent="0.25">
      <c r="A38" s="71">
        <v>34</v>
      </c>
      <c r="B38" s="87"/>
      <c r="C38" s="95" t="s">
        <v>464</v>
      </c>
      <c r="D38" s="72" t="s">
        <v>315</v>
      </c>
      <c r="E38" s="201">
        <v>-434016</v>
      </c>
      <c r="F38" s="201">
        <v>4715611</v>
      </c>
    </row>
    <row r="39" spans="1:6" ht="34.799999999999997" customHeight="1" x14ac:dyDescent="0.25">
      <c r="A39" s="68">
        <v>35</v>
      </c>
      <c r="B39" s="87"/>
      <c r="C39" s="96">
        <v>3</v>
      </c>
      <c r="D39" s="70" t="s">
        <v>316</v>
      </c>
      <c r="E39" s="192">
        <v>-2702888</v>
      </c>
      <c r="F39" s="192">
        <v>-2213212</v>
      </c>
    </row>
    <row r="40" spans="1:6" ht="34.799999999999997" customHeight="1" x14ac:dyDescent="0.25">
      <c r="A40" s="68">
        <v>36</v>
      </c>
      <c r="B40" s="87"/>
      <c r="C40" s="96">
        <v>4</v>
      </c>
      <c r="D40" s="70" t="s">
        <v>317</v>
      </c>
      <c r="E40" s="192">
        <v>11286839</v>
      </c>
      <c r="F40" s="192">
        <v>11836529</v>
      </c>
    </row>
    <row r="41" spans="1:6" ht="34.799999999999997" customHeight="1" x14ac:dyDescent="0.25">
      <c r="A41" s="68">
        <v>37</v>
      </c>
      <c r="B41" s="87"/>
      <c r="C41" s="96">
        <v>5</v>
      </c>
      <c r="D41" s="70" t="s">
        <v>318</v>
      </c>
      <c r="E41" s="192">
        <v>158212</v>
      </c>
      <c r="F41" s="192">
        <v>260832</v>
      </c>
    </row>
    <row r="42" spans="1:6" ht="34.799999999999997" customHeight="1" x14ac:dyDescent="0.25">
      <c r="A42" s="76">
        <v>38</v>
      </c>
      <c r="B42" s="89" t="s">
        <v>319</v>
      </c>
      <c r="C42" s="94" t="s">
        <v>60</v>
      </c>
      <c r="D42" s="78" t="s">
        <v>320</v>
      </c>
      <c r="E42" s="190">
        <v>-4116258</v>
      </c>
      <c r="F42" s="190">
        <v>-3064650</v>
      </c>
    </row>
    <row r="43" spans="1:6" ht="34.799999999999997" customHeight="1" x14ac:dyDescent="0.25">
      <c r="A43" s="71">
        <v>39</v>
      </c>
      <c r="B43" s="87"/>
      <c r="C43" s="95">
        <v>1</v>
      </c>
      <c r="D43" s="72" t="s">
        <v>321</v>
      </c>
      <c r="E43" s="191">
        <v>14528</v>
      </c>
      <c r="F43" s="191">
        <v>50779</v>
      </c>
    </row>
    <row r="44" spans="1:6" ht="34.799999999999997" customHeight="1" x14ac:dyDescent="0.25">
      <c r="A44" s="71">
        <v>40</v>
      </c>
      <c r="B44" s="87"/>
      <c r="C44" s="95">
        <v>2</v>
      </c>
      <c r="D44" s="72" t="s">
        <v>322</v>
      </c>
      <c r="E44" s="191">
        <v>-2574710</v>
      </c>
      <c r="F44" s="191">
        <v>-1760779</v>
      </c>
    </row>
    <row r="45" spans="1:6" ht="34.799999999999997" customHeight="1" x14ac:dyDescent="0.25">
      <c r="A45" s="71">
        <v>41</v>
      </c>
      <c r="B45" s="87"/>
      <c r="C45" s="95">
        <v>3</v>
      </c>
      <c r="D45" s="72" t="s">
        <v>323</v>
      </c>
      <c r="E45" s="191">
        <v>0</v>
      </c>
      <c r="F45" s="191">
        <v>0</v>
      </c>
    </row>
    <row r="46" spans="1:6" ht="34.799999999999997" customHeight="1" x14ac:dyDescent="0.25">
      <c r="A46" s="71">
        <v>42</v>
      </c>
      <c r="B46" s="87"/>
      <c r="C46" s="95">
        <v>4</v>
      </c>
      <c r="D46" s="72" t="s">
        <v>324</v>
      </c>
      <c r="E46" s="191">
        <v>-1556076</v>
      </c>
      <c r="F46" s="191">
        <v>-1354650</v>
      </c>
    </row>
    <row r="47" spans="1:6" ht="34.799999999999997" customHeight="1" x14ac:dyDescent="0.25">
      <c r="A47" s="71">
        <v>43</v>
      </c>
      <c r="B47" s="87"/>
      <c r="C47" s="95">
        <v>5</v>
      </c>
      <c r="D47" s="72" t="s">
        <v>325</v>
      </c>
      <c r="E47" s="191">
        <v>0</v>
      </c>
      <c r="F47" s="191">
        <v>0</v>
      </c>
    </row>
    <row r="48" spans="1:6" ht="34.799999999999997" customHeight="1" x14ac:dyDescent="0.25">
      <c r="A48" s="71">
        <v>44</v>
      </c>
      <c r="B48" s="87"/>
      <c r="C48" s="95">
        <v>6</v>
      </c>
      <c r="D48" s="72" t="s">
        <v>326</v>
      </c>
      <c r="E48" s="191">
        <v>0</v>
      </c>
      <c r="F48" s="191">
        <v>0</v>
      </c>
    </row>
    <row r="49" spans="1:6" ht="34.799999999999997" customHeight="1" x14ac:dyDescent="0.25">
      <c r="A49" s="71">
        <v>45</v>
      </c>
      <c r="B49" s="87"/>
      <c r="C49" s="95">
        <v>7</v>
      </c>
      <c r="D49" s="72" t="s">
        <v>327</v>
      </c>
      <c r="E49" s="191">
        <v>0</v>
      </c>
      <c r="F49" s="191">
        <v>0</v>
      </c>
    </row>
    <row r="50" spans="1:6" ht="34.799999999999997" customHeight="1" x14ac:dyDescent="0.25">
      <c r="A50" s="76">
        <v>46</v>
      </c>
      <c r="B50" s="89" t="s">
        <v>328</v>
      </c>
      <c r="C50" s="94" t="s">
        <v>66</v>
      </c>
      <c r="D50" s="78" t="s">
        <v>329</v>
      </c>
      <c r="E50" s="190">
        <v>-721898</v>
      </c>
      <c r="F50" s="190">
        <v>-821638</v>
      </c>
    </row>
    <row r="51" spans="1:6" ht="34.799999999999997" customHeight="1" x14ac:dyDescent="0.25">
      <c r="A51" s="71">
        <v>47</v>
      </c>
      <c r="B51" s="87"/>
      <c r="C51" s="95">
        <v>1</v>
      </c>
      <c r="D51" s="72" t="s">
        <v>330</v>
      </c>
      <c r="E51" s="191">
        <v>0</v>
      </c>
      <c r="F51" s="191">
        <v>0</v>
      </c>
    </row>
    <row r="52" spans="1:6" ht="34.799999999999997" customHeight="1" x14ac:dyDescent="0.25">
      <c r="A52" s="71">
        <v>48</v>
      </c>
      <c r="B52" s="87"/>
      <c r="C52" s="95">
        <v>2</v>
      </c>
      <c r="D52" s="72" t="s">
        <v>331</v>
      </c>
      <c r="E52" s="191">
        <v>0</v>
      </c>
      <c r="F52" s="191">
        <v>0</v>
      </c>
    </row>
    <row r="53" spans="1:6" ht="34.799999999999997" customHeight="1" x14ac:dyDescent="0.25">
      <c r="A53" s="71">
        <v>49</v>
      </c>
      <c r="B53" s="87"/>
      <c r="C53" s="95">
        <v>3</v>
      </c>
      <c r="D53" s="72" t="s">
        <v>332</v>
      </c>
      <c r="E53" s="191">
        <v>0</v>
      </c>
      <c r="F53" s="191">
        <v>0</v>
      </c>
    </row>
    <row r="54" spans="1:6" ht="34.799999999999997" customHeight="1" x14ac:dyDescent="0.25">
      <c r="A54" s="71">
        <v>50</v>
      </c>
      <c r="B54" s="87"/>
      <c r="C54" s="95">
        <v>4</v>
      </c>
      <c r="D54" s="72" t="s">
        <v>333</v>
      </c>
      <c r="E54" s="191">
        <v>0</v>
      </c>
      <c r="F54" s="191">
        <v>0</v>
      </c>
    </row>
    <row r="55" spans="1:6" ht="34.799999999999997" customHeight="1" x14ac:dyDescent="0.25">
      <c r="A55" s="71">
        <v>51</v>
      </c>
      <c r="B55" s="87"/>
      <c r="C55" s="95">
        <v>5</v>
      </c>
      <c r="D55" s="72" t="s">
        <v>334</v>
      </c>
      <c r="E55" s="191">
        <v>0</v>
      </c>
      <c r="F55" s="191">
        <v>0</v>
      </c>
    </row>
    <row r="56" spans="1:6" ht="34.799999999999997" customHeight="1" x14ac:dyDescent="0.25">
      <c r="A56" s="71">
        <v>52</v>
      </c>
      <c r="B56" s="87"/>
      <c r="C56" s="95">
        <v>6</v>
      </c>
      <c r="D56" s="72" t="s">
        <v>335</v>
      </c>
      <c r="E56" s="191">
        <v>0</v>
      </c>
      <c r="F56" s="191">
        <v>0</v>
      </c>
    </row>
    <row r="57" spans="1:6" ht="34.799999999999997" customHeight="1" x14ac:dyDescent="0.25">
      <c r="A57" s="71">
        <v>53</v>
      </c>
      <c r="B57" s="87"/>
      <c r="C57" s="95">
        <v>7</v>
      </c>
      <c r="D57" s="72" t="s">
        <v>336</v>
      </c>
      <c r="E57" s="191">
        <v>-34086</v>
      </c>
      <c r="F57" s="191">
        <v>-34104</v>
      </c>
    </row>
    <row r="58" spans="1:6" ht="34.799999999999997" customHeight="1" x14ac:dyDescent="0.25">
      <c r="A58" s="71">
        <v>54</v>
      </c>
      <c r="B58" s="87"/>
      <c r="C58" s="95">
        <v>8</v>
      </c>
      <c r="D58" s="72" t="s">
        <v>337</v>
      </c>
      <c r="E58" s="191">
        <v>0</v>
      </c>
      <c r="F58" s="191">
        <v>0</v>
      </c>
    </row>
    <row r="59" spans="1:6" ht="34.799999999999997" customHeight="1" x14ac:dyDescent="0.25">
      <c r="A59" s="71">
        <v>55</v>
      </c>
      <c r="B59" s="87"/>
      <c r="C59" s="95">
        <v>9</v>
      </c>
      <c r="D59" s="72" t="s">
        <v>338</v>
      </c>
      <c r="E59" s="191">
        <v>-688</v>
      </c>
      <c r="F59" s="191">
        <v>-1319</v>
      </c>
    </row>
    <row r="60" spans="1:6" ht="34.799999999999997" customHeight="1" x14ac:dyDescent="0.25">
      <c r="A60" s="71">
        <v>56</v>
      </c>
      <c r="B60" s="87"/>
      <c r="C60" s="95">
        <v>10</v>
      </c>
      <c r="D60" s="72" t="s">
        <v>339</v>
      </c>
      <c r="E60" s="191">
        <v>0</v>
      </c>
      <c r="F60" s="191">
        <v>0</v>
      </c>
    </row>
    <row r="61" spans="1:6" ht="34.799999999999997" customHeight="1" x14ac:dyDescent="0.25">
      <c r="A61" s="71">
        <v>57</v>
      </c>
      <c r="B61" s="87"/>
      <c r="C61" s="95">
        <v>11</v>
      </c>
      <c r="D61" s="72" t="s">
        <v>340</v>
      </c>
      <c r="E61" s="191">
        <v>-687124</v>
      </c>
      <c r="F61" s="191">
        <v>-786215</v>
      </c>
    </row>
    <row r="62" spans="1:6" ht="34.799999999999997" customHeight="1" x14ac:dyDescent="0.25">
      <c r="A62" s="76">
        <v>58</v>
      </c>
      <c r="B62" s="89" t="s">
        <v>341</v>
      </c>
      <c r="C62" s="94" t="s">
        <v>93</v>
      </c>
      <c r="D62" s="78" t="s">
        <v>342</v>
      </c>
      <c r="E62" s="190">
        <v>-106779363</v>
      </c>
      <c r="F62" s="190">
        <v>8034474</v>
      </c>
    </row>
    <row r="63" spans="1:6" ht="34.799999999999997" customHeight="1" x14ac:dyDescent="0.25">
      <c r="A63" s="68">
        <v>59</v>
      </c>
      <c r="B63" s="87"/>
      <c r="C63" s="96" t="s">
        <v>104</v>
      </c>
      <c r="D63" s="70" t="s">
        <v>343</v>
      </c>
      <c r="E63" s="192">
        <v>488184</v>
      </c>
      <c r="F63" s="192">
        <v>-4907087</v>
      </c>
    </row>
    <row r="64" spans="1:6" ht="34.799999999999997" customHeight="1" x14ac:dyDescent="0.25">
      <c r="A64" s="76">
        <v>60</v>
      </c>
      <c r="B64" s="89" t="s">
        <v>344</v>
      </c>
      <c r="C64" s="94" t="s">
        <v>107</v>
      </c>
      <c r="D64" s="78" t="s">
        <v>345</v>
      </c>
      <c r="E64" s="190">
        <v>-106291179</v>
      </c>
      <c r="F64" s="190">
        <v>3127387</v>
      </c>
    </row>
    <row r="65" spans="1:6" ht="34.799999999999997" customHeight="1" x14ac:dyDescent="0.25">
      <c r="A65" s="71">
        <v>61</v>
      </c>
      <c r="B65" s="87"/>
      <c r="C65" s="95">
        <v>1</v>
      </c>
      <c r="D65" s="72" t="s">
        <v>346</v>
      </c>
      <c r="E65" s="191">
        <v>134579721</v>
      </c>
      <c r="F65" s="191">
        <v>100888841</v>
      </c>
    </row>
    <row r="66" spans="1:6" ht="34.799999999999997" customHeight="1" x14ac:dyDescent="0.25">
      <c r="A66" s="76">
        <v>62</v>
      </c>
      <c r="B66" s="89" t="s">
        <v>347</v>
      </c>
      <c r="C66" s="94">
        <v>2</v>
      </c>
      <c r="D66" s="78" t="s">
        <v>348</v>
      </c>
      <c r="E66" s="190">
        <v>28288542</v>
      </c>
      <c r="F66" s="190">
        <v>104016228</v>
      </c>
    </row>
    <row r="67" spans="1:6" ht="34.799999999999997" customHeight="1" x14ac:dyDescent="0.25">
      <c r="A67" s="161" t="s">
        <v>349</v>
      </c>
      <c r="B67" s="161"/>
      <c r="C67" s="161"/>
      <c r="D67" s="161"/>
      <c r="E67" s="161"/>
      <c r="F67" s="161"/>
    </row>
  </sheetData>
  <sheetProtection algorithmName="SHA-512" hashValue="ROuaBwaLuDtIQeLga+DYnsKNLKOWEHEL5uKIKZXaXCb7YyzYfThA7unMdBfM4IXIze4MtKojLsUn9i5K+j7xRA==" saltValue="XxBmhkIe7NLgGEsOW1KkqQ==" spinCount="100000" sheet="1" objects="1" scenarios="1" formatCells="0" formatColumns="0" formatRows="0"/>
  <mergeCells count="3">
    <mergeCell ref="A67:F67"/>
    <mergeCell ref="A1:F1"/>
    <mergeCell ref="A2:F2"/>
  </mergeCells>
  <phoneticPr fontId="4" type="noConversion"/>
  <dataValidations count="1">
    <dataValidation allowBlank="1" sqref="G1:XFD1048576 A68:F1048576" xr:uid="{00000000-0002-0000-0300-000000000000}"/>
  </dataValidations>
  <pageMargins left="0.75" right="0.75" top="1" bottom="1" header="0.5" footer="0.5"/>
  <pageSetup paperSize="9" scale="7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L45"/>
  <sheetViews>
    <sheetView showGridLines="0" view="pageBreakPreview" zoomScale="80" zoomScaleNormal="100" zoomScaleSheetLayoutView="80" workbookViewId="0">
      <selection activeCell="C35" sqref="C35:C36"/>
    </sheetView>
  </sheetViews>
  <sheetFormatPr defaultColWidth="8.88671875" defaultRowHeight="30.6" customHeight="1" x14ac:dyDescent="0.25"/>
  <cols>
    <col min="1" max="1" width="11.88671875" style="1" bestFit="1" customWidth="1"/>
    <col min="2" max="2" width="58.77734375" style="91" customWidth="1"/>
    <col min="3" max="7" width="16.6640625" style="1" customWidth="1"/>
    <col min="8" max="12" width="16.6640625" style="2" customWidth="1"/>
    <col min="13" max="16384" width="8.88671875" style="2"/>
  </cols>
  <sheetData>
    <row r="1" spans="1:12" ht="30.6" customHeight="1" x14ac:dyDescent="0.25">
      <c r="A1" s="150" t="s">
        <v>350</v>
      </c>
      <c r="B1" s="150"/>
      <c r="C1" s="150"/>
      <c r="D1" s="150"/>
      <c r="E1" s="150"/>
      <c r="F1" s="150"/>
      <c r="G1" s="150"/>
      <c r="H1" s="150"/>
      <c r="I1" s="150"/>
      <c r="J1" s="150"/>
      <c r="K1" s="150"/>
      <c r="L1" s="150"/>
    </row>
    <row r="2" spans="1:12" ht="30.6" customHeight="1" x14ac:dyDescent="0.25">
      <c r="A2" s="159" t="s">
        <v>517</v>
      </c>
      <c r="B2" s="159"/>
      <c r="C2" s="159"/>
      <c r="D2" s="159"/>
      <c r="E2" s="159"/>
      <c r="F2" s="159"/>
      <c r="G2" s="159"/>
      <c r="H2" s="159"/>
      <c r="I2" s="159"/>
      <c r="J2" s="159"/>
      <c r="K2" s="159"/>
      <c r="L2" s="159"/>
    </row>
    <row r="3" spans="1:12" ht="30.6" customHeight="1" x14ac:dyDescent="0.25">
      <c r="A3" s="90"/>
      <c r="B3" s="63"/>
      <c r="C3" s="60"/>
      <c r="D3" s="60"/>
      <c r="E3" s="60"/>
      <c r="F3" s="60"/>
      <c r="G3" s="60"/>
      <c r="H3" s="60"/>
      <c r="I3" s="60"/>
      <c r="J3" s="60"/>
      <c r="K3" s="60"/>
      <c r="L3" s="60"/>
    </row>
    <row r="4" spans="1:12" ht="30.6" customHeight="1" x14ac:dyDescent="0.25">
      <c r="A4" s="153" t="s">
        <v>44</v>
      </c>
      <c r="B4" s="153"/>
      <c r="C4" s="153"/>
      <c r="D4" s="153"/>
      <c r="E4" s="153"/>
      <c r="F4" s="153"/>
      <c r="G4" s="153"/>
      <c r="H4" s="153"/>
      <c r="I4" s="153"/>
      <c r="J4" s="153"/>
      <c r="K4" s="153"/>
      <c r="L4" s="153"/>
    </row>
    <row r="5" spans="1:12" ht="30.6" customHeight="1" x14ac:dyDescent="0.25">
      <c r="A5" s="154" t="s">
        <v>45</v>
      </c>
      <c r="B5" s="154" t="s">
        <v>48</v>
      </c>
      <c r="C5" s="162" t="s">
        <v>257</v>
      </c>
      <c r="D5" s="162"/>
      <c r="E5" s="162"/>
      <c r="F5" s="162"/>
      <c r="G5" s="162"/>
      <c r="H5" s="162"/>
      <c r="I5" s="162"/>
      <c r="J5" s="162"/>
      <c r="K5" s="154" t="s">
        <v>351</v>
      </c>
      <c r="L5" s="154" t="s">
        <v>352</v>
      </c>
    </row>
    <row r="6" spans="1:12" ht="30.6" customHeight="1" x14ac:dyDescent="0.25">
      <c r="A6" s="154"/>
      <c r="B6" s="154"/>
      <c r="C6" s="92" t="s">
        <v>353</v>
      </c>
      <c r="D6" s="92" t="s">
        <v>354</v>
      </c>
      <c r="E6" s="92" t="s">
        <v>133</v>
      </c>
      <c r="F6" s="92" t="s">
        <v>136</v>
      </c>
      <c r="G6" s="92" t="s">
        <v>355</v>
      </c>
      <c r="H6" s="92" t="s">
        <v>143</v>
      </c>
      <c r="I6" s="92" t="s">
        <v>356</v>
      </c>
      <c r="J6" s="67" t="s">
        <v>352</v>
      </c>
      <c r="K6" s="154"/>
      <c r="L6" s="154"/>
    </row>
    <row r="7" spans="1:12" ht="30.6" customHeight="1" x14ac:dyDescent="0.25">
      <c r="A7" s="98" t="s">
        <v>424</v>
      </c>
      <c r="B7" s="78" t="s">
        <v>357</v>
      </c>
      <c r="C7" s="190">
        <v>78216975</v>
      </c>
      <c r="D7" s="190">
        <v>90448275</v>
      </c>
      <c r="E7" s="190">
        <v>92432579</v>
      </c>
      <c r="F7" s="190">
        <v>0</v>
      </c>
      <c r="G7" s="190">
        <v>53359689</v>
      </c>
      <c r="H7" s="190">
        <v>248128722</v>
      </c>
      <c r="I7" s="190">
        <v>48091094</v>
      </c>
      <c r="J7" s="190">
        <v>610677334</v>
      </c>
      <c r="K7" s="190">
        <v>1349960</v>
      </c>
      <c r="L7" s="190">
        <v>612027294</v>
      </c>
    </row>
    <row r="8" spans="1:12" ht="30.6" customHeight="1" x14ac:dyDescent="0.25">
      <c r="A8" s="99" t="s">
        <v>425</v>
      </c>
      <c r="B8" s="72" t="s">
        <v>358</v>
      </c>
      <c r="C8" s="191">
        <v>0</v>
      </c>
      <c r="D8" s="191">
        <v>0</v>
      </c>
      <c r="E8" s="191">
        <v>0</v>
      </c>
      <c r="F8" s="191">
        <v>2173020</v>
      </c>
      <c r="G8" s="191">
        <v>0</v>
      </c>
      <c r="H8" s="191">
        <v>41360774</v>
      </c>
      <c r="I8" s="191">
        <v>0</v>
      </c>
      <c r="J8" s="200">
        <v>43533794</v>
      </c>
      <c r="K8" s="191">
        <v>0</v>
      </c>
      <c r="L8" s="200">
        <v>43533794</v>
      </c>
    </row>
    <row r="9" spans="1:12" ht="30.6" customHeight="1" x14ac:dyDescent="0.25">
      <c r="A9" s="99" t="s">
        <v>426</v>
      </c>
      <c r="B9" s="72" t="s">
        <v>359</v>
      </c>
      <c r="C9" s="191">
        <v>0</v>
      </c>
      <c r="D9" s="191">
        <v>0</v>
      </c>
      <c r="E9" s="191">
        <v>0</v>
      </c>
      <c r="F9" s="191">
        <v>0</v>
      </c>
      <c r="G9" s="191">
        <v>0</v>
      </c>
      <c r="H9" s="191">
        <v>0</v>
      </c>
      <c r="I9" s="191">
        <v>0</v>
      </c>
      <c r="J9" s="200">
        <v>0</v>
      </c>
      <c r="K9" s="191">
        <v>0</v>
      </c>
      <c r="L9" s="200">
        <v>0</v>
      </c>
    </row>
    <row r="10" spans="1:12" ht="30.6" customHeight="1" x14ac:dyDescent="0.25">
      <c r="A10" s="98" t="s">
        <v>427</v>
      </c>
      <c r="B10" s="78" t="s">
        <v>360</v>
      </c>
      <c r="C10" s="190">
        <v>78216975</v>
      </c>
      <c r="D10" s="190">
        <v>90448275</v>
      </c>
      <c r="E10" s="190">
        <v>92432579</v>
      </c>
      <c r="F10" s="190">
        <v>2173020</v>
      </c>
      <c r="G10" s="190">
        <v>53359689</v>
      </c>
      <c r="H10" s="190">
        <v>289489496</v>
      </c>
      <c r="I10" s="190">
        <v>48091094</v>
      </c>
      <c r="J10" s="190">
        <v>654211128</v>
      </c>
      <c r="K10" s="190">
        <v>1349960</v>
      </c>
      <c r="L10" s="190">
        <v>655561088</v>
      </c>
    </row>
    <row r="11" spans="1:12" ht="30.6" customHeight="1" x14ac:dyDescent="0.25">
      <c r="A11" s="98" t="s">
        <v>428</v>
      </c>
      <c r="B11" s="78" t="s">
        <v>361</v>
      </c>
      <c r="C11" s="190">
        <v>0</v>
      </c>
      <c r="D11" s="190">
        <v>0</v>
      </c>
      <c r="E11" s="190">
        <v>-75762502</v>
      </c>
      <c r="F11" s="190">
        <v>67544701</v>
      </c>
      <c r="G11" s="190">
        <v>0</v>
      </c>
      <c r="H11" s="190">
        <v>0</v>
      </c>
      <c r="I11" s="190">
        <v>54357929</v>
      </c>
      <c r="J11" s="190">
        <v>46140128</v>
      </c>
      <c r="K11" s="190">
        <v>46212.062585712178</v>
      </c>
      <c r="L11" s="190">
        <v>46186340.062585711</v>
      </c>
    </row>
    <row r="12" spans="1:12" ht="30.6" customHeight="1" x14ac:dyDescent="0.25">
      <c r="A12" s="95" t="s">
        <v>425</v>
      </c>
      <c r="B12" s="72" t="s">
        <v>362</v>
      </c>
      <c r="C12" s="191">
        <v>0</v>
      </c>
      <c r="D12" s="191">
        <v>0</v>
      </c>
      <c r="E12" s="191">
        <v>0</v>
      </c>
      <c r="F12" s="191">
        <v>0</v>
      </c>
      <c r="G12" s="191">
        <v>0</v>
      </c>
      <c r="H12" s="191">
        <v>0</v>
      </c>
      <c r="I12" s="191">
        <v>54357929</v>
      </c>
      <c r="J12" s="200">
        <v>54357929</v>
      </c>
      <c r="K12" s="191">
        <v>47128.062585712178</v>
      </c>
      <c r="L12" s="200">
        <v>54405057.062585711</v>
      </c>
    </row>
    <row r="13" spans="1:12" ht="30.6" customHeight="1" x14ac:dyDescent="0.25">
      <c r="A13" s="95" t="s">
        <v>426</v>
      </c>
      <c r="B13" s="70" t="s">
        <v>363</v>
      </c>
      <c r="C13" s="192">
        <v>0</v>
      </c>
      <c r="D13" s="192">
        <v>0</v>
      </c>
      <c r="E13" s="192">
        <v>-75762502</v>
      </c>
      <c r="F13" s="192">
        <v>67544701</v>
      </c>
      <c r="G13" s="192">
        <v>0</v>
      </c>
      <c r="H13" s="192">
        <v>0</v>
      </c>
      <c r="I13" s="192">
        <v>0</v>
      </c>
      <c r="J13" s="190">
        <v>-8217801</v>
      </c>
      <c r="K13" s="192">
        <v>-916</v>
      </c>
      <c r="L13" s="190">
        <v>-8218717</v>
      </c>
    </row>
    <row r="14" spans="1:12" ht="30.6" customHeight="1" x14ac:dyDescent="0.25">
      <c r="A14" s="95" t="s">
        <v>399</v>
      </c>
      <c r="B14" s="72" t="s">
        <v>364</v>
      </c>
      <c r="C14" s="191">
        <v>0</v>
      </c>
      <c r="D14" s="191">
        <v>0</v>
      </c>
      <c r="E14" s="191">
        <v>-54168</v>
      </c>
      <c r="F14" s="191">
        <v>0</v>
      </c>
      <c r="G14" s="191">
        <v>0</v>
      </c>
      <c r="H14" s="191">
        <v>0</v>
      </c>
      <c r="I14" s="191">
        <v>0</v>
      </c>
      <c r="J14" s="200">
        <v>-54168</v>
      </c>
      <c r="K14" s="191">
        <v>1073</v>
      </c>
      <c r="L14" s="200">
        <v>-53095</v>
      </c>
    </row>
    <row r="15" spans="1:12" ht="30.6" customHeight="1" x14ac:dyDescent="0.25">
      <c r="A15" s="95" t="s">
        <v>400</v>
      </c>
      <c r="B15" s="72" t="s">
        <v>365</v>
      </c>
      <c r="C15" s="191">
        <v>0</v>
      </c>
      <c r="D15" s="191">
        <v>0</v>
      </c>
      <c r="E15" s="191">
        <v>-72186563</v>
      </c>
      <c r="F15" s="191">
        <v>0</v>
      </c>
      <c r="G15" s="191">
        <v>0</v>
      </c>
      <c r="H15" s="191">
        <v>0</v>
      </c>
      <c r="I15" s="191">
        <v>0</v>
      </c>
      <c r="J15" s="200">
        <v>-72186563</v>
      </c>
      <c r="K15" s="191">
        <v>-2937</v>
      </c>
      <c r="L15" s="200">
        <v>-72189500</v>
      </c>
    </row>
    <row r="16" spans="1:12" ht="30.6" customHeight="1" x14ac:dyDescent="0.25">
      <c r="A16" s="95" t="s">
        <v>401</v>
      </c>
      <c r="B16" s="72" t="s">
        <v>366</v>
      </c>
      <c r="C16" s="191">
        <v>0</v>
      </c>
      <c r="D16" s="191">
        <v>0</v>
      </c>
      <c r="E16" s="191">
        <v>-3651978</v>
      </c>
      <c r="F16" s="191">
        <v>0</v>
      </c>
      <c r="G16" s="191">
        <v>0</v>
      </c>
      <c r="H16" s="191">
        <v>0</v>
      </c>
      <c r="I16" s="191">
        <v>0</v>
      </c>
      <c r="J16" s="200">
        <v>-3651978</v>
      </c>
      <c r="K16" s="191">
        <v>0</v>
      </c>
      <c r="L16" s="200">
        <v>-3651978</v>
      </c>
    </row>
    <row r="17" spans="1:12" ht="30.6" customHeight="1" x14ac:dyDescent="0.25">
      <c r="A17" s="95" t="s">
        <v>402</v>
      </c>
      <c r="B17" s="72" t="s">
        <v>242</v>
      </c>
      <c r="C17" s="191">
        <v>0</v>
      </c>
      <c r="D17" s="191">
        <v>0</v>
      </c>
      <c r="E17" s="191">
        <v>0</v>
      </c>
      <c r="F17" s="191">
        <v>69758971</v>
      </c>
      <c r="G17" s="191">
        <v>0</v>
      </c>
      <c r="H17" s="191">
        <v>0</v>
      </c>
      <c r="I17" s="191">
        <v>0</v>
      </c>
      <c r="J17" s="200">
        <v>69758971</v>
      </c>
      <c r="K17" s="191">
        <v>0</v>
      </c>
      <c r="L17" s="200">
        <v>69758971</v>
      </c>
    </row>
    <row r="18" spans="1:12" ht="30.6" customHeight="1" x14ac:dyDescent="0.25">
      <c r="A18" s="95" t="s">
        <v>403</v>
      </c>
      <c r="B18" s="72" t="s">
        <v>243</v>
      </c>
      <c r="C18" s="191">
        <v>0</v>
      </c>
      <c r="D18" s="191">
        <v>0</v>
      </c>
      <c r="E18" s="191">
        <v>0</v>
      </c>
      <c r="F18" s="191">
        <v>-2214270</v>
      </c>
      <c r="G18" s="191">
        <v>0</v>
      </c>
      <c r="H18" s="191">
        <v>0</v>
      </c>
      <c r="I18" s="191">
        <v>0</v>
      </c>
      <c r="J18" s="200">
        <v>-2214270</v>
      </c>
      <c r="K18" s="191">
        <v>0</v>
      </c>
      <c r="L18" s="200">
        <v>-2214270</v>
      </c>
    </row>
    <row r="19" spans="1:12" ht="30.6" customHeight="1" x14ac:dyDescent="0.25">
      <c r="A19" s="95" t="s">
        <v>404</v>
      </c>
      <c r="B19" s="72" t="s">
        <v>367</v>
      </c>
      <c r="C19" s="191">
        <v>0</v>
      </c>
      <c r="D19" s="191">
        <v>0</v>
      </c>
      <c r="E19" s="191">
        <v>130207</v>
      </c>
      <c r="F19" s="191">
        <v>0</v>
      </c>
      <c r="G19" s="191">
        <v>0</v>
      </c>
      <c r="H19" s="191">
        <v>0</v>
      </c>
      <c r="I19" s="191">
        <v>0</v>
      </c>
      <c r="J19" s="200">
        <v>130207</v>
      </c>
      <c r="K19" s="191">
        <v>948</v>
      </c>
      <c r="L19" s="200">
        <v>131155</v>
      </c>
    </row>
    <row r="20" spans="1:12" ht="30.6" customHeight="1" x14ac:dyDescent="0.25">
      <c r="A20" s="98" t="s">
        <v>429</v>
      </c>
      <c r="B20" s="78" t="s">
        <v>368</v>
      </c>
      <c r="C20" s="190">
        <v>0</v>
      </c>
      <c r="D20" s="190">
        <v>0</v>
      </c>
      <c r="E20" s="190">
        <v>443462</v>
      </c>
      <c r="F20" s="190">
        <v>0</v>
      </c>
      <c r="G20" s="190">
        <v>0</v>
      </c>
      <c r="H20" s="190">
        <v>47498944</v>
      </c>
      <c r="I20" s="190">
        <v>-48091093</v>
      </c>
      <c r="J20" s="190">
        <v>-148687</v>
      </c>
      <c r="K20" s="190">
        <v>-35070</v>
      </c>
      <c r="L20" s="190">
        <v>-183757</v>
      </c>
    </row>
    <row r="21" spans="1:12" ht="30.6" customHeight="1" x14ac:dyDescent="0.25">
      <c r="A21" s="95" t="s">
        <v>425</v>
      </c>
      <c r="B21" s="72" t="s">
        <v>369</v>
      </c>
      <c r="C21" s="191">
        <v>0</v>
      </c>
      <c r="D21" s="191">
        <v>0</v>
      </c>
      <c r="E21" s="191">
        <v>0</v>
      </c>
      <c r="F21" s="191">
        <v>0</v>
      </c>
      <c r="G21" s="191">
        <v>0</v>
      </c>
      <c r="H21" s="191">
        <v>0</v>
      </c>
      <c r="I21" s="191">
        <v>0</v>
      </c>
      <c r="J21" s="200">
        <v>0</v>
      </c>
      <c r="K21" s="191">
        <v>0</v>
      </c>
      <c r="L21" s="200">
        <v>0</v>
      </c>
    </row>
    <row r="22" spans="1:12" ht="30.6" customHeight="1" x14ac:dyDescent="0.25">
      <c r="A22" s="95" t="s">
        <v>426</v>
      </c>
      <c r="B22" s="72" t="s">
        <v>370</v>
      </c>
      <c r="C22" s="191">
        <v>0</v>
      </c>
      <c r="D22" s="191">
        <v>0</v>
      </c>
      <c r="E22" s="191">
        <v>0</v>
      </c>
      <c r="F22" s="191">
        <v>0</v>
      </c>
      <c r="G22" s="191">
        <v>0</v>
      </c>
      <c r="H22" s="191">
        <v>0</v>
      </c>
      <c r="I22" s="191">
        <v>0</v>
      </c>
      <c r="J22" s="200">
        <v>0</v>
      </c>
      <c r="K22" s="191">
        <v>-2315</v>
      </c>
      <c r="L22" s="200">
        <v>-2315</v>
      </c>
    </row>
    <row r="23" spans="1:12" ht="30.6" customHeight="1" x14ac:dyDescent="0.25">
      <c r="A23" s="95" t="s">
        <v>430</v>
      </c>
      <c r="B23" s="72" t="s">
        <v>371</v>
      </c>
      <c r="C23" s="191">
        <v>0</v>
      </c>
      <c r="D23" s="191">
        <v>0</v>
      </c>
      <c r="E23" s="191">
        <v>0</v>
      </c>
      <c r="F23" s="191">
        <v>0</v>
      </c>
      <c r="G23" s="191">
        <v>0</v>
      </c>
      <c r="H23" s="191">
        <v>0</v>
      </c>
      <c r="I23" s="191">
        <v>0</v>
      </c>
      <c r="J23" s="200">
        <v>0</v>
      </c>
      <c r="K23" s="191">
        <v>-32867</v>
      </c>
      <c r="L23" s="200">
        <v>-32867</v>
      </c>
    </row>
    <row r="24" spans="1:12" ht="30.6" customHeight="1" x14ac:dyDescent="0.25">
      <c r="A24" s="95" t="s">
        <v>431</v>
      </c>
      <c r="B24" s="72" t="s">
        <v>372</v>
      </c>
      <c r="C24" s="191">
        <v>0</v>
      </c>
      <c r="D24" s="191">
        <v>0</v>
      </c>
      <c r="E24" s="191">
        <v>443462</v>
      </c>
      <c r="F24" s="191">
        <v>0</v>
      </c>
      <c r="G24" s="191">
        <v>0</v>
      </c>
      <c r="H24" s="191">
        <v>47498944</v>
      </c>
      <c r="I24" s="191">
        <v>-48091093</v>
      </c>
      <c r="J24" s="200">
        <v>-148687</v>
      </c>
      <c r="K24" s="191">
        <v>112</v>
      </c>
      <c r="L24" s="200">
        <v>-148575</v>
      </c>
    </row>
    <row r="25" spans="1:12" ht="30.6" customHeight="1" x14ac:dyDescent="0.25">
      <c r="A25" s="98" t="s">
        <v>432</v>
      </c>
      <c r="B25" s="78" t="s">
        <v>373</v>
      </c>
      <c r="C25" s="190">
        <v>78216975</v>
      </c>
      <c r="D25" s="190">
        <v>90448275</v>
      </c>
      <c r="E25" s="190">
        <v>17113539</v>
      </c>
      <c r="F25" s="190">
        <v>69717721</v>
      </c>
      <c r="G25" s="190">
        <v>53359689</v>
      </c>
      <c r="H25" s="190">
        <v>336988440</v>
      </c>
      <c r="I25" s="190">
        <v>54357930</v>
      </c>
      <c r="J25" s="190">
        <v>700202569</v>
      </c>
      <c r="K25" s="190">
        <v>1361102.0625857122</v>
      </c>
      <c r="L25" s="190">
        <v>701563671.06258571</v>
      </c>
    </row>
    <row r="26" spans="1:12" ht="30.6" customHeight="1" x14ac:dyDescent="0.25">
      <c r="A26" s="98" t="s">
        <v>433</v>
      </c>
      <c r="B26" s="78" t="s">
        <v>374</v>
      </c>
      <c r="C26" s="190">
        <v>78216975</v>
      </c>
      <c r="D26" s="190">
        <v>90448275</v>
      </c>
      <c r="E26" s="190">
        <v>17113539</v>
      </c>
      <c r="F26" s="190">
        <v>69717721</v>
      </c>
      <c r="G26" s="190">
        <v>53359689</v>
      </c>
      <c r="H26" s="190">
        <v>336988440</v>
      </c>
      <c r="I26" s="190">
        <v>54357930</v>
      </c>
      <c r="J26" s="190">
        <v>700202569</v>
      </c>
      <c r="K26" s="190">
        <v>1361102.0625857122</v>
      </c>
      <c r="L26" s="190">
        <v>701563671.06258571</v>
      </c>
    </row>
    <row r="27" spans="1:12" ht="30.6" customHeight="1" x14ac:dyDescent="0.25">
      <c r="A27" s="95" t="s">
        <v>425</v>
      </c>
      <c r="B27" s="72" t="s">
        <v>358</v>
      </c>
      <c r="C27" s="191">
        <v>0</v>
      </c>
      <c r="D27" s="191">
        <v>0</v>
      </c>
      <c r="E27" s="191">
        <v>-3088097</v>
      </c>
      <c r="F27" s="191">
        <v>0</v>
      </c>
      <c r="G27" s="191">
        <v>0</v>
      </c>
      <c r="H27" s="191">
        <v>1711565</v>
      </c>
      <c r="I27" s="191">
        <v>0</v>
      </c>
      <c r="J27" s="200">
        <v>-1376532</v>
      </c>
      <c r="K27" s="191">
        <v>-9723</v>
      </c>
      <c r="L27" s="200">
        <v>-1386255</v>
      </c>
    </row>
    <row r="28" spans="1:12" ht="30.6" customHeight="1" x14ac:dyDescent="0.25">
      <c r="A28" s="95" t="s">
        <v>426</v>
      </c>
      <c r="B28" s="72" t="s">
        <v>359</v>
      </c>
      <c r="C28" s="191">
        <v>0</v>
      </c>
      <c r="D28" s="191">
        <v>0</v>
      </c>
      <c r="E28" s="191">
        <v>0</v>
      </c>
      <c r="F28" s="191">
        <v>0</v>
      </c>
      <c r="G28" s="191">
        <v>0</v>
      </c>
      <c r="H28" s="191">
        <v>0</v>
      </c>
      <c r="I28" s="191">
        <v>0</v>
      </c>
      <c r="J28" s="200">
        <v>0</v>
      </c>
      <c r="K28" s="191">
        <v>0</v>
      </c>
      <c r="L28" s="200">
        <v>0</v>
      </c>
    </row>
    <row r="29" spans="1:12" ht="30.6" customHeight="1" x14ac:dyDescent="0.25">
      <c r="A29" s="98" t="s">
        <v>434</v>
      </c>
      <c r="B29" s="78" t="s">
        <v>375</v>
      </c>
      <c r="C29" s="190">
        <v>78216975</v>
      </c>
      <c r="D29" s="190">
        <v>90448275</v>
      </c>
      <c r="E29" s="190">
        <v>14025442</v>
      </c>
      <c r="F29" s="190">
        <v>69717721</v>
      </c>
      <c r="G29" s="190">
        <v>53359689</v>
      </c>
      <c r="H29" s="190">
        <v>338700005</v>
      </c>
      <c r="I29" s="190">
        <v>54357930</v>
      </c>
      <c r="J29" s="190">
        <v>698826037</v>
      </c>
      <c r="K29" s="190">
        <v>1351379.0625857122</v>
      </c>
      <c r="L29" s="190">
        <v>700177416.06258571</v>
      </c>
    </row>
    <row r="30" spans="1:12" ht="30.6" customHeight="1" x14ac:dyDescent="0.25">
      <c r="A30" s="98" t="s">
        <v>435</v>
      </c>
      <c r="B30" s="78" t="s">
        <v>376</v>
      </c>
      <c r="C30" s="190">
        <v>0</v>
      </c>
      <c r="D30" s="190">
        <v>0</v>
      </c>
      <c r="E30" s="190">
        <v>7209580</v>
      </c>
      <c r="F30" s="190">
        <v>-12466280</v>
      </c>
      <c r="G30" s="190">
        <v>0</v>
      </c>
      <c r="H30" s="190">
        <v>0</v>
      </c>
      <c r="I30" s="190">
        <v>15103288</v>
      </c>
      <c r="J30" s="190">
        <v>9846588</v>
      </c>
      <c r="K30" s="190">
        <v>15123</v>
      </c>
      <c r="L30" s="190">
        <v>9861711</v>
      </c>
    </row>
    <row r="31" spans="1:12" ht="30.6" customHeight="1" x14ac:dyDescent="0.25">
      <c r="A31" s="95" t="s">
        <v>425</v>
      </c>
      <c r="B31" s="72" t="s">
        <v>362</v>
      </c>
      <c r="C31" s="191">
        <v>0</v>
      </c>
      <c r="D31" s="191">
        <v>0</v>
      </c>
      <c r="E31" s="191">
        <v>0</v>
      </c>
      <c r="F31" s="191">
        <v>0</v>
      </c>
      <c r="G31" s="191">
        <v>0</v>
      </c>
      <c r="H31" s="191">
        <v>0</v>
      </c>
      <c r="I31" s="191">
        <v>15103288</v>
      </c>
      <c r="J31" s="200">
        <v>15103288</v>
      </c>
      <c r="K31" s="191">
        <v>15327</v>
      </c>
      <c r="L31" s="200">
        <v>15118615</v>
      </c>
    </row>
    <row r="32" spans="1:12" ht="30.6" customHeight="1" x14ac:dyDescent="0.25">
      <c r="A32" s="95" t="s">
        <v>426</v>
      </c>
      <c r="B32" s="70" t="s">
        <v>377</v>
      </c>
      <c r="C32" s="192">
        <v>0</v>
      </c>
      <c r="D32" s="192">
        <v>0</v>
      </c>
      <c r="E32" s="192">
        <v>7209580</v>
      </c>
      <c r="F32" s="192">
        <v>-12466280</v>
      </c>
      <c r="G32" s="192">
        <v>0</v>
      </c>
      <c r="H32" s="192">
        <v>0</v>
      </c>
      <c r="I32" s="192">
        <v>0</v>
      </c>
      <c r="J32" s="190">
        <v>-5256700</v>
      </c>
      <c r="K32" s="192">
        <v>-204</v>
      </c>
      <c r="L32" s="190">
        <v>-5256904</v>
      </c>
    </row>
    <row r="33" spans="1:12" ht="30.6" customHeight="1" x14ac:dyDescent="0.25">
      <c r="A33" s="95" t="s">
        <v>399</v>
      </c>
      <c r="B33" s="72" t="s">
        <v>364</v>
      </c>
      <c r="C33" s="191">
        <v>0</v>
      </c>
      <c r="D33" s="191">
        <v>0</v>
      </c>
      <c r="E33" s="191">
        <v>0</v>
      </c>
      <c r="F33" s="191">
        <v>0</v>
      </c>
      <c r="G33" s="191">
        <v>0</v>
      </c>
      <c r="H33" s="191">
        <v>0</v>
      </c>
      <c r="I33" s="191">
        <v>0</v>
      </c>
      <c r="J33" s="200">
        <v>0</v>
      </c>
      <c r="K33" s="191">
        <v>0</v>
      </c>
      <c r="L33" s="200">
        <v>0</v>
      </c>
    </row>
    <row r="34" spans="1:12" ht="30.6" customHeight="1" x14ac:dyDescent="0.25">
      <c r="A34" s="95" t="s">
        <v>400</v>
      </c>
      <c r="B34" s="72" t="s">
        <v>365</v>
      </c>
      <c r="C34" s="191">
        <v>0</v>
      </c>
      <c r="D34" s="191">
        <v>0</v>
      </c>
      <c r="E34" s="191">
        <v>7416959</v>
      </c>
      <c r="F34" s="191">
        <v>0</v>
      </c>
      <c r="G34" s="191">
        <v>0</v>
      </c>
      <c r="H34" s="191">
        <v>0</v>
      </c>
      <c r="I34" s="191">
        <v>0</v>
      </c>
      <c r="J34" s="200">
        <v>7416959</v>
      </c>
      <c r="K34" s="191">
        <v>-204</v>
      </c>
      <c r="L34" s="200">
        <v>7416755</v>
      </c>
    </row>
    <row r="35" spans="1:12" ht="30.6" customHeight="1" x14ac:dyDescent="0.25">
      <c r="A35" s="95" t="s">
        <v>401</v>
      </c>
      <c r="B35" s="72" t="s">
        <v>366</v>
      </c>
      <c r="C35" s="191">
        <v>0</v>
      </c>
      <c r="D35" s="191">
        <v>0</v>
      </c>
      <c r="E35" s="191">
        <v>-162718</v>
      </c>
      <c r="F35" s="191">
        <v>0</v>
      </c>
      <c r="G35" s="191">
        <v>0</v>
      </c>
      <c r="H35" s="191">
        <v>0</v>
      </c>
      <c r="I35" s="191">
        <v>0</v>
      </c>
      <c r="J35" s="200">
        <v>-162718</v>
      </c>
      <c r="K35" s="191">
        <v>0</v>
      </c>
      <c r="L35" s="200">
        <v>-162718</v>
      </c>
    </row>
    <row r="36" spans="1:12" ht="30.6" customHeight="1" x14ac:dyDescent="0.25">
      <c r="A36" s="95" t="s">
        <v>402</v>
      </c>
      <c r="B36" s="72" t="s">
        <v>242</v>
      </c>
      <c r="C36" s="191">
        <v>0</v>
      </c>
      <c r="D36" s="191">
        <v>0</v>
      </c>
      <c r="E36" s="191">
        <v>0</v>
      </c>
      <c r="F36" s="191">
        <v>-15455535</v>
      </c>
      <c r="G36" s="191">
        <v>0</v>
      </c>
      <c r="H36" s="191">
        <v>0</v>
      </c>
      <c r="I36" s="191">
        <v>0</v>
      </c>
      <c r="J36" s="200">
        <v>-15455535</v>
      </c>
      <c r="K36" s="191">
        <v>0</v>
      </c>
      <c r="L36" s="200">
        <v>-15455535</v>
      </c>
    </row>
    <row r="37" spans="1:12" ht="30.6" customHeight="1" x14ac:dyDescent="0.25">
      <c r="A37" s="95" t="s">
        <v>403</v>
      </c>
      <c r="B37" s="72" t="s">
        <v>243</v>
      </c>
      <c r="C37" s="191">
        <v>0</v>
      </c>
      <c r="D37" s="191">
        <v>0</v>
      </c>
      <c r="E37" s="191">
        <v>0</v>
      </c>
      <c r="F37" s="191">
        <v>2989255</v>
      </c>
      <c r="G37" s="191">
        <v>0</v>
      </c>
      <c r="H37" s="191">
        <v>0</v>
      </c>
      <c r="I37" s="191">
        <v>0</v>
      </c>
      <c r="J37" s="200">
        <v>2989255</v>
      </c>
      <c r="K37" s="191">
        <v>0</v>
      </c>
      <c r="L37" s="200">
        <v>2989255</v>
      </c>
    </row>
    <row r="38" spans="1:12" ht="30.6" customHeight="1" x14ac:dyDescent="0.25">
      <c r="A38" s="95" t="s">
        <v>404</v>
      </c>
      <c r="B38" s="72" t="s">
        <v>367</v>
      </c>
      <c r="C38" s="191">
        <v>0</v>
      </c>
      <c r="D38" s="191">
        <v>0</v>
      </c>
      <c r="E38" s="191">
        <v>-44661</v>
      </c>
      <c r="F38" s="191">
        <v>0</v>
      </c>
      <c r="G38" s="191">
        <v>0</v>
      </c>
      <c r="H38" s="191">
        <v>0</v>
      </c>
      <c r="I38" s="191">
        <v>0</v>
      </c>
      <c r="J38" s="200">
        <v>-44661</v>
      </c>
      <c r="K38" s="191">
        <v>0</v>
      </c>
      <c r="L38" s="200">
        <v>-44661</v>
      </c>
    </row>
    <row r="39" spans="1:12" ht="30.6" customHeight="1" x14ac:dyDescent="0.25">
      <c r="A39" s="98" t="s">
        <v>436</v>
      </c>
      <c r="B39" s="78" t="s">
        <v>378</v>
      </c>
      <c r="C39" s="190">
        <v>0</v>
      </c>
      <c r="D39" s="190">
        <v>0</v>
      </c>
      <c r="E39" s="190">
        <v>-13007</v>
      </c>
      <c r="F39" s="190">
        <v>0</v>
      </c>
      <c r="G39" s="190">
        <v>0</v>
      </c>
      <c r="H39" s="190">
        <v>54261061</v>
      </c>
      <c r="I39" s="190">
        <v>-54357930</v>
      </c>
      <c r="J39" s="190">
        <v>-109876</v>
      </c>
      <c r="K39" s="190">
        <v>56</v>
      </c>
      <c r="L39" s="190">
        <v>-109820</v>
      </c>
    </row>
    <row r="40" spans="1:12" ht="30.6" customHeight="1" x14ac:dyDescent="0.25">
      <c r="A40" s="95" t="s">
        <v>425</v>
      </c>
      <c r="B40" s="72" t="s">
        <v>369</v>
      </c>
      <c r="C40" s="191">
        <v>0</v>
      </c>
      <c r="D40" s="191">
        <v>0</v>
      </c>
      <c r="E40" s="191">
        <v>0</v>
      </c>
      <c r="F40" s="191">
        <v>0</v>
      </c>
      <c r="G40" s="191">
        <v>0</v>
      </c>
      <c r="H40" s="191">
        <v>0</v>
      </c>
      <c r="I40" s="191">
        <v>0</v>
      </c>
      <c r="J40" s="200">
        <v>0</v>
      </c>
      <c r="K40" s="191">
        <v>0</v>
      </c>
      <c r="L40" s="200">
        <v>0</v>
      </c>
    </row>
    <row r="41" spans="1:12" ht="30.6" customHeight="1" x14ac:dyDescent="0.25">
      <c r="A41" s="95" t="s">
        <v>426</v>
      </c>
      <c r="B41" s="72" t="s">
        <v>370</v>
      </c>
      <c r="C41" s="191">
        <v>0</v>
      </c>
      <c r="D41" s="191">
        <v>0</v>
      </c>
      <c r="E41" s="191">
        <v>0</v>
      </c>
      <c r="F41" s="191">
        <v>0</v>
      </c>
      <c r="G41" s="191">
        <v>0</v>
      </c>
      <c r="H41" s="191">
        <v>0</v>
      </c>
      <c r="I41" s="191">
        <v>0</v>
      </c>
      <c r="J41" s="200">
        <v>0</v>
      </c>
      <c r="K41" s="191">
        <v>0</v>
      </c>
      <c r="L41" s="200">
        <v>0</v>
      </c>
    </row>
    <row r="42" spans="1:12" ht="30.6" customHeight="1" x14ac:dyDescent="0.25">
      <c r="A42" s="95" t="s">
        <v>430</v>
      </c>
      <c r="B42" s="72" t="s">
        <v>371</v>
      </c>
      <c r="C42" s="191">
        <v>0</v>
      </c>
      <c r="D42" s="191">
        <v>0</v>
      </c>
      <c r="E42" s="191">
        <v>0</v>
      </c>
      <c r="F42" s="191">
        <v>0</v>
      </c>
      <c r="G42" s="191">
        <v>0</v>
      </c>
      <c r="H42" s="191">
        <v>0</v>
      </c>
      <c r="I42" s="191">
        <v>0</v>
      </c>
      <c r="J42" s="200">
        <v>0</v>
      </c>
      <c r="K42" s="191">
        <v>0</v>
      </c>
      <c r="L42" s="200">
        <v>0</v>
      </c>
    </row>
    <row r="43" spans="1:12" ht="30.6" customHeight="1" x14ac:dyDescent="0.25">
      <c r="A43" s="95" t="s">
        <v>431</v>
      </c>
      <c r="B43" s="72" t="s">
        <v>379</v>
      </c>
      <c r="C43" s="191">
        <v>0</v>
      </c>
      <c r="D43" s="191">
        <v>0</v>
      </c>
      <c r="E43" s="191">
        <v>-13007</v>
      </c>
      <c r="F43" s="191">
        <v>0</v>
      </c>
      <c r="G43" s="191">
        <v>0</v>
      </c>
      <c r="H43" s="191">
        <v>54261061</v>
      </c>
      <c r="I43" s="191">
        <v>-54357930</v>
      </c>
      <c r="J43" s="200">
        <v>-109876</v>
      </c>
      <c r="K43" s="191">
        <v>56</v>
      </c>
      <c r="L43" s="200">
        <v>-109820</v>
      </c>
    </row>
    <row r="44" spans="1:12" ht="30.6" customHeight="1" x14ac:dyDescent="0.25">
      <c r="A44" s="98" t="s">
        <v>437</v>
      </c>
      <c r="B44" s="78" t="s">
        <v>380</v>
      </c>
      <c r="C44" s="190">
        <v>78216975</v>
      </c>
      <c r="D44" s="190">
        <v>90448275</v>
      </c>
      <c r="E44" s="190">
        <v>21222015</v>
      </c>
      <c r="F44" s="190">
        <v>57251441</v>
      </c>
      <c r="G44" s="190">
        <v>53359689</v>
      </c>
      <c r="H44" s="190">
        <v>392961066</v>
      </c>
      <c r="I44" s="190">
        <v>15103288</v>
      </c>
      <c r="J44" s="190">
        <v>708562749</v>
      </c>
      <c r="K44" s="190">
        <v>1366558.0625857122</v>
      </c>
      <c r="L44" s="190">
        <v>709929307.06258571</v>
      </c>
    </row>
    <row r="45" spans="1:12" ht="30.6" customHeight="1" x14ac:dyDescent="0.25">
      <c r="A45" s="149" t="s">
        <v>381</v>
      </c>
      <c r="B45" s="149"/>
      <c r="C45" s="149"/>
      <c r="D45" s="60"/>
      <c r="E45" s="60"/>
      <c r="F45" s="60"/>
      <c r="G45" s="60"/>
      <c r="H45" s="60"/>
      <c r="I45" s="60"/>
      <c r="J45" s="60"/>
      <c r="K45" s="60"/>
      <c r="L45" s="60"/>
    </row>
  </sheetData>
  <sheetProtection algorithmName="SHA-512" hashValue="gjtzSHgss3LnVOD1/F5YHv//6tS4OkkTaioyCBYF3svnzVuB664331BU+67qanUAx/P3RzrtzGHjUF53cRsqFg==" saltValue="3lWMmlfucSXYEwra3vvRmQ==" spinCount="100000" sheet="1" objects="1" scenarios="1" formatCells="0" formatColumns="0" formatRows="0"/>
  <mergeCells count="9">
    <mergeCell ref="A45:C45"/>
    <mergeCell ref="A1:L1"/>
    <mergeCell ref="A2:L2"/>
    <mergeCell ref="A4:L4"/>
    <mergeCell ref="A5:A6"/>
    <mergeCell ref="B5:B6"/>
    <mergeCell ref="C5:J5"/>
    <mergeCell ref="K5:K6"/>
    <mergeCell ref="L5:L6"/>
  </mergeCells>
  <phoneticPr fontId="4" type="noConversion"/>
  <dataValidations count="1">
    <dataValidation allowBlank="1" sqref="M1:HX1048576 A46:L1048576" xr:uid="{00000000-0002-0000-0400-000000000000}"/>
  </dataValidations>
  <pageMargins left="0.75" right="0.75" top="1" bottom="1" header="0.5" footer="0.5"/>
  <pageSetup paperSize="9" scale="3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12"/>
  <sheetViews>
    <sheetView zoomScale="87" zoomScaleNormal="87" workbookViewId="0">
      <selection activeCell="K8" sqref="K8"/>
    </sheetView>
  </sheetViews>
  <sheetFormatPr defaultRowHeight="13.2" x14ac:dyDescent="0.25"/>
  <cols>
    <col min="9" max="9" width="115.33203125" customWidth="1"/>
  </cols>
  <sheetData>
    <row r="1" spans="1:9" x14ac:dyDescent="0.25">
      <c r="A1" s="163" t="s">
        <v>552</v>
      </c>
      <c r="B1" s="164"/>
      <c r="C1" s="164"/>
      <c r="D1" s="164"/>
      <c r="E1" s="164"/>
      <c r="F1" s="164"/>
      <c r="G1" s="164"/>
      <c r="H1" s="164"/>
      <c r="I1" s="164"/>
    </row>
    <row r="2" spans="1:9" x14ac:dyDescent="0.25">
      <c r="A2" s="164"/>
      <c r="B2" s="164"/>
      <c r="C2" s="164"/>
      <c r="D2" s="164"/>
      <c r="E2" s="164"/>
      <c r="F2" s="164"/>
      <c r="G2" s="164"/>
      <c r="H2" s="164"/>
      <c r="I2" s="164"/>
    </row>
    <row r="3" spans="1:9" x14ac:dyDescent="0.25">
      <c r="A3" s="164"/>
      <c r="B3" s="164"/>
      <c r="C3" s="164"/>
      <c r="D3" s="164"/>
      <c r="E3" s="164"/>
      <c r="F3" s="164"/>
      <c r="G3" s="164"/>
      <c r="H3" s="164"/>
      <c r="I3" s="164"/>
    </row>
    <row r="4" spans="1:9" x14ac:dyDescent="0.25">
      <c r="A4" s="164"/>
      <c r="B4" s="164"/>
      <c r="C4" s="164"/>
      <c r="D4" s="164"/>
      <c r="E4" s="164"/>
      <c r="F4" s="164"/>
      <c r="G4" s="164"/>
      <c r="H4" s="164"/>
      <c r="I4" s="164"/>
    </row>
    <row r="5" spans="1:9" x14ac:dyDescent="0.25">
      <c r="A5" s="164"/>
      <c r="B5" s="164"/>
      <c r="C5" s="164"/>
      <c r="D5" s="164"/>
      <c r="E5" s="164"/>
      <c r="F5" s="164"/>
      <c r="G5" s="164"/>
      <c r="H5" s="164"/>
      <c r="I5" s="164"/>
    </row>
    <row r="6" spans="1:9" x14ac:dyDescent="0.25">
      <c r="A6" s="164"/>
      <c r="B6" s="164"/>
      <c r="C6" s="164"/>
      <c r="D6" s="164"/>
      <c r="E6" s="164"/>
      <c r="F6" s="164"/>
      <c r="G6" s="164"/>
      <c r="H6" s="164"/>
      <c r="I6" s="164"/>
    </row>
    <row r="7" spans="1:9" x14ac:dyDescent="0.25">
      <c r="A7" s="164"/>
      <c r="B7" s="164"/>
      <c r="C7" s="164"/>
      <c r="D7" s="164"/>
      <c r="E7" s="164"/>
      <c r="F7" s="164"/>
      <c r="G7" s="164"/>
      <c r="H7" s="164"/>
      <c r="I7" s="164"/>
    </row>
    <row r="8" spans="1:9" x14ac:dyDescent="0.25">
      <c r="A8" s="164"/>
      <c r="B8" s="164"/>
      <c r="C8" s="164"/>
      <c r="D8" s="164"/>
      <c r="E8" s="164"/>
      <c r="F8" s="164"/>
      <c r="G8" s="164"/>
      <c r="H8" s="164"/>
      <c r="I8" s="164"/>
    </row>
    <row r="9" spans="1:9" x14ac:dyDescent="0.25">
      <c r="A9" s="164"/>
      <c r="B9" s="164"/>
      <c r="C9" s="164"/>
      <c r="D9" s="164"/>
      <c r="E9" s="164"/>
      <c r="F9" s="164"/>
      <c r="G9" s="164"/>
      <c r="H9" s="164"/>
      <c r="I9" s="164"/>
    </row>
    <row r="10" spans="1:9" x14ac:dyDescent="0.25">
      <c r="A10" s="164"/>
      <c r="B10" s="164"/>
      <c r="C10" s="164"/>
      <c r="D10" s="164"/>
      <c r="E10" s="164"/>
      <c r="F10" s="164"/>
      <c r="G10" s="164"/>
      <c r="H10" s="164"/>
      <c r="I10" s="164"/>
    </row>
    <row r="11" spans="1:9" x14ac:dyDescent="0.25">
      <c r="A11" s="164"/>
      <c r="B11" s="164"/>
      <c r="C11" s="164"/>
      <c r="D11" s="164"/>
      <c r="E11" s="164"/>
      <c r="F11" s="164"/>
      <c r="G11" s="164"/>
      <c r="H11" s="164"/>
      <c r="I11" s="164"/>
    </row>
    <row r="12" spans="1:9" x14ac:dyDescent="0.25">
      <c r="A12" s="164"/>
      <c r="B12" s="164"/>
      <c r="C12" s="164"/>
      <c r="D12" s="164"/>
      <c r="E12" s="164"/>
      <c r="F12" s="164"/>
      <c r="G12" s="164"/>
      <c r="H12" s="164"/>
      <c r="I12" s="164"/>
    </row>
    <row r="13" spans="1:9" x14ac:dyDescent="0.25">
      <c r="A13" s="164"/>
      <c r="B13" s="164"/>
      <c r="C13" s="164"/>
      <c r="D13" s="164"/>
      <c r="E13" s="164"/>
      <c r="F13" s="164"/>
      <c r="G13" s="164"/>
      <c r="H13" s="164"/>
      <c r="I13" s="164"/>
    </row>
    <row r="14" spans="1:9" x14ac:dyDescent="0.25">
      <c r="A14" s="164"/>
      <c r="B14" s="164"/>
      <c r="C14" s="164"/>
      <c r="D14" s="164"/>
      <c r="E14" s="164"/>
      <c r="F14" s="164"/>
      <c r="G14" s="164"/>
      <c r="H14" s="164"/>
      <c r="I14" s="164"/>
    </row>
    <row r="15" spans="1:9" x14ac:dyDescent="0.25">
      <c r="A15" s="164"/>
      <c r="B15" s="164"/>
      <c r="C15" s="164"/>
      <c r="D15" s="164"/>
      <c r="E15" s="164"/>
      <c r="F15" s="164"/>
      <c r="G15" s="164"/>
      <c r="H15" s="164"/>
      <c r="I15" s="164"/>
    </row>
    <row r="16" spans="1:9" x14ac:dyDescent="0.25">
      <c r="A16" s="164"/>
      <c r="B16" s="164"/>
      <c r="C16" s="164"/>
      <c r="D16" s="164"/>
      <c r="E16" s="164"/>
      <c r="F16" s="164"/>
      <c r="G16" s="164"/>
      <c r="H16" s="164"/>
      <c r="I16" s="164"/>
    </row>
    <row r="17" spans="1:9" x14ac:dyDescent="0.25">
      <c r="A17" s="164"/>
      <c r="B17" s="164"/>
      <c r="C17" s="164"/>
      <c r="D17" s="164"/>
      <c r="E17" s="164"/>
      <c r="F17" s="164"/>
      <c r="G17" s="164"/>
      <c r="H17" s="164"/>
      <c r="I17" s="164"/>
    </row>
    <row r="18" spans="1:9" x14ac:dyDescent="0.25">
      <c r="A18" s="164"/>
      <c r="B18" s="164"/>
      <c r="C18" s="164"/>
      <c r="D18" s="164"/>
      <c r="E18" s="164"/>
      <c r="F18" s="164"/>
      <c r="G18" s="164"/>
      <c r="H18" s="164"/>
      <c r="I18" s="164"/>
    </row>
    <row r="19" spans="1:9" x14ac:dyDescent="0.25">
      <c r="A19" s="164"/>
      <c r="B19" s="164"/>
      <c r="C19" s="164"/>
      <c r="D19" s="164"/>
      <c r="E19" s="164"/>
      <c r="F19" s="164"/>
      <c r="G19" s="164"/>
      <c r="H19" s="164"/>
      <c r="I19" s="164"/>
    </row>
    <row r="20" spans="1:9" x14ac:dyDescent="0.25">
      <c r="A20" s="164"/>
      <c r="B20" s="164"/>
      <c r="C20" s="164"/>
      <c r="D20" s="164"/>
      <c r="E20" s="164"/>
      <c r="F20" s="164"/>
      <c r="G20" s="164"/>
      <c r="H20" s="164"/>
      <c r="I20" s="164"/>
    </row>
    <row r="21" spans="1:9" x14ac:dyDescent="0.25">
      <c r="A21" s="164"/>
      <c r="B21" s="164"/>
      <c r="C21" s="164"/>
      <c r="D21" s="164"/>
      <c r="E21" s="164"/>
      <c r="F21" s="164"/>
      <c r="G21" s="164"/>
      <c r="H21" s="164"/>
      <c r="I21" s="164"/>
    </row>
    <row r="22" spans="1:9" x14ac:dyDescent="0.25">
      <c r="A22" s="164"/>
      <c r="B22" s="164"/>
      <c r="C22" s="164"/>
      <c r="D22" s="164"/>
      <c r="E22" s="164"/>
      <c r="F22" s="164"/>
      <c r="G22" s="164"/>
      <c r="H22" s="164"/>
      <c r="I22" s="164"/>
    </row>
    <row r="23" spans="1:9" x14ac:dyDescent="0.25">
      <c r="A23" s="164"/>
      <c r="B23" s="164"/>
      <c r="C23" s="164"/>
      <c r="D23" s="164"/>
      <c r="E23" s="164"/>
      <c r="F23" s="164"/>
      <c r="G23" s="164"/>
      <c r="H23" s="164"/>
      <c r="I23" s="164"/>
    </row>
    <row r="24" spans="1:9" x14ac:dyDescent="0.25">
      <c r="A24" s="164"/>
      <c r="B24" s="164"/>
      <c r="C24" s="164"/>
      <c r="D24" s="164"/>
      <c r="E24" s="164"/>
      <c r="F24" s="164"/>
      <c r="G24" s="164"/>
      <c r="H24" s="164"/>
      <c r="I24" s="164"/>
    </row>
    <row r="25" spans="1:9" x14ac:dyDescent="0.25">
      <c r="A25" s="164"/>
      <c r="B25" s="164"/>
      <c r="C25" s="164"/>
      <c r="D25" s="164"/>
      <c r="E25" s="164"/>
      <c r="F25" s="164"/>
      <c r="G25" s="164"/>
      <c r="H25" s="164"/>
      <c r="I25" s="164"/>
    </row>
    <row r="26" spans="1:9" x14ac:dyDescent="0.25">
      <c r="A26" s="164"/>
      <c r="B26" s="164"/>
      <c r="C26" s="164"/>
      <c r="D26" s="164"/>
      <c r="E26" s="164"/>
      <c r="F26" s="164"/>
      <c r="G26" s="164"/>
      <c r="H26" s="164"/>
      <c r="I26" s="164"/>
    </row>
    <row r="27" spans="1:9" x14ac:dyDescent="0.25">
      <c r="A27" s="164"/>
      <c r="B27" s="164"/>
      <c r="C27" s="164"/>
      <c r="D27" s="164"/>
      <c r="E27" s="164"/>
      <c r="F27" s="164"/>
      <c r="G27" s="164"/>
      <c r="H27" s="164"/>
      <c r="I27" s="164"/>
    </row>
    <row r="28" spans="1:9" x14ac:dyDescent="0.25">
      <c r="A28" s="164"/>
      <c r="B28" s="164"/>
      <c r="C28" s="164"/>
      <c r="D28" s="164"/>
      <c r="E28" s="164"/>
      <c r="F28" s="164"/>
      <c r="G28" s="164"/>
      <c r="H28" s="164"/>
      <c r="I28" s="164"/>
    </row>
    <row r="29" spans="1:9" x14ac:dyDescent="0.25">
      <c r="A29" s="164"/>
      <c r="B29" s="164"/>
      <c r="C29" s="164"/>
      <c r="D29" s="164"/>
      <c r="E29" s="164"/>
      <c r="F29" s="164"/>
      <c r="G29" s="164"/>
      <c r="H29" s="164"/>
      <c r="I29" s="164"/>
    </row>
    <row r="30" spans="1:9" x14ac:dyDescent="0.25">
      <c r="A30" s="164"/>
      <c r="B30" s="164"/>
      <c r="C30" s="164"/>
      <c r="D30" s="164"/>
      <c r="E30" s="164"/>
      <c r="F30" s="164"/>
      <c r="G30" s="164"/>
      <c r="H30" s="164"/>
      <c r="I30" s="164"/>
    </row>
    <row r="31" spans="1:9" x14ac:dyDescent="0.25">
      <c r="A31" s="164"/>
      <c r="B31" s="164"/>
      <c r="C31" s="164"/>
      <c r="D31" s="164"/>
      <c r="E31" s="164"/>
      <c r="F31" s="164"/>
      <c r="G31" s="164"/>
      <c r="H31" s="164"/>
      <c r="I31" s="164"/>
    </row>
    <row r="32" spans="1:9" x14ac:dyDescent="0.25">
      <c r="A32" s="164"/>
      <c r="B32" s="164"/>
      <c r="C32" s="164"/>
      <c r="D32" s="164"/>
      <c r="E32" s="164"/>
      <c r="F32" s="164"/>
      <c r="G32" s="164"/>
      <c r="H32" s="164"/>
      <c r="I32" s="164"/>
    </row>
    <row r="33" spans="1:9" x14ac:dyDescent="0.25">
      <c r="A33" s="164"/>
      <c r="B33" s="164"/>
      <c r="C33" s="164"/>
      <c r="D33" s="164"/>
      <c r="E33" s="164"/>
      <c r="F33" s="164"/>
      <c r="G33" s="164"/>
      <c r="H33" s="164"/>
      <c r="I33" s="164"/>
    </row>
    <row r="34" spans="1:9" x14ac:dyDescent="0.25">
      <c r="A34" s="164"/>
      <c r="B34" s="164"/>
      <c r="C34" s="164"/>
      <c r="D34" s="164"/>
      <c r="E34" s="164"/>
      <c r="F34" s="164"/>
      <c r="G34" s="164"/>
      <c r="H34" s="164"/>
      <c r="I34" s="164"/>
    </row>
    <row r="35" spans="1:9" x14ac:dyDescent="0.25">
      <c r="A35" s="164"/>
      <c r="B35" s="164"/>
      <c r="C35" s="164"/>
      <c r="D35" s="164"/>
      <c r="E35" s="164"/>
      <c r="F35" s="164"/>
      <c r="G35" s="164"/>
      <c r="H35" s="164"/>
      <c r="I35" s="164"/>
    </row>
    <row r="36" spans="1:9" x14ac:dyDescent="0.25">
      <c r="A36" s="164"/>
      <c r="B36" s="164"/>
      <c r="C36" s="164"/>
      <c r="D36" s="164"/>
      <c r="E36" s="164"/>
      <c r="F36" s="164"/>
      <c r="G36" s="164"/>
      <c r="H36" s="164"/>
      <c r="I36" s="164"/>
    </row>
    <row r="37" spans="1:9" x14ac:dyDescent="0.25">
      <c r="A37" s="164"/>
      <c r="B37" s="164"/>
      <c r="C37" s="164"/>
      <c r="D37" s="164"/>
      <c r="E37" s="164"/>
      <c r="F37" s="164"/>
      <c r="G37" s="164"/>
      <c r="H37" s="164"/>
      <c r="I37" s="164"/>
    </row>
    <row r="38" spans="1:9" x14ac:dyDescent="0.25">
      <c r="A38" s="164"/>
      <c r="B38" s="164"/>
      <c r="C38" s="164"/>
      <c r="D38" s="164"/>
      <c r="E38" s="164"/>
      <c r="F38" s="164"/>
      <c r="G38" s="164"/>
      <c r="H38" s="164"/>
      <c r="I38" s="164"/>
    </row>
    <row r="39" spans="1:9" x14ac:dyDescent="0.25">
      <c r="A39" s="164"/>
      <c r="B39" s="164"/>
      <c r="C39" s="164"/>
      <c r="D39" s="164"/>
      <c r="E39" s="164"/>
      <c r="F39" s="164"/>
      <c r="G39" s="164"/>
      <c r="H39" s="164"/>
      <c r="I39" s="164"/>
    </row>
    <row r="40" spans="1:9" ht="162" customHeight="1" x14ac:dyDescent="0.25">
      <c r="A40" s="164"/>
      <c r="B40" s="164"/>
      <c r="C40" s="164"/>
      <c r="D40" s="164"/>
      <c r="E40" s="164"/>
      <c r="F40" s="164"/>
      <c r="G40" s="164"/>
      <c r="H40" s="164"/>
      <c r="I40" s="164"/>
    </row>
    <row r="43" spans="1:9" x14ac:dyDescent="0.25">
      <c r="A43" s="187" t="s">
        <v>518</v>
      </c>
    </row>
    <row r="45" spans="1:9" x14ac:dyDescent="0.25">
      <c r="A45" s="188" t="s">
        <v>519</v>
      </c>
    </row>
    <row r="46" spans="1:9" x14ac:dyDescent="0.25">
      <c r="A46" s="188" t="s">
        <v>520</v>
      </c>
    </row>
    <row r="47" spans="1:9" x14ac:dyDescent="0.25">
      <c r="A47" s="188"/>
    </row>
    <row r="48" spans="1:9" x14ac:dyDescent="0.25">
      <c r="A48" s="188" t="s">
        <v>521</v>
      </c>
    </row>
    <row r="49" spans="1:1" x14ac:dyDescent="0.25">
      <c r="A49" s="188" t="s">
        <v>551</v>
      </c>
    </row>
    <row r="50" spans="1:1" x14ac:dyDescent="0.25">
      <c r="A50" s="188" t="s">
        <v>522</v>
      </c>
    </row>
    <row r="51" spans="1:1" x14ac:dyDescent="0.25">
      <c r="A51" s="188"/>
    </row>
    <row r="52" spans="1:1" x14ac:dyDescent="0.25">
      <c r="A52" s="188" t="s">
        <v>523</v>
      </c>
    </row>
    <row r="53" spans="1:1" x14ac:dyDescent="0.25">
      <c r="A53" s="188" t="s">
        <v>524</v>
      </c>
    </row>
    <row r="54" spans="1:1" x14ac:dyDescent="0.25">
      <c r="A54" s="188" t="s">
        <v>525</v>
      </c>
    </row>
    <row r="55" spans="1:1" x14ac:dyDescent="0.25">
      <c r="A55" s="188"/>
    </row>
    <row r="56" spans="1:1" x14ac:dyDescent="0.25">
      <c r="A56" s="188" t="s">
        <v>526</v>
      </c>
    </row>
    <row r="57" spans="1:1" x14ac:dyDescent="0.25">
      <c r="A57" s="188" t="s">
        <v>527</v>
      </c>
    </row>
    <row r="58" spans="1:1" x14ac:dyDescent="0.25">
      <c r="A58" s="188"/>
    </row>
    <row r="59" spans="1:1" x14ac:dyDescent="0.25">
      <c r="A59" s="188" t="s">
        <v>528</v>
      </c>
    </row>
    <row r="60" spans="1:1" x14ac:dyDescent="0.25">
      <c r="A60" s="188" t="s">
        <v>527</v>
      </c>
    </row>
    <row r="62" spans="1:1" x14ac:dyDescent="0.25">
      <c r="A62" s="188" t="s">
        <v>425</v>
      </c>
    </row>
    <row r="63" spans="1:1" x14ac:dyDescent="0.25">
      <c r="A63" s="188" t="s">
        <v>527</v>
      </c>
    </row>
    <row r="65" spans="1:1" x14ac:dyDescent="0.25">
      <c r="A65" s="188" t="s">
        <v>529</v>
      </c>
    </row>
    <row r="66" spans="1:1" x14ac:dyDescent="0.25">
      <c r="A66" s="188" t="s">
        <v>530</v>
      </c>
    </row>
    <row r="67" spans="1:1" x14ac:dyDescent="0.25">
      <c r="A67" s="188" t="s">
        <v>531</v>
      </c>
    </row>
    <row r="68" spans="1:1" x14ac:dyDescent="0.25">
      <c r="A68" s="188"/>
    </row>
    <row r="69" spans="1:1" x14ac:dyDescent="0.25">
      <c r="A69" s="188" t="s">
        <v>532</v>
      </c>
    </row>
    <row r="70" spans="1:1" x14ac:dyDescent="0.25">
      <c r="A70" s="188" t="s">
        <v>527</v>
      </c>
    </row>
    <row r="72" spans="1:1" x14ac:dyDescent="0.25">
      <c r="A72" t="s">
        <v>431</v>
      </c>
    </row>
    <row r="73" spans="1:1" x14ac:dyDescent="0.25">
      <c r="A73" s="188" t="s">
        <v>520</v>
      </c>
    </row>
    <row r="74" spans="1:1" x14ac:dyDescent="0.25">
      <c r="A74" s="188"/>
    </row>
    <row r="75" spans="1:1" x14ac:dyDescent="0.25">
      <c r="A75" t="s">
        <v>533</v>
      </c>
    </row>
    <row r="76" spans="1:1" x14ac:dyDescent="0.25">
      <c r="A76" s="188" t="s">
        <v>527</v>
      </c>
    </row>
    <row r="78" spans="1:1" x14ac:dyDescent="0.25">
      <c r="A78" t="s">
        <v>534</v>
      </c>
    </row>
    <row r="79" spans="1:1" x14ac:dyDescent="0.25">
      <c r="A79" s="188" t="s">
        <v>527</v>
      </c>
    </row>
    <row r="81" spans="1:1" x14ac:dyDescent="0.25">
      <c r="A81" t="s">
        <v>535</v>
      </c>
    </row>
    <row r="82" spans="1:1" x14ac:dyDescent="0.25">
      <c r="A82" s="188" t="s">
        <v>527</v>
      </c>
    </row>
    <row r="84" spans="1:1" x14ac:dyDescent="0.25">
      <c r="A84" t="s">
        <v>536</v>
      </c>
    </row>
    <row r="85" spans="1:1" x14ac:dyDescent="0.25">
      <c r="A85" s="188" t="s">
        <v>527</v>
      </c>
    </row>
    <row r="87" spans="1:1" x14ac:dyDescent="0.25">
      <c r="A87" t="s">
        <v>537</v>
      </c>
    </row>
    <row r="88" spans="1:1" x14ac:dyDescent="0.25">
      <c r="A88" s="188" t="s">
        <v>527</v>
      </c>
    </row>
    <row r="90" spans="1:1" x14ac:dyDescent="0.25">
      <c r="A90" t="s">
        <v>538</v>
      </c>
    </row>
    <row r="91" spans="1:1" x14ac:dyDescent="0.25">
      <c r="A91" s="188" t="s">
        <v>527</v>
      </c>
    </row>
    <row r="93" spans="1:1" x14ac:dyDescent="0.25">
      <c r="A93" t="s">
        <v>539</v>
      </c>
    </row>
    <row r="94" spans="1:1" x14ac:dyDescent="0.25">
      <c r="A94" s="189" t="s">
        <v>540</v>
      </c>
    </row>
    <row r="96" spans="1:1" x14ac:dyDescent="0.25">
      <c r="A96" t="s">
        <v>541</v>
      </c>
    </row>
    <row r="97" spans="1:1" x14ac:dyDescent="0.25">
      <c r="A97" s="188" t="s">
        <v>542</v>
      </c>
    </row>
    <row r="99" spans="1:1" x14ac:dyDescent="0.25">
      <c r="A99" t="s">
        <v>543</v>
      </c>
    </row>
    <row r="100" spans="1:1" x14ac:dyDescent="0.25">
      <c r="A100" s="188" t="s">
        <v>527</v>
      </c>
    </row>
    <row r="102" spans="1:1" x14ac:dyDescent="0.25">
      <c r="A102" t="s">
        <v>544</v>
      </c>
    </row>
    <row r="103" spans="1:1" x14ac:dyDescent="0.25">
      <c r="A103" s="188" t="s">
        <v>545</v>
      </c>
    </row>
    <row r="105" spans="1:1" x14ac:dyDescent="0.25">
      <c r="A105" t="s">
        <v>546</v>
      </c>
    </row>
    <row r="106" spans="1:1" x14ac:dyDescent="0.25">
      <c r="A106" s="188" t="s">
        <v>547</v>
      </c>
    </row>
    <row r="108" spans="1:1" x14ac:dyDescent="0.25">
      <c r="A108" t="s">
        <v>548</v>
      </c>
    </row>
    <row r="109" spans="1:1" x14ac:dyDescent="0.25">
      <c r="A109" s="188" t="s">
        <v>549</v>
      </c>
    </row>
    <row r="111" spans="1:1" x14ac:dyDescent="0.25">
      <c r="A111" t="s">
        <v>550</v>
      </c>
    </row>
    <row r="112" spans="1:1" x14ac:dyDescent="0.25">
      <c r="A112" s="188" t="s">
        <v>527</v>
      </c>
    </row>
  </sheetData>
  <mergeCells count="1">
    <mergeCell ref="A1:I40"/>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9BADFB-7A3D-451B-9CAE-830B98219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22F6A4-59A1-41A3-867B-200B3ABEEAFF}">
  <ds:schemaRefs>
    <ds:schemaRef ds:uri="http://schemas.microsoft.com/sharepoint/v3/contenttype/forms"/>
  </ds:schemaRefs>
</ds:datastoreItem>
</file>

<file path=customXml/itemProps3.xml><?xml version="1.0" encoding="utf-8"?>
<ds:datastoreItem xmlns:ds="http://schemas.openxmlformats.org/officeDocument/2006/customXml" ds:itemID="{1A1D740F-F875-4DB7-9B53-43ECE1786358}">
  <ds:schemaRefs>
    <ds:schemaRef ds:uri="2090b57c-2e4d-4ed9-b313-510fc704fe75"/>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data</vt:lpstr>
      <vt:lpstr>Balance sheet</vt:lpstr>
      <vt:lpstr>P&amp;L-cumulative</vt:lpstr>
      <vt:lpstr>CF</vt:lpstr>
      <vt:lpstr>SOCE</vt:lpstr>
      <vt:lpstr>Notes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Ivana Golec Plantak</cp:lastModifiedBy>
  <cp:lastPrinted>2015-04-30T06:30:17Z</cp:lastPrinted>
  <dcterms:created xsi:type="dcterms:W3CDTF">2008-10-17T11:51:54Z</dcterms:created>
  <dcterms:modified xsi:type="dcterms:W3CDTF">2023-04-28T08:12:58Z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