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4\10 MJESEČNE KONSOLIDACIJE\09 2024\70 BURZA\02 RADNO NEREVIDIRANO TFI\"/>
    </mc:Choice>
  </mc:AlternateContent>
  <xr:revisionPtr revIDLastSave="0" documentId="13_ncr:1_{338389BF-5944-48C7-B9B9-5001D0AAC082}" xr6:coauthVersionLast="47" xr6:coauthVersionMax="47" xr10:uidLastSave="{00000000-0000-0000-0000-000000000000}"/>
  <bookViews>
    <workbookView xWindow="-108" yWindow="-108" windowWidth="23256" windowHeight="12576" tabRatio="880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Hlk1139297" localSheetId="5">Bilješke!$A$150</definedName>
    <definedName name="_Hlk70030708" localSheetId="5">Bilješke!$A$90</definedName>
    <definedName name="_Hlk95756302" localSheetId="5">Bilješke!$A$76</definedName>
    <definedName name="_Order1" hidden="1">255</definedName>
    <definedName name="_Order2" hidden="1">255</definedName>
    <definedName name="_Toc67327813" localSheetId="5">Bilješke!#REF!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P41" i="2" l="1"/>
  <c r="G41" i="2"/>
  <c r="G33" i="2"/>
  <c r="M33" i="2"/>
  <c r="P24" i="2"/>
  <c r="P62" i="2"/>
  <c r="N23" i="2"/>
  <c r="M57" i="2"/>
  <c r="J41" i="2"/>
  <c r="J19" i="2"/>
  <c r="P57" i="2"/>
  <c r="F23" i="2"/>
  <c r="M62" i="2"/>
  <c r="O56" i="2"/>
  <c r="P50" i="2"/>
  <c r="M50" i="2"/>
  <c r="J50" i="2"/>
  <c r="J33" i="2"/>
  <c r="H23" i="2"/>
  <c r="M24" i="2"/>
  <c r="P19" i="2"/>
  <c r="M19" i="2"/>
  <c r="G19" i="2"/>
  <c r="J7" i="2"/>
  <c r="F5" i="4"/>
  <c r="F62" i="4" s="1"/>
  <c r="F64" i="4" s="1"/>
  <c r="F66" i="4" s="1"/>
  <c r="I56" i="2"/>
  <c r="E56" i="2"/>
  <c r="J57" i="2"/>
  <c r="G57" i="2"/>
  <c r="G50" i="2"/>
  <c r="M41" i="2"/>
  <c r="I23" i="2"/>
  <c r="E23" i="2"/>
  <c r="J24" i="2"/>
  <c r="M7" i="2"/>
  <c r="K23" i="2"/>
  <c r="H56" i="2"/>
  <c r="P7" i="2"/>
  <c r="L23" i="2"/>
  <c r="G24" i="2"/>
  <c r="L56" i="2"/>
  <c r="K56" i="2"/>
  <c r="P33" i="2"/>
  <c r="O23" i="2"/>
  <c r="J62" i="2"/>
  <c r="E5" i="4"/>
  <c r="E62" i="4" s="1"/>
  <c r="E64" i="4" s="1"/>
  <c r="E66" i="4" s="1"/>
  <c r="G7" i="2"/>
  <c r="N56" i="2"/>
  <c r="F56" i="2"/>
  <c r="F11" i="2"/>
  <c r="F22" i="2" s="1"/>
  <c r="H11" i="2"/>
  <c r="H22" i="2" s="1"/>
  <c r="I11" i="2"/>
  <c r="I22" i="2" s="1"/>
  <c r="K11" i="2"/>
  <c r="K22" i="2" s="1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67" i="1" l="1"/>
  <c r="G23" i="2"/>
  <c r="J25" i="1"/>
  <c r="J15" i="1"/>
  <c r="G102" i="1"/>
  <c r="J67" i="1"/>
  <c r="J89" i="1"/>
  <c r="G45" i="1"/>
  <c r="G30" i="1"/>
  <c r="G25" i="1"/>
  <c r="P23" i="2"/>
  <c r="M56" i="2"/>
  <c r="F49" i="2"/>
  <c r="F53" i="2" s="1"/>
  <c r="F70" i="2" s="1"/>
  <c r="J72" i="1"/>
  <c r="J37" i="1"/>
  <c r="G37" i="1"/>
  <c r="J30" i="1"/>
  <c r="J102" i="1"/>
  <c r="J50" i="1"/>
  <c r="G93" i="1"/>
  <c r="G56" i="2"/>
  <c r="J23" i="2"/>
  <c r="J99" i="1"/>
  <c r="J45" i="1"/>
  <c r="G99" i="1"/>
  <c r="G111" i="1"/>
  <c r="J79" i="1"/>
  <c r="G79" i="1"/>
  <c r="J76" i="1"/>
  <c r="G72" i="1"/>
  <c r="J63" i="1"/>
  <c r="G63" i="1"/>
  <c r="G50" i="1"/>
  <c r="J41" i="1"/>
  <c r="G41" i="1"/>
  <c r="I36" i="1"/>
  <c r="I19" i="1"/>
  <c r="I13" i="1" s="1"/>
  <c r="G20" i="1"/>
  <c r="J9" i="1"/>
  <c r="P56" i="2"/>
  <c r="J56" i="2"/>
  <c r="I49" i="2"/>
  <c r="I53" i="2" s="1"/>
  <c r="I70" i="2" s="1"/>
  <c r="O49" i="2"/>
  <c r="O53" i="2" s="1"/>
  <c r="O70" i="2" s="1"/>
  <c r="P11" i="2"/>
  <c r="L49" i="2"/>
  <c r="L53" i="2" s="1"/>
  <c r="L70" i="2" s="1"/>
  <c r="M23" i="2"/>
  <c r="J111" i="1"/>
  <c r="J105" i="1"/>
  <c r="G105" i="1"/>
  <c r="J93" i="1"/>
  <c r="I84" i="1"/>
  <c r="J85" i="1"/>
  <c r="E84" i="1"/>
  <c r="G85" i="1"/>
  <c r="I62" i="1"/>
  <c r="G76" i="1"/>
  <c r="G54" i="1"/>
  <c r="G53" i="1" s="1"/>
  <c r="J20" i="1"/>
  <c r="G9" i="1"/>
  <c r="J6" i="1"/>
  <c r="K49" i="2"/>
  <c r="K53" i="2" s="1"/>
  <c r="M22" i="2"/>
  <c r="H49" i="2"/>
  <c r="H53" i="2" s="1"/>
  <c r="J22" i="2"/>
  <c r="G22" i="2"/>
  <c r="E49" i="2"/>
  <c r="G89" i="1"/>
  <c r="M11" i="2"/>
  <c r="N22" i="2"/>
  <c r="G11" i="2"/>
  <c r="G15" i="1"/>
  <c r="J11" i="2"/>
  <c r="J54" i="1"/>
  <c r="J53" i="1" s="1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J49" i="2"/>
  <c r="C24" i="3"/>
  <c r="C25" i="3" s="1"/>
  <c r="M49" i="2"/>
  <c r="J84" i="1"/>
  <c r="J36" i="1"/>
  <c r="G84" i="1"/>
  <c r="I60" i="1"/>
  <c r="J38" i="3"/>
  <c r="L38" i="3" s="1"/>
  <c r="K24" i="3"/>
  <c r="K25" i="3" s="1"/>
  <c r="J19" i="3"/>
  <c r="L19" i="3" s="1"/>
  <c r="E24" i="3"/>
  <c r="E25" i="3" s="1"/>
  <c r="E28" i="3" s="1"/>
  <c r="E43" i="3" s="1"/>
  <c r="I115" i="1"/>
  <c r="F115" i="1"/>
  <c r="G36" i="1"/>
  <c r="F60" i="1"/>
  <c r="E13" i="1"/>
  <c r="G13" i="1" s="1"/>
  <c r="G19" i="1"/>
  <c r="J53" i="2"/>
  <c r="H70" i="2"/>
  <c r="J70" i="2" s="1"/>
  <c r="J29" i="3"/>
  <c r="L29" i="3" s="1"/>
  <c r="J62" i="1"/>
  <c r="H115" i="1"/>
  <c r="F24" i="3"/>
  <c r="F25" i="3" s="1"/>
  <c r="F28" i="3" s="1"/>
  <c r="F43" i="3" s="1"/>
  <c r="M53" i="2"/>
  <c r="K70" i="2"/>
  <c r="M70" i="2" s="1"/>
  <c r="H13" i="1"/>
  <c r="J19" i="1"/>
  <c r="J31" i="3"/>
  <c r="L31" i="3" s="1"/>
  <c r="E115" i="1"/>
  <c r="G62" i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N70" i="2"/>
  <c r="P70" i="2" s="1"/>
  <c r="P53" i="2"/>
  <c r="J13" i="1"/>
  <c r="H60" i="1"/>
  <c r="J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<sst xmlns="http://schemas.openxmlformats.org/spreadsheetml/2006/main" count="1049" uniqueCount="689">
  <si>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</si>
  <si>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</si>
  <si>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</si>
  <si>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</si>
  <si>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</si>
  <si>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</si>
  <si>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</si>
  <si>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</si>
  <si>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</si>
  <si>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</si>
  <si>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</si>
  <si>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</si>
  <si>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</si>
  <si>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</si>
  <si>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</si>
  <si>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</si>
  <si>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</si>
  <si>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</si>
  <si>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</si>
  <si>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</si>
  <si>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</si>
  <si>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</si>
  <si>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</si>
  <si>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</si>
  <si>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</si>
  <si>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</si>
  <si>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</si>
  <si>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</si>
  <si>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</si>
  <si>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</si>
  <si>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</si>
  <si>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</si>
  <si>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</si>
  <si>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</si>
  <si>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</si>
  <si>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</si>
  <si>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</si>
  <si>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</si>
  <si>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</si>
  <si>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</si>
  <si>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</si>
  <si>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</si>
  <si>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</si>
  <si>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</si>
  <si>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</si>
  <si>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</si>
  <si>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</si>
  <si>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</si>
  <si>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</si>
  <si>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</si>
  <si>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</si>
  <si>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</si>
  <si>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</si>
  <si>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</si>
  <si>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</si>
  <si>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</si>
  <si>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</si>
  <si>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</si>
  <si>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</si>
  <si>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</si>
  <si>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</si>
  <si>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</si>
  <si>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</si>
  <si>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</si>
  <si>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</si>
  <si>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</si>
  <si>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</si>
  <si>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</si>
  <si>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</si>
  <si>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</si>
  <si>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</si>
  <si>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</si>
  <si>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</si>
  <si>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</si>
  <si>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</si>
  <si>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</si>
  <si>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</si>
  <si>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</si>
  <si>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</si>
  <si>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</si>
  <si>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</si>
  <si>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</si>
  <si>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</si>
  <si>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</si>
  <si>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</si>
  <si>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</si>
  <si>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</si>
  <si>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</si>
  <si>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</si>
  <si>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</si>
  <si>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</si>
  <si>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</si>
  <si>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</si>
  <si>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</si>
  <si>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</si>
  <si>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</si>
  <si>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</si>
  <si>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</si>
  <si>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</si>
  <si>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</si>
  <si>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</si>
  <si>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</si>
  <si>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</si>
  <si>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</si>
  <si>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</si>
  <si>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</si>
  <si>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</si>
  <si>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</si>
  <si>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</si>
  <si>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</si>
  <si>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</si>
  <si>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</si>
  <si>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</si>
  <si>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</si>
  <si>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</si>
  <si>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</si>
  <si>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</si>
  <si>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</si>
  <si>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</si>
  <si>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</si>
  <si>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</si>
  <si>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</si>
  <si>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</si>
  <si>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</si>
  <si>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</si>
  <si>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</si>
  <si>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</si>
  <si>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</si>
  <si>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</si>
  <si>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</si>
  <si>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</si>
  <si>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</si>
  <si>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</si>
  <si>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</si>
  <si>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</si>
  <si>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</si>
  <si>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</si>
  <si>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</si>
  <si>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</si>
  <si>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</si>
  <si>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</si>
  <si>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</si>
  <si>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</si>
  <si>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</si>
  <si>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</si>
  <si>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</si>
  <si>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</si>
  <si>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</si>
  <si>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</si>
  <si>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</si>
  <si>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</si>
  <si>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</si>
  <si>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</si>
  <si>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</si>
  <si>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</si>
  <si>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</si>
  <si>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</si>
  <si>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</si>
  <si>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</si>
  <si>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</si>
  <si>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</si>
  <si>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</si>
  <si>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</si>
  <si>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</si>
  <si>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</si>
  <si>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</si>
  <si>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</si>
  <si>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</si>
  <si>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</si>
  <si>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</si>
  <si>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</si>
  <si>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</si>
  <si>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</si>
  <si>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</si>
  <si>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</si>
  <si>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</si>
  <si>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</si>
  <si>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</si>
  <si>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</si>
  <si>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</si>
  <si>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</si>
  <si>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</si>
  <si>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</si>
  <si>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</si>
  <si>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</si>
  <si>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</si>
  <si>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</si>
  <si>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</si>
  <si>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</si>
  <si>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</si>
  <si>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</si>
  <si>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</si>
  <si>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</si>
  <si>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</si>
  <si>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</si>
  <si>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</si>
  <si>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</si>
  <si>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</si>
  <si>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</si>
  <si>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</si>
  <si>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</si>
  <si>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</si>
  <si>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</si>
  <si>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</si>
  <si>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</si>
  <si>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</si>
  <si>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</si>
  <si>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</si>
  <si>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</si>
  <si>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</si>
  <si>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</si>
  <si>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</si>
  <si>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</si>
  <si>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</si>
  <si>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</si>
  <si>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</si>
  <si>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</si>
  <si>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</si>
  <si>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</si>
  <si>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</si>
  <si>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</si>
  <si>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</si>
  <si>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</si>
  <si>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</si>
  <si>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</si>
  <si>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</si>
  <si>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</si>
  <si>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</si>
  <si>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</si>
  <si>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</si>
  <si>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</si>
  <si>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</si>
  <si>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</si>
  <si>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</si>
  <si>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</si>
  <si>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</si>
  <si>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</si>
  <si>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</si>
  <si>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</si>
  <si>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</si>
  <si>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</si>
  <si>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</si>
  <si>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</si>
  <si>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</si>
  <si>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</si>
  <si>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</si>
  <si>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</si>
  <si>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</si>
  <si>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</si>
  <si>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</si>
  <si>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</si>
  <si>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</si>
  <si>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</si>
  <si>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</si>
  <si>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</si>
  <si>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</si>
  <si>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</si>
  <si>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</si>
  <si>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</si>
  <si>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</si>
  <si>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</si>
  <si>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</si>
  <si>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</si>
  <si>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</si>
  <si>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</si>
  <si>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</si>
  <si>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</si>
  <si>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</si>
  <si>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</si>
  <si>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</si>
  <si>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</si>
  <si>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</si>
  <si>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</si>
  <si>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</si>
  <si>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</si>
  <si>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</si>
  <si>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</si>
  <si>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</si>
  <si>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</si>
  <si>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</si>
  <si>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</si>
  <si>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</si>
  <si>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</si>
  <si>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</si>
  <si>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</si>
  <si>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</si>
  <si>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</si>
  <si>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</si>
  <si>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</si>
  <si>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</si>
  <si>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</si>
  <si>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</si>
  <si>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</si>
  <si>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</si>
  <si>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</si>
  <si>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</si>
  <si>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</si>
  <si>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</si>
  <si>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</si>
  <si>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</si>
  <si>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</si>
  <si>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</si>
  <si>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</si>
  <si>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</si>
  <si>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</si>
  <si>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</si>
  <si>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</si>
  <si>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</si>
  <si>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</si>
  <si>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</si>
  <si>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</si>
  <si>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</si>
  <si>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</si>
  <si>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</si>
  <si>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</si>
  <si>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</si>
  <si>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</si>
  <si>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</si>
  <si>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</si>
  <si>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</si>
  <si>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</si>
  <si>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</si>
  <si>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</si>
  <si>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</si>
  <si>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</si>
  <si>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</si>
  <si>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</si>
  <si>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</si>
  <si>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</si>
  <si>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</si>
  <si>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</si>
  <si>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</si>
  <si>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</si>
  <si>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</si>
  <si>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</si>
  <si>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</si>
  <si>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</si>
  <si>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</si>
  <si>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</si>
  <si>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</si>
  <si>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</si>
  <si>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</si>
  <si>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</si>
  <si>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</si>
  <si>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</si>
  <si>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</si>
  <si>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</si>
  <si>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</si>
  <si>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</si>
  <si>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</si>
  <si>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</si>
  <si>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</si>
  <si>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</si>
  <si>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</si>
  <si>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</si>
  <si>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</si>
  <si>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</si>
  <si>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</si>
  <si>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</si>
  <si>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</si>
  <si>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</si>
  <si>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</si>
  <si>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</si>
  <si>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</si>
  <si>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</si>
  <si>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</si>
  <si>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</si>
  <si>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</si>
  <si>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</si>
  <si>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</si>
  <si>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</si>
  <si>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</si>
  <si>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</si>
  <si>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</si>
  <si>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</si>
  <si>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</si>
  <si>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</si>
  <si>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</si>
  <si>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</si>
  <si>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</si>
  <si>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</si>
  <si>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</si>
  <si>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</si>
  <si>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</si>
  <si>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</si>
  <si>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</si>
  <si>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</si>
  <si>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</si>
  <si>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</si>
  <si>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</si>
  <si>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</si>
  <si>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</si>
  <si>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</si>
  <si>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</si>
  <si>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</si>
  <si>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</si>
  <si>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</si>
  <si>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</si>
  <si>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</si>
  <si>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</si>
  <si>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</si>
  <si>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</si>
  <si>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</si>
  <si>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</si>
  <si>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</si>
  <si>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</si>
  <si>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</si>
  <si>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</si>
  <si>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</si>
  <si>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</si>
  <si>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</si>
  <si>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</si>
  <si>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</si>
  <si>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</si>
  <si>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</si>
  <si>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</si>
  <si>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</si>
  <si>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</si>
  <si>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</si>
  <si>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</si>
  <si>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</si>
  <si>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</si>
  <si>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</si>
  <si>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</si>
  <si>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</si>
  <si>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</si>
  <si>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</si>
  <si>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</si>
  <si>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</si>
  <si>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</si>
  <si>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</si>
  <si>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</si>
  <si>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</si>
  <si>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</si>
  <si>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</si>
  <si>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</si>
  <si>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</si>
  <si>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</si>
  <si>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</si>
  <si>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</si>
  <si>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</si>
  <si>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</si>
  <si>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</si>
  <si>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</si>
  <si>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</si>
  <si>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</si>
  <si>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</si>
  <si>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</si>
  <si>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</si>
  <si>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</si>
  <si>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</si>
  <si>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</si>
  <si>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</si>
  <si>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</si>
  <si>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</si>
  <si>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</si>
  <si>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</si>
  <si>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</si>
  <si>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</si>
  <si>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</si>
  <si>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</si>
  <si>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</si>
  <si>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</si>
  <si>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</si>
  <si>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</si>
  <si>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</si>
  <si>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</si>
  <si>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</si>
  <si>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</si>
  <si>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</si>
  <si>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</si>
  <si>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</si>
  <si>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</si>
  <si>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</si>
  <si>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</si>
  <si>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</si>
  <si>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</si>
  <si>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</si>
  <si>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</si>
  <si>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</si>
  <si>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</si>
  <si>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</si>
  <si>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</si>
  <si>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</si>
  <si>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</si>
  <si>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</si>
  <si>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</si>
  <si>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</si>
  <si>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</si>
  <si>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</si>
  <si>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</si>
  <si>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</si>
  <si>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</si>
  <si>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</si>
  <si>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</si>
  <si>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</si>
  <si>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</si>
  <si>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</si>
  <si>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</si>
  <si>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</si>
  <si>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</si>
  <si>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</si>
  <si>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</si>
  <si>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</si>
  <si>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</si>
  <si>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</si>
  <si>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</si>
  <si>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</si>
  <si>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</si>
  <si>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</si>
  <si>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</si>
  <si>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</si>
  <si>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</si>
  <si>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</si>
  <si>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</si>
  <si>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</si>
  <si>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</si>
  <si>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</si>
  <si>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</si>
  <si>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</si>
  <si>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</si>
  <si>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</si>
  <si>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</si>
  <si>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</si>
  <si>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</si>
  <si>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</si>
  <si>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</si>
  <si>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</si>
  <si>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</si>
  <si>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</si>
  <si>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</si>
  <si>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</si>
  <si>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</si>
  <si>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</si>
  <si>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</si>
  <si>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</si>
  <si>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</si>
  <si>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</si>
  <si>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</si>
  <si>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</si>
  <si>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</si>
  <si>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</si>
  <si>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</si>
  <si>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</si>
  <si>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</si>
  <si>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</si>
  <si>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</si>
  <si>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</si>
  <si>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</si>
  <si>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</si>
  <si>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</si>
  <si>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</si>
  <si>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</si>
  <si>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</si>
  <si>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</si>
  <si>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</si>
  <si>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</si>
  <si>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</si>
  <si>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</si>
  <si>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</si>
  <si>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</si>
  <si>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</si>
  <si>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</si>
  <si>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</si>
  <si>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</si>
  <si>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</si>
  <si>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</si>
  <si>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</si>
  <si>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</si>
  <si>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</si>
  <si>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</si>
  <si>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</si>
  <si>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</si>
  <si>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</si>
  <si>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</si>
  <si>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</si>
  <si>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</si>
  <si>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</si>
  <si>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</si>
  <si>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</si>
  <si>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</si>
  <si>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</si>
  <si>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</si>
  <si>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</si>
  <si>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</si>
  <si>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</si>
  <si>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</si>
  <si>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</si>
  <si>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</si>
  <si>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</si>
  <si>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</si>
  <si>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</si>
  <si>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</si>
  <si>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</si>
  <si>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</si>
  <si>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</si>
  <si>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</si>
  <si>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</si>
  <si>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</si>
  <si>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</si>
  <si>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</si>
  <si>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</si>
  <si>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</si>
  <si>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</si>
  <si>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</si>
  <si>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</si>
  <si>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</si>
  <si>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</si>
  <si>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</si>
  <si>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</si>
  <si>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</si>
  <si>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</si>
  <si>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</si>
  <si>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</si>
  <si>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</si>
  <si>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</si>
  <si>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</si>
  <si>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</si>
  <si>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</si>
  <si>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Jelena Matijević</t>
  </si>
  <si>
    <t>072 00 1884</t>
  </si>
  <si>
    <t>izdavatelji@crosig.hr</t>
  </si>
  <si>
    <t>Naziv izdavatelja: 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</si>
  <si>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</si>
  <si>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</si>
  <si>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</si>
  <si>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</si>
  <si>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</si>
  <si>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</si>
  <si>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</si>
  <si>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</si>
  <si>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</si>
  <si>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</si>
  <si>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</si>
  <si>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</si>
  <si>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</si>
  <si>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</si>
  <si>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</si>
  <si>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Društvo nema potvrda o sudjelovanju, konvertibilnih zadužnica, jamstava, opcija ili sličnih vrijednosnica ili prava.</t>
  </si>
  <si>
    <t>12.</t>
  </si>
  <si>
    <t>Društvo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</si>
  <si>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</si>
  <si>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</si>
  <si>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</si>
  <si>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</si>
  <si>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Finanijski izvještaji su dostupni na Internet stranicama adris.hr.</t>
  </si>
  <si>
    <t>16.</t>
  </si>
  <si>
    <t>Društvo nema materijalnih aranžmana sa društvima koji nisu uključeni u prezentirane financijske izvještaje.</t>
  </si>
  <si>
    <t>17.</t>
  </si>
  <si>
    <t xml:space="preserve">Poslovanje Društva nema sezonski karakter. 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</si>
  <si>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</si>
  <si>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</si>
  <si>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</si>
  <si>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</si>
  <si>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</si>
  <si>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</si>
  <si>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</si>
  <si>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</si>
  <si>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</si>
  <si>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</si>
  <si>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Na temelju odredbi Zakona o uvođenju eura kao službene valute u Republici Hrvatskoj te odredbi Zakona o trgovačkim društvima, Društvo je na glavnoj skupštini predložilo donošenje odluke o usklađenju temeljnog kapitala i nominalnog iznosa dionica Društva i to na način da se  poveća iznos nominalne vrijednosti dionice sa 185,81 EUR, dobivenog preračunavanjem u euro primjenom fiksnog tečaja konverzije uz zaokruživanje na najbliži cent, na iznos od 186,00 EUR. Navedeno povećanje nominalnog iznosa dionice provodi se u cilju zaokruživanja nominalnog iznosa dionica na cijeli broj, a kako je propisano člankom 163. stavak 4. Zakona o trgovačkim društvima.</t>
  </si>
  <si>
    <t>Sa svrhom usklađenja temeljnog kapitala sa odredbama Zakona o trgovačkim društvima temeljni kapital  povećao se za iznos od  80.812,35 EUR pri čemu ukupni temeljni kapital Društva nakon preračunavanja i usklađenja iznosi 79.923.642,00 EUR. Navedeno usklađenje provedeno je dana 5. listopada 2023. izmjenom u sudskom registru.</t>
  </si>
  <si>
    <t>Društvo je u većinskom vlasništvu ADRIS GRUPE d.d., Rovinj te je uključeno u konsolidirane financijske izvještaja ADRIS GRUPE d.d. koji su dostupni na web stranicama ADRIS GRUPE d.d.</t>
  </si>
  <si>
    <t>Izvještavanje po segmentima</t>
  </si>
  <si>
    <t>Fer vrijednost</t>
  </si>
  <si>
    <t>Pregled financijske imovine i obveza</t>
  </si>
  <si>
    <t>Transakcije s povezanim osobama</t>
  </si>
  <si>
    <t>Izvještajne segmente Društva čine segment životnih osiguranja i segment neživotnih osiguranja. Opis segmenata kao i alokacija troškova između segmenata osiguranja života i neživota, kapitala i rezervi te imovine, opisanih u godišnjim financijskim izvještajima za 2023. godinu, nisu se mijenjali. U promatranom razdoblju nije bilo značajnih intersegmentalnih prihoda i troškova.
Izvještaji po segmentima, prikazani su u prethodnim obrascima.</t>
  </si>
  <si>
    <t>Računovodstvene politike i metode izračunavanja korištene u pripremi financijskih izvještaja za izvještajno razdoblje odgovaraju onima koje su korištene u pripremi revidiranih godišnjih financijskih izvještaja za 2023. godinu. Međutim, zbog određenih poboljšanja tijekom izvještajnog razdoblja prve primjene MSFI-a 17 Ugovori o osiguranju tj. tijekom 2023. godine, Društvo je reklasificiralo iznose u izvještaju o sveobuhvatnoj dobiti i izvještaju o novčanim tokovima za usporedno razdoblje dok se iznosi u izvještaju o financijskom položaju i promjenama kapitala na izvještajni datum koji prethodni tekućem razdoblju tj. na 31. prosinca 2023. nisu mijenjali.</t>
  </si>
  <si>
    <t>U tekućem izvještajnom razdoblju odvijale su se uobičajene transakcije roba i usluga između članica Grupe. Dodatno, Društvo je u svibnju 2024. godine dalo zajam povezanom društvu Adris Grupe u iznosu od 25 milijuna EUR po uobičajenim tržišnim uvjetima te je dani zajam osiguran kolateralom.</t>
  </si>
  <si>
    <t>Stanje na dan: 30.9.2024.</t>
  </si>
  <si>
    <t>U razdoblju: 1.1.2024. - 30.9.2024.</t>
  </si>
  <si>
    <t>Izvještajno razdoblje: 1.1.2024. - 30.9.2024.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</si>
  <si>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nekonsolidiranog nerevidiranog izvještaja o poslovanju za treće tromjesečje 2024. godine.</t>
  </si>
  <si>
    <t>Detalji o fer vrijednosti financijske imovine (pregled imovine po razinama fer vrijednosti, opis pojedine razine fer vrijednosti, metode određivanja fer vrijednosti itd.) objavljenji su u bilješkama u sklopu nekonsolidiranog nerevidiranog izvještaja o poslovanju za treće tromjesečje 2024. godine.</t>
  </si>
  <si>
    <t>Pregled financijske imovine i obveza s obzirom na vrste instrumenata prikazani su u sklopu nekonsolidiranog nerevidiranog izvještaja o poslovanju za treće tromjesečje 2024. godine.</t>
  </si>
  <si>
    <t>Detalji o temelju za sastavljanje financijskih izvještaja, valuti izvješćivanja, kao i ostale potrebne objave, navedene su u sklopu nekonsolidiranog nerevidiranog izvještaja o poslovanju za treće tromjesečje 2024. godine.</t>
  </si>
  <si>
    <t xml:space="preserve">Prilikom sastavljanja nekonsolidiranog nerevidiranog izvještaja o poslovanju za treće tromjesečje 2024. godine primjenjuje se iste računovodstvene politike kao i u posljednjim godišnjim financijskim izvještajima za 2023. godinu koji su objavljeni na službenoj stranici društva, službenim stranicama Zagrebačke burze te u Službenom registru propisanih informacija HANFA-e. </t>
  </si>
  <si>
    <t>Detalji su objavljeni unutar Međuizvještaja rukovodstva u sklopu nekonsolidiranog nerevidiranog izvještaja o poslovanju za treće tromjesečje 2024. godine.</t>
  </si>
  <si>
    <t>Temeljni kapital Društva na dan 30. rujna 2024. godine iznosi 79.924 tisuća EUR, a podijeljen je na 429.697 dionica čija nominalna vrijednost iznosi 186,00 EUR. Dionice nose sljedeće oznake i vrijednosti:</t>
  </si>
  <si>
    <t>2294</t>
  </si>
  <si>
    <t>Društvo na dan 30. rujna 2024. godine ima preuzete obveze za buduća ulaganja u iznosu od 30,7 mil. eura temeljem obvezujućih ponuda za ulaganja u alternativne investicijske fondove.</t>
  </si>
  <si>
    <t>U nastavku se nalazi pregled obveza Društva po dospjelosti na dan 30. rujna 2024. i 31. prosinca 2023. godine:</t>
  </si>
  <si>
    <t>Prosječan broj zaposlenih Društva tijekom tekućeg razdoblja je 2.329.</t>
  </si>
  <si>
    <t>Društvo je kapitaliziralo troškove neto plaća u iznosu 199,3 tisuća eura, troškove doprinosa iz plaća u iznosu od 57,4 tisuća eura, troškove poreza i prireza iz plaća u iznosu od 38,7 tisuća eura, troškove doprinosa na plaće u iznosu 44,1 tisuća eura te ostalih troškova zaposlenih u iznosu od 5,1 tisuće eura.</t>
  </si>
  <si>
    <t>Društvo na dan 30.9.2024. ima priznatu odgođenu poreznu imovinu i obveze. Nije bilo značajnih promjena u odgođenoj poreznoj imovini u odnosu na 31.12.2023., dok je kretanje odgođene porezne obveze prikazano u donjoj bilješci:</t>
  </si>
  <si>
    <t>Godišnji financijski izvještaj za 2023. godinu, radi razumijevanja informacija objavljenih u bilješkama uz financijske izvještaje sastavljenih za treće tromjesečje 2024. godine, dostupan je na službenoj stranici društva, službenim stranicama Zagrebačke burze te u Službenom registru propisanih informacija HANFA-e.</t>
  </si>
  <si>
    <t>Događaji nakon datuma bilance
Nadzorni odbor CROATIA osiguranje d.d. na sjednici održanoj 11. listopada 2024., a nakon prethodnog donesenog rješenja Hrvatske agencije za nadzor financijskih usluga (HANFA), donio je odluku o imenovanju Vesne Sanjković, za obavljanje funkcije članice uprave društva CROATIA osiguranje d.d., na mandat u trajanju od 11. listopada 2024. do 31. prosinca 2026. godine.</t>
  </si>
  <si>
    <t>Detalji su objavljeni u bilješkama u sklopu nekonsolidiranog nerevidiranog izvještaja za treće tromjesečje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</si>
</sst>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83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5" xfId="1" applyNumberFormat="1" applyFont="1" applyBorder="1" applyAlignment="1">
      <alignment horizontal="center" vertical="center"/>
    </xf>
    <xf numFmtId="3" fontId="6" fillId="0" borderId="25" xfId="1" applyNumberFormat="1" applyFont="1" applyBorder="1" applyAlignment="1">
      <alignment horizontal="center" vertical="center" wrapText="1"/>
    </xf>
    <xf numFmtId="0" fontId="1" fillId="2" borderId="27" xfId="5" applyFont="1" applyFill="1" applyBorder="1"/>
    <xf numFmtId="0" fontId="31" fillId="2" borderId="28" xfId="5" applyFill="1" applyBorder="1"/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3" xfId="5" applyFont="1" applyFill="1" applyBorder="1" applyAlignment="1">
      <alignment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4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0" xfId="5" applyFill="1" applyBorder="1"/>
    <xf numFmtId="0" fontId="5" fillId="2" borderId="29" xfId="5" applyFont="1" applyFill="1" applyBorder="1" applyAlignment="1">
      <alignment wrapText="1"/>
    </xf>
    <xf numFmtId="0" fontId="5" fillId="2" borderId="30" xfId="5" applyFont="1" applyFill="1" applyBorder="1" applyAlignment="1">
      <alignment wrapText="1"/>
    </xf>
    <xf numFmtId="0" fontId="5" fillId="2" borderId="29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0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0" xfId="5" applyFont="1" applyFill="1" applyBorder="1" applyAlignment="1">
      <alignment vertical="center"/>
    </xf>
    <xf numFmtId="0" fontId="14" fillId="2" borderId="29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4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0" xfId="5" applyFont="1" applyFill="1" applyBorder="1" applyAlignment="1">
      <alignment vertical="center"/>
    </xf>
    <xf numFmtId="49" fontId="30" fillId="3" borderId="34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0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vertical="top"/>
    </xf>
    <xf numFmtId="0" fontId="36" fillId="2" borderId="30" xfId="5" applyFont="1" applyFill="1" applyBorder="1"/>
    <xf numFmtId="0" fontId="31" fillId="2" borderId="31" xfId="5" applyFill="1" applyBorder="1"/>
    <xf numFmtId="0" fontId="31" fillId="2" borderId="35" xfId="5" applyFill="1" applyBorder="1"/>
    <xf numFmtId="0" fontId="31" fillId="2" borderId="32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29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29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3" fontId="37" fillId="0" borderId="2" xfId="1" applyNumberFormat="1" applyFont="1" applyBorder="1" applyAlignment="1" applyProtection="1">
      <alignment vertical="center"/>
      <protection locked="0"/>
    </xf>
    <xf numFmtId="3" fontId="38" fillId="0" borderId="2" xfId="1" applyNumberFormat="1" applyFont="1" applyBorder="1" applyAlignment="1" applyProtection="1">
      <alignment vertical="center"/>
      <protection locked="0"/>
    </xf>
    <xf numFmtId="3" fontId="37" fillId="0" borderId="2" xfId="1" applyNumberFormat="1" applyFont="1" applyBorder="1" applyAlignment="1" applyProtection="1">
      <alignment horizontal="right" vertical="center"/>
      <protection locked="0"/>
    </xf>
    <xf numFmtId="3" fontId="39" fillId="0" borderId="2" xfId="7" applyNumberFormat="1" applyFont="1" applyBorder="1" applyAlignment="1" applyProtection="1">
      <alignment vertical="center"/>
      <protection locked="0"/>
    </xf>
    <xf numFmtId="0" fontId="13" fillId="0" borderId="0" xfId="8" applyFont="1"/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 wrapText="1"/>
    </xf>
    <xf numFmtId="0" fontId="1" fillId="0" borderId="0" xfId="0" applyFont="1"/>
    <xf numFmtId="0" fontId="41" fillId="0" borderId="37" xfId="0" applyFont="1" applyBorder="1" applyAlignment="1">
      <alignment vertical="center"/>
    </xf>
    <xf numFmtId="0" fontId="41" fillId="0" borderId="38" xfId="0" applyFont="1" applyBorder="1" applyAlignment="1">
      <alignment horizontal="right" vertical="center"/>
    </xf>
    <xf numFmtId="0" fontId="42" fillId="0" borderId="39" xfId="0" applyFont="1" applyBorder="1" applyAlignment="1">
      <alignment vertical="center"/>
    </xf>
    <xf numFmtId="3" fontId="42" fillId="0" borderId="40" xfId="0" applyNumberFormat="1" applyFont="1" applyBorder="1" applyAlignment="1">
      <alignment horizontal="right" vertical="center"/>
    </xf>
    <xf numFmtId="0" fontId="41" fillId="0" borderId="39" xfId="0" applyFont="1" applyBorder="1" applyAlignment="1">
      <alignment vertical="center"/>
    </xf>
    <xf numFmtId="3" fontId="41" fillId="0" borderId="40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6" fillId="0" borderId="0" xfId="8"/>
    <xf numFmtId="0" fontId="16" fillId="0" borderId="0" xfId="8" applyAlignment="1">
      <alignment wrapText="1"/>
    </xf>
    <xf numFmtId="0" fontId="16" fillId="0" borderId="0" xfId="8" applyAlignment="1">
      <alignment vertical="center"/>
    </xf>
    <xf numFmtId="0" fontId="32" fillId="2" borderId="26" xfId="5" applyFont="1" applyFill="1" applyBorder="1" applyAlignment="1">
      <alignment vertical="center"/>
    </xf>
    <xf numFmtId="0" fontId="32" fillId="2" borderId="27" xfId="5" applyFont="1" applyFill="1" applyBorder="1" applyAlignment="1">
      <alignment vertical="center"/>
    </xf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1" xfId="5" applyNumberFormat="1" applyFont="1" applyFill="1" applyBorder="1" applyAlignment="1" applyProtection="1">
      <alignment horizontal="center" vertical="center"/>
      <protection locked="0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0" fontId="30" fillId="0" borderId="29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0" xfId="5" applyFont="1" applyBorder="1" applyAlignment="1">
      <alignment horizontal="center" vertical="center" wrapText="1"/>
    </xf>
    <xf numFmtId="0" fontId="14" fillId="2" borderId="29" xfId="5" applyFont="1" applyFill="1" applyBorder="1" applyAlignment="1">
      <alignment horizontal="right" vertical="center" wrapText="1"/>
    </xf>
    <xf numFmtId="0" fontId="14" fillId="2" borderId="30" xfId="5" applyFont="1" applyFill="1" applyBorder="1" applyAlignment="1">
      <alignment horizontal="right" vertical="center" wrapText="1"/>
    </xf>
    <xf numFmtId="49" fontId="30" fillId="3" borderId="31" xfId="6" applyNumberFormat="1" applyFont="1" applyFill="1" applyBorder="1" applyAlignment="1" applyProtection="1">
      <alignment horizontal="center" vertical="center"/>
      <protection locked="0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0" fontId="5" fillId="2" borderId="29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4" fillId="2" borderId="29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29" xfId="5" applyFont="1" applyFill="1" applyBorder="1" applyAlignment="1">
      <alignment horizontal="right" vertical="center"/>
    </xf>
    <xf numFmtId="0" fontId="14" fillId="2" borderId="30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1" xfId="6" applyFont="1" applyFill="1" applyBorder="1" applyAlignment="1" applyProtection="1">
      <alignment horizontal="center" vertical="center"/>
      <protection locked="0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5" fillId="2" borderId="29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1" xfId="6" applyFont="1" applyFill="1" applyBorder="1" applyAlignment="1" applyProtection="1">
      <alignment vertical="center"/>
      <protection locked="0"/>
    </xf>
    <xf numFmtId="0" fontId="30" fillId="3" borderId="35" xfId="6" applyFont="1" applyFill="1" applyBorder="1" applyAlignment="1" applyProtection="1">
      <alignment vertical="center"/>
      <protection locked="0"/>
    </xf>
    <xf numFmtId="0" fontId="30" fillId="3" borderId="32" xfId="6" applyFont="1" applyFill="1" applyBorder="1" applyAlignment="1" applyProtection="1">
      <alignment vertical="center"/>
      <protection locked="0"/>
    </xf>
    <xf numFmtId="0" fontId="35" fillId="2" borderId="29" xfId="5" applyFont="1" applyFill="1" applyBorder="1" applyAlignment="1">
      <alignment vertical="center"/>
    </xf>
    <xf numFmtId="0" fontId="35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1" xfId="6" applyFont="1" applyFill="1" applyBorder="1" applyProtection="1">
      <protection locked="0"/>
    </xf>
    <xf numFmtId="0" fontId="5" fillId="3" borderId="35" xfId="6" applyFont="1" applyFill="1" applyBorder="1" applyProtection="1">
      <protection locked="0"/>
    </xf>
    <xf numFmtId="0" fontId="5" fillId="3" borderId="32" xfId="6" applyFont="1" applyFill="1" applyBorder="1" applyProtection="1">
      <protection locked="0"/>
    </xf>
    <xf numFmtId="0" fontId="14" fillId="2" borderId="29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30" fillId="3" borderId="31" xfId="5" applyFont="1" applyFill="1" applyBorder="1" applyAlignment="1" applyProtection="1">
      <alignment horizontal="right" vertical="center"/>
      <protection locked="0"/>
    </xf>
    <xf numFmtId="0" fontId="30" fillId="3" borderId="35" xfId="5" applyFont="1" applyFill="1" applyBorder="1" applyAlignment="1" applyProtection="1">
      <alignment horizontal="right" vertical="center"/>
      <protection locked="0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49" fontId="30" fillId="3" borderId="31" xfId="6" applyNumberFormat="1" applyFont="1" applyFill="1" applyBorder="1" applyAlignment="1" applyProtection="1">
      <alignment vertical="center"/>
      <protection locked="0"/>
    </xf>
    <xf numFmtId="49" fontId="30" fillId="3" borderId="35" xfId="6" applyNumberFormat="1" applyFont="1" applyFill="1" applyBorder="1" applyAlignment="1" applyProtection="1">
      <alignment vertical="center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0" fontId="14" fillId="2" borderId="30" xfId="5" applyFont="1" applyFill="1" applyBorder="1" applyAlignment="1">
      <alignment horizontal="center" vertical="center"/>
    </xf>
    <xf numFmtId="0" fontId="30" fillId="3" borderId="31" xfId="5" applyFont="1" applyFill="1" applyBorder="1" applyAlignment="1" applyProtection="1">
      <alignment horizontal="center" vertical="center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14" fillId="2" borderId="29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1" xfId="5" applyFont="1" applyFill="1" applyBorder="1" applyAlignment="1" applyProtection="1">
      <alignment vertical="center"/>
      <protection locked="0"/>
    </xf>
    <xf numFmtId="0" fontId="30" fillId="3" borderId="35" xfId="5" applyFont="1" applyFill="1" applyBorder="1" applyAlignment="1" applyProtection="1">
      <alignment vertical="center"/>
      <protection locked="0"/>
    </xf>
    <xf numFmtId="0" fontId="30" fillId="3" borderId="32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1" xfId="5" applyFont="1" applyFill="1" applyBorder="1" applyAlignment="1" applyProtection="1">
      <alignment vertical="center"/>
      <protection locked="0"/>
    </xf>
    <xf numFmtId="0" fontId="5" fillId="3" borderId="35" xfId="5" applyFont="1" applyFill="1" applyBorder="1" applyAlignment="1" applyProtection="1">
      <alignment vertical="center"/>
      <protection locked="0"/>
    </xf>
    <xf numFmtId="0" fontId="5" fillId="3" borderId="32" xfId="5" applyFont="1" applyFill="1" applyBorder="1" applyAlignment="1" applyProtection="1">
      <alignment vertical="center"/>
      <protection locked="0"/>
    </xf>
    <xf numFmtId="0" fontId="14" fillId="2" borderId="27" xfId="5" applyFont="1" applyFill="1" applyBorder="1" applyAlignment="1">
      <alignment horizontal="left" vertical="center" wrapText="1"/>
    </xf>
    <xf numFmtId="0" fontId="14" fillId="2" borderId="36" xfId="5" applyFont="1" applyFill="1" applyBorder="1" applyAlignment="1">
      <alignment horizontal="left" vertical="center" wrapText="1"/>
    </xf>
    <xf numFmtId="0" fontId="5" fillId="3" borderId="31" xfId="6" applyFont="1" applyFill="1" applyBorder="1" applyAlignment="1" applyProtection="1">
      <alignment vertical="center" wrapText="1"/>
      <protection locked="0"/>
    </xf>
    <xf numFmtId="0" fontId="5" fillId="3" borderId="35" xfId="6" applyFont="1" applyFill="1" applyBorder="1" applyAlignment="1" applyProtection="1">
      <alignment vertical="center"/>
      <protection locked="0"/>
    </xf>
    <xf numFmtId="0" fontId="5" fillId="3" borderId="32" xfId="6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5" xfId="1" applyNumberFormat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3" fontId="4" fillId="0" borderId="2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vertical="center" wrapText="1"/>
    </xf>
  </cellXfs>
  <cellStyles count="9">
    <cellStyle name="Normal" xfId="0" builtinId="0"/>
    <cellStyle name="Normal 12" xfId="8" xr:uid="{624B4485-D695-4CEB-B385-F9BE874210D6}"/>
    <cellStyle name="Normal 2" xfId="1" xr:uid="{00000000-0005-0000-0000-000001000000}"/>
    <cellStyle name="Normal 2 4" xfId="2" xr:uid="{00000000-0005-0000-0000-000002000000}"/>
    <cellStyle name="Normal 2 4 4" xfId="7" xr:uid="{C929F68B-6DB6-4BB8-BCD3-120C20ED5E62}"/>
    <cellStyle name="Normal 3" xfId="5" xr:uid="{00000000-0005-0000-0000-000003000000}"/>
    <cellStyle name="Normal 3 2" xfId="6" xr:uid="{FE64D997-077E-4E65-8BFA-E0EFC0D6D84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82827</xdr:colOff>
      <xdr:row>102</xdr:row>
      <xdr:rowOff>115957</xdr:rowOff>
    </xdr:from>
    <xdr:to>
      <xdr:col>0</xdr:col>
      <xdr:colOff>5897217</xdr:colOff>
      <xdr:row>118</xdr:row>
      <xdr:rowOff>168060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7E5A9-81D3-7B73-6822-391179CEE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7" y="26396674"/>
          <a:ext cx="5814390" cy="2967582"/>
        </a:xfrm>
        <a:prstGeom prst="rect">
          <a:avLst/>
        </a:prstGeom>
      </xdr:spPr>
    </xdr:pic>
    <xdr:clientData/>
  </xdr:twoCellAnchor>
  <xdr:twoCellAnchor editAs="oneCell">
    <xdr:from>
      <xdr:col>0</xdr:col>
      <xdr:colOff>49697</xdr:colOff>
      <xdr:row>130</xdr:row>
      <xdr:rowOff>49696</xdr:rowOff>
    </xdr:from>
    <xdr:to>
      <xdr:col>0</xdr:col>
      <xdr:colOff>7528893</xdr:colOff>
      <xdr:row>144</xdr:row>
      <xdr:rowOff>1140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FF4BD2-A2B7-5372-FB81-85BA84C67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97" y="31879761"/>
          <a:ext cx="7479196" cy="25001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view="pageBreakPreview" zoomScaleNormal="100" zoomScaleSheetLayoutView="100" workbookViewId="0">
      <selection activeCell="J7" sqref="J7"/>
    </sheetView>
  </sheetViews>
  <sheetFormatPr defaultColWidth="9.33203125" defaultRowHeight="18.600000000000001" customHeight="1" x14ac:dyDescent="0.3"/>
  <sheetData>
    <row r="1" spans="1:10" ht="18.600000000000001" customHeight="1" x14ac:dyDescent="0.3">
      <c r="A1" s="179" t="s">
        <v>564</v>
      </c>
      <c r="B1" s="180"/>
      <c r="C1" s="180"/>
      <c r="D1" s="93"/>
      <c r="E1" s="93"/>
      <c r="F1" s="93"/>
      <c r="G1" s="93"/>
      <c r="H1" s="93"/>
      <c r="I1" s="93"/>
      <c r="J1" s="94"/>
    </row>
    <row r="2" spans="1:10" ht="18.600000000000001" customHeight="1" x14ac:dyDescent="0.3">
      <c r="A2" s="181" t="s">
        <v>565</v>
      </c>
      <c r="B2" s="182"/>
      <c r="C2" s="182"/>
      <c r="D2" s="182"/>
      <c r="E2" s="182"/>
      <c r="F2" s="182"/>
      <c r="G2" s="182"/>
      <c r="H2" s="182"/>
      <c r="I2" s="182"/>
      <c r="J2" s="183"/>
    </row>
    <row r="3" spans="1:10" ht="18.600000000000001" customHeight="1" x14ac:dyDescent="0.3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3">
      <c r="A4" s="184" t="s">
        <v>566</v>
      </c>
      <c r="B4" s="185"/>
      <c r="C4" s="185"/>
      <c r="D4" s="185"/>
      <c r="E4" s="186">
        <v>45292</v>
      </c>
      <c r="F4" s="187"/>
      <c r="G4" s="98" t="s">
        <v>567</v>
      </c>
      <c r="H4" s="186">
        <v>45565</v>
      </c>
      <c r="I4" s="187"/>
      <c r="J4" s="99"/>
    </row>
    <row r="5" spans="1:10" ht="18.600000000000001" customHeight="1" x14ac:dyDescent="0.3">
      <c r="A5" s="188"/>
      <c r="B5" s="189"/>
      <c r="C5" s="189"/>
      <c r="D5" s="189"/>
      <c r="E5" s="189"/>
      <c r="F5" s="189"/>
      <c r="G5" s="189"/>
      <c r="H5" s="189"/>
      <c r="I5" s="189"/>
      <c r="J5" s="190"/>
    </row>
    <row r="6" spans="1:10" ht="18.600000000000001" customHeight="1" x14ac:dyDescent="0.3">
      <c r="A6" s="100"/>
      <c r="B6" s="101" t="s">
        <v>568</v>
      </c>
      <c r="C6" s="102"/>
      <c r="D6" s="102"/>
      <c r="E6" s="103">
        <v>2024</v>
      </c>
      <c r="F6" s="104"/>
      <c r="G6" s="98"/>
      <c r="H6" s="104"/>
      <c r="I6" s="105"/>
      <c r="J6" s="106"/>
    </row>
    <row r="7" spans="1:10" ht="18.600000000000001" customHeight="1" x14ac:dyDescent="0.3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3">
      <c r="A8" s="100"/>
      <c r="B8" s="101" t="s">
        <v>569</v>
      </c>
      <c r="C8" s="102"/>
      <c r="D8" s="102"/>
      <c r="E8" s="103">
        <v>3</v>
      </c>
      <c r="F8" s="104"/>
      <c r="G8" s="98"/>
      <c r="H8" s="104"/>
      <c r="I8" s="105"/>
      <c r="J8" s="106"/>
    </row>
    <row r="9" spans="1:10" ht="18.600000000000001" customHeight="1" x14ac:dyDescent="0.3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3">
      <c r="A10" s="198" t="s">
        <v>570</v>
      </c>
      <c r="B10" s="199"/>
      <c r="C10" s="199"/>
      <c r="D10" s="199"/>
      <c r="E10" s="199"/>
      <c r="F10" s="199"/>
      <c r="G10" s="199"/>
      <c r="H10" s="199"/>
      <c r="I10" s="199"/>
      <c r="J10" s="109"/>
    </row>
    <row r="11" spans="1:10" ht="18.600000000000001" customHeight="1" x14ac:dyDescent="0.3">
      <c r="A11" s="200" t="s">
        <v>571</v>
      </c>
      <c r="B11" s="201"/>
      <c r="C11" s="193" t="s">
        <v>607</v>
      </c>
      <c r="D11" s="194"/>
      <c r="E11" s="110"/>
      <c r="F11" s="202" t="s">
        <v>572</v>
      </c>
      <c r="G11" s="192"/>
      <c r="H11" s="203" t="s">
        <v>608</v>
      </c>
      <c r="I11" s="204"/>
      <c r="J11" s="111"/>
    </row>
    <row r="12" spans="1:10" ht="18.600000000000001" customHeight="1" x14ac:dyDescent="0.3">
      <c r="A12" s="112"/>
      <c r="B12" s="113"/>
      <c r="C12" s="113"/>
      <c r="D12" s="113"/>
      <c r="E12" s="196"/>
      <c r="F12" s="196"/>
      <c r="G12" s="196"/>
      <c r="H12" s="196"/>
      <c r="I12" s="114"/>
      <c r="J12" s="111"/>
    </row>
    <row r="13" spans="1:10" ht="18.600000000000001" customHeight="1" x14ac:dyDescent="0.3">
      <c r="A13" s="191" t="s">
        <v>573</v>
      </c>
      <c r="B13" s="192"/>
      <c r="C13" s="193" t="s">
        <v>609</v>
      </c>
      <c r="D13" s="194"/>
      <c r="E13" s="195"/>
      <c r="F13" s="196"/>
      <c r="G13" s="196"/>
      <c r="H13" s="196"/>
      <c r="I13" s="114"/>
      <c r="J13" s="111"/>
    </row>
    <row r="14" spans="1:10" ht="18.600000000000001" customHeight="1" x14ac:dyDescent="0.3">
      <c r="A14" s="110"/>
      <c r="B14" s="114"/>
      <c r="C14" s="113"/>
      <c r="D14" s="135"/>
      <c r="E14" s="197"/>
      <c r="F14" s="197"/>
      <c r="G14" s="197"/>
      <c r="H14" s="197"/>
      <c r="I14" s="113"/>
      <c r="J14" s="115"/>
    </row>
    <row r="15" spans="1:10" ht="18.600000000000001" customHeight="1" x14ac:dyDescent="0.3">
      <c r="A15" s="191" t="s">
        <v>574</v>
      </c>
      <c r="B15" s="192"/>
      <c r="C15" s="193" t="s">
        <v>610</v>
      </c>
      <c r="D15" s="194"/>
      <c r="E15" s="211"/>
      <c r="F15" s="212"/>
      <c r="G15" s="116" t="s">
        <v>575</v>
      </c>
      <c r="H15" s="203" t="s">
        <v>611</v>
      </c>
      <c r="I15" s="204"/>
      <c r="J15" s="117"/>
    </row>
    <row r="16" spans="1:10" ht="18.600000000000001" customHeight="1" x14ac:dyDescent="0.3">
      <c r="A16" s="110"/>
      <c r="B16" s="114"/>
      <c r="C16" s="113"/>
      <c r="D16" s="113"/>
      <c r="E16" s="197"/>
      <c r="F16" s="197"/>
      <c r="G16" s="197"/>
      <c r="H16" s="197"/>
      <c r="I16" s="113"/>
      <c r="J16" s="115"/>
    </row>
    <row r="17" spans="1:10" ht="18.600000000000001" customHeight="1" x14ac:dyDescent="0.3">
      <c r="A17" s="118"/>
      <c r="B17" s="116" t="s">
        <v>576</v>
      </c>
      <c r="C17" s="193" t="s">
        <v>612</v>
      </c>
      <c r="D17" s="194"/>
      <c r="E17" s="119"/>
      <c r="F17" s="119"/>
      <c r="G17" s="119"/>
      <c r="H17" s="119"/>
      <c r="I17" s="119"/>
      <c r="J17" s="117"/>
    </row>
    <row r="18" spans="1:10" ht="18.600000000000001" customHeight="1" x14ac:dyDescent="0.3">
      <c r="A18" s="205"/>
      <c r="B18" s="206"/>
      <c r="C18" s="197"/>
      <c r="D18" s="197"/>
      <c r="E18" s="197"/>
      <c r="F18" s="197"/>
      <c r="G18" s="197"/>
      <c r="H18" s="197"/>
      <c r="I18" s="113"/>
      <c r="J18" s="115"/>
    </row>
    <row r="19" spans="1:10" ht="18.600000000000001" customHeight="1" x14ac:dyDescent="0.3">
      <c r="A19" s="200" t="s">
        <v>577</v>
      </c>
      <c r="B19" s="207"/>
      <c r="C19" s="208" t="s">
        <v>613</v>
      </c>
      <c r="D19" s="209"/>
      <c r="E19" s="209"/>
      <c r="F19" s="209"/>
      <c r="G19" s="209"/>
      <c r="H19" s="209"/>
      <c r="I19" s="209"/>
      <c r="J19" s="210"/>
    </row>
    <row r="20" spans="1:10" ht="18.600000000000001" customHeight="1" x14ac:dyDescent="0.3">
      <c r="A20" s="112"/>
      <c r="B20" s="113"/>
      <c r="C20" s="120"/>
      <c r="D20" s="113"/>
      <c r="E20" s="197"/>
      <c r="F20" s="197"/>
      <c r="G20" s="197"/>
      <c r="H20" s="197"/>
      <c r="I20" s="113"/>
      <c r="J20" s="115"/>
    </row>
    <row r="21" spans="1:10" ht="18.600000000000001" customHeight="1" x14ac:dyDescent="0.3">
      <c r="A21" s="200" t="s">
        <v>578</v>
      </c>
      <c r="B21" s="207"/>
      <c r="C21" s="203" t="s">
        <v>614</v>
      </c>
      <c r="D21" s="204"/>
      <c r="E21" s="197"/>
      <c r="F21" s="197"/>
      <c r="G21" s="208" t="s">
        <v>615</v>
      </c>
      <c r="H21" s="209"/>
      <c r="I21" s="209"/>
      <c r="J21" s="210"/>
    </row>
    <row r="22" spans="1:10" ht="18.600000000000001" customHeight="1" x14ac:dyDescent="0.3">
      <c r="A22" s="112"/>
      <c r="B22" s="113"/>
      <c r="C22" s="113"/>
      <c r="D22" s="113"/>
      <c r="E22" s="197"/>
      <c r="F22" s="197"/>
      <c r="G22" s="197"/>
      <c r="H22" s="197"/>
      <c r="I22" s="113"/>
      <c r="J22" s="115"/>
    </row>
    <row r="23" spans="1:10" ht="18.600000000000001" customHeight="1" x14ac:dyDescent="0.3">
      <c r="A23" s="200" t="s">
        <v>579</v>
      </c>
      <c r="B23" s="207"/>
      <c r="C23" s="208" t="s">
        <v>616</v>
      </c>
      <c r="D23" s="209"/>
      <c r="E23" s="209"/>
      <c r="F23" s="209"/>
      <c r="G23" s="209"/>
      <c r="H23" s="209"/>
      <c r="I23" s="209"/>
      <c r="J23" s="210"/>
    </row>
    <row r="24" spans="1:10" ht="18.600000000000001" customHeight="1" x14ac:dyDescent="0.3">
      <c r="A24" s="112"/>
      <c r="B24" s="113"/>
      <c r="C24" s="113"/>
      <c r="D24" s="113"/>
      <c r="E24" s="197"/>
      <c r="F24" s="197"/>
      <c r="G24" s="197"/>
      <c r="H24" s="197"/>
      <c r="I24" s="113"/>
      <c r="J24" s="115"/>
    </row>
    <row r="25" spans="1:10" ht="18.600000000000001" customHeight="1" x14ac:dyDescent="0.3">
      <c r="A25" s="200" t="s">
        <v>580</v>
      </c>
      <c r="B25" s="207"/>
      <c r="C25" s="214" t="s">
        <v>617</v>
      </c>
      <c r="D25" s="215"/>
      <c r="E25" s="215"/>
      <c r="F25" s="215"/>
      <c r="G25" s="215"/>
      <c r="H25" s="215"/>
      <c r="I25" s="215"/>
      <c r="J25" s="216"/>
    </row>
    <row r="26" spans="1:10" ht="18.600000000000001" customHeight="1" x14ac:dyDescent="0.3">
      <c r="A26" s="112"/>
      <c r="B26" s="113"/>
      <c r="C26" s="120"/>
      <c r="D26" s="113"/>
      <c r="E26" s="197"/>
      <c r="F26" s="197"/>
      <c r="G26" s="197"/>
      <c r="H26" s="197"/>
      <c r="I26" s="113"/>
      <c r="J26" s="115"/>
    </row>
    <row r="27" spans="1:10" ht="18.600000000000001" customHeight="1" x14ac:dyDescent="0.3">
      <c r="A27" s="200" t="s">
        <v>581</v>
      </c>
      <c r="B27" s="207"/>
      <c r="C27" s="214" t="s">
        <v>618</v>
      </c>
      <c r="D27" s="215"/>
      <c r="E27" s="215"/>
      <c r="F27" s="215"/>
      <c r="G27" s="215"/>
      <c r="H27" s="215"/>
      <c r="I27" s="215"/>
      <c r="J27" s="216"/>
    </row>
    <row r="28" spans="1:10" ht="18.600000000000001" customHeight="1" x14ac:dyDescent="0.3">
      <c r="A28" s="112"/>
      <c r="B28" s="113"/>
      <c r="C28" s="120"/>
      <c r="D28" s="113"/>
      <c r="E28" s="197"/>
      <c r="F28" s="197"/>
      <c r="G28" s="197"/>
      <c r="H28" s="197"/>
      <c r="I28" s="113"/>
      <c r="J28" s="115"/>
    </row>
    <row r="29" spans="1:10" ht="18.600000000000001" customHeight="1" x14ac:dyDescent="0.3">
      <c r="A29" s="191" t="s">
        <v>582</v>
      </c>
      <c r="B29" s="207"/>
      <c r="C29" s="125" t="s">
        <v>680</v>
      </c>
      <c r="D29" s="122"/>
      <c r="E29" s="213"/>
      <c r="F29" s="213"/>
      <c r="G29" s="213"/>
      <c r="H29" s="213"/>
      <c r="I29" s="123"/>
      <c r="J29" s="124"/>
    </row>
    <row r="30" spans="1:10" ht="18.600000000000001" customHeight="1" x14ac:dyDescent="0.3">
      <c r="A30" s="112"/>
      <c r="B30" s="113"/>
      <c r="C30" s="113"/>
      <c r="D30" s="113"/>
      <c r="E30" s="197"/>
      <c r="F30" s="197"/>
      <c r="G30" s="197"/>
      <c r="H30" s="197"/>
      <c r="I30" s="123"/>
      <c r="J30" s="124"/>
    </row>
    <row r="31" spans="1:10" ht="18.600000000000001" customHeight="1" x14ac:dyDescent="0.3">
      <c r="A31" s="200" t="s">
        <v>583</v>
      </c>
      <c r="B31" s="207"/>
      <c r="C31" s="125" t="s">
        <v>585</v>
      </c>
      <c r="D31" s="217" t="s">
        <v>584</v>
      </c>
      <c r="E31" s="218"/>
      <c r="F31" s="218"/>
      <c r="G31" s="218"/>
      <c r="H31" s="113"/>
      <c r="I31" s="126" t="s">
        <v>585</v>
      </c>
      <c r="J31" s="127" t="s">
        <v>586</v>
      </c>
    </row>
    <row r="32" spans="1:10" ht="18.600000000000001" customHeight="1" x14ac:dyDescent="0.3">
      <c r="A32" s="200"/>
      <c r="B32" s="207"/>
      <c r="C32" s="128"/>
      <c r="D32" s="98"/>
      <c r="E32" s="212"/>
      <c r="F32" s="212"/>
      <c r="G32" s="212"/>
      <c r="H32" s="212"/>
      <c r="I32" s="123"/>
      <c r="J32" s="124"/>
    </row>
    <row r="33" spans="1:10" ht="18.600000000000001" customHeight="1" x14ac:dyDescent="0.3">
      <c r="A33" s="200" t="s">
        <v>587</v>
      </c>
      <c r="B33" s="207"/>
      <c r="C33" s="121" t="s">
        <v>589</v>
      </c>
      <c r="D33" s="217" t="s">
        <v>588</v>
      </c>
      <c r="E33" s="218"/>
      <c r="F33" s="218"/>
      <c r="G33" s="218"/>
      <c r="H33" s="119"/>
      <c r="I33" s="126" t="s">
        <v>589</v>
      </c>
      <c r="J33" s="127" t="s">
        <v>590</v>
      </c>
    </row>
    <row r="34" spans="1:10" ht="18.600000000000001" customHeight="1" x14ac:dyDescent="0.3">
      <c r="A34" s="112"/>
      <c r="B34" s="113"/>
      <c r="C34" s="113"/>
      <c r="D34" s="113"/>
      <c r="E34" s="197"/>
      <c r="F34" s="197"/>
      <c r="G34" s="197"/>
      <c r="H34" s="197"/>
      <c r="I34" s="113"/>
      <c r="J34" s="115"/>
    </row>
    <row r="35" spans="1:10" ht="18.600000000000001" customHeight="1" x14ac:dyDescent="0.3">
      <c r="A35" s="217" t="s">
        <v>591</v>
      </c>
      <c r="B35" s="218"/>
      <c r="C35" s="218"/>
      <c r="D35" s="218"/>
      <c r="E35" s="218" t="s">
        <v>592</v>
      </c>
      <c r="F35" s="218"/>
      <c r="G35" s="218"/>
      <c r="H35" s="218"/>
      <c r="I35" s="218"/>
      <c r="J35" s="129" t="s">
        <v>593</v>
      </c>
    </row>
    <row r="36" spans="1:10" ht="18.600000000000001" customHeight="1" x14ac:dyDescent="0.3">
      <c r="A36" s="112"/>
      <c r="B36" s="113"/>
      <c r="C36" s="113"/>
      <c r="D36" s="113"/>
      <c r="E36" s="197"/>
      <c r="F36" s="197"/>
      <c r="G36" s="197"/>
      <c r="H36" s="197"/>
      <c r="I36" s="113"/>
      <c r="J36" s="124"/>
    </row>
    <row r="37" spans="1:10" ht="18.600000000000001" customHeight="1" x14ac:dyDescent="0.3">
      <c r="A37" s="219"/>
      <c r="B37" s="220"/>
      <c r="C37" s="220"/>
      <c r="D37" s="220"/>
      <c r="E37" s="219"/>
      <c r="F37" s="220"/>
      <c r="G37" s="220"/>
      <c r="H37" s="220"/>
      <c r="I37" s="221"/>
      <c r="J37" s="139"/>
    </row>
    <row r="38" spans="1:10" ht="18.600000000000001" customHeight="1" x14ac:dyDescent="0.3">
      <c r="A38" s="146"/>
      <c r="B38" s="135"/>
      <c r="C38" s="147"/>
      <c r="D38" s="222"/>
      <c r="E38" s="222"/>
      <c r="F38" s="222"/>
      <c r="G38" s="222"/>
      <c r="H38" s="222"/>
      <c r="I38" s="222"/>
      <c r="J38" s="148"/>
    </row>
    <row r="39" spans="1:10" ht="18.600000000000001" customHeight="1" x14ac:dyDescent="0.3">
      <c r="A39" s="219"/>
      <c r="B39" s="220"/>
      <c r="C39" s="220"/>
      <c r="D39" s="221"/>
      <c r="E39" s="219"/>
      <c r="F39" s="220"/>
      <c r="G39" s="220"/>
      <c r="H39" s="220"/>
      <c r="I39" s="221"/>
      <c r="J39" s="121"/>
    </row>
    <row r="40" spans="1:10" ht="18.600000000000001" customHeight="1" x14ac:dyDescent="0.3">
      <c r="A40" s="146"/>
      <c r="B40" s="135"/>
      <c r="C40" s="147"/>
      <c r="D40" s="149"/>
      <c r="E40" s="222"/>
      <c r="F40" s="222"/>
      <c r="G40" s="222"/>
      <c r="H40" s="222"/>
      <c r="I40" s="150"/>
      <c r="J40" s="148"/>
    </row>
    <row r="41" spans="1:10" ht="18.600000000000001" customHeight="1" x14ac:dyDescent="0.3">
      <c r="A41" s="219"/>
      <c r="B41" s="220"/>
      <c r="C41" s="220"/>
      <c r="D41" s="221"/>
      <c r="E41" s="219"/>
      <c r="F41" s="220"/>
      <c r="G41" s="220"/>
      <c r="H41" s="220"/>
      <c r="I41" s="221"/>
      <c r="J41" s="121"/>
    </row>
    <row r="42" spans="1:10" ht="18.600000000000001" customHeight="1" x14ac:dyDescent="0.3">
      <c r="A42" s="146"/>
      <c r="B42" s="135"/>
      <c r="C42" s="147"/>
      <c r="D42" s="149"/>
      <c r="E42" s="222"/>
      <c r="F42" s="222"/>
      <c r="G42" s="222"/>
      <c r="H42" s="222"/>
      <c r="I42" s="150"/>
      <c r="J42" s="148"/>
    </row>
    <row r="43" spans="1:10" ht="18.600000000000001" customHeight="1" x14ac:dyDescent="0.3">
      <c r="A43" s="219"/>
      <c r="B43" s="220"/>
      <c r="C43" s="220"/>
      <c r="D43" s="221"/>
      <c r="E43" s="219"/>
      <c r="F43" s="220"/>
      <c r="G43" s="220"/>
      <c r="H43" s="220"/>
      <c r="I43" s="221"/>
      <c r="J43" s="121"/>
    </row>
    <row r="44" spans="1:10" ht="18.600000000000001" customHeight="1" x14ac:dyDescent="0.3">
      <c r="A44" s="151"/>
      <c r="B44" s="147"/>
      <c r="C44" s="224"/>
      <c r="D44" s="224"/>
      <c r="E44" s="225"/>
      <c r="F44" s="225"/>
      <c r="G44" s="224"/>
      <c r="H44" s="224"/>
      <c r="I44" s="224"/>
      <c r="J44" s="148"/>
    </row>
    <row r="45" spans="1:10" ht="18.600000000000001" customHeight="1" x14ac:dyDescent="0.3">
      <c r="A45" s="219"/>
      <c r="B45" s="220"/>
      <c r="C45" s="220"/>
      <c r="D45" s="221"/>
      <c r="E45" s="219"/>
      <c r="F45" s="220"/>
      <c r="G45" s="220"/>
      <c r="H45" s="220"/>
      <c r="I45" s="221"/>
      <c r="J45" s="121"/>
    </row>
    <row r="46" spans="1:10" ht="18.600000000000001" customHeight="1" x14ac:dyDescent="0.3">
      <c r="A46" s="151"/>
      <c r="B46" s="147"/>
      <c r="C46" s="147"/>
      <c r="D46" s="135"/>
      <c r="E46" s="225"/>
      <c r="F46" s="225"/>
      <c r="G46" s="224"/>
      <c r="H46" s="224"/>
      <c r="I46" s="135"/>
      <c r="J46" s="148"/>
    </row>
    <row r="47" spans="1:10" ht="18.600000000000001" customHeight="1" x14ac:dyDescent="0.3">
      <c r="A47" s="219"/>
      <c r="B47" s="220"/>
      <c r="C47" s="220"/>
      <c r="D47" s="221"/>
      <c r="E47" s="219"/>
      <c r="F47" s="220"/>
      <c r="G47" s="220"/>
      <c r="H47" s="220"/>
      <c r="I47" s="221"/>
      <c r="J47" s="121"/>
    </row>
    <row r="48" spans="1:10" ht="18.600000000000001" customHeight="1" x14ac:dyDescent="0.3">
      <c r="A48" s="130"/>
      <c r="B48" s="120"/>
      <c r="C48" s="120"/>
      <c r="D48" s="113"/>
      <c r="E48" s="197"/>
      <c r="F48" s="197"/>
      <c r="G48" s="223"/>
      <c r="H48" s="223"/>
      <c r="I48" s="113"/>
      <c r="J48" s="131" t="s">
        <v>594</v>
      </c>
    </row>
    <row r="49" spans="1:10" ht="18.600000000000001" customHeight="1" x14ac:dyDescent="0.3">
      <c r="A49" s="130"/>
      <c r="B49" s="120"/>
      <c r="C49" s="120"/>
      <c r="D49" s="113"/>
      <c r="E49" s="197"/>
      <c r="F49" s="197"/>
      <c r="G49" s="223"/>
      <c r="H49" s="223"/>
      <c r="I49" s="113"/>
      <c r="J49" s="131" t="s">
        <v>595</v>
      </c>
    </row>
    <row r="50" spans="1:10" ht="18.600000000000001" customHeight="1" x14ac:dyDescent="0.3">
      <c r="A50" s="191" t="s">
        <v>596</v>
      </c>
      <c r="B50" s="202"/>
      <c r="C50" s="230" t="s">
        <v>595</v>
      </c>
      <c r="D50" s="231"/>
      <c r="E50" s="232" t="s">
        <v>597</v>
      </c>
      <c r="F50" s="233"/>
      <c r="G50" s="234"/>
      <c r="H50" s="235"/>
      <c r="I50" s="235"/>
      <c r="J50" s="236"/>
    </row>
    <row r="51" spans="1:10" ht="18.600000000000001" customHeight="1" x14ac:dyDescent="0.3">
      <c r="A51" s="130"/>
      <c r="B51" s="120"/>
      <c r="C51" s="223"/>
      <c r="D51" s="223"/>
      <c r="E51" s="197"/>
      <c r="F51" s="197"/>
      <c r="G51" s="237" t="s">
        <v>598</v>
      </c>
      <c r="H51" s="237"/>
      <c r="I51" s="237"/>
      <c r="J51" s="106"/>
    </row>
    <row r="52" spans="1:10" ht="18.600000000000001" customHeight="1" x14ac:dyDescent="0.3">
      <c r="A52" s="191" t="s">
        <v>599</v>
      </c>
      <c r="B52" s="202"/>
      <c r="C52" s="208" t="s">
        <v>619</v>
      </c>
      <c r="D52" s="209"/>
      <c r="E52" s="209"/>
      <c r="F52" s="209"/>
      <c r="G52" s="209"/>
      <c r="H52" s="209"/>
      <c r="I52" s="209"/>
      <c r="J52" s="210"/>
    </row>
    <row r="53" spans="1:10" ht="18.600000000000001" customHeight="1" x14ac:dyDescent="0.3">
      <c r="A53" s="112"/>
      <c r="B53" s="113"/>
      <c r="C53" s="213" t="s">
        <v>600</v>
      </c>
      <c r="D53" s="213"/>
      <c r="E53" s="213"/>
      <c r="F53" s="213"/>
      <c r="G53" s="213"/>
      <c r="H53" s="213"/>
      <c r="I53" s="213"/>
      <c r="J53" s="115"/>
    </row>
    <row r="54" spans="1:10" ht="18.600000000000001" customHeight="1" x14ac:dyDescent="0.3">
      <c r="A54" s="191" t="s">
        <v>601</v>
      </c>
      <c r="B54" s="202"/>
      <c r="C54" s="226" t="s">
        <v>620</v>
      </c>
      <c r="D54" s="227"/>
      <c r="E54" s="228"/>
      <c r="F54" s="197"/>
      <c r="G54" s="197"/>
      <c r="H54" s="218"/>
      <c r="I54" s="218"/>
      <c r="J54" s="229"/>
    </row>
    <row r="55" spans="1:10" ht="18.600000000000001" customHeight="1" x14ac:dyDescent="0.3">
      <c r="A55" s="112"/>
      <c r="B55" s="113"/>
      <c r="C55" s="120"/>
      <c r="D55" s="113"/>
      <c r="E55" s="197"/>
      <c r="F55" s="197"/>
      <c r="G55" s="197"/>
      <c r="H55" s="197"/>
      <c r="I55" s="113"/>
      <c r="J55" s="115"/>
    </row>
    <row r="56" spans="1:10" ht="18.600000000000001" customHeight="1" x14ac:dyDescent="0.3">
      <c r="A56" s="191" t="s">
        <v>580</v>
      </c>
      <c r="B56" s="202"/>
      <c r="C56" s="243" t="s">
        <v>621</v>
      </c>
      <c r="D56" s="244"/>
      <c r="E56" s="244"/>
      <c r="F56" s="244"/>
      <c r="G56" s="244"/>
      <c r="H56" s="244"/>
      <c r="I56" s="244"/>
      <c r="J56" s="245"/>
    </row>
    <row r="57" spans="1:10" ht="18.600000000000001" customHeight="1" x14ac:dyDescent="0.3">
      <c r="A57" s="112"/>
      <c r="B57" s="113"/>
      <c r="C57" s="113"/>
      <c r="D57" s="113"/>
      <c r="E57" s="197"/>
      <c r="F57" s="197"/>
      <c r="G57" s="197"/>
      <c r="H57" s="197"/>
      <c r="I57" s="113"/>
      <c r="J57" s="115"/>
    </row>
    <row r="58" spans="1:10" ht="18.600000000000001" customHeight="1" x14ac:dyDescent="0.3">
      <c r="A58" s="191" t="s">
        <v>602</v>
      </c>
      <c r="B58" s="202"/>
      <c r="C58" s="238"/>
      <c r="D58" s="239"/>
      <c r="E58" s="239"/>
      <c r="F58" s="239"/>
      <c r="G58" s="239"/>
      <c r="H58" s="239"/>
      <c r="I58" s="239"/>
      <c r="J58" s="240"/>
    </row>
    <row r="59" spans="1:10" ht="18.600000000000001" customHeight="1" x14ac:dyDescent="0.3">
      <c r="A59" s="112"/>
      <c r="B59" s="113"/>
      <c r="C59" s="241" t="s">
        <v>603</v>
      </c>
      <c r="D59" s="241"/>
      <c r="E59" s="241"/>
      <c r="F59" s="241"/>
      <c r="G59" s="113"/>
      <c r="H59" s="113"/>
      <c r="I59" s="113"/>
      <c r="J59" s="115"/>
    </row>
    <row r="60" spans="1:10" ht="18.600000000000001" customHeight="1" x14ac:dyDescent="0.3">
      <c r="A60" s="191" t="s">
        <v>604</v>
      </c>
      <c r="B60" s="202"/>
      <c r="C60" s="238"/>
      <c r="D60" s="239"/>
      <c r="E60" s="239"/>
      <c r="F60" s="239"/>
      <c r="G60" s="239"/>
      <c r="H60" s="239"/>
      <c r="I60" s="239"/>
      <c r="J60" s="240"/>
    </row>
    <row r="61" spans="1:10" ht="18.600000000000001" customHeight="1" x14ac:dyDescent="0.3">
      <c r="A61" s="132"/>
      <c r="B61" s="133"/>
      <c r="C61" s="242" t="s">
        <v>605</v>
      </c>
      <c r="D61" s="242"/>
      <c r="E61" s="242"/>
      <c r="F61" s="242"/>
      <c r="G61" s="242"/>
      <c r="H61" s="133"/>
      <c r="I61" s="133"/>
      <c r="J61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zoomScale="85" zoomScaleNormal="85" workbookViewId="0">
      <selection activeCell="G60" sqref="G60"/>
    </sheetView>
  </sheetViews>
  <sheetFormatPr defaultColWidth="10" defaultRowHeight="14.4" x14ac:dyDescent="0.3"/>
  <cols>
    <col min="4" max="4" width="45.5546875" customWidth="1"/>
    <col min="5" max="10" width="19.33203125" customWidth="1"/>
  </cols>
  <sheetData>
    <row r="1" spans="1:10" ht="15.6" x14ac:dyDescent="0.3">
      <c r="A1" s="246" t="s">
        <v>300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x14ac:dyDescent="0.3">
      <c r="A2" s="247" t="s">
        <v>670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x14ac:dyDescent="0.3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3">
      <c r="A4" s="248" t="s">
        <v>0</v>
      </c>
      <c r="B4" s="248" t="s">
        <v>1</v>
      </c>
      <c r="C4" s="248" t="s">
        <v>2</v>
      </c>
      <c r="D4" s="249" t="s">
        <v>3</v>
      </c>
      <c r="E4" s="250" t="s">
        <v>4</v>
      </c>
      <c r="F4" s="250"/>
      <c r="G4" s="250"/>
      <c r="H4" s="251" t="s">
        <v>5</v>
      </c>
      <c r="I4" s="251"/>
      <c r="J4" s="251"/>
    </row>
    <row r="5" spans="1:10" x14ac:dyDescent="0.3">
      <c r="A5" s="248"/>
      <c r="B5" s="248"/>
      <c r="C5" s="248"/>
      <c r="D5" s="249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3">
      <c r="A6" s="87" t="s">
        <v>9</v>
      </c>
      <c r="B6" s="88" t="s">
        <v>10</v>
      </c>
      <c r="C6" s="89" t="s">
        <v>11</v>
      </c>
      <c r="D6" s="90" t="s">
        <v>12</v>
      </c>
      <c r="E6" s="140">
        <f>E7+E8</f>
        <v>0</v>
      </c>
      <c r="F6" s="140">
        <f>F7+F8</f>
        <v>15767439</v>
      </c>
      <c r="G6" s="140">
        <f>E6+F6</f>
        <v>15767439</v>
      </c>
      <c r="H6" s="140">
        <f t="shared" ref="H6:I6" si="0">H7+H8</f>
        <v>0</v>
      </c>
      <c r="I6" s="140">
        <f t="shared" si="0"/>
        <v>15302581</v>
      </c>
      <c r="J6" s="140">
        <f>H6+I6</f>
        <v>15302581</v>
      </c>
    </row>
    <row r="7" spans="1:10" ht="15.6" x14ac:dyDescent="0.3">
      <c r="A7" s="5" t="s">
        <v>13</v>
      </c>
      <c r="B7" s="2"/>
      <c r="C7" s="6" t="s">
        <v>14</v>
      </c>
      <c r="D7" s="7" t="s">
        <v>15</v>
      </c>
      <c r="E7" s="159">
        <v>0</v>
      </c>
      <c r="F7" s="159">
        <v>0</v>
      </c>
      <c r="G7" s="140">
        <f t="shared" ref="G7:G70" si="1">E7+F7</f>
        <v>0</v>
      </c>
      <c r="H7" s="159">
        <v>0</v>
      </c>
      <c r="I7" s="159">
        <v>0</v>
      </c>
      <c r="J7" s="140">
        <f t="shared" ref="J7:J70" si="2">H7+I7</f>
        <v>0</v>
      </c>
    </row>
    <row r="8" spans="1:10" ht="15.6" x14ac:dyDescent="0.3">
      <c r="A8" s="5" t="s">
        <v>16</v>
      </c>
      <c r="B8" s="2"/>
      <c r="C8" s="6" t="s">
        <v>17</v>
      </c>
      <c r="D8" s="7" t="s">
        <v>18</v>
      </c>
      <c r="E8" s="159">
        <v>0</v>
      </c>
      <c r="F8" s="159">
        <v>15767439</v>
      </c>
      <c r="G8" s="140">
        <f t="shared" si="1"/>
        <v>15767439</v>
      </c>
      <c r="H8" s="159">
        <v>0</v>
      </c>
      <c r="I8" s="159">
        <v>15302581</v>
      </c>
      <c r="J8" s="140">
        <f t="shared" si="2"/>
        <v>15302581</v>
      </c>
    </row>
    <row r="9" spans="1:10" x14ac:dyDescent="0.3">
      <c r="A9" s="1" t="s">
        <v>19</v>
      </c>
      <c r="B9" s="2" t="s">
        <v>20</v>
      </c>
      <c r="C9" s="3" t="s">
        <v>21</v>
      </c>
      <c r="D9" s="4" t="s">
        <v>22</v>
      </c>
      <c r="E9" s="141">
        <f>E10+E11+E12</f>
        <v>1874</v>
      </c>
      <c r="F9" s="141">
        <f t="shared" ref="F9:I9" si="3">F10+F11+F12</f>
        <v>62695828</v>
      </c>
      <c r="G9" s="140">
        <f t="shared" si="1"/>
        <v>62697702</v>
      </c>
      <c r="H9" s="141">
        <f t="shared" si="3"/>
        <v>1874</v>
      </c>
      <c r="I9" s="141">
        <f t="shared" si="3"/>
        <v>60764631</v>
      </c>
      <c r="J9" s="140">
        <f t="shared" si="2"/>
        <v>60766505</v>
      </c>
    </row>
    <row r="10" spans="1:10" ht="27.6" x14ac:dyDescent="0.3">
      <c r="A10" s="5" t="s">
        <v>23</v>
      </c>
      <c r="B10" s="2"/>
      <c r="C10" s="6" t="s">
        <v>14</v>
      </c>
      <c r="D10" s="7" t="s">
        <v>24</v>
      </c>
      <c r="E10" s="159">
        <v>0</v>
      </c>
      <c r="F10" s="159">
        <v>25693150</v>
      </c>
      <c r="G10" s="140">
        <f t="shared" si="1"/>
        <v>25693150</v>
      </c>
      <c r="H10" s="159">
        <v>0</v>
      </c>
      <c r="I10" s="159">
        <v>24888599</v>
      </c>
      <c r="J10" s="140">
        <f t="shared" si="2"/>
        <v>24888599</v>
      </c>
    </row>
    <row r="11" spans="1:10" ht="15.6" x14ac:dyDescent="0.3">
      <c r="A11" s="5" t="s">
        <v>25</v>
      </c>
      <c r="B11" s="2"/>
      <c r="C11" s="6" t="s">
        <v>17</v>
      </c>
      <c r="D11" s="7" t="s">
        <v>26</v>
      </c>
      <c r="E11" s="159">
        <v>1865</v>
      </c>
      <c r="F11" s="159">
        <v>3252574</v>
      </c>
      <c r="G11" s="140">
        <f t="shared" si="1"/>
        <v>3254439</v>
      </c>
      <c r="H11" s="159">
        <v>1865</v>
      </c>
      <c r="I11" s="159">
        <v>2351929</v>
      </c>
      <c r="J11" s="140">
        <f t="shared" si="2"/>
        <v>2353794</v>
      </c>
    </row>
    <row r="12" spans="1:10" ht="15.6" x14ac:dyDescent="0.3">
      <c r="A12" s="5" t="s">
        <v>27</v>
      </c>
      <c r="B12" s="2"/>
      <c r="C12" s="6" t="s">
        <v>28</v>
      </c>
      <c r="D12" s="7" t="s">
        <v>29</v>
      </c>
      <c r="E12" s="159">
        <v>9</v>
      </c>
      <c r="F12" s="159">
        <v>33750104</v>
      </c>
      <c r="G12" s="140">
        <f t="shared" si="1"/>
        <v>33750113</v>
      </c>
      <c r="H12" s="159">
        <v>9</v>
      </c>
      <c r="I12" s="159">
        <v>33524103</v>
      </c>
      <c r="J12" s="140">
        <f t="shared" si="2"/>
        <v>33524112</v>
      </c>
    </row>
    <row r="13" spans="1:10" x14ac:dyDescent="0.3">
      <c r="A13" s="1" t="s">
        <v>30</v>
      </c>
      <c r="B13" s="8" t="s">
        <v>31</v>
      </c>
      <c r="C13" s="3" t="s">
        <v>32</v>
      </c>
      <c r="D13" s="4" t="s">
        <v>33</v>
      </c>
      <c r="E13" s="141">
        <f>E14+E15+E19</f>
        <v>414536145</v>
      </c>
      <c r="F13" s="141">
        <f t="shared" ref="F13:I13" si="4">F14+F15+F19</f>
        <v>911326804</v>
      </c>
      <c r="G13" s="140">
        <f t="shared" si="1"/>
        <v>1325862949</v>
      </c>
      <c r="H13" s="141">
        <f t="shared" si="4"/>
        <v>362138386</v>
      </c>
      <c r="I13" s="141">
        <f t="shared" si="4"/>
        <v>919814795</v>
      </c>
      <c r="J13" s="140">
        <f t="shared" si="2"/>
        <v>1281953181</v>
      </c>
    </row>
    <row r="14" spans="1:10" ht="27.6" x14ac:dyDescent="0.3">
      <c r="A14" s="1" t="s">
        <v>34</v>
      </c>
      <c r="B14" s="8"/>
      <c r="C14" s="3" t="s">
        <v>35</v>
      </c>
      <c r="D14" s="4" t="s">
        <v>36</v>
      </c>
      <c r="E14" s="160">
        <v>0</v>
      </c>
      <c r="F14" s="160">
        <v>67925833</v>
      </c>
      <c r="G14" s="140">
        <f t="shared" si="1"/>
        <v>67925833</v>
      </c>
      <c r="H14" s="160">
        <v>0</v>
      </c>
      <c r="I14" s="160">
        <v>71008995</v>
      </c>
      <c r="J14" s="140">
        <f t="shared" si="2"/>
        <v>71008995</v>
      </c>
    </row>
    <row r="15" spans="1:10" ht="27.6" x14ac:dyDescent="0.3">
      <c r="A15" s="1" t="s">
        <v>37</v>
      </c>
      <c r="B15" s="8" t="s">
        <v>38</v>
      </c>
      <c r="C15" s="3" t="s">
        <v>39</v>
      </c>
      <c r="D15" s="4" t="s">
        <v>40</v>
      </c>
      <c r="E15" s="141">
        <f>E16+E17+E18</f>
        <v>0</v>
      </c>
      <c r="F15" s="141">
        <f t="shared" ref="F15:I15" si="5">F16+F17+F18</f>
        <v>54530904</v>
      </c>
      <c r="G15" s="140">
        <f t="shared" si="1"/>
        <v>54530904</v>
      </c>
      <c r="H15" s="141">
        <f t="shared" si="5"/>
        <v>0</v>
      </c>
      <c r="I15" s="141">
        <f t="shared" si="5"/>
        <v>65629168</v>
      </c>
      <c r="J15" s="140">
        <f t="shared" si="2"/>
        <v>65629168</v>
      </c>
    </row>
    <row r="16" spans="1:10" ht="15.6" x14ac:dyDescent="0.3">
      <c r="A16" s="5" t="s">
        <v>41</v>
      </c>
      <c r="B16" s="2"/>
      <c r="C16" s="6" t="s">
        <v>14</v>
      </c>
      <c r="D16" s="7" t="s">
        <v>42</v>
      </c>
      <c r="E16" s="159">
        <v>0</v>
      </c>
      <c r="F16" s="159">
        <v>50814665</v>
      </c>
      <c r="G16" s="140">
        <f t="shared" si="1"/>
        <v>50814665</v>
      </c>
      <c r="H16" s="159">
        <v>0</v>
      </c>
      <c r="I16" s="159">
        <v>61912929</v>
      </c>
      <c r="J16" s="140">
        <f t="shared" si="2"/>
        <v>61912929</v>
      </c>
    </row>
    <row r="17" spans="1:10" ht="15.6" x14ac:dyDescent="0.3">
      <c r="A17" s="5" t="s">
        <v>43</v>
      </c>
      <c r="B17" s="2"/>
      <c r="C17" s="6" t="s">
        <v>17</v>
      </c>
      <c r="D17" s="7" t="s">
        <v>44</v>
      </c>
      <c r="E17" s="159">
        <v>0</v>
      </c>
      <c r="F17" s="159">
        <v>0</v>
      </c>
      <c r="G17" s="140">
        <f t="shared" si="1"/>
        <v>0</v>
      </c>
      <c r="H17" s="159">
        <v>0</v>
      </c>
      <c r="I17" s="159">
        <v>0</v>
      </c>
      <c r="J17" s="140">
        <f t="shared" si="2"/>
        <v>0</v>
      </c>
    </row>
    <row r="18" spans="1:10" ht="15.6" x14ac:dyDescent="0.3">
      <c r="A18" s="5" t="s">
        <v>45</v>
      </c>
      <c r="B18" s="2"/>
      <c r="C18" s="6" t="s">
        <v>28</v>
      </c>
      <c r="D18" s="7" t="s">
        <v>46</v>
      </c>
      <c r="E18" s="159">
        <v>0</v>
      </c>
      <c r="F18" s="159">
        <v>3716239</v>
      </c>
      <c r="G18" s="140">
        <f t="shared" si="1"/>
        <v>3716239</v>
      </c>
      <c r="H18" s="159">
        <v>0</v>
      </c>
      <c r="I18" s="159">
        <v>3716239</v>
      </c>
      <c r="J18" s="140">
        <f t="shared" si="2"/>
        <v>3716239</v>
      </c>
    </row>
    <row r="19" spans="1:10" x14ac:dyDescent="0.3">
      <c r="A19" s="1" t="s">
        <v>47</v>
      </c>
      <c r="B19" s="8" t="s">
        <v>48</v>
      </c>
      <c r="C19" s="3" t="s">
        <v>49</v>
      </c>
      <c r="D19" s="4" t="s">
        <v>50</v>
      </c>
      <c r="E19" s="141">
        <f>E20+E25+E30</f>
        <v>414536145</v>
      </c>
      <c r="F19" s="141">
        <f t="shared" ref="F19:I19" si="6">F20+F25+F30</f>
        <v>788870067</v>
      </c>
      <c r="G19" s="140">
        <f t="shared" si="1"/>
        <v>1203406212</v>
      </c>
      <c r="H19" s="141">
        <f t="shared" si="6"/>
        <v>362138386</v>
      </c>
      <c r="I19" s="141">
        <f t="shared" si="6"/>
        <v>783176632</v>
      </c>
      <c r="J19" s="140">
        <f t="shared" si="2"/>
        <v>1145315018</v>
      </c>
    </row>
    <row r="20" spans="1:10" ht="27.6" x14ac:dyDescent="0.3">
      <c r="A20" s="1" t="s">
        <v>51</v>
      </c>
      <c r="B20" s="8" t="s">
        <v>52</v>
      </c>
      <c r="C20" s="3" t="s">
        <v>14</v>
      </c>
      <c r="D20" s="4" t="s">
        <v>53</v>
      </c>
      <c r="E20" s="141">
        <f>E21+E22+E23+E24</f>
        <v>154503708</v>
      </c>
      <c r="F20" s="141">
        <f t="shared" ref="F20:I20" si="7">F21+F22+F23+F24</f>
        <v>240561618</v>
      </c>
      <c r="G20" s="140">
        <f t="shared" si="1"/>
        <v>395065326</v>
      </c>
      <c r="H20" s="141">
        <f t="shared" si="7"/>
        <v>112656927</v>
      </c>
      <c r="I20" s="141">
        <f t="shared" si="7"/>
        <v>214313490</v>
      </c>
      <c r="J20" s="140">
        <f t="shared" si="2"/>
        <v>326970417</v>
      </c>
    </row>
    <row r="21" spans="1:10" ht="15.6" x14ac:dyDescent="0.3">
      <c r="A21" s="5" t="s">
        <v>54</v>
      </c>
      <c r="B21" s="2"/>
      <c r="C21" s="6" t="s">
        <v>55</v>
      </c>
      <c r="D21" s="7" t="s">
        <v>56</v>
      </c>
      <c r="E21" s="159">
        <v>149614053</v>
      </c>
      <c r="F21" s="159">
        <v>135454920</v>
      </c>
      <c r="G21" s="140">
        <f t="shared" si="1"/>
        <v>285068973</v>
      </c>
      <c r="H21" s="159">
        <v>105367508</v>
      </c>
      <c r="I21" s="159">
        <v>123120214</v>
      </c>
      <c r="J21" s="140">
        <f t="shared" si="2"/>
        <v>228487722</v>
      </c>
    </row>
    <row r="22" spans="1:10" ht="15.6" x14ac:dyDescent="0.3">
      <c r="A22" s="5" t="s">
        <v>57</v>
      </c>
      <c r="B22" s="2"/>
      <c r="C22" s="6" t="s">
        <v>58</v>
      </c>
      <c r="D22" s="7" t="s">
        <v>59</v>
      </c>
      <c r="E22" s="159">
        <v>2305593</v>
      </c>
      <c r="F22" s="159">
        <v>51209284</v>
      </c>
      <c r="G22" s="140">
        <f t="shared" si="1"/>
        <v>53514877</v>
      </c>
      <c r="H22" s="159">
        <v>5630863</v>
      </c>
      <c r="I22" s="159">
        <v>19024820</v>
      </c>
      <c r="J22" s="140">
        <f t="shared" si="2"/>
        <v>24655683</v>
      </c>
    </row>
    <row r="23" spans="1:10" ht="15.6" x14ac:dyDescent="0.3">
      <c r="A23" s="5" t="s">
        <v>60</v>
      </c>
      <c r="B23" s="2"/>
      <c r="C23" s="6" t="s">
        <v>61</v>
      </c>
      <c r="D23" s="7" t="s">
        <v>62</v>
      </c>
      <c r="E23" s="159">
        <v>2584062</v>
      </c>
      <c r="F23" s="159">
        <v>40568705</v>
      </c>
      <c r="G23" s="140">
        <f t="shared" si="1"/>
        <v>43152767</v>
      </c>
      <c r="H23" s="159">
        <v>1658556</v>
      </c>
      <c r="I23" s="159">
        <v>60240934</v>
      </c>
      <c r="J23" s="140">
        <f t="shared" si="2"/>
        <v>61899490</v>
      </c>
    </row>
    <row r="24" spans="1:10" ht="15.6" x14ac:dyDescent="0.3">
      <c r="A24" s="5" t="s">
        <v>63</v>
      </c>
      <c r="B24" s="2"/>
      <c r="C24" s="6" t="s">
        <v>64</v>
      </c>
      <c r="D24" s="7" t="s">
        <v>65</v>
      </c>
      <c r="E24" s="159">
        <v>0</v>
      </c>
      <c r="F24" s="159">
        <v>13328709</v>
      </c>
      <c r="G24" s="140">
        <f t="shared" si="1"/>
        <v>13328709</v>
      </c>
      <c r="H24" s="159">
        <v>0</v>
      </c>
      <c r="I24" s="159">
        <v>11927522</v>
      </c>
      <c r="J24" s="140">
        <f t="shared" si="2"/>
        <v>11927522</v>
      </c>
    </row>
    <row r="25" spans="1:10" ht="27.6" x14ac:dyDescent="0.3">
      <c r="A25" s="1" t="s">
        <v>66</v>
      </c>
      <c r="B25" s="8" t="s">
        <v>67</v>
      </c>
      <c r="C25" s="3" t="s">
        <v>17</v>
      </c>
      <c r="D25" s="4" t="s">
        <v>68</v>
      </c>
      <c r="E25" s="141">
        <f>E26+E27+E28+E29</f>
        <v>200697053</v>
      </c>
      <c r="F25" s="141">
        <f t="shared" ref="F25:I25" si="8">F26+F27+F28+F29</f>
        <v>472000910</v>
      </c>
      <c r="G25" s="140">
        <f t="shared" si="1"/>
        <v>672697963</v>
      </c>
      <c r="H25" s="141">
        <f t="shared" si="8"/>
        <v>207380483</v>
      </c>
      <c r="I25" s="141">
        <f t="shared" si="8"/>
        <v>461454362</v>
      </c>
      <c r="J25" s="140">
        <f t="shared" si="2"/>
        <v>668834845</v>
      </c>
    </row>
    <row r="26" spans="1:10" ht="15.6" x14ac:dyDescent="0.3">
      <c r="A26" s="5" t="s">
        <v>69</v>
      </c>
      <c r="B26" s="2"/>
      <c r="C26" s="9" t="s">
        <v>70</v>
      </c>
      <c r="D26" s="7" t="s">
        <v>71</v>
      </c>
      <c r="E26" s="159">
        <v>13239174</v>
      </c>
      <c r="F26" s="159">
        <v>125573254</v>
      </c>
      <c r="G26" s="140">
        <f t="shared" si="1"/>
        <v>138812428</v>
      </c>
      <c r="H26" s="159">
        <v>16587285</v>
      </c>
      <c r="I26" s="159">
        <v>170435724</v>
      </c>
      <c r="J26" s="140">
        <f t="shared" si="2"/>
        <v>187023009</v>
      </c>
    </row>
    <row r="27" spans="1:10" ht="15.6" x14ac:dyDescent="0.3">
      <c r="A27" s="5" t="s">
        <v>72</v>
      </c>
      <c r="B27" s="2"/>
      <c r="C27" s="9" t="s">
        <v>73</v>
      </c>
      <c r="D27" s="7" t="s">
        <v>56</v>
      </c>
      <c r="E27" s="159">
        <v>187457879</v>
      </c>
      <c r="F27" s="159">
        <v>346427656</v>
      </c>
      <c r="G27" s="140">
        <f t="shared" si="1"/>
        <v>533885535</v>
      </c>
      <c r="H27" s="159">
        <v>190793198</v>
      </c>
      <c r="I27" s="159">
        <v>291018638</v>
      </c>
      <c r="J27" s="140">
        <f t="shared" si="2"/>
        <v>481811836</v>
      </c>
    </row>
    <row r="28" spans="1:10" ht="15.6" x14ac:dyDescent="0.3">
      <c r="A28" s="5" t="s">
        <v>74</v>
      </c>
      <c r="B28" s="2"/>
      <c r="C28" s="9" t="s">
        <v>75</v>
      </c>
      <c r="D28" s="7" t="s">
        <v>76</v>
      </c>
      <c r="E28" s="159">
        <v>0</v>
      </c>
      <c r="F28" s="159">
        <v>0</v>
      </c>
      <c r="G28" s="140">
        <f t="shared" si="1"/>
        <v>0</v>
      </c>
      <c r="H28" s="159">
        <v>0</v>
      </c>
      <c r="I28" s="159">
        <v>0</v>
      </c>
      <c r="J28" s="140">
        <f t="shared" si="2"/>
        <v>0</v>
      </c>
    </row>
    <row r="29" spans="1:10" ht="15.6" x14ac:dyDescent="0.3">
      <c r="A29" s="5" t="s">
        <v>77</v>
      </c>
      <c r="B29" s="2"/>
      <c r="C29" s="9" t="s">
        <v>78</v>
      </c>
      <c r="D29" s="7" t="s">
        <v>65</v>
      </c>
      <c r="E29" s="159">
        <v>0</v>
      </c>
      <c r="F29" s="159">
        <v>0</v>
      </c>
      <c r="G29" s="140">
        <f t="shared" si="1"/>
        <v>0</v>
      </c>
      <c r="H29" s="159">
        <v>0</v>
      </c>
      <c r="I29" s="159">
        <v>0</v>
      </c>
      <c r="J29" s="140">
        <f t="shared" si="2"/>
        <v>0</v>
      </c>
    </row>
    <row r="30" spans="1:10" ht="27.6" x14ac:dyDescent="0.3">
      <c r="A30" s="1" t="s">
        <v>79</v>
      </c>
      <c r="B30" s="8" t="s">
        <v>80</v>
      </c>
      <c r="C30" s="3" t="s">
        <v>28</v>
      </c>
      <c r="D30" s="4" t="s">
        <v>81</v>
      </c>
      <c r="E30" s="141">
        <f>E31+E32+E33+E34+E35</f>
        <v>59335384</v>
      </c>
      <c r="F30" s="141">
        <f t="shared" ref="F30:I30" si="9">F31+F32+F33+F34+F35</f>
        <v>76307539</v>
      </c>
      <c r="G30" s="140">
        <f t="shared" si="1"/>
        <v>135642923</v>
      </c>
      <c r="H30" s="141">
        <f t="shared" si="9"/>
        <v>42100976</v>
      </c>
      <c r="I30" s="141">
        <f t="shared" si="9"/>
        <v>107408780</v>
      </c>
      <c r="J30" s="140">
        <f t="shared" si="2"/>
        <v>149509756</v>
      </c>
    </row>
    <row r="31" spans="1:10" ht="15.6" x14ac:dyDescent="0.3">
      <c r="A31" s="5" t="s">
        <v>82</v>
      </c>
      <c r="B31" s="2"/>
      <c r="C31" s="9" t="s">
        <v>83</v>
      </c>
      <c r="D31" s="7" t="s">
        <v>71</v>
      </c>
      <c r="E31" s="159">
        <v>0</v>
      </c>
      <c r="F31" s="159">
        <v>387390</v>
      </c>
      <c r="G31" s="140">
        <f t="shared" si="1"/>
        <v>387390</v>
      </c>
      <c r="H31" s="159">
        <v>0</v>
      </c>
      <c r="I31" s="159">
        <v>764642</v>
      </c>
      <c r="J31" s="140">
        <f t="shared" si="2"/>
        <v>764642</v>
      </c>
    </row>
    <row r="32" spans="1:10" ht="15.6" x14ac:dyDescent="0.3">
      <c r="A32" s="5" t="s">
        <v>84</v>
      </c>
      <c r="B32" s="2"/>
      <c r="C32" s="9" t="s">
        <v>85</v>
      </c>
      <c r="D32" s="7" t="s">
        <v>56</v>
      </c>
      <c r="E32" s="159">
        <v>0</v>
      </c>
      <c r="F32" s="159">
        <v>10963850</v>
      </c>
      <c r="G32" s="140">
        <f t="shared" si="1"/>
        <v>10963850</v>
      </c>
      <c r="H32" s="159">
        <v>0</v>
      </c>
      <c r="I32" s="159">
        <v>3255227</v>
      </c>
      <c r="J32" s="140">
        <f t="shared" si="2"/>
        <v>3255227</v>
      </c>
    </row>
    <row r="33" spans="1:10" ht="15.6" x14ac:dyDescent="0.3">
      <c r="A33" s="5" t="s">
        <v>86</v>
      </c>
      <c r="B33" s="2"/>
      <c r="C33" s="9" t="s">
        <v>87</v>
      </c>
      <c r="D33" s="7" t="s">
        <v>76</v>
      </c>
      <c r="E33" s="159">
        <v>59238385</v>
      </c>
      <c r="F33" s="159">
        <v>64567129</v>
      </c>
      <c r="G33" s="140">
        <f t="shared" si="1"/>
        <v>123805514</v>
      </c>
      <c r="H33" s="159">
        <v>41944258</v>
      </c>
      <c r="I33" s="159">
        <v>102980888</v>
      </c>
      <c r="J33" s="140">
        <f t="shared" si="2"/>
        <v>144925146</v>
      </c>
    </row>
    <row r="34" spans="1:10" ht="15.6" x14ac:dyDescent="0.3">
      <c r="A34" s="5" t="s">
        <v>88</v>
      </c>
      <c r="B34" s="2"/>
      <c r="C34" s="9" t="s">
        <v>89</v>
      </c>
      <c r="D34" s="7" t="s">
        <v>90</v>
      </c>
      <c r="E34" s="159">
        <v>96999</v>
      </c>
      <c r="F34" s="159">
        <v>389170</v>
      </c>
      <c r="G34" s="140">
        <f t="shared" si="1"/>
        <v>486169</v>
      </c>
      <c r="H34" s="159">
        <v>156718</v>
      </c>
      <c r="I34" s="159">
        <v>408023</v>
      </c>
      <c r="J34" s="140">
        <f t="shared" si="2"/>
        <v>564741</v>
      </c>
    </row>
    <row r="35" spans="1:10" ht="15.6" x14ac:dyDescent="0.3">
      <c r="A35" s="5" t="s">
        <v>91</v>
      </c>
      <c r="B35" s="2"/>
      <c r="C35" s="9" t="s">
        <v>92</v>
      </c>
      <c r="D35" s="7" t="s">
        <v>65</v>
      </c>
      <c r="E35" s="159">
        <v>0</v>
      </c>
      <c r="F35" s="159">
        <v>0</v>
      </c>
      <c r="G35" s="140">
        <f t="shared" si="1"/>
        <v>0</v>
      </c>
      <c r="H35" s="159">
        <v>0</v>
      </c>
      <c r="I35" s="159">
        <v>0</v>
      </c>
      <c r="J35" s="140">
        <f t="shared" si="2"/>
        <v>0</v>
      </c>
    </row>
    <row r="36" spans="1:10" x14ac:dyDescent="0.3">
      <c r="A36" s="1" t="s">
        <v>93</v>
      </c>
      <c r="B36" s="8" t="s">
        <v>94</v>
      </c>
      <c r="C36" s="3" t="s">
        <v>95</v>
      </c>
      <c r="D36" s="4" t="s">
        <v>96</v>
      </c>
      <c r="E36" s="141">
        <f>E37+E41+E45</f>
        <v>0</v>
      </c>
      <c r="F36" s="141">
        <f t="shared" ref="F36:I36" si="10">F37+F41+F45</f>
        <v>16997313</v>
      </c>
      <c r="G36" s="140">
        <f t="shared" si="1"/>
        <v>16997313</v>
      </c>
      <c r="H36" s="141">
        <f t="shared" si="10"/>
        <v>23267</v>
      </c>
      <c r="I36" s="141">
        <f t="shared" si="10"/>
        <v>12584918</v>
      </c>
      <c r="J36" s="140">
        <f t="shared" si="2"/>
        <v>12608185</v>
      </c>
    </row>
    <row r="37" spans="1:10" x14ac:dyDescent="0.3">
      <c r="A37" s="5" t="s">
        <v>97</v>
      </c>
      <c r="B37" s="2" t="s">
        <v>98</v>
      </c>
      <c r="C37" s="5" t="s">
        <v>14</v>
      </c>
      <c r="D37" s="7" t="s">
        <v>99</v>
      </c>
      <c r="E37" s="142">
        <f>E38+E39+E40</f>
        <v>0</v>
      </c>
      <c r="F37" s="142">
        <f t="shared" ref="F37:I37" si="11">F38+F39+F40</f>
        <v>13311689</v>
      </c>
      <c r="G37" s="140">
        <f t="shared" si="1"/>
        <v>13311689</v>
      </c>
      <c r="H37" s="142">
        <f t="shared" si="11"/>
        <v>23267</v>
      </c>
      <c r="I37" s="142">
        <f t="shared" si="11"/>
        <v>12584918</v>
      </c>
      <c r="J37" s="140">
        <f t="shared" si="2"/>
        <v>12608185</v>
      </c>
    </row>
    <row r="38" spans="1:10" ht="15.6" x14ac:dyDescent="0.3">
      <c r="A38" s="5" t="s">
        <v>100</v>
      </c>
      <c r="B38" s="2"/>
      <c r="C38" s="5" t="s">
        <v>101</v>
      </c>
      <c r="D38" s="7" t="s">
        <v>102</v>
      </c>
      <c r="E38" s="159">
        <v>0</v>
      </c>
      <c r="F38" s="159">
        <v>-1477798</v>
      </c>
      <c r="G38" s="140">
        <f t="shared" si="1"/>
        <v>-1477798</v>
      </c>
      <c r="H38" s="159">
        <v>23267</v>
      </c>
      <c r="I38" s="159">
        <v>-1370436</v>
      </c>
      <c r="J38" s="140">
        <f t="shared" si="2"/>
        <v>-1347169</v>
      </c>
    </row>
    <row r="39" spans="1:10" ht="15.6" x14ac:dyDescent="0.3">
      <c r="A39" s="5" t="s">
        <v>103</v>
      </c>
      <c r="B39" s="2"/>
      <c r="C39" s="5" t="s">
        <v>104</v>
      </c>
      <c r="D39" s="7" t="s">
        <v>105</v>
      </c>
      <c r="E39" s="159">
        <v>0</v>
      </c>
      <c r="F39" s="159">
        <v>0</v>
      </c>
      <c r="G39" s="140">
        <f t="shared" si="1"/>
        <v>0</v>
      </c>
      <c r="H39" s="159">
        <v>0</v>
      </c>
      <c r="I39" s="159">
        <v>0</v>
      </c>
      <c r="J39" s="140">
        <f t="shared" si="2"/>
        <v>0</v>
      </c>
    </row>
    <row r="40" spans="1:10" ht="15.6" x14ac:dyDescent="0.3">
      <c r="A40" s="5" t="s">
        <v>106</v>
      </c>
      <c r="B40" s="2"/>
      <c r="C40" s="5" t="s">
        <v>61</v>
      </c>
      <c r="D40" s="7" t="s">
        <v>107</v>
      </c>
      <c r="E40" s="159">
        <v>0</v>
      </c>
      <c r="F40" s="159">
        <v>14789487</v>
      </c>
      <c r="G40" s="140">
        <f t="shared" si="1"/>
        <v>14789487</v>
      </c>
      <c r="H40" s="159">
        <v>0</v>
      </c>
      <c r="I40" s="159">
        <v>13955354</v>
      </c>
      <c r="J40" s="140">
        <f t="shared" si="2"/>
        <v>13955354</v>
      </c>
    </row>
    <row r="41" spans="1:10" x14ac:dyDescent="0.3">
      <c r="A41" s="5" t="s">
        <v>108</v>
      </c>
      <c r="B41" s="2" t="s">
        <v>109</v>
      </c>
      <c r="C41" s="5" t="s">
        <v>17</v>
      </c>
      <c r="D41" s="7" t="s">
        <v>110</v>
      </c>
      <c r="E41" s="142">
        <f>E42+E43+E44</f>
        <v>0</v>
      </c>
      <c r="F41" s="142">
        <f t="shared" ref="F41:I41" si="12">F42+F43+F44</f>
        <v>0</v>
      </c>
      <c r="G41" s="140">
        <f t="shared" si="1"/>
        <v>0</v>
      </c>
      <c r="H41" s="142">
        <f t="shared" si="12"/>
        <v>0</v>
      </c>
      <c r="I41" s="142">
        <f t="shared" si="12"/>
        <v>0</v>
      </c>
      <c r="J41" s="140">
        <f t="shared" si="2"/>
        <v>0</v>
      </c>
    </row>
    <row r="42" spans="1:10" ht="15.6" x14ac:dyDescent="0.3">
      <c r="A42" s="5" t="s">
        <v>111</v>
      </c>
      <c r="B42" s="2"/>
      <c r="C42" s="5" t="s">
        <v>112</v>
      </c>
      <c r="D42" s="7" t="s">
        <v>102</v>
      </c>
      <c r="E42" s="159">
        <v>0</v>
      </c>
      <c r="F42" s="159">
        <v>0</v>
      </c>
      <c r="G42" s="140">
        <f t="shared" si="1"/>
        <v>0</v>
      </c>
      <c r="H42" s="159">
        <v>0</v>
      </c>
      <c r="I42" s="159">
        <v>0</v>
      </c>
      <c r="J42" s="140">
        <f t="shared" si="2"/>
        <v>0</v>
      </c>
    </row>
    <row r="43" spans="1:10" ht="15.6" x14ac:dyDescent="0.3">
      <c r="A43" s="5" t="s">
        <v>113</v>
      </c>
      <c r="B43" s="2"/>
      <c r="C43" s="5" t="s">
        <v>114</v>
      </c>
      <c r="D43" s="7" t="s">
        <v>105</v>
      </c>
      <c r="E43" s="159">
        <v>0</v>
      </c>
      <c r="F43" s="159">
        <v>0</v>
      </c>
      <c r="G43" s="140">
        <f t="shared" si="1"/>
        <v>0</v>
      </c>
      <c r="H43" s="159">
        <v>0</v>
      </c>
      <c r="I43" s="159">
        <v>0</v>
      </c>
      <c r="J43" s="140">
        <f t="shared" si="2"/>
        <v>0</v>
      </c>
    </row>
    <row r="44" spans="1:10" ht="15.6" x14ac:dyDescent="0.3">
      <c r="A44" s="5" t="s">
        <v>115</v>
      </c>
      <c r="B44" s="2"/>
      <c r="C44" s="5" t="s">
        <v>75</v>
      </c>
      <c r="D44" s="7" t="s">
        <v>107</v>
      </c>
      <c r="E44" s="159">
        <v>0</v>
      </c>
      <c r="F44" s="159">
        <v>0</v>
      </c>
      <c r="G44" s="140">
        <f t="shared" si="1"/>
        <v>0</v>
      </c>
      <c r="H44" s="159">
        <v>0</v>
      </c>
      <c r="I44" s="159">
        <v>0</v>
      </c>
      <c r="J44" s="140">
        <f t="shared" si="2"/>
        <v>0</v>
      </c>
    </row>
    <row r="45" spans="1:10" x14ac:dyDescent="0.3">
      <c r="A45" s="5" t="s">
        <v>116</v>
      </c>
      <c r="B45" s="2" t="s">
        <v>117</v>
      </c>
      <c r="C45" s="5" t="s">
        <v>28</v>
      </c>
      <c r="D45" s="7" t="s">
        <v>118</v>
      </c>
      <c r="E45" s="142">
        <f>E46+E47+E48</f>
        <v>0</v>
      </c>
      <c r="F45" s="142">
        <f t="shared" ref="F45:I45" si="13">F46+F47+F48</f>
        <v>3685624</v>
      </c>
      <c r="G45" s="140">
        <f t="shared" si="1"/>
        <v>3685624</v>
      </c>
      <c r="H45" s="142">
        <f t="shared" si="13"/>
        <v>0</v>
      </c>
      <c r="I45" s="142">
        <f t="shared" si="13"/>
        <v>0</v>
      </c>
      <c r="J45" s="140">
        <f t="shared" si="2"/>
        <v>0</v>
      </c>
    </row>
    <row r="46" spans="1:10" ht="15.6" x14ac:dyDescent="0.3">
      <c r="A46" s="5" t="s">
        <v>119</v>
      </c>
      <c r="B46" s="2"/>
      <c r="C46" s="5" t="s">
        <v>120</v>
      </c>
      <c r="D46" s="7" t="s">
        <v>102</v>
      </c>
      <c r="E46" s="159">
        <v>0</v>
      </c>
      <c r="F46" s="159">
        <v>6049909</v>
      </c>
      <c r="G46" s="140">
        <f t="shared" si="1"/>
        <v>6049909</v>
      </c>
      <c r="H46" s="159">
        <v>0</v>
      </c>
      <c r="I46" s="159">
        <v>0</v>
      </c>
      <c r="J46" s="140">
        <f t="shared" si="2"/>
        <v>0</v>
      </c>
    </row>
    <row r="47" spans="1:10" ht="15.6" x14ac:dyDescent="0.3">
      <c r="A47" s="5" t="s">
        <v>121</v>
      </c>
      <c r="B47" s="2"/>
      <c r="C47" s="5" t="s">
        <v>122</v>
      </c>
      <c r="D47" s="7" t="s">
        <v>105</v>
      </c>
      <c r="E47" s="159">
        <v>0</v>
      </c>
      <c r="F47" s="159">
        <v>0</v>
      </c>
      <c r="G47" s="140">
        <f t="shared" si="1"/>
        <v>0</v>
      </c>
      <c r="H47" s="159">
        <v>0</v>
      </c>
      <c r="I47" s="159">
        <v>0</v>
      </c>
      <c r="J47" s="140">
        <f t="shared" si="2"/>
        <v>0</v>
      </c>
    </row>
    <row r="48" spans="1:10" ht="15.6" x14ac:dyDescent="0.3">
      <c r="A48" s="5" t="s">
        <v>123</v>
      </c>
      <c r="B48" s="2"/>
      <c r="C48" s="5" t="s">
        <v>87</v>
      </c>
      <c r="D48" s="7" t="s">
        <v>107</v>
      </c>
      <c r="E48" s="159">
        <v>0</v>
      </c>
      <c r="F48" s="159">
        <v>-2364285</v>
      </c>
      <c r="G48" s="140">
        <f t="shared" si="1"/>
        <v>-2364285</v>
      </c>
      <c r="H48" s="159">
        <v>0</v>
      </c>
      <c r="I48" s="159">
        <v>0</v>
      </c>
      <c r="J48" s="140">
        <f t="shared" si="2"/>
        <v>0</v>
      </c>
    </row>
    <row r="49" spans="1:10" ht="15.6" x14ac:dyDescent="0.3">
      <c r="A49" s="1" t="s">
        <v>124</v>
      </c>
      <c r="B49" s="8"/>
      <c r="C49" s="3" t="s">
        <v>125</v>
      </c>
      <c r="D49" s="4" t="s">
        <v>126</v>
      </c>
      <c r="E49" s="160">
        <v>0</v>
      </c>
      <c r="F49" s="160">
        <v>49916652</v>
      </c>
      <c r="G49" s="140">
        <f t="shared" si="1"/>
        <v>49916652</v>
      </c>
      <c r="H49" s="160">
        <v>1</v>
      </c>
      <c r="I49" s="160">
        <v>54005237</v>
      </c>
      <c r="J49" s="140">
        <f t="shared" si="2"/>
        <v>54005238</v>
      </c>
    </row>
    <row r="50" spans="1:10" x14ac:dyDescent="0.3">
      <c r="A50" s="1" t="s">
        <v>127</v>
      </c>
      <c r="B50" s="8" t="s">
        <v>128</v>
      </c>
      <c r="C50" s="3" t="s">
        <v>129</v>
      </c>
      <c r="D50" s="4" t="s">
        <v>130</v>
      </c>
      <c r="E50" s="141">
        <f>E51+E52</f>
        <v>458066</v>
      </c>
      <c r="F50" s="141">
        <f t="shared" ref="F50:I50" si="14">F51+F52</f>
        <v>8121850</v>
      </c>
      <c r="G50" s="140">
        <f t="shared" si="1"/>
        <v>8579916</v>
      </c>
      <c r="H50" s="141">
        <f t="shared" si="14"/>
        <v>458066</v>
      </c>
      <c r="I50" s="141">
        <f t="shared" si="14"/>
        <v>15108919</v>
      </c>
      <c r="J50" s="140">
        <f t="shared" si="2"/>
        <v>15566985</v>
      </c>
    </row>
    <row r="51" spans="1:10" ht="15.6" x14ac:dyDescent="0.3">
      <c r="A51" s="5" t="s">
        <v>131</v>
      </c>
      <c r="B51" s="2"/>
      <c r="C51" s="6" t="s">
        <v>14</v>
      </c>
      <c r="D51" s="7" t="s">
        <v>132</v>
      </c>
      <c r="E51" s="159">
        <v>458066</v>
      </c>
      <c r="F51" s="159">
        <v>8121850</v>
      </c>
      <c r="G51" s="140">
        <f t="shared" si="1"/>
        <v>8579916</v>
      </c>
      <c r="H51" s="159">
        <v>458066</v>
      </c>
      <c r="I51" s="159">
        <v>8121850</v>
      </c>
      <c r="J51" s="140">
        <f t="shared" si="2"/>
        <v>8579916</v>
      </c>
    </row>
    <row r="52" spans="1:10" ht="15.6" x14ac:dyDescent="0.3">
      <c r="A52" s="5" t="s">
        <v>133</v>
      </c>
      <c r="B52" s="2"/>
      <c r="C52" s="6" t="s">
        <v>17</v>
      </c>
      <c r="D52" s="7" t="s">
        <v>134</v>
      </c>
      <c r="E52" s="159">
        <v>0</v>
      </c>
      <c r="F52" s="159">
        <v>0</v>
      </c>
      <c r="G52" s="140">
        <f t="shared" si="1"/>
        <v>0</v>
      </c>
      <c r="H52" s="159">
        <v>0</v>
      </c>
      <c r="I52" s="159">
        <v>6987069</v>
      </c>
      <c r="J52" s="140">
        <f t="shared" si="2"/>
        <v>6987069</v>
      </c>
    </row>
    <row r="53" spans="1:10" x14ac:dyDescent="0.3">
      <c r="A53" s="1" t="s">
        <v>135</v>
      </c>
      <c r="B53" s="8"/>
      <c r="C53" s="3" t="s">
        <v>136</v>
      </c>
      <c r="D53" s="4" t="s">
        <v>137</v>
      </c>
      <c r="E53" s="137">
        <f>E54+E58+E59</f>
        <v>136525</v>
      </c>
      <c r="F53" s="137">
        <f t="shared" ref="F53:J53" si="15">F54+F58+F59</f>
        <v>31467371</v>
      </c>
      <c r="G53" s="137">
        <f t="shared" si="15"/>
        <v>31603896</v>
      </c>
      <c r="H53" s="137">
        <f t="shared" si="15"/>
        <v>294499</v>
      </c>
      <c r="I53" s="137">
        <f t="shared" si="15"/>
        <v>34882112</v>
      </c>
      <c r="J53" s="137">
        <f t="shared" si="15"/>
        <v>35176611</v>
      </c>
    </row>
    <row r="54" spans="1:10" x14ac:dyDescent="0.3">
      <c r="A54" s="1" t="s">
        <v>138</v>
      </c>
      <c r="B54" s="2" t="s">
        <v>139</v>
      </c>
      <c r="C54" s="3" t="s">
        <v>14</v>
      </c>
      <c r="D54" s="4" t="s">
        <v>140</v>
      </c>
      <c r="E54" s="141">
        <f>E55+E56+E57</f>
        <v>75348</v>
      </c>
      <c r="F54" s="141">
        <f t="shared" ref="F54:I54" si="16">F55+F56+F57</f>
        <v>1587146</v>
      </c>
      <c r="G54" s="140">
        <f t="shared" si="1"/>
        <v>1662494</v>
      </c>
      <c r="H54" s="141">
        <f t="shared" si="16"/>
        <v>257393</v>
      </c>
      <c r="I54" s="141">
        <f t="shared" si="16"/>
        <v>1232778</v>
      </c>
      <c r="J54" s="140">
        <f t="shared" si="2"/>
        <v>1490171</v>
      </c>
    </row>
    <row r="55" spans="1:10" ht="15.6" x14ac:dyDescent="0.3">
      <c r="A55" s="5" t="s">
        <v>141</v>
      </c>
      <c r="B55" s="2"/>
      <c r="C55" s="9" t="s">
        <v>55</v>
      </c>
      <c r="D55" s="10" t="s">
        <v>142</v>
      </c>
      <c r="E55" s="159">
        <v>0</v>
      </c>
      <c r="F55" s="159">
        <v>1587146</v>
      </c>
      <c r="G55" s="140">
        <f t="shared" si="1"/>
        <v>1587146</v>
      </c>
      <c r="H55" s="159">
        <v>0</v>
      </c>
      <c r="I55" s="159">
        <v>1232778</v>
      </c>
      <c r="J55" s="140">
        <f t="shared" si="2"/>
        <v>1232778</v>
      </c>
    </row>
    <row r="56" spans="1:10" ht="27.6" x14ac:dyDescent="0.3">
      <c r="A56" s="5" t="s">
        <v>143</v>
      </c>
      <c r="B56" s="2"/>
      <c r="C56" s="9" t="s">
        <v>58</v>
      </c>
      <c r="D56" s="10" t="s">
        <v>144</v>
      </c>
      <c r="E56" s="159">
        <v>75348</v>
      </c>
      <c r="F56" s="159">
        <v>0</v>
      </c>
      <c r="G56" s="140">
        <f t="shared" si="1"/>
        <v>75348</v>
      </c>
      <c r="H56" s="159">
        <v>257393</v>
      </c>
      <c r="I56" s="159">
        <v>0</v>
      </c>
      <c r="J56" s="140">
        <f t="shared" si="2"/>
        <v>257393</v>
      </c>
    </row>
    <row r="57" spans="1:10" ht="15.6" x14ac:dyDescent="0.3">
      <c r="A57" s="5" t="s">
        <v>145</v>
      </c>
      <c r="B57" s="2"/>
      <c r="C57" s="9" t="s">
        <v>146</v>
      </c>
      <c r="D57" s="10" t="s">
        <v>147</v>
      </c>
      <c r="E57" s="159">
        <v>0</v>
      </c>
      <c r="F57" s="159">
        <v>0</v>
      </c>
      <c r="G57" s="140">
        <f t="shared" si="1"/>
        <v>0</v>
      </c>
      <c r="H57" s="159">
        <v>0</v>
      </c>
      <c r="I57" s="159">
        <v>0</v>
      </c>
      <c r="J57" s="140">
        <f t="shared" si="2"/>
        <v>0</v>
      </c>
    </row>
    <row r="58" spans="1:10" ht="27.6" x14ac:dyDescent="0.3">
      <c r="A58" s="1" t="s">
        <v>148</v>
      </c>
      <c r="B58" s="2"/>
      <c r="C58" s="3" t="s">
        <v>17</v>
      </c>
      <c r="D58" s="4" t="s">
        <v>149</v>
      </c>
      <c r="E58" s="159">
        <v>0</v>
      </c>
      <c r="F58" s="159">
        <v>0</v>
      </c>
      <c r="G58" s="140">
        <f t="shared" si="1"/>
        <v>0</v>
      </c>
      <c r="H58" s="159">
        <v>0</v>
      </c>
      <c r="I58" s="159">
        <v>0</v>
      </c>
      <c r="J58" s="140">
        <f t="shared" si="2"/>
        <v>0</v>
      </c>
    </row>
    <row r="59" spans="1:10" ht="15.6" x14ac:dyDescent="0.3">
      <c r="A59" s="1" t="s">
        <v>150</v>
      </c>
      <c r="B59" s="2"/>
      <c r="C59" s="3" t="s">
        <v>28</v>
      </c>
      <c r="D59" s="4" t="s">
        <v>65</v>
      </c>
      <c r="E59" s="159">
        <v>61177</v>
      </c>
      <c r="F59" s="159">
        <v>29880225</v>
      </c>
      <c r="G59" s="140">
        <f t="shared" si="1"/>
        <v>29941402</v>
      </c>
      <c r="H59" s="159">
        <v>37106</v>
      </c>
      <c r="I59" s="159">
        <v>33649334</v>
      </c>
      <c r="J59" s="140">
        <f t="shared" si="2"/>
        <v>33686440</v>
      </c>
    </row>
    <row r="60" spans="1:10" ht="19.2" x14ac:dyDescent="0.3">
      <c r="A60" s="1" t="s">
        <v>151</v>
      </c>
      <c r="B60" s="8" t="s">
        <v>152</v>
      </c>
      <c r="C60" s="3" t="s">
        <v>153</v>
      </c>
      <c r="D60" s="4" t="s">
        <v>154</v>
      </c>
      <c r="E60" s="141">
        <f>E6+E9+E13+E36+E49+E50+E53</f>
        <v>415132610</v>
      </c>
      <c r="F60" s="141">
        <f t="shared" ref="F60:I60" si="17">F6+F9+F13+F36+F49+F50+F53</f>
        <v>1096293257</v>
      </c>
      <c r="G60" s="140">
        <f t="shared" si="1"/>
        <v>1511425867</v>
      </c>
      <c r="H60" s="141">
        <f t="shared" si="17"/>
        <v>362916093</v>
      </c>
      <c r="I60" s="141">
        <f t="shared" si="17"/>
        <v>1112463193</v>
      </c>
      <c r="J60" s="140">
        <f t="shared" si="2"/>
        <v>1475379286</v>
      </c>
    </row>
    <row r="61" spans="1:10" ht="15.6" x14ac:dyDescent="0.3">
      <c r="A61" s="1" t="s">
        <v>155</v>
      </c>
      <c r="B61" s="2"/>
      <c r="C61" s="3" t="s">
        <v>156</v>
      </c>
      <c r="D61" s="4" t="s">
        <v>157</v>
      </c>
      <c r="E61" s="160">
        <v>11945389</v>
      </c>
      <c r="F61" s="160">
        <v>67272777</v>
      </c>
      <c r="G61" s="140">
        <f t="shared" si="1"/>
        <v>79218166</v>
      </c>
      <c r="H61" s="160">
        <v>6560178</v>
      </c>
      <c r="I61" s="160">
        <v>51372465</v>
      </c>
      <c r="J61" s="140">
        <f t="shared" si="2"/>
        <v>57932643</v>
      </c>
    </row>
    <row r="62" spans="1:10" ht="19.2" x14ac:dyDescent="0.3">
      <c r="A62" s="1" t="s">
        <v>158</v>
      </c>
      <c r="B62" s="8" t="s">
        <v>159</v>
      </c>
      <c r="C62" s="1" t="s">
        <v>160</v>
      </c>
      <c r="D62" s="11" t="s">
        <v>161</v>
      </c>
      <c r="E62" s="141">
        <f>E63+E66+E67+E71+E72+E76+E79</f>
        <v>65307009</v>
      </c>
      <c r="F62" s="141">
        <f t="shared" ref="F62:I62" si="18">F63+F66+F67+F71+F72+F76+F79</f>
        <v>599127674</v>
      </c>
      <c r="G62" s="140">
        <f t="shared" si="1"/>
        <v>664434683</v>
      </c>
      <c r="H62" s="141">
        <f t="shared" si="18"/>
        <v>60684551</v>
      </c>
      <c r="I62" s="141">
        <f t="shared" si="18"/>
        <v>573143399</v>
      </c>
      <c r="J62" s="140">
        <f t="shared" si="2"/>
        <v>633827950</v>
      </c>
    </row>
    <row r="63" spans="1:10" x14ac:dyDescent="0.3">
      <c r="A63" s="1" t="s">
        <v>162</v>
      </c>
      <c r="B63" s="8" t="s">
        <v>163</v>
      </c>
      <c r="C63" s="1" t="s">
        <v>14</v>
      </c>
      <c r="D63" s="11" t="s">
        <v>164</v>
      </c>
      <c r="E63" s="141">
        <f>E64+E65</f>
        <v>5881322</v>
      </c>
      <c r="F63" s="141">
        <f t="shared" ref="F63:I63" si="19">F64+F65</f>
        <v>72414820</v>
      </c>
      <c r="G63" s="140">
        <f t="shared" si="1"/>
        <v>78296142</v>
      </c>
      <c r="H63" s="141">
        <f t="shared" si="19"/>
        <v>5881322</v>
      </c>
      <c r="I63" s="141">
        <f t="shared" si="19"/>
        <v>72414820</v>
      </c>
      <c r="J63" s="140">
        <f t="shared" si="2"/>
        <v>78296142</v>
      </c>
    </row>
    <row r="64" spans="1:10" ht="15.6" x14ac:dyDescent="0.3">
      <c r="A64" s="5" t="s">
        <v>165</v>
      </c>
      <c r="B64" s="8"/>
      <c r="C64" s="12" t="s">
        <v>55</v>
      </c>
      <c r="D64" s="13" t="s">
        <v>166</v>
      </c>
      <c r="E64" s="159">
        <v>5881322</v>
      </c>
      <c r="F64" s="159">
        <v>72414820</v>
      </c>
      <c r="G64" s="140">
        <f t="shared" si="1"/>
        <v>78296142</v>
      </c>
      <c r="H64" s="159">
        <v>5881322</v>
      </c>
      <c r="I64" s="159">
        <v>72414820</v>
      </c>
      <c r="J64" s="140">
        <f t="shared" si="2"/>
        <v>78296142</v>
      </c>
    </row>
    <row r="65" spans="1:10" ht="15.6" x14ac:dyDescent="0.3">
      <c r="A65" s="5" t="s">
        <v>167</v>
      </c>
      <c r="B65" s="8"/>
      <c r="C65" s="12" t="s">
        <v>58</v>
      </c>
      <c r="D65" s="13" t="s">
        <v>168</v>
      </c>
      <c r="E65" s="159">
        <v>0</v>
      </c>
      <c r="F65" s="159">
        <v>0</v>
      </c>
      <c r="G65" s="140">
        <f t="shared" si="1"/>
        <v>0</v>
      </c>
      <c r="H65" s="159">
        <v>0</v>
      </c>
      <c r="I65" s="159">
        <v>0</v>
      </c>
      <c r="J65" s="140">
        <f t="shared" si="2"/>
        <v>0</v>
      </c>
    </row>
    <row r="66" spans="1:10" ht="15.6" x14ac:dyDescent="0.3">
      <c r="A66" s="1" t="s">
        <v>169</v>
      </c>
      <c r="B66" s="8"/>
      <c r="C66" s="1" t="s">
        <v>17</v>
      </c>
      <c r="D66" s="11" t="s">
        <v>170</v>
      </c>
      <c r="E66" s="160">
        <v>0</v>
      </c>
      <c r="F66" s="160">
        <v>90448275</v>
      </c>
      <c r="G66" s="140">
        <f t="shared" si="1"/>
        <v>90448275</v>
      </c>
      <c r="H66" s="160">
        <v>0</v>
      </c>
      <c r="I66" s="160">
        <v>90448275</v>
      </c>
      <c r="J66" s="140">
        <f t="shared" si="2"/>
        <v>90448275</v>
      </c>
    </row>
    <row r="67" spans="1:10" x14ac:dyDescent="0.3">
      <c r="A67" s="1" t="s">
        <v>171</v>
      </c>
      <c r="B67" s="8" t="s">
        <v>172</v>
      </c>
      <c r="C67" s="1" t="s">
        <v>28</v>
      </c>
      <c r="D67" s="11" t="s">
        <v>173</v>
      </c>
      <c r="E67" s="141">
        <f>E68+E69+E70</f>
        <v>-3824142</v>
      </c>
      <c r="F67" s="141">
        <f t="shared" ref="F67:I67" si="20">F68+F69+F70</f>
        <v>50745483</v>
      </c>
      <c r="G67" s="140">
        <f t="shared" si="1"/>
        <v>46921341</v>
      </c>
      <c r="H67" s="141">
        <f t="shared" si="20"/>
        <v>379060</v>
      </c>
      <c r="I67" s="141">
        <f t="shared" si="20"/>
        <v>89771621</v>
      </c>
      <c r="J67" s="140">
        <f t="shared" si="2"/>
        <v>90150681</v>
      </c>
    </row>
    <row r="68" spans="1:10" ht="15.6" x14ac:dyDescent="0.3">
      <c r="A68" s="5" t="s">
        <v>174</v>
      </c>
      <c r="B68" s="8"/>
      <c r="C68" s="12" t="s">
        <v>83</v>
      </c>
      <c r="D68" s="13" t="s">
        <v>175</v>
      </c>
      <c r="E68" s="159">
        <v>0</v>
      </c>
      <c r="F68" s="159">
        <v>5831786</v>
      </c>
      <c r="G68" s="140">
        <f t="shared" si="1"/>
        <v>5831786</v>
      </c>
      <c r="H68" s="159">
        <v>0</v>
      </c>
      <c r="I68" s="159">
        <v>5794416</v>
      </c>
      <c r="J68" s="140">
        <f t="shared" si="2"/>
        <v>5794416</v>
      </c>
    </row>
    <row r="69" spans="1:10" ht="15.6" x14ac:dyDescent="0.3">
      <c r="A69" s="5" t="s">
        <v>176</v>
      </c>
      <c r="B69" s="8"/>
      <c r="C69" s="12" t="s">
        <v>85</v>
      </c>
      <c r="D69" s="13" t="s">
        <v>177</v>
      </c>
      <c r="E69" s="159">
        <v>-3824142</v>
      </c>
      <c r="F69" s="159">
        <v>44913697</v>
      </c>
      <c r="G69" s="140">
        <f t="shared" si="1"/>
        <v>41089555</v>
      </c>
      <c r="H69" s="159">
        <v>379060</v>
      </c>
      <c r="I69" s="159">
        <v>83977205</v>
      </c>
      <c r="J69" s="140">
        <f t="shared" si="2"/>
        <v>84356265</v>
      </c>
    </row>
    <row r="70" spans="1:10" ht="15.6" x14ac:dyDescent="0.3">
      <c r="A70" s="5" t="s">
        <v>178</v>
      </c>
      <c r="B70" s="8"/>
      <c r="C70" s="12" t="s">
        <v>179</v>
      </c>
      <c r="D70" s="13" t="s">
        <v>180</v>
      </c>
      <c r="E70" s="159">
        <v>0</v>
      </c>
      <c r="F70" s="159">
        <v>0</v>
      </c>
      <c r="G70" s="140">
        <f t="shared" si="1"/>
        <v>0</v>
      </c>
      <c r="H70" s="159">
        <v>0</v>
      </c>
      <c r="I70" s="159">
        <v>0</v>
      </c>
      <c r="J70" s="140">
        <f t="shared" si="2"/>
        <v>0</v>
      </c>
    </row>
    <row r="71" spans="1:10" ht="15.6" x14ac:dyDescent="0.3">
      <c r="A71" s="1" t="s">
        <v>181</v>
      </c>
      <c r="B71" s="8"/>
      <c r="C71" s="1" t="s">
        <v>182</v>
      </c>
      <c r="D71" s="11" t="s">
        <v>183</v>
      </c>
      <c r="E71" s="160">
        <v>18486074</v>
      </c>
      <c r="F71" s="160">
        <v>12866232</v>
      </c>
      <c r="G71" s="140">
        <f t="shared" ref="G71:G116" si="21">E71+F71</f>
        <v>31352306</v>
      </c>
      <c r="H71" s="160">
        <v>13604051</v>
      </c>
      <c r="I71" s="160">
        <v>8803766</v>
      </c>
      <c r="J71" s="140">
        <f t="shared" ref="J71:J116" si="22">H71+I71</f>
        <v>22407817</v>
      </c>
    </row>
    <row r="72" spans="1:10" x14ac:dyDescent="0.3">
      <c r="A72" s="1" t="s">
        <v>184</v>
      </c>
      <c r="B72" s="8" t="s">
        <v>185</v>
      </c>
      <c r="C72" s="1" t="s">
        <v>186</v>
      </c>
      <c r="D72" s="11" t="s">
        <v>187</v>
      </c>
      <c r="E72" s="141">
        <f>E73+E74+E75</f>
        <v>11317518</v>
      </c>
      <c r="F72" s="141">
        <f t="shared" ref="F72:I72" si="23">F73+F74+F75</f>
        <v>41961359</v>
      </c>
      <c r="G72" s="140">
        <f t="shared" si="21"/>
        <v>53278877</v>
      </c>
      <c r="H72" s="141">
        <f t="shared" si="23"/>
        <v>11317678</v>
      </c>
      <c r="I72" s="141">
        <f t="shared" si="23"/>
        <v>41965240</v>
      </c>
      <c r="J72" s="140">
        <f t="shared" si="22"/>
        <v>53282918</v>
      </c>
    </row>
    <row r="73" spans="1:10" ht="15.6" x14ac:dyDescent="0.3">
      <c r="A73" s="5" t="s">
        <v>188</v>
      </c>
      <c r="B73" s="8"/>
      <c r="C73" s="14" t="s">
        <v>189</v>
      </c>
      <c r="D73" s="13" t="s">
        <v>190</v>
      </c>
      <c r="E73" s="159">
        <v>293906</v>
      </c>
      <c r="F73" s="159">
        <v>3698235</v>
      </c>
      <c r="G73" s="140">
        <f t="shared" si="21"/>
        <v>3992141</v>
      </c>
      <c r="H73" s="159">
        <v>294066</v>
      </c>
      <c r="I73" s="159">
        <v>3702116</v>
      </c>
      <c r="J73" s="140">
        <f t="shared" si="22"/>
        <v>3996182</v>
      </c>
    </row>
    <row r="74" spans="1:10" ht="15.6" x14ac:dyDescent="0.3">
      <c r="A74" s="5" t="s">
        <v>191</v>
      </c>
      <c r="B74" s="8"/>
      <c r="C74" s="14" t="s">
        <v>192</v>
      </c>
      <c r="D74" s="13" t="s">
        <v>193</v>
      </c>
      <c r="E74" s="159">
        <v>1003040</v>
      </c>
      <c r="F74" s="159">
        <v>18455600</v>
      </c>
      <c r="G74" s="140">
        <f t="shared" si="21"/>
        <v>19458640</v>
      </c>
      <c r="H74" s="159">
        <v>1003040</v>
      </c>
      <c r="I74" s="159">
        <v>18455600</v>
      </c>
      <c r="J74" s="140">
        <f t="shared" si="22"/>
        <v>19458640</v>
      </c>
    </row>
    <row r="75" spans="1:10" ht="15.6" x14ac:dyDescent="0.3">
      <c r="A75" s="5" t="s">
        <v>194</v>
      </c>
      <c r="B75" s="8"/>
      <c r="C75" s="14" t="s">
        <v>195</v>
      </c>
      <c r="D75" s="13" t="s">
        <v>196</v>
      </c>
      <c r="E75" s="159">
        <v>10020572</v>
      </c>
      <c r="F75" s="159">
        <v>19807524</v>
      </c>
      <c r="G75" s="140">
        <f t="shared" si="21"/>
        <v>29828096</v>
      </c>
      <c r="H75" s="159">
        <v>10020572</v>
      </c>
      <c r="I75" s="159">
        <v>19807524</v>
      </c>
      <c r="J75" s="140">
        <f t="shared" si="22"/>
        <v>29828096</v>
      </c>
    </row>
    <row r="76" spans="1:10" x14ac:dyDescent="0.3">
      <c r="A76" s="1" t="s">
        <v>197</v>
      </c>
      <c r="B76" s="8" t="s">
        <v>198</v>
      </c>
      <c r="C76" s="1" t="s">
        <v>199</v>
      </c>
      <c r="D76" s="11" t="s">
        <v>200</v>
      </c>
      <c r="E76" s="141">
        <f>E77+E78</f>
        <v>20394811</v>
      </c>
      <c r="F76" s="141">
        <f t="shared" ref="F76:I76" si="24">F77+F78</f>
        <v>296863131</v>
      </c>
      <c r="G76" s="140">
        <f t="shared" si="21"/>
        <v>317257942</v>
      </c>
      <c r="H76" s="141">
        <f t="shared" si="24"/>
        <v>20222851</v>
      </c>
      <c r="I76" s="141">
        <f t="shared" si="24"/>
        <v>229610095</v>
      </c>
      <c r="J76" s="140">
        <f t="shared" si="22"/>
        <v>249832946</v>
      </c>
    </row>
    <row r="77" spans="1:10" ht="15.6" x14ac:dyDescent="0.3">
      <c r="A77" s="5" t="s">
        <v>201</v>
      </c>
      <c r="B77" s="8"/>
      <c r="C77" s="14" t="s">
        <v>202</v>
      </c>
      <c r="D77" s="13" t="s">
        <v>203</v>
      </c>
      <c r="E77" s="159">
        <v>20394811</v>
      </c>
      <c r="F77" s="159">
        <v>296863131</v>
      </c>
      <c r="G77" s="140">
        <f t="shared" si="21"/>
        <v>317257942</v>
      </c>
      <c r="H77" s="159">
        <v>20222851</v>
      </c>
      <c r="I77" s="159">
        <v>229610095</v>
      </c>
      <c r="J77" s="140">
        <f t="shared" si="22"/>
        <v>249832946</v>
      </c>
    </row>
    <row r="78" spans="1:10" ht="15.6" x14ac:dyDescent="0.3">
      <c r="A78" s="5" t="s">
        <v>204</v>
      </c>
      <c r="B78" s="8"/>
      <c r="C78" s="14" t="s">
        <v>205</v>
      </c>
      <c r="D78" s="13" t="s">
        <v>206</v>
      </c>
      <c r="E78" s="159">
        <v>0</v>
      </c>
      <c r="F78" s="159">
        <v>0</v>
      </c>
      <c r="G78" s="140">
        <f t="shared" si="21"/>
        <v>0</v>
      </c>
      <c r="H78" s="159">
        <v>0</v>
      </c>
      <c r="I78" s="159">
        <v>0</v>
      </c>
      <c r="J78" s="140">
        <f t="shared" si="22"/>
        <v>0</v>
      </c>
    </row>
    <row r="79" spans="1:10" x14ac:dyDescent="0.3">
      <c r="A79" s="1" t="s">
        <v>207</v>
      </c>
      <c r="B79" s="8" t="s">
        <v>208</v>
      </c>
      <c r="C79" s="1" t="s">
        <v>209</v>
      </c>
      <c r="D79" s="11" t="s">
        <v>210</v>
      </c>
      <c r="E79" s="141">
        <f>E80+E81</f>
        <v>13051426</v>
      </c>
      <c r="F79" s="141">
        <f t="shared" ref="F79:I79" si="25">F80+F81</f>
        <v>33828374</v>
      </c>
      <c r="G79" s="140">
        <f t="shared" si="21"/>
        <v>46879800</v>
      </c>
      <c r="H79" s="141">
        <f t="shared" si="25"/>
        <v>9279589</v>
      </c>
      <c r="I79" s="141">
        <f t="shared" si="25"/>
        <v>40129582</v>
      </c>
      <c r="J79" s="140">
        <f t="shared" si="22"/>
        <v>49409171</v>
      </c>
    </row>
    <row r="80" spans="1:10" ht="15.6" x14ac:dyDescent="0.3">
      <c r="A80" s="5" t="s">
        <v>211</v>
      </c>
      <c r="B80" s="8"/>
      <c r="C80" s="14" t="s">
        <v>212</v>
      </c>
      <c r="D80" s="13" t="s">
        <v>213</v>
      </c>
      <c r="E80" s="159">
        <v>13051426</v>
      </c>
      <c r="F80" s="159">
        <v>33828374</v>
      </c>
      <c r="G80" s="140">
        <f t="shared" si="21"/>
        <v>46879800</v>
      </c>
      <c r="H80" s="159">
        <v>9279589</v>
      </c>
      <c r="I80" s="159">
        <v>40129582</v>
      </c>
      <c r="J80" s="140">
        <f t="shared" si="22"/>
        <v>49409171</v>
      </c>
    </row>
    <row r="81" spans="1:10" ht="15.6" x14ac:dyDescent="0.3">
      <c r="A81" s="5" t="s">
        <v>214</v>
      </c>
      <c r="B81" s="8"/>
      <c r="C81" s="14" t="s">
        <v>215</v>
      </c>
      <c r="D81" s="10" t="s">
        <v>216</v>
      </c>
      <c r="E81" s="159">
        <v>0</v>
      </c>
      <c r="F81" s="159">
        <v>0</v>
      </c>
      <c r="G81" s="140">
        <f t="shared" si="21"/>
        <v>0</v>
      </c>
      <c r="H81" s="159">
        <v>0</v>
      </c>
      <c r="I81" s="159">
        <v>0</v>
      </c>
      <c r="J81" s="140">
        <f t="shared" si="22"/>
        <v>0</v>
      </c>
    </row>
    <row r="82" spans="1:10" ht="15.6" x14ac:dyDescent="0.3">
      <c r="A82" s="1" t="s">
        <v>217</v>
      </c>
      <c r="B82" s="8"/>
      <c r="C82" s="1" t="s">
        <v>218</v>
      </c>
      <c r="D82" s="11" t="s">
        <v>219</v>
      </c>
      <c r="E82" s="159">
        <v>0</v>
      </c>
      <c r="F82" s="159">
        <v>0</v>
      </c>
      <c r="G82" s="140">
        <f t="shared" si="21"/>
        <v>0</v>
      </c>
      <c r="H82" s="159">
        <v>0</v>
      </c>
      <c r="I82" s="159">
        <v>0</v>
      </c>
      <c r="J82" s="140">
        <f t="shared" si="22"/>
        <v>0</v>
      </c>
    </row>
    <row r="83" spans="1:10" ht="15.6" x14ac:dyDescent="0.3">
      <c r="A83" s="1" t="s">
        <v>220</v>
      </c>
      <c r="B83" s="8"/>
      <c r="C83" s="1" t="s">
        <v>221</v>
      </c>
      <c r="D83" s="11" t="s">
        <v>222</v>
      </c>
      <c r="E83" s="159">
        <v>0</v>
      </c>
      <c r="F83" s="159">
        <v>0</v>
      </c>
      <c r="G83" s="140">
        <f t="shared" si="21"/>
        <v>0</v>
      </c>
      <c r="H83" s="159">
        <v>0</v>
      </c>
      <c r="I83" s="159">
        <v>0</v>
      </c>
      <c r="J83" s="140">
        <f t="shared" si="22"/>
        <v>0</v>
      </c>
    </row>
    <row r="84" spans="1:10" x14ac:dyDescent="0.3">
      <c r="A84" s="1" t="s">
        <v>223</v>
      </c>
      <c r="B84" s="8" t="s">
        <v>224</v>
      </c>
      <c r="C84" s="1" t="s">
        <v>225</v>
      </c>
      <c r="D84" s="11" t="s">
        <v>226</v>
      </c>
      <c r="E84" s="141">
        <f>E85+E89+E93</f>
        <v>342823644</v>
      </c>
      <c r="F84" s="141">
        <f t="shared" ref="F84:I84" si="26">F85+F89+F93</f>
        <v>389298289</v>
      </c>
      <c r="G84" s="140">
        <f t="shared" si="21"/>
        <v>732121933</v>
      </c>
      <c r="H84" s="141">
        <f t="shared" si="26"/>
        <v>293634845</v>
      </c>
      <c r="I84" s="141">
        <f t="shared" si="26"/>
        <v>427858796</v>
      </c>
      <c r="J84" s="140">
        <f t="shared" si="22"/>
        <v>721493641</v>
      </c>
    </row>
    <row r="85" spans="1:10" x14ac:dyDescent="0.3">
      <c r="A85" s="5" t="s">
        <v>227</v>
      </c>
      <c r="B85" s="8" t="s">
        <v>228</v>
      </c>
      <c r="C85" s="5" t="s">
        <v>14</v>
      </c>
      <c r="D85" s="7" t="s">
        <v>99</v>
      </c>
      <c r="E85" s="142">
        <f>E86+E87+E88</f>
        <v>324771568</v>
      </c>
      <c r="F85" s="142">
        <f t="shared" ref="F85:I85" si="27">F86+F87+F88</f>
        <v>8396725</v>
      </c>
      <c r="G85" s="140">
        <f t="shared" si="21"/>
        <v>333168293</v>
      </c>
      <c r="H85" s="142">
        <f t="shared" si="27"/>
        <v>289252577</v>
      </c>
      <c r="I85" s="142">
        <f t="shared" si="27"/>
        <v>8481992</v>
      </c>
      <c r="J85" s="140">
        <f t="shared" si="22"/>
        <v>297734569</v>
      </c>
    </row>
    <row r="86" spans="1:10" ht="15.6" x14ac:dyDescent="0.3">
      <c r="A86" s="5" t="s">
        <v>229</v>
      </c>
      <c r="B86" s="8"/>
      <c r="C86" s="5" t="s">
        <v>101</v>
      </c>
      <c r="D86" s="7" t="s">
        <v>230</v>
      </c>
      <c r="E86" s="159">
        <v>313539221</v>
      </c>
      <c r="F86" s="159">
        <v>8048781</v>
      </c>
      <c r="G86" s="140">
        <f t="shared" si="21"/>
        <v>321588002</v>
      </c>
      <c r="H86" s="159">
        <v>276309937</v>
      </c>
      <c r="I86" s="159">
        <v>8188075</v>
      </c>
      <c r="J86" s="140">
        <f t="shared" si="22"/>
        <v>284498012</v>
      </c>
    </row>
    <row r="87" spans="1:10" ht="15.6" x14ac:dyDescent="0.3">
      <c r="A87" s="5" t="s">
        <v>231</v>
      </c>
      <c r="B87" s="8"/>
      <c r="C87" s="5" t="s">
        <v>104</v>
      </c>
      <c r="D87" s="7" t="s">
        <v>232</v>
      </c>
      <c r="E87" s="159">
        <v>0</v>
      </c>
      <c r="F87" s="159">
        <v>0</v>
      </c>
      <c r="G87" s="140">
        <f t="shared" si="21"/>
        <v>0</v>
      </c>
      <c r="H87" s="159">
        <v>0</v>
      </c>
      <c r="I87" s="159">
        <v>0</v>
      </c>
      <c r="J87" s="140">
        <f t="shared" si="22"/>
        <v>0</v>
      </c>
    </row>
    <row r="88" spans="1:10" ht="15.6" x14ac:dyDescent="0.3">
      <c r="A88" s="5" t="s">
        <v>233</v>
      </c>
      <c r="B88" s="8"/>
      <c r="C88" s="5" t="s">
        <v>61</v>
      </c>
      <c r="D88" s="7" t="s">
        <v>234</v>
      </c>
      <c r="E88" s="159">
        <v>11232347</v>
      </c>
      <c r="F88" s="159">
        <v>347944</v>
      </c>
      <c r="G88" s="140">
        <f t="shared" si="21"/>
        <v>11580291</v>
      </c>
      <c r="H88" s="159">
        <v>12942640</v>
      </c>
      <c r="I88" s="159">
        <v>293917</v>
      </c>
      <c r="J88" s="140">
        <f t="shared" si="22"/>
        <v>13236557</v>
      </c>
    </row>
    <row r="89" spans="1:10" x14ac:dyDescent="0.3">
      <c r="A89" s="5" t="s">
        <v>235</v>
      </c>
      <c r="B89" s="8" t="s">
        <v>236</v>
      </c>
      <c r="C89" s="5" t="s">
        <v>17</v>
      </c>
      <c r="D89" s="7" t="s">
        <v>110</v>
      </c>
      <c r="E89" s="142">
        <f>E90+E91+E92</f>
        <v>18052076</v>
      </c>
      <c r="F89" s="142">
        <f t="shared" ref="F89:I89" si="28">F90+F91+F92</f>
        <v>0</v>
      </c>
      <c r="G89" s="140">
        <f t="shared" si="21"/>
        <v>18052076</v>
      </c>
      <c r="H89" s="142">
        <f t="shared" si="28"/>
        <v>4382268</v>
      </c>
      <c r="I89" s="142">
        <f t="shared" si="28"/>
        <v>0</v>
      </c>
      <c r="J89" s="140">
        <f t="shared" si="22"/>
        <v>4382268</v>
      </c>
    </row>
    <row r="90" spans="1:10" ht="15.6" x14ac:dyDescent="0.3">
      <c r="A90" s="5" t="s">
        <v>237</v>
      </c>
      <c r="B90" s="8"/>
      <c r="C90" s="5" t="s">
        <v>112</v>
      </c>
      <c r="D90" s="7" t="s">
        <v>230</v>
      </c>
      <c r="E90" s="159">
        <v>15141549</v>
      </c>
      <c r="F90" s="159">
        <v>0</v>
      </c>
      <c r="G90" s="140">
        <f t="shared" si="21"/>
        <v>15141549</v>
      </c>
      <c r="H90" s="159">
        <v>2303601</v>
      </c>
      <c r="I90" s="161">
        <v>0</v>
      </c>
      <c r="J90" s="140">
        <f t="shared" si="22"/>
        <v>2303601</v>
      </c>
    </row>
    <row r="91" spans="1:10" ht="15.6" x14ac:dyDescent="0.3">
      <c r="A91" s="5" t="s">
        <v>238</v>
      </c>
      <c r="B91" s="8"/>
      <c r="C91" s="5" t="s">
        <v>114</v>
      </c>
      <c r="D91" s="7" t="s">
        <v>232</v>
      </c>
      <c r="E91" s="159">
        <v>0</v>
      </c>
      <c r="F91" s="159">
        <v>0</v>
      </c>
      <c r="G91" s="140">
        <f t="shared" si="21"/>
        <v>0</v>
      </c>
      <c r="H91" s="159">
        <v>0</v>
      </c>
      <c r="I91" s="161">
        <v>0</v>
      </c>
      <c r="J91" s="140">
        <f t="shared" si="22"/>
        <v>0</v>
      </c>
    </row>
    <row r="92" spans="1:10" ht="15.6" x14ac:dyDescent="0.3">
      <c r="A92" s="5" t="s">
        <v>239</v>
      </c>
      <c r="B92" s="8"/>
      <c r="C92" s="5" t="s">
        <v>75</v>
      </c>
      <c r="D92" s="7" t="s">
        <v>234</v>
      </c>
      <c r="E92" s="159">
        <v>2910527</v>
      </c>
      <c r="F92" s="159">
        <v>0</v>
      </c>
      <c r="G92" s="140">
        <f t="shared" si="21"/>
        <v>2910527</v>
      </c>
      <c r="H92" s="159">
        <v>2078667</v>
      </c>
      <c r="I92" s="159">
        <v>0</v>
      </c>
      <c r="J92" s="140">
        <f t="shared" si="22"/>
        <v>2078667</v>
      </c>
    </row>
    <row r="93" spans="1:10" x14ac:dyDescent="0.3">
      <c r="A93" s="5" t="s">
        <v>240</v>
      </c>
      <c r="B93" s="8" t="s">
        <v>241</v>
      </c>
      <c r="C93" s="5" t="s">
        <v>28</v>
      </c>
      <c r="D93" s="7" t="s">
        <v>118</v>
      </c>
      <c r="E93" s="142">
        <f>E94+E95+E96</f>
        <v>0</v>
      </c>
      <c r="F93" s="142">
        <f t="shared" ref="F93:I93" si="29">F94+F95+F96</f>
        <v>380901564</v>
      </c>
      <c r="G93" s="140">
        <f t="shared" si="21"/>
        <v>380901564</v>
      </c>
      <c r="H93" s="142">
        <f t="shared" si="29"/>
        <v>0</v>
      </c>
      <c r="I93" s="142">
        <f t="shared" si="29"/>
        <v>419376804</v>
      </c>
      <c r="J93" s="140">
        <f t="shared" si="22"/>
        <v>419376804</v>
      </c>
    </row>
    <row r="94" spans="1:10" ht="15.6" x14ac:dyDescent="0.3">
      <c r="A94" s="5" t="s">
        <v>242</v>
      </c>
      <c r="B94" s="8"/>
      <c r="C94" s="5" t="s">
        <v>120</v>
      </c>
      <c r="D94" s="7" t="s">
        <v>230</v>
      </c>
      <c r="E94" s="159">
        <v>0</v>
      </c>
      <c r="F94" s="159">
        <v>90040730</v>
      </c>
      <c r="G94" s="140">
        <f t="shared" si="21"/>
        <v>90040730</v>
      </c>
      <c r="H94" s="159">
        <v>0</v>
      </c>
      <c r="I94" s="161">
        <v>101525681</v>
      </c>
      <c r="J94" s="140">
        <f t="shared" si="22"/>
        <v>101525681</v>
      </c>
    </row>
    <row r="95" spans="1:10" ht="15.6" x14ac:dyDescent="0.3">
      <c r="A95" s="5" t="s">
        <v>243</v>
      </c>
      <c r="B95" s="8"/>
      <c r="C95" s="5" t="s">
        <v>122</v>
      </c>
      <c r="D95" s="7" t="s">
        <v>232</v>
      </c>
      <c r="E95" s="159">
        <v>0</v>
      </c>
      <c r="F95" s="159">
        <v>0</v>
      </c>
      <c r="G95" s="140">
        <f t="shared" si="21"/>
        <v>0</v>
      </c>
      <c r="H95" s="159">
        <v>0</v>
      </c>
      <c r="I95" s="161">
        <v>0</v>
      </c>
      <c r="J95" s="140">
        <f t="shared" si="22"/>
        <v>0</v>
      </c>
    </row>
    <row r="96" spans="1:10" ht="15.6" x14ac:dyDescent="0.3">
      <c r="A96" s="5" t="s">
        <v>244</v>
      </c>
      <c r="B96" s="8"/>
      <c r="C96" s="5" t="s">
        <v>87</v>
      </c>
      <c r="D96" s="7" t="s">
        <v>234</v>
      </c>
      <c r="E96" s="159">
        <v>0</v>
      </c>
      <c r="F96" s="159">
        <v>290860834</v>
      </c>
      <c r="G96" s="140">
        <f t="shared" si="21"/>
        <v>290860834</v>
      </c>
      <c r="H96" s="159">
        <v>0</v>
      </c>
      <c r="I96" s="159">
        <v>317851123</v>
      </c>
      <c r="J96" s="140">
        <f t="shared" si="22"/>
        <v>317851123</v>
      </c>
    </row>
    <row r="97" spans="1:10" ht="15.6" x14ac:dyDescent="0.3">
      <c r="A97" s="1" t="s">
        <v>245</v>
      </c>
      <c r="B97" s="8"/>
      <c r="C97" s="1" t="s">
        <v>246</v>
      </c>
      <c r="D97" s="11" t="s">
        <v>247</v>
      </c>
      <c r="E97" s="159">
        <v>0</v>
      </c>
      <c r="F97" s="159">
        <v>1910081</v>
      </c>
      <c r="G97" s="140">
        <f t="shared" si="21"/>
        <v>1910081</v>
      </c>
      <c r="H97" s="160">
        <v>0</v>
      </c>
      <c r="I97" s="160">
        <v>2896284</v>
      </c>
      <c r="J97" s="140">
        <f t="shared" si="22"/>
        <v>2896284</v>
      </c>
    </row>
    <row r="98" spans="1:10" ht="15.6" x14ac:dyDescent="0.3">
      <c r="A98" s="1" t="s">
        <v>248</v>
      </c>
      <c r="B98" s="8"/>
      <c r="C98" s="1" t="s">
        <v>249</v>
      </c>
      <c r="D98" s="11" t="s">
        <v>250</v>
      </c>
      <c r="E98" s="159">
        <v>0</v>
      </c>
      <c r="F98" s="159">
        <v>0</v>
      </c>
      <c r="G98" s="140">
        <f t="shared" si="21"/>
        <v>0</v>
      </c>
      <c r="H98" s="160">
        <v>0</v>
      </c>
      <c r="I98" s="160">
        <v>0</v>
      </c>
      <c r="J98" s="140">
        <f t="shared" si="22"/>
        <v>0</v>
      </c>
    </row>
    <row r="99" spans="1:10" x14ac:dyDescent="0.3">
      <c r="A99" s="1" t="s">
        <v>251</v>
      </c>
      <c r="B99" s="8" t="s">
        <v>252</v>
      </c>
      <c r="C99" s="1" t="s">
        <v>253</v>
      </c>
      <c r="D99" s="11" t="s">
        <v>254</v>
      </c>
      <c r="E99" s="141">
        <f>E100+E101</f>
        <v>393671</v>
      </c>
      <c r="F99" s="141">
        <f t="shared" ref="F99:I99" si="30">F100+F101</f>
        <v>6701443</v>
      </c>
      <c r="G99" s="140">
        <f t="shared" si="21"/>
        <v>7095114</v>
      </c>
      <c r="H99" s="141">
        <f t="shared" si="30"/>
        <v>380839</v>
      </c>
      <c r="I99" s="141">
        <f t="shared" si="30"/>
        <v>5784228</v>
      </c>
      <c r="J99" s="140">
        <f t="shared" si="22"/>
        <v>6165067</v>
      </c>
    </row>
    <row r="100" spans="1:10" ht="15.6" x14ac:dyDescent="0.3">
      <c r="A100" s="5" t="s">
        <v>255</v>
      </c>
      <c r="B100" s="8"/>
      <c r="C100" s="5" t="s">
        <v>14</v>
      </c>
      <c r="D100" s="15" t="s">
        <v>256</v>
      </c>
      <c r="E100" s="159">
        <v>393671</v>
      </c>
      <c r="F100" s="159">
        <v>6373814</v>
      </c>
      <c r="G100" s="140">
        <f t="shared" si="21"/>
        <v>6767485</v>
      </c>
      <c r="H100" s="159">
        <v>380839</v>
      </c>
      <c r="I100" s="159">
        <v>5456600</v>
      </c>
      <c r="J100" s="140">
        <f t="shared" si="22"/>
        <v>5837439</v>
      </c>
    </row>
    <row r="101" spans="1:10" ht="15.6" x14ac:dyDescent="0.3">
      <c r="A101" s="5" t="s">
        <v>257</v>
      </c>
      <c r="B101" s="8"/>
      <c r="C101" s="5" t="s">
        <v>17</v>
      </c>
      <c r="D101" s="15" t="s">
        <v>258</v>
      </c>
      <c r="E101" s="159">
        <v>0</v>
      </c>
      <c r="F101" s="159">
        <v>327629</v>
      </c>
      <c r="G101" s="140">
        <f t="shared" si="21"/>
        <v>327629</v>
      </c>
      <c r="H101" s="159">
        <v>0</v>
      </c>
      <c r="I101" s="159">
        <v>327628</v>
      </c>
      <c r="J101" s="140">
        <f t="shared" si="22"/>
        <v>327628</v>
      </c>
    </row>
    <row r="102" spans="1:10" x14ac:dyDescent="0.3">
      <c r="A102" s="1" t="s">
        <v>259</v>
      </c>
      <c r="B102" s="8" t="s">
        <v>260</v>
      </c>
      <c r="C102" s="1" t="s">
        <v>261</v>
      </c>
      <c r="D102" s="11" t="s">
        <v>262</v>
      </c>
      <c r="E102" s="141">
        <f>E103+E104</f>
        <v>3159934</v>
      </c>
      <c r="F102" s="141">
        <f t="shared" ref="F102:I102" si="31">F103+F104</f>
        <v>24632839</v>
      </c>
      <c r="G102" s="140">
        <f t="shared" si="21"/>
        <v>27792773</v>
      </c>
      <c r="H102" s="141">
        <f t="shared" si="31"/>
        <v>4882395</v>
      </c>
      <c r="I102" s="141">
        <f t="shared" si="31"/>
        <v>26431887</v>
      </c>
      <c r="J102" s="140">
        <f t="shared" si="22"/>
        <v>31314282</v>
      </c>
    </row>
    <row r="103" spans="1:10" ht="15.6" x14ac:dyDescent="0.3">
      <c r="A103" s="5" t="s">
        <v>263</v>
      </c>
      <c r="B103" s="8"/>
      <c r="C103" s="5" t="s">
        <v>14</v>
      </c>
      <c r="D103" s="15" t="s">
        <v>264</v>
      </c>
      <c r="E103" s="159">
        <v>3159934</v>
      </c>
      <c r="F103" s="159">
        <v>13694907</v>
      </c>
      <c r="G103" s="140">
        <f t="shared" si="21"/>
        <v>16854841</v>
      </c>
      <c r="H103" s="159">
        <v>3010925</v>
      </c>
      <c r="I103" s="159">
        <v>21373481</v>
      </c>
      <c r="J103" s="140">
        <f t="shared" si="22"/>
        <v>24384406</v>
      </c>
    </row>
    <row r="104" spans="1:10" ht="15.6" x14ac:dyDescent="0.3">
      <c r="A104" s="5" t="s">
        <v>265</v>
      </c>
      <c r="B104" s="8"/>
      <c r="C104" s="5" t="s">
        <v>17</v>
      </c>
      <c r="D104" s="15" t="s">
        <v>266</v>
      </c>
      <c r="E104" s="159">
        <v>0</v>
      </c>
      <c r="F104" s="159">
        <v>10937932</v>
      </c>
      <c r="G104" s="140">
        <f t="shared" si="21"/>
        <v>10937932</v>
      </c>
      <c r="H104" s="159">
        <v>1871470</v>
      </c>
      <c r="I104" s="159">
        <v>5058406</v>
      </c>
      <c r="J104" s="140">
        <f t="shared" si="22"/>
        <v>6929876</v>
      </c>
    </row>
    <row r="105" spans="1:10" x14ac:dyDescent="0.3">
      <c r="A105" s="1" t="s">
        <v>267</v>
      </c>
      <c r="B105" s="8" t="s">
        <v>268</v>
      </c>
      <c r="C105" s="1" t="s">
        <v>269</v>
      </c>
      <c r="D105" s="11" t="s">
        <v>270</v>
      </c>
      <c r="E105" s="141">
        <f>E106+E107+E108+E109+E110</f>
        <v>18872</v>
      </c>
      <c r="F105" s="141">
        <f t="shared" ref="F105:I105" si="32">F106+F107+F108+F109+F110</f>
        <v>37130100</v>
      </c>
      <c r="G105" s="140">
        <f t="shared" si="21"/>
        <v>37148972</v>
      </c>
      <c r="H105" s="141">
        <f t="shared" si="32"/>
        <v>125355</v>
      </c>
      <c r="I105" s="141">
        <f t="shared" si="32"/>
        <v>37565467</v>
      </c>
      <c r="J105" s="140">
        <f t="shared" si="22"/>
        <v>37690822</v>
      </c>
    </row>
    <row r="106" spans="1:10" ht="15.6" x14ac:dyDescent="0.3">
      <c r="A106" s="5" t="s">
        <v>271</v>
      </c>
      <c r="B106" s="8"/>
      <c r="C106" s="5" t="s">
        <v>14</v>
      </c>
      <c r="D106" s="15" t="s">
        <v>272</v>
      </c>
      <c r="E106" s="159">
        <v>0</v>
      </c>
      <c r="F106" s="159">
        <v>0</v>
      </c>
      <c r="G106" s="140">
        <f t="shared" si="21"/>
        <v>0</v>
      </c>
      <c r="H106" s="159">
        <v>0</v>
      </c>
      <c r="I106" s="159">
        <v>0</v>
      </c>
      <c r="J106" s="140">
        <f t="shared" si="22"/>
        <v>0</v>
      </c>
    </row>
    <row r="107" spans="1:10" ht="15.6" x14ac:dyDescent="0.3">
      <c r="A107" s="5" t="s">
        <v>273</v>
      </c>
      <c r="B107" s="8"/>
      <c r="C107" s="5" t="s">
        <v>17</v>
      </c>
      <c r="D107" s="15" t="s">
        <v>274</v>
      </c>
      <c r="E107" s="159">
        <v>0</v>
      </c>
      <c r="F107" s="159">
        <v>0</v>
      </c>
      <c r="G107" s="140">
        <f t="shared" si="21"/>
        <v>0</v>
      </c>
      <c r="H107" s="159">
        <v>0</v>
      </c>
      <c r="I107" s="159">
        <v>0</v>
      </c>
      <c r="J107" s="140">
        <f t="shared" si="22"/>
        <v>0</v>
      </c>
    </row>
    <row r="108" spans="1:10" ht="15.6" x14ac:dyDescent="0.3">
      <c r="A108" s="5" t="s">
        <v>275</v>
      </c>
      <c r="B108" s="8"/>
      <c r="C108" s="5" t="s">
        <v>28</v>
      </c>
      <c r="D108" s="7" t="s">
        <v>276</v>
      </c>
      <c r="E108" s="159">
        <v>18872</v>
      </c>
      <c r="F108" s="159">
        <v>72193</v>
      </c>
      <c r="G108" s="140">
        <f t="shared" si="21"/>
        <v>91065</v>
      </c>
      <c r="H108" s="159">
        <v>0</v>
      </c>
      <c r="I108" s="159">
        <v>0</v>
      </c>
      <c r="J108" s="140">
        <f t="shared" si="22"/>
        <v>0</v>
      </c>
    </row>
    <row r="109" spans="1:10" ht="15.6" x14ac:dyDescent="0.3">
      <c r="A109" s="5" t="s">
        <v>277</v>
      </c>
      <c r="B109" s="8"/>
      <c r="C109" s="5" t="s">
        <v>182</v>
      </c>
      <c r="D109" s="15" t="s">
        <v>278</v>
      </c>
      <c r="E109" s="159">
        <v>0</v>
      </c>
      <c r="F109" s="159">
        <v>208602</v>
      </c>
      <c r="G109" s="140">
        <f t="shared" si="21"/>
        <v>208602</v>
      </c>
      <c r="H109" s="159">
        <v>0</v>
      </c>
      <c r="I109" s="159">
        <v>82969</v>
      </c>
      <c r="J109" s="140">
        <f t="shared" si="22"/>
        <v>82969</v>
      </c>
    </row>
    <row r="110" spans="1:10" ht="15.6" x14ac:dyDescent="0.3">
      <c r="A110" s="5" t="s">
        <v>279</v>
      </c>
      <c r="B110" s="8"/>
      <c r="C110" s="5" t="s">
        <v>186</v>
      </c>
      <c r="D110" s="15" t="s">
        <v>280</v>
      </c>
      <c r="E110" s="159">
        <v>0</v>
      </c>
      <c r="F110" s="159">
        <v>36849305</v>
      </c>
      <c r="G110" s="140">
        <f t="shared" si="21"/>
        <v>36849305</v>
      </c>
      <c r="H110" s="159">
        <v>125355</v>
      </c>
      <c r="I110" s="159">
        <v>37482498</v>
      </c>
      <c r="J110" s="140">
        <f t="shared" si="22"/>
        <v>37607853</v>
      </c>
    </row>
    <row r="111" spans="1:10" x14ac:dyDescent="0.3">
      <c r="A111" s="1" t="s">
        <v>281</v>
      </c>
      <c r="B111" s="8" t="s">
        <v>282</v>
      </c>
      <c r="C111" s="1" t="s">
        <v>283</v>
      </c>
      <c r="D111" s="11" t="s">
        <v>284</v>
      </c>
      <c r="E111" s="141">
        <f>E112+E113+E114</f>
        <v>3429480</v>
      </c>
      <c r="F111" s="141">
        <f t="shared" ref="F111:I111" si="33">F112+F113+F114</f>
        <v>37492831</v>
      </c>
      <c r="G111" s="140">
        <f t="shared" si="21"/>
        <v>40922311</v>
      </c>
      <c r="H111" s="141">
        <f t="shared" si="33"/>
        <v>3208108</v>
      </c>
      <c r="I111" s="141">
        <f t="shared" si="33"/>
        <v>38783132</v>
      </c>
      <c r="J111" s="140">
        <f t="shared" si="22"/>
        <v>41991240</v>
      </c>
    </row>
    <row r="112" spans="1:10" ht="15.6" x14ac:dyDescent="0.3">
      <c r="A112" s="5" t="s">
        <v>285</v>
      </c>
      <c r="B112" s="8"/>
      <c r="C112" s="5" t="s">
        <v>14</v>
      </c>
      <c r="D112" s="15" t="s">
        <v>286</v>
      </c>
      <c r="E112" s="159">
        <v>0</v>
      </c>
      <c r="F112" s="159">
        <v>0</v>
      </c>
      <c r="G112" s="140">
        <f t="shared" si="21"/>
        <v>0</v>
      </c>
      <c r="H112" s="159">
        <v>0</v>
      </c>
      <c r="I112" s="159">
        <v>0</v>
      </c>
      <c r="J112" s="140">
        <f t="shared" si="22"/>
        <v>0</v>
      </c>
    </row>
    <row r="113" spans="1:10" ht="15.6" x14ac:dyDescent="0.3">
      <c r="A113" s="5" t="s">
        <v>287</v>
      </c>
      <c r="B113" s="8"/>
      <c r="C113" s="5" t="s">
        <v>17</v>
      </c>
      <c r="D113" s="15" t="s">
        <v>288</v>
      </c>
      <c r="E113" s="159">
        <v>2414266</v>
      </c>
      <c r="F113" s="159">
        <v>13285156</v>
      </c>
      <c r="G113" s="140">
        <f t="shared" si="21"/>
        <v>15699422</v>
      </c>
      <c r="H113" s="159">
        <v>2170019</v>
      </c>
      <c r="I113" s="159">
        <v>15761922</v>
      </c>
      <c r="J113" s="140">
        <f t="shared" si="22"/>
        <v>17931941</v>
      </c>
    </row>
    <row r="114" spans="1:10" ht="15.6" x14ac:dyDescent="0.3">
      <c r="A114" s="5" t="s">
        <v>289</v>
      </c>
      <c r="B114" s="8"/>
      <c r="C114" s="5" t="s">
        <v>28</v>
      </c>
      <c r="D114" s="15" t="s">
        <v>290</v>
      </c>
      <c r="E114" s="159">
        <v>1015214</v>
      </c>
      <c r="F114" s="159">
        <v>24207675</v>
      </c>
      <c r="G114" s="140">
        <f t="shared" si="21"/>
        <v>25222889</v>
      </c>
      <c r="H114" s="159">
        <v>1038089</v>
      </c>
      <c r="I114" s="159">
        <v>23021210</v>
      </c>
      <c r="J114" s="140">
        <f t="shared" si="22"/>
        <v>24059299</v>
      </c>
    </row>
    <row r="115" spans="1:10" ht="28.8" x14ac:dyDescent="0.3">
      <c r="A115" s="1" t="s">
        <v>291</v>
      </c>
      <c r="B115" s="8" t="s">
        <v>292</v>
      </c>
      <c r="C115" s="1" t="s">
        <v>293</v>
      </c>
      <c r="D115" s="11" t="s">
        <v>294</v>
      </c>
      <c r="E115" s="141">
        <f>E62+E82+E83+E84+E97+E98+E99+E102+E105+E111</f>
        <v>415132610</v>
      </c>
      <c r="F115" s="141">
        <f t="shared" ref="F115:I115" si="34">F62+F82+F83+F84+F97+F98+F99+F102+F105+F111</f>
        <v>1096293257</v>
      </c>
      <c r="G115" s="140">
        <f t="shared" si="21"/>
        <v>1511425867</v>
      </c>
      <c r="H115" s="141">
        <f t="shared" si="34"/>
        <v>362916093</v>
      </c>
      <c r="I115" s="141">
        <f t="shared" si="34"/>
        <v>1112463193</v>
      </c>
      <c r="J115" s="140">
        <f t="shared" si="22"/>
        <v>1475379286</v>
      </c>
    </row>
    <row r="116" spans="1:10" ht="15.6" x14ac:dyDescent="0.3">
      <c r="A116" s="1" t="s">
        <v>295</v>
      </c>
      <c r="B116" s="8"/>
      <c r="C116" s="1" t="s">
        <v>296</v>
      </c>
      <c r="D116" s="11" t="s">
        <v>157</v>
      </c>
      <c r="E116" s="160">
        <v>11945389</v>
      </c>
      <c r="F116" s="160">
        <v>67272777</v>
      </c>
      <c r="G116" s="140">
        <f t="shared" si="21"/>
        <v>79218166</v>
      </c>
      <c r="H116" s="160">
        <v>6560178</v>
      </c>
      <c r="I116" s="160">
        <v>51372465</v>
      </c>
      <c r="J116" s="140">
        <f t="shared" si="22"/>
        <v>57932643</v>
      </c>
    </row>
    <row r="117" spans="1:10" x14ac:dyDescent="0.3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topLeftCell="A37" zoomScale="70" zoomScaleNormal="70" workbookViewId="0">
      <selection activeCell="J48" sqref="J48"/>
    </sheetView>
  </sheetViews>
  <sheetFormatPr defaultColWidth="7.33203125" defaultRowHeight="14.4" x14ac:dyDescent="0.3"/>
  <cols>
    <col min="2" max="2" width="17.88671875" customWidth="1"/>
    <col min="4" max="4" width="19.33203125" customWidth="1"/>
    <col min="5" max="16" width="16.6640625" customWidth="1"/>
  </cols>
  <sheetData>
    <row r="1" spans="1:16" ht="15.6" x14ac:dyDescent="0.3">
      <c r="A1" s="252" t="s">
        <v>298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x14ac:dyDescent="0.3">
      <c r="A2" s="247" t="s">
        <v>671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6" x14ac:dyDescent="0.3">
      <c r="A3" s="260" t="s">
        <v>299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 x14ac:dyDescent="0.3">
      <c r="A4" s="265" t="s">
        <v>0</v>
      </c>
      <c r="B4" s="263" t="s">
        <v>1</v>
      </c>
      <c r="C4" s="263" t="s">
        <v>2</v>
      </c>
      <c r="D4" s="261" t="s">
        <v>3</v>
      </c>
      <c r="E4" s="256" t="s">
        <v>536</v>
      </c>
      <c r="F4" s="257"/>
      <c r="G4" s="257"/>
      <c r="H4" s="257"/>
      <c r="I4" s="257"/>
      <c r="J4" s="257"/>
      <c r="K4" s="258" t="s">
        <v>537</v>
      </c>
      <c r="L4" s="259"/>
      <c r="M4" s="259"/>
      <c r="N4" s="259"/>
      <c r="O4" s="259"/>
      <c r="P4" s="259"/>
    </row>
    <row r="5" spans="1:16" ht="33" customHeight="1" x14ac:dyDescent="0.3">
      <c r="A5" s="265"/>
      <c r="B5" s="263"/>
      <c r="C5" s="263"/>
      <c r="D5" s="261"/>
      <c r="E5" s="253" t="s">
        <v>301</v>
      </c>
      <c r="F5" s="254"/>
      <c r="G5" s="254"/>
      <c r="H5" s="255" t="s">
        <v>302</v>
      </c>
      <c r="I5" s="254"/>
      <c r="J5" s="254"/>
      <c r="K5" s="253" t="s">
        <v>301</v>
      </c>
      <c r="L5" s="254"/>
      <c r="M5" s="254"/>
      <c r="N5" s="255" t="s">
        <v>302</v>
      </c>
      <c r="O5" s="254"/>
      <c r="P5" s="254"/>
    </row>
    <row r="6" spans="1:16" x14ac:dyDescent="0.3">
      <c r="A6" s="266"/>
      <c r="B6" s="264"/>
      <c r="C6" s="264"/>
      <c r="D6" s="262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7.6" x14ac:dyDescent="0.3">
      <c r="A7" s="1" t="s">
        <v>9</v>
      </c>
      <c r="B7" s="8" t="s">
        <v>606</v>
      </c>
      <c r="C7" s="1" t="s">
        <v>11</v>
      </c>
      <c r="D7" s="4" t="s">
        <v>304</v>
      </c>
      <c r="E7" s="141">
        <f>E8+E9+E10</f>
        <v>4624780</v>
      </c>
      <c r="F7" s="141">
        <f t="shared" ref="F7:O7" si="0">F8+F9+F10</f>
        <v>285140375</v>
      </c>
      <c r="G7" s="141">
        <f>E7+F7</f>
        <v>289765155</v>
      </c>
      <c r="H7" s="141">
        <f t="shared" si="0"/>
        <v>5372875</v>
      </c>
      <c r="I7" s="141">
        <f t="shared" si="0"/>
        <v>318454785</v>
      </c>
      <c r="J7" s="141">
        <f>H7+I7</f>
        <v>323827660</v>
      </c>
      <c r="K7" s="141">
        <f t="shared" si="0"/>
        <v>1677185</v>
      </c>
      <c r="L7" s="141">
        <f t="shared" si="0"/>
        <v>104938908</v>
      </c>
      <c r="M7" s="141">
        <f>K7+L7</f>
        <v>106616093</v>
      </c>
      <c r="N7" s="141">
        <f t="shared" si="0"/>
        <v>1755416</v>
      </c>
      <c r="O7" s="141">
        <f t="shared" si="0"/>
        <v>114263627</v>
      </c>
      <c r="P7" s="141">
        <f>N7+O7</f>
        <v>116019043</v>
      </c>
    </row>
    <row r="8" spans="1:16" x14ac:dyDescent="0.3">
      <c r="A8" s="5" t="s">
        <v>13</v>
      </c>
      <c r="B8" s="8"/>
      <c r="C8" s="5" t="s">
        <v>14</v>
      </c>
      <c r="D8" s="7" t="s">
        <v>99</v>
      </c>
      <c r="E8" s="136">
        <v>4316905</v>
      </c>
      <c r="F8" s="136">
        <v>2522352</v>
      </c>
      <c r="G8" s="141">
        <f t="shared" ref="G8:G71" si="1">E8+F8</f>
        <v>6839257</v>
      </c>
      <c r="H8" s="136">
        <v>5281435</v>
      </c>
      <c r="I8" s="136">
        <v>2138122</v>
      </c>
      <c r="J8" s="141">
        <f t="shared" ref="J8:J71" si="2">H8+I8</f>
        <v>7419557</v>
      </c>
      <c r="K8" s="136">
        <v>1451555</v>
      </c>
      <c r="L8" s="136">
        <v>1061748</v>
      </c>
      <c r="M8" s="141">
        <f t="shared" ref="M8:M71" si="3">K8+L8</f>
        <v>2513303</v>
      </c>
      <c r="N8" s="136">
        <v>1737224</v>
      </c>
      <c r="O8" s="136">
        <v>721296</v>
      </c>
      <c r="P8" s="141">
        <f t="shared" ref="P8:P71" si="4">N8+O8</f>
        <v>2458520</v>
      </c>
    </row>
    <row r="9" spans="1:16" ht="27.6" x14ac:dyDescent="0.3">
      <c r="A9" s="5" t="s">
        <v>16</v>
      </c>
      <c r="B9" s="8"/>
      <c r="C9" s="5" t="s">
        <v>17</v>
      </c>
      <c r="D9" s="7" t="s">
        <v>110</v>
      </c>
      <c r="E9" s="136">
        <v>307875</v>
      </c>
      <c r="F9" s="136">
        <v>0</v>
      </c>
      <c r="G9" s="141">
        <f t="shared" si="1"/>
        <v>307875</v>
      </c>
      <c r="H9" s="136">
        <v>91440</v>
      </c>
      <c r="I9" s="136">
        <v>0</v>
      </c>
      <c r="J9" s="141">
        <f t="shared" si="2"/>
        <v>91440</v>
      </c>
      <c r="K9" s="136">
        <v>225630</v>
      </c>
      <c r="L9" s="136">
        <v>0</v>
      </c>
      <c r="M9" s="141">
        <f t="shared" si="3"/>
        <v>225630</v>
      </c>
      <c r="N9" s="136">
        <v>18192</v>
      </c>
      <c r="O9" s="136">
        <v>0</v>
      </c>
      <c r="P9" s="141">
        <f t="shared" si="4"/>
        <v>18192</v>
      </c>
    </row>
    <row r="10" spans="1:16" ht="27.6" x14ac:dyDescent="0.3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282618023</v>
      </c>
      <c r="G10" s="141">
        <f t="shared" si="1"/>
        <v>282618023</v>
      </c>
      <c r="H10" s="136">
        <v>0</v>
      </c>
      <c r="I10" s="136">
        <v>316316663</v>
      </c>
      <c r="J10" s="141">
        <f t="shared" si="2"/>
        <v>316316663</v>
      </c>
      <c r="K10" s="136">
        <v>0</v>
      </c>
      <c r="L10" s="136">
        <v>103877160</v>
      </c>
      <c r="M10" s="141">
        <f t="shared" si="3"/>
        <v>103877160</v>
      </c>
      <c r="N10" s="136">
        <v>0</v>
      </c>
      <c r="O10" s="136">
        <v>113542331</v>
      </c>
      <c r="P10" s="141">
        <f t="shared" si="4"/>
        <v>113542331</v>
      </c>
    </row>
    <row r="11" spans="1:16" ht="27.6" x14ac:dyDescent="0.3">
      <c r="A11" s="1" t="s">
        <v>23</v>
      </c>
      <c r="B11" s="8" t="s">
        <v>305</v>
      </c>
      <c r="C11" s="1" t="s">
        <v>21</v>
      </c>
      <c r="D11" s="4" t="s">
        <v>306</v>
      </c>
      <c r="E11" s="141">
        <f>SUM(E12:E18)</f>
        <v>-1582611</v>
      </c>
      <c r="F11" s="141">
        <f t="shared" ref="F11:O11" si="5">SUM(F12:F18)</f>
        <v>-288792093</v>
      </c>
      <c r="G11" s="141">
        <f t="shared" si="1"/>
        <v>-290374704</v>
      </c>
      <c r="H11" s="141">
        <f t="shared" si="5"/>
        <v>-2104347</v>
      </c>
      <c r="I11" s="141">
        <f t="shared" si="5"/>
        <v>-295488063</v>
      </c>
      <c r="J11" s="141">
        <f t="shared" si="2"/>
        <v>-297592410</v>
      </c>
      <c r="K11" s="141">
        <f t="shared" si="5"/>
        <v>-998868</v>
      </c>
      <c r="L11" s="141">
        <f t="shared" si="5"/>
        <v>-128110189</v>
      </c>
      <c r="M11" s="141">
        <f t="shared" si="3"/>
        <v>-129109057</v>
      </c>
      <c r="N11" s="141">
        <f t="shared" si="5"/>
        <v>-876993</v>
      </c>
      <c r="O11" s="141">
        <f t="shared" si="5"/>
        <v>-107822101</v>
      </c>
      <c r="P11" s="141">
        <f t="shared" si="4"/>
        <v>-108699094</v>
      </c>
    </row>
    <row r="12" spans="1:16" x14ac:dyDescent="0.3">
      <c r="A12" s="5" t="s">
        <v>25</v>
      </c>
      <c r="B12" s="8"/>
      <c r="C12" s="5" t="s">
        <v>14</v>
      </c>
      <c r="D12" s="7" t="s">
        <v>307</v>
      </c>
      <c r="E12" s="136">
        <v>-900179</v>
      </c>
      <c r="F12" s="136">
        <v>-202812036</v>
      </c>
      <c r="G12" s="141">
        <f t="shared" si="1"/>
        <v>-203712215</v>
      </c>
      <c r="H12" s="136">
        <v>-652260</v>
      </c>
      <c r="I12" s="136">
        <v>-193803910</v>
      </c>
      <c r="J12" s="141">
        <f t="shared" si="2"/>
        <v>-194456170</v>
      </c>
      <c r="K12" s="136">
        <v>-308336</v>
      </c>
      <c r="L12" s="136">
        <v>-97354689</v>
      </c>
      <c r="M12" s="141">
        <f t="shared" si="3"/>
        <v>-97663025</v>
      </c>
      <c r="N12" s="136">
        <v>-193177</v>
      </c>
      <c r="O12" s="136">
        <v>-72845833</v>
      </c>
      <c r="P12" s="141">
        <f t="shared" si="4"/>
        <v>-73039010</v>
      </c>
    </row>
    <row r="13" spans="1:16" x14ac:dyDescent="0.3">
      <c r="A13" s="5" t="s">
        <v>27</v>
      </c>
      <c r="B13" s="8"/>
      <c r="C13" s="5" t="s">
        <v>17</v>
      </c>
      <c r="D13" s="7" t="s">
        <v>308</v>
      </c>
      <c r="E13" s="136">
        <v>-213254</v>
      </c>
      <c r="F13" s="136">
        <v>-28677524</v>
      </c>
      <c r="G13" s="141">
        <f t="shared" si="1"/>
        <v>-28890778</v>
      </c>
      <c r="H13" s="136">
        <v>-368530</v>
      </c>
      <c r="I13" s="136">
        <v>-31300842</v>
      </c>
      <c r="J13" s="141">
        <f t="shared" si="2"/>
        <v>-31669372</v>
      </c>
      <c r="K13" s="136">
        <v>-81484</v>
      </c>
      <c r="L13" s="136">
        <v>-10802711</v>
      </c>
      <c r="M13" s="141">
        <f t="shared" si="3"/>
        <v>-10884195</v>
      </c>
      <c r="N13" s="136">
        <v>-142108</v>
      </c>
      <c r="O13" s="136">
        <v>-11724912</v>
      </c>
      <c r="P13" s="141">
        <f t="shared" si="4"/>
        <v>-11867020</v>
      </c>
    </row>
    <row r="14" spans="1:16" ht="27.6" x14ac:dyDescent="0.3">
      <c r="A14" s="5" t="s">
        <v>30</v>
      </c>
      <c r="B14" s="8"/>
      <c r="C14" s="5" t="s">
        <v>28</v>
      </c>
      <c r="D14" s="7" t="s">
        <v>309</v>
      </c>
      <c r="E14" s="136">
        <v>0</v>
      </c>
      <c r="F14" s="136">
        <v>-28093248</v>
      </c>
      <c r="G14" s="141">
        <f t="shared" si="1"/>
        <v>-28093248</v>
      </c>
      <c r="H14" s="136">
        <v>0</v>
      </c>
      <c r="I14" s="136">
        <v>-31464175</v>
      </c>
      <c r="J14" s="141">
        <f t="shared" si="2"/>
        <v>-31464175</v>
      </c>
      <c r="K14" s="136">
        <v>0</v>
      </c>
      <c r="L14" s="136">
        <v>-9566271</v>
      </c>
      <c r="M14" s="141">
        <f t="shared" si="3"/>
        <v>-9566271</v>
      </c>
      <c r="N14" s="136">
        <v>0</v>
      </c>
      <c r="O14" s="136">
        <v>-11092569</v>
      </c>
      <c r="P14" s="141">
        <f t="shared" si="4"/>
        <v>-11092569</v>
      </c>
    </row>
    <row r="15" spans="1:16" ht="41.4" x14ac:dyDescent="0.3">
      <c r="A15" s="5" t="s">
        <v>34</v>
      </c>
      <c r="B15" s="8"/>
      <c r="C15" s="5" t="s">
        <v>182</v>
      </c>
      <c r="D15" s="7" t="s">
        <v>310</v>
      </c>
      <c r="E15" s="136">
        <v>-1614633</v>
      </c>
      <c r="F15" s="136">
        <v>-43899936</v>
      </c>
      <c r="G15" s="141">
        <f t="shared" si="1"/>
        <v>-45514569</v>
      </c>
      <c r="H15" s="136">
        <v>-1342588</v>
      </c>
      <c r="I15" s="136">
        <v>-43212448</v>
      </c>
      <c r="J15" s="141">
        <f t="shared" si="2"/>
        <v>-44555036</v>
      </c>
      <c r="K15" s="136">
        <v>-527383</v>
      </c>
      <c r="L15" s="136">
        <v>-14319752</v>
      </c>
      <c r="M15" s="141">
        <f t="shared" si="3"/>
        <v>-14847135</v>
      </c>
      <c r="N15" s="136">
        <v>-436180</v>
      </c>
      <c r="O15" s="136">
        <v>-14469699</v>
      </c>
      <c r="P15" s="141">
        <f t="shared" si="4"/>
        <v>-14905879</v>
      </c>
    </row>
    <row r="16" spans="1:16" ht="27.6" x14ac:dyDescent="0.3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  <c r="K16" s="136">
        <v>0</v>
      </c>
      <c r="L16" s="136">
        <v>0</v>
      </c>
      <c r="M16" s="141">
        <f t="shared" si="3"/>
        <v>0</v>
      </c>
      <c r="N16" s="136">
        <v>0</v>
      </c>
      <c r="O16" s="136">
        <v>0</v>
      </c>
      <c r="P16" s="141">
        <f t="shared" si="4"/>
        <v>0</v>
      </c>
    </row>
    <row r="17" spans="1:16" ht="41.4" x14ac:dyDescent="0.3">
      <c r="A17" s="5" t="s">
        <v>41</v>
      </c>
      <c r="B17" s="8"/>
      <c r="C17" s="5" t="s">
        <v>199</v>
      </c>
      <c r="D17" s="7" t="s">
        <v>312</v>
      </c>
      <c r="E17" s="136">
        <v>1740637</v>
      </c>
      <c r="F17" s="136">
        <v>-483246</v>
      </c>
      <c r="G17" s="141">
        <f t="shared" si="1"/>
        <v>1257391</v>
      </c>
      <c r="H17" s="136">
        <v>21564</v>
      </c>
      <c r="I17" s="136">
        <v>813501</v>
      </c>
      <c r="J17" s="141">
        <f t="shared" si="2"/>
        <v>835065</v>
      </c>
      <c r="K17" s="136">
        <v>40955</v>
      </c>
      <c r="L17" s="136">
        <v>-85286</v>
      </c>
      <c r="M17" s="141">
        <f t="shared" si="3"/>
        <v>-44331</v>
      </c>
      <c r="N17" s="136">
        <v>38897</v>
      </c>
      <c r="O17" s="136">
        <v>-84472</v>
      </c>
      <c r="P17" s="141">
        <f t="shared" si="4"/>
        <v>-45575</v>
      </c>
    </row>
    <row r="18" spans="1:16" ht="27.6" x14ac:dyDescent="0.3">
      <c r="A18" s="5" t="s">
        <v>43</v>
      </c>
      <c r="B18" s="8"/>
      <c r="C18" s="5" t="s">
        <v>209</v>
      </c>
      <c r="D18" s="7" t="s">
        <v>313</v>
      </c>
      <c r="E18" s="136">
        <v>-595182</v>
      </c>
      <c r="F18" s="136">
        <v>15173897</v>
      </c>
      <c r="G18" s="141">
        <f t="shared" si="1"/>
        <v>14578715</v>
      </c>
      <c r="H18" s="136">
        <v>237467</v>
      </c>
      <c r="I18" s="136">
        <v>3479811</v>
      </c>
      <c r="J18" s="141">
        <f t="shared" si="2"/>
        <v>3717278</v>
      </c>
      <c r="K18" s="136">
        <v>-122620</v>
      </c>
      <c r="L18" s="136">
        <v>4018520</v>
      </c>
      <c r="M18" s="141">
        <f t="shared" si="3"/>
        <v>3895900</v>
      </c>
      <c r="N18" s="136">
        <v>-144425</v>
      </c>
      <c r="O18" s="136">
        <v>2395384</v>
      </c>
      <c r="P18" s="141">
        <f t="shared" si="4"/>
        <v>2250959</v>
      </c>
    </row>
    <row r="19" spans="1:16" ht="41.4" x14ac:dyDescent="0.3">
      <c r="A19" s="1" t="s">
        <v>45</v>
      </c>
      <c r="B19" s="8" t="s">
        <v>314</v>
      </c>
      <c r="C19" s="1" t="s">
        <v>32</v>
      </c>
      <c r="D19" s="4" t="s">
        <v>315</v>
      </c>
      <c r="E19" s="141">
        <f>E20+E21</f>
        <v>-673</v>
      </c>
      <c r="F19" s="141">
        <f t="shared" ref="F19:O19" si="6">F20+F21</f>
        <v>-1893605</v>
      </c>
      <c r="G19" s="141">
        <f t="shared" si="1"/>
        <v>-1894278</v>
      </c>
      <c r="H19" s="141">
        <f t="shared" si="6"/>
        <v>1</v>
      </c>
      <c r="I19" s="141">
        <f t="shared" si="6"/>
        <v>-8297377</v>
      </c>
      <c r="J19" s="141">
        <f t="shared" si="2"/>
        <v>-8297376</v>
      </c>
      <c r="K19" s="141">
        <f t="shared" si="6"/>
        <v>-87</v>
      </c>
      <c r="L19" s="141">
        <f t="shared" si="6"/>
        <v>12272380</v>
      </c>
      <c r="M19" s="141">
        <f t="shared" si="3"/>
        <v>12272293</v>
      </c>
      <c r="N19" s="141">
        <f t="shared" si="6"/>
        <v>37</v>
      </c>
      <c r="O19" s="141">
        <f t="shared" si="6"/>
        <v>-2146221</v>
      </c>
      <c r="P19" s="141">
        <f t="shared" si="4"/>
        <v>-2146184</v>
      </c>
    </row>
    <row r="20" spans="1:16" ht="27.6" x14ac:dyDescent="0.3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33389843</v>
      </c>
      <c r="G20" s="141">
        <f t="shared" si="1"/>
        <v>33389843</v>
      </c>
      <c r="H20" s="136">
        <v>0</v>
      </c>
      <c r="I20" s="136">
        <v>36739641</v>
      </c>
      <c r="J20" s="141">
        <f t="shared" si="2"/>
        <v>36739641</v>
      </c>
      <c r="K20" s="136">
        <v>0</v>
      </c>
      <c r="L20" s="136">
        <v>24844854</v>
      </c>
      <c r="M20" s="141">
        <f t="shared" si="3"/>
        <v>24844854</v>
      </c>
      <c r="N20" s="136">
        <v>0</v>
      </c>
      <c r="O20" s="136">
        <v>16866200</v>
      </c>
      <c r="P20" s="141">
        <f t="shared" si="4"/>
        <v>16866200</v>
      </c>
    </row>
    <row r="21" spans="1:16" ht="27.6" x14ac:dyDescent="0.3">
      <c r="A21" s="5" t="s">
        <v>51</v>
      </c>
      <c r="B21" s="8"/>
      <c r="C21" s="5" t="s">
        <v>17</v>
      </c>
      <c r="D21" s="7" t="s">
        <v>317</v>
      </c>
      <c r="E21" s="136">
        <v>-673</v>
      </c>
      <c r="F21" s="136">
        <v>-35283448</v>
      </c>
      <c r="G21" s="141">
        <f t="shared" si="1"/>
        <v>-35284121</v>
      </c>
      <c r="H21" s="136">
        <v>1</v>
      </c>
      <c r="I21" s="136">
        <v>-45037018</v>
      </c>
      <c r="J21" s="141">
        <f t="shared" si="2"/>
        <v>-45037017</v>
      </c>
      <c r="K21" s="136">
        <v>-87</v>
      </c>
      <c r="L21" s="136">
        <v>-12572474</v>
      </c>
      <c r="M21" s="141">
        <f t="shared" si="3"/>
        <v>-12572561</v>
      </c>
      <c r="N21" s="136">
        <v>37</v>
      </c>
      <c r="O21" s="136">
        <v>-19012421</v>
      </c>
      <c r="P21" s="141">
        <f t="shared" si="4"/>
        <v>-19012384</v>
      </c>
    </row>
    <row r="22" spans="1:16" ht="27.6" x14ac:dyDescent="0.3">
      <c r="A22" s="1" t="s">
        <v>54</v>
      </c>
      <c r="B22" s="8" t="s">
        <v>318</v>
      </c>
      <c r="C22" s="1" t="s">
        <v>95</v>
      </c>
      <c r="D22" s="4" t="s">
        <v>319</v>
      </c>
      <c r="E22" s="141">
        <f>E7+E11+E19</f>
        <v>3041496</v>
      </c>
      <c r="F22" s="141">
        <f t="shared" ref="F22:O22" si="7">F7+F11+F19</f>
        <v>-5545323</v>
      </c>
      <c r="G22" s="141">
        <f t="shared" si="1"/>
        <v>-2503827</v>
      </c>
      <c r="H22" s="141">
        <f t="shared" si="7"/>
        <v>3268529</v>
      </c>
      <c r="I22" s="141">
        <f t="shared" si="7"/>
        <v>14669345</v>
      </c>
      <c r="J22" s="141">
        <f t="shared" si="2"/>
        <v>17937874</v>
      </c>
      <c r="K22" s="141">
        <f t="shared" si="7"/>
        <v>678230</v>
      </c>
      <c r="L22" s="141">
        <f t="shared" si="7"/>
        <v>-10898901</v>
      </c>
      <c r="M22" s="141">
        <f t="shared" si="3"/>
        <v>-10220671</v>
      </c>
      <c r="N22" s="141">
        <f t="shared" si="7"/>
        <v>878460</v>
      </c>
      <c r="O22" s="141">
        <f t="shared" si="7"/>
        <v>4295305</v>
      </c>
      <c r="P22" s="141">
        <f t="shared" si="4"/>
        <v>5173765</v>
      </c>
    </row>
    <row r="23" spans="1:16" ht="19.2" x14ac:dyDescent="0.3">
      <c r="A23" s="1" t="s">
        <v>57</v>
      </c>
      <c r="B23" s="8" t="s">
        <v>320</v>
      </c>
      <c r="C23" s="1" t="s">
        <v>125</v>
      </c>
      <c r="D23" s="4" t="s">
        <v>321</v>
      </c>
      <c r="E23" s="141">
        <f>E24+E29+E30+E31+E32+E33+E37+E38+E39+E40</f>
        <v>10222115</v>
      </c>
      <c r="F23" s="141">
        <f t="shared" ref="F23:O23" si="8">F24+F29+F30+F31+F32+F33+F37+F38+F39+F40</f>
        <v>29573009</v>
      </c>
      <c r="G23" s="141">
        <f t="shared" si="1"/>
        <v>39795124</v>
      </c>
      <c r="H23" s="141">
        <f t="shared" si="8"/>
        <v>9922195</v>
      </c>
      <c r="I23" s="141">
        <f t="shared" si="8"/>
        <v>39888538</v>
      </c>
      <c r="J23" s="141">
        <f t="shared" si="2"/>
        <v>49810733</v>
      </c>
      <c r="K23" s="141">
        <f t="shared" si="8"/>
        <v>4186275</v>
      </c>
      <c r="L23" s="141">
        <f t="shared" si="8"/>
        <v>6498755</v>
      </c>
      <c r="M23" s="141">
        <f t="shared" si="3"/>
        <v>10685030</v>
      </c>
      <c r="N23" s="141">
        <f t="shared" si="8"/>
        <v>3131713</v>
      </c>
      <c r="O23" s="141">
        <f t="shared" si="8"/>
        <v>8819898</v>
      </c>
      <c r="P23" s="141">
        <f t="shared" si="4"/>
        <v>11951611</v>
      </c>
    </row>
    <row r="24" spans="1:16" ht="41.4" x14ac:dyDescent="0.3">
      <c r="A24" s="5" t="s">
        <v>60</v>
      </c>
      <c r="B24" s="8" t="s">
        <v>322</v>
      </c>
      <c r="C24" s="5" t="s">
        <v>14</v>
      </c>
      <c r="D24" s="7" t="s">
        <v>323</v>
      </c>
      <c r="E24" s="142">
        <f>SUM(E25:E28)</f>
        <v>0</v>
      </c>
      <c r="F24" s="142">
        <f t="shared" ref="F24:O24" si="9">SUM(F25:F28)</f>
        <v>2786252</v>
      </c>
      <c r="G24" s="141">
        <f t="shared" si="1"/>
        <v>2786252</v>
      </c>
      <c r="H24" s="142">
        <f t="shared" si="9"/>
        <v>0</v>
      </c>
      <c r="I24" s="142">
        <f t="shared" si="9"/>
        <v>3003995</v>
      </c>
      <c r="J24" s="141">
        <f t="shared" si="2"/>
        <v>3003995</v>
      </c>
      <c r="K24" s="142">
        <f t="shared" si="9"/>
        <v>0</v>
      </c>
      <c r="L24" s="142">
        <f t="shared" si="9"/>
        <v>780924</v>
      </c>
      <c r="M24" s="141">
        <f t="shared" si="3"/>
        <v>780924</v>
      </c>
      <c r="N24" s="142">
        <f t="shared" si="9"/>
        <v>0</v>
      </c>
      <c r="O24" s="142">
        <f t="shared" si="9"/>
        <v>993945</v>
      </c>
      <c r="P24" s="141">
        <f t="shared" si="4"/>
        <v>993945</v>
      </c>
    </row>
    <row r="25" spans="1:16" ht="27.6" x14ac:dyDescent="0.3">
      <c r="A25" s="5" t="s">
        <v>63</v>
      </c>
      <c r="B25" s="8"/>
      <c r="C25" s="5" t="s">
        <v>101</v>
      </c>
      <c r="D25" s="7" t="s">
        <v>324</v>
      </c>
      <c r="E25" s="136">
        <v>0</v>
      </c>
      <c r="F25" s="136">
        <v>2753811</v>
      </c>
      <c r="G25" s="141">
        <f t="shared" si="1"/>
        <v>2753811</v>
      </c>
      <c r="H25" s="136">
        <v>0</v>
      </c>
      <c r="I25" s="136">
        <v>3003995</v>
      </c>
      <c r="J25" s="141">
        <f t="shared" si="2"/>
        <v>3003995</v>
      </c>
      <c r="K25" s="136">
        <v>0</v>
      </c>
      <c r="L25" s="136">
        <v>917993</v>
      </c>
      <c r="M25" s="141">
        <f t="shared" si="3"/>
        <v>917993</v>
      </c>
      <c r="N25" s="136">
        <v>0</v>
      </c>
      <c r="O25" s="136">
        <v>993945</v>
      </c>
      <c r="P25" s="141">
        <f t="shared" si="4"/>
        <v>993945</v>
      </c>
    </row>
    <row r="26" spans="1:16" ht="55.2" x14ac:dyDescent="0.3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32441</v>
      </c>
      <c r="G26" s="141">
        <f t="shared" si="1"/>
        <v>32441</v>
      </c>
      <c r="H26" s="136">
        <v>0</v>
      </c>
      <c r="I26" s="136">
        <v>0</v>
      </c>
      <c r="J26" s="141">
        <f t="shared" si="2"/>
        <v>0</v>
      </c>
      <c r="K26" s="136">
        <v>0</v>
      </c>
      <c r="L26" s="136">
        <v>-137069</v>
      </c>
      <c r="M26" s="141">
        <f t="shared" si="3"/>
        <v>-137069</v>
      </c>
      <c r="N26" s="136">
        <v>0</v>
      </c>
      <c r="O26" s="136">
        <v>0</v>
      </c>
      <c r="P26" s="141">
        <f t="shared" si="4"/>
        <v>0</v>
      </c>
    </row>
    <row r="27" spans="1:16" ht="69" x14ac:dyDescent="0.3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1">
        <f t="shared" si="1"/>
        <v>0</v>
      </c>
      <c r="H27" s="136">
        <v>0</v>
      </c>
      <c r="I27" s="136">
        <v>0</v>
      </c>
      <c r="J27" s="141">
        <f t="shared" si="2"/>
        <v>0</v>
      </c>
      <c r="K27" s="136">
        <v>0</v>
      </c>
      <c r="L27" s="136">
        <v>0</v>
      </c>
      <c r="M27" s="141">
        <f t="shared" si="3"/>
        <v>0</v>
      </c>
      <c r="N27" s="136">
        <v>0</v>
      </c>
      <c r="O27" s="136">
        <v>0</v>
      </c>
      <c r="P27" s="141">
        <f t="shared" si="4"/>
        <v>0</v>
      </c>
    </row>
    <row r="28" spans="1:16" ht="55.2" x14ac:dyDescent="0.3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  <c r="K28" s="136">
        <v>0</v>
      </c>
      <c r="L28" s="136">
        <v>0</v>
      </c>
      <c r="M28" s="141">
        <f t="shared" si="3"/>
        <v>0</v>
      </c>
      <c r="N28" s="136">
        <v>0</v>
      </c>
      <c r="O28" s="136">
        <v>0</v>
      </c>
      <c r="P28" s="141">
        <f t="shared" si="4"/>
        <v>0</v>
      </c>
    </row>
    <row r="29" spans="1:16" ht="41.4" x14ac:dyDescent="0.3">
      <c r="A29" s="5" t="s">
        <v>74</v>
      </c>
      <c r="B29" s="8"/>
      <c r="C29" s="5" t="s">
        <v>17</v>
      </c>
      <c r="D29" s="7" t="s">
        <v>328</v>
      </c>
      <c r="E29" s="136">
        <v>7480733</v>
      </c>
      <c r="F29" s="136">
        <v>11594898</v>
      </c>
      <c r="G29" s="141">
        <f t="shared" si="1"/>
        <v>19075631</v>
      </c>
      <c r="H29" s="136">
        <v>6637113</v>
      </c>
      <c r="I29" s="136">
        <v>12621949</v>
      </c>
      <c r="J29" s="141">
        <f t="shared" si="2"/>
        <v>19259062</v>
      </c>
      <c r="K29" s="136">
        <v>2470229</v>
      </c>
      <c r="L29" s="136">
        <v>4222815</v>
      </c>
      <c r="M29" s="141">
        <f t="shared" si="3"/>
        <v>6693044</v>
      </c>
      <c r="N29" s="136">
        <v>1833457</v>
      </c>
      <c r="O29" s="136">
        <v>3913921</v>
      </c>
      <c r="P29" s="141">
        <f t="shared" si="4"/>
        <v>5747378</v>
      </c>
    </row>
    <row r="30" spans="1:16" x14ac:dyDescent="0.3">
      <c r="A30" s="5" t="s">
        <v>77</v>
      </c>
      <c r="B30" s="8"/>
      <c r="C30" s="5" t="s">
        <v>28</v>
      </c>
      <c r="D30" s="7" t="s">
        <v>329</v>
      </c>
      <c r="E30" s="136">
        <v>97666</v>
      </c>
      <c r="F30" s="136">
        <v>807615</v>
      </c>
      <c r="G30" s="141">
        <f t="shared" si="1"/>
        <v>905281</v>
      </c>
      <c r="H30" s="136">
        <v>0</v>
      </c>
      <c r="I30" s="136">
        <v>79417</v>
      </c>
      <c r="J30" s="141">
        <f t="shared" si="2"/>
        <v>79417</v>
      </c>
      <c r="K30" s="136">
        <v>30185</v>
      </c>
      <c r="L30" s="136">
        <v>240520</v>
      </c>
      <c r="M30" s="141">
        <f t="shared" si="3"/>
        <v>270705</v>
      </c>
      <c r="N30" s="136">
        <v>0</v>
      </c>
      <c r="O30" s="136">
        <v>38710</v>
      </c>
      <c r="P30" s="141">
        <f t="shared" si="4"/>
        <v>38710</v>
      </c>
    </row>
    <row r="31" spans="1:16" x14ac:dyDescent="0.3">
      <c r="A31" s="5" t="s">
        <v>79</v>
      </c>
      <c r="B31" s="8"/>
      <c r="C31" s="5" t="s">
        <v>182</v>
      </c>
      <c r="D31" s="7" t="s">
        <v>330</v>
      </c>
      <c r="E31" s="136">
        <v>848982</v>
      </c>
      <c r="F31" s="136">
        <v>13252764</v>
      </c>
      <c r="G31" s="141">
        <f t="shared" si="1"/>
        <v>14101746</v>
      </c>
      <c r="H31" s="136">
        <v>1165963</v>
      </c>
      <c r="I31" s="136">
        <v>21437064</v>
      </c>
      <c r="J31" s="141">
        <f t="shared" si="2"/>
        <v>22603027</v>
      </c>
      <c r="K31" s="136">
        <v>614997</v>
      </c>
      <c r="L31" s="136">
        <v>1730902</v>
      </c>
      <c r="M31" s="141">
        <f t="shared" si="3"/>
        <v>2345899</v>
      </c>
      <c r="N31" s="136">
        <v>770668</v>
      </c>
      <c r="O31" s="136">
        <v>2639684</v>
      </c>
      <c r="P31" s="141">
        <f t="shared" si="4"/>
        <v>3410352</v>
      </c>
    </row>
    <row r="32" spans="1:16" ht="69" x14ac:dyDescent="0.3">
      <c r="A32" s="5" t="s">
        <v>82</v>
      </c>
      <c r="B32" s="8"/>
      <c r="C32" s="5" t="s">
        <v>186</v>
      </c>
      <c r="D32" s="7" t="s">
        <v>331</v>
      </c>
      <c r="E32" s="136">
        <v>762610</v>
      </c>
      <c r="F32" s="136">
        <v>1965950</v>
      </c>
      <c r="G32" s="141">
        <f t="shared" si="1"/>
        <v>2728560</v>
      </c>
      <c r="H32" s="136">
        <v>1715844</v>
      </c>
      <c r="I32" s="136">
        <v>2681994</v>
      </c>
      <c r="J32" s="141">
        <f t="shared" si="2"/>
        <v>4397838</v>
      </c>
      <c r="K32" s="136">
        <v>369809</v>
      </c>
      <c r="L32" s="136">
        <v>-247453</v>
      </c>
      <c r="M32" s="141">
        <f t="shared" si="3"/>
        <v>122356</v>
      </c>
      <c r="N32" s="136">
        <v>893290</v>
      </c>
      <c r="O32" s="136">
        <v>1980813</v>
      </c>
      <c r="P32" s="141">
        <f t="shared" si="4"/>
        <v>2874103</v>
      </c>
    </row>
    <row r="33" spans="1:16" x14ac:dyDescent="0.3">
      <c r="A33" s="5" t="s">
        <v>84</v>
      </c>
      <c r="B33" s="8" t="s">
        <v>332</v>
      </c>
      <c r="C33" s="5" t="s">
        <v>199</v>
      </c>
      <c r="D33" s="7" t="s">
        <v>333</v>
      </c>
      <c r="E33" s="142">
        <f>SUM(E34:E36)</f>
        <v>155553</v>
      </c>
      <c r="F33" s="142">
        <f t="shared" ref="F33:O33" si="10">SUM(F34:F36)</f>
        <v>223234</v>
      </c>
      <c r="G33" s="141">
        <f t="shared" si="1"/>
        <v>378787</v>
      </c>
      <c r="H33" s="142">
        <f t="shared" si="10"/>
        <v>19106</v>
      </c>
      <c r="I33" s="142">
        <f t="shared" si="10"/>
        <v>1729283</v>
      </c>
      <c r="J33" s="141">
        <f t="shared" si="2"/>
        <v>1748389</v>
      </c>
      <c r="K33" s="142">
        <f t="shared" si="10"/>
        <v>3786</v>
      </c>
      <c r="L33" s="142">
        <f t="shared" si="10"/>
        <v>-193014</v>
      </c>
      <c r="M33" s="141">
        <f t="shared" si="3"/>
        <v>-189228</v>
      </c>
      <c r="N33" s="142">
        <f t="shared" si="10"/>
        <v>-185049</v>
      </c>
      <c r="O33" s="142">
        <f t="shared" si="10"/>
        <v>605729</v>
      </c>
      <c r="P33" s="141">
        <f t="shared" si="4"/>
        <v>420680</v>
      </c>
    </row>
    <row r="34" spans="1:16" ht="55.2" x14ac:dyDescent="0.3">
      <c r="A34" s="5" t="s">
        <v>86</v>
      </c>
      <c r="B34" s="8"/>
      <c r="C34" s="5" t="s">
        <v>202</v>
      </c>
      <c r="D34" s="7" t="s">
        <v>334</v>
      </c>
      <c r="E34" s="136">
        <v>6069</v>
      </c>
      <c r="F34" s="136">
        <v>18939</v>
      </c>
      <c r="G34" s="141">
        <f t="shared" si="1"/>
        <v>25008</v>
      </c>
      <c r="H34" s="136">
        <v>496533</v>
      </c>
      <c r="I34" s="136">
        <v>2978046</v>
      </c>
      <c r="J34" s="141">
        <f t="shared" si="2"/>
        <v>3474579</v>
      </c>
      <c r="K34" s="136">
        <v>-22047</v>
      </c>
      <c r="L34" s="136">
        <v>-199820</v>
      </c>
      <c r="M34" s="141">
        <f t="shared" si="3"/>
        <v>-221867</v>
      </c>
      <c r="N34" s="136">
        <v>89622</v>
      </c>
      <c r="O34" s="136">
        <v>956176</v>
      </c>
      <c r="P34" s="141">
        <f t="shared" si="4"/>
        <v>1045798</v>
      </c>
    </row>
    <row r="35" spans="1:16" ht="55.2" x14ac:dyDescent="0.3">
      <c r="A35" s="5" t="s">
        <v>88</v>
      </c>
      <c r="B35" s="8"/>
      <c r="C35" s="5" t="s">
        <v>205</v>
      </c>
      <c r="D35" s="7" t="s">
        <v>335</v>
      </c>
      <c r="E35" s="136">
        <v>149484</v>
      </c>
      <c r="F35" s="136">
        <v>204295</v>
      </c>
      <c r="G35" s="141">
        <f t="shared" si="1"/>
        <v>353779</v>
      </c>
      <c r="H35" s="136">
        <v>-477427</v>
      </c>
      <c r="I35" s="136">
        <v>-1248763</v>
      </c>
      <c r="J35" s="141">
        <f t="shared" si="2"/>
        <v>-1726190</v>
      </c>
      <c r="K35" s="136">
        <v>25833</v>
      </c>
      <c r="L35" s="136">
        <v>6806</v>
      </c>
      <c r="M35" s="141">
        <f t="shared" si="3"/>
        <v>32639</v>
      </c>
      <c r="N35" s="136">
        <v>-274671</v>
      </c>
      <c r="O35" s="136">
        <v>-350447</v>
      </c>
      <c r="P35" s="141">
        <f t="shared" si="4"/>
        <v>-625118</v>
      </c>
    </row>
    <row r="36" spans="1:16" ht="27.6" x14ac:dyDescent="0.3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1">
        <f t="shared" si="1"/>
        <v>0</v>
      </c>
      <c r="H36" s="136">
        <v>0</v>
      </c>
      <c r="I36" s="136">
        <v>0</v>
      </c>
      <c r="J36" s="141">
        <f t="shared" si="2"/>
        <v>0</v>
      </c>
      <c r="K36" s="136">
        <v>0</v>
      </c>
      <c r="L36" s="136">
        <v>0</v>
      </c>
      <c r="M36" s="141">
        <f t="shared" si="3"/>
        <v>0</v>
      </c>
      <c r="N36" s="136">
        <v>0</v>
      </c>
      <c r="O36" s="136">
        <v>0</v>
      </c>
      <c r="P36" s="141">
        <f t="shared" si="4"/>
        <v>0</v>
      </c>
    </row>
    <row r="37" spans="1:16" ht="55.2" x14ac:dyDescent="0.3">
      <c r="A37" s="5" t="s">
        <v>93</v>
      </c>
      <c r="B37" s="8"/>
      <c r="C37" s="5" t="s">
        <v>209</v>
      </c>
      <c r="D37" s="7" t="s">
        <v>338</v>
      </c>
      <c r="E37" s="136">
        <v>311288</v>
      </c>
      <c r="F37" s="136">
        <v>421841</v>
      </c>
      <c r="G37" s="141">
        <f t="shared" si="1"/>
        <v>733129</v>
      </c>
      <c r="H37" s="136">
        <v>104698</v>
      </c>
      <c r="I37" s="136">
        <v>179233</v>
      </c>
      <c r="J37" s="141">
        <f t="shared" si="2"/>
        <v>283931</v>
      </c>
      <c r="K37" s="136">
        <v>18794</v>
      </c>
      <c r="L37" s="136">
        <v>-184367</v>
      </c>
      <c r="M37" s="141">
        <f t="shared" si="3"/>
        <v>-165573</v>
      </c>
      <c r="N37" s="136">
        <v>81453</v>
      </c>
      <c r="O37" s="136">
        <v>114657</v>
      </c>
      <c r="P37" s="141">
        <f t="shared" si="4"/>
        <v>196110</v>
      </c>
    </row>
    <row r="38" spans="1:16" x14ac:dyDescent="0.3">
      <c r="A38" s="5" t="s">
        <v>97</v>
      </c>
      <c r="B38" s="8"/>
      <c r="C38" s="5" t="s">
        <v>339</v>
      </c>
      <c r="D38" s="7" t="s">
        <v>340</v>
      </c>
      <c r="E38" s="136">
        <v>70247</v>
      </c>
      <c r="F38" s="136">
        <v>18160</v>
      </c>
      <c r="G38" s="141">
        <f t="shared" si="1"/>
        <v>88407</v>
      </c>
      <c r="H38" s="136">
        <v>-79238</v>
      </c>
      <c r="I38" s="136">
        <v>-176981</v>
      </c>
      <c r="J38" s="141">
        <f t="shared" si="2"/>
        <v>-256219</v>
      </c>
      <c r="K38" s="136">
        <v>163778</v>
      </c>
      <c r="L38" s="136">
        <v>659098</v>
      </c>
      <c r="M38" s="141">
        <f t="shared" si="3"/>
        <v>822876</v>
      </c>
      <c r="N38" s="136">
        <v>-270527</v>
      </c>
      <c r="O38" s="136">
        <v>-823199</v>
      </c>
      <c r="P38" s="141">
        <f t="shared" si="4"/>
        <v>-1093726</v>
      </c>
    </row>
    <row r="39" spans="1:16" x14ac:dyDescent="0.3">
      <c r="A39" s="5" t="s">
        <v>100</v>
      </c>
      <c r="B39" s="8"/>
      <c r="C39" s="5" t="s">
        <v>341</v>
      </c>
      <c r="D39" s="7" t="s">
        <v>342</v>
      </c>
      <c r="E39" s="136">
        <v>571150</v>
      </c>
      <c r="F39" s="136">
        <v>21882</v>
      </c>
      <c r="G39" s="141">
        <f t="shared" si="1"/>
        <v>593032</v>
      </c>
      <c r="H39" s="136">
        <v>440605</v>
      </c>
      <c r="I39" s="136">
        <v>88816</v>
      </c>
      <c r="J39" s="141">
        <f t="shared" si="2"/>
        <v>529421</v>
      </c>
      <c r="K39" s="136">
        <v>540300</v>
      </c>
      <c r="L39" s="136">
        <v>3602</v>
      </c>
      <c r="M39" s="141">
        <f t="shared" si="3"/>
        <v>543902</v>
      </c>
      <c r="N39" s="136">
        <v>41518</v>
      </c>
      <c r="O39" s="136">
        <v>6485</v>
      </c>
      <c r="P39" s="141">
        <f t="shared" si="4"/>
        <v>48003</v>
      </c>
    </row>
    <row r="40" spans="1:16" x14ac:dyDescent="0.3">
      <c r="A40" s="5" t="s">
        <v>103</v>
      </c>
      <c r="B40" s="8"/>
      <c r="C40" s="5" t="s">
        <v>343</v>
      </c>
      <c r="D40" s="7" t="s">
        <v>344</v>
      </c>
      <c r="E40" s="136">
        <v>-76114</v>
      </c>
      <c r="F40" s="136">
        <v>-1519587</v>
      </c>
      <c r="G40" s="141">
        <f t="shared" si="1"/>
        <v>-1595701</v>
      </c>
      <c r="H40" s="136">
        <v>-81896</v>
      </c>
      <c r="I40" s="136">
        <v>-1756232</v>
      </c>
      <c r="J40" s="141">
        <f t="shared" si="2"/>
        <v>-1838128</v>
      </c>
      <c r="K40" s="136">
        <v>-25603</v>
      </c>
      <c r="L40" s="136">
        <v>-514272</v>
      </c>
      <c r="M40" s="141">
        <f t="shared" si="3"/>
        <v>-539875</v>
      </c>
      <c r="N40" s="136">
        <v>-33097</v>
      </c>
      <c r="O40" s="136">
        <v>-650847</v>
      </c>
      <c r="P40" s="141">
        <f t="shared" si="4"/>
        <v>-683944</v>
      </c>
    </row>
    <row r="41" spans="1:16" ht="55.2" x14ac:dyDescent="0.3">
      <c r="A41" s="1" t="s">
        <v>106</v>
      </c>
      <c r="B41" s="8" t="s">
        <v>345</v>
      </c>
      <c r="C41" s="1" t="s">
        <v>129</v>
      </c>
      <c r="D41" s="4" t="s">
        <v>346</v>
      </c>
      <c r="E41" s="141">
        <f>SUM(E42:E44)</f>
        <v>-1261416</v>
      </c>
      <c r="F41" s="141">
        <f t="shared" ref="F41:O41" si="11">SUM(F42:F44)</f>
        <v>-2560638</v>
      </c>
      <c r="G41" s="141">
        <f t="shared" si="1"/>
        <v>-3822054</v>
      </c>
      <c r="H41" s="141">
        <f t="shared" si="11"/>
        <v>-1861390</v>
      </c>
      <c r="I41" s="141">
        <f t="shared" si="11"/>
        <v>-3086608</v>
      </c>
      <c r="J41" s="141">
        <f t="shared" si="2"/>
        <v>-4947998</v>
      </c>
      <c r="K41" s="141">
        <f t="shared" si="11"/>
        <v>-820401</v>
      </c>
      <c r="L41" s="141">
        <f t="shared" si="11"/>
        <v>-1252202</v>
      </c>
      <c r="M41" s="141">
        <f t="shared" si="3"/>
        <v>-2072603</v>
      </c>
      <c r="N41" s="141">
        <f t="shared" si="11"/>
        <v>-384569</v>
      </c>
      <c r="O41" s="141">
        <f t="shared" si="11"/>
        <v>-1102844</v>
      </c>
      <c r="P41" s="141">
        <f t="shared" si="4"/>
        <v>-1487413</v>
      </c>
    </row>
    <row r="42" spans="1:16" ht="41.4" x14ac:dyDescent="0.3">
      <c r="A42" s="5" t="s">
        <v>108</v>
      </c>
      <c r="B42" s="8"/>
      <c r="C42" s="5" t="s">
        <v>14</v>
      </c>
      <c r="D42" s="7" t="s">
        <v>347</v>
      </c>
      <c r="E42" s="136">
        <v>-1261417</v>
      </c>
      <c r="F42" s="136">
        <v>-3223686</v>
      </c>
      <c r="G42" s="141">
        <f t="shared" si="1"/>
        <v>-4485103</v>
      </c>
      <c r="H42" s="136">
        <v>-1861390</v>
      </c>
      <c r="I42" s="136">
        <v>-3706201</v>
      </c>
      <c r="J42" s="141">
        <f t="shared" si="2"/>
        <v>-5567591</v>
      </c>
      <c r="K42" s="136">
        <v>-820401</v>
      </c>
      <c r="L42" s="136">
        <v>-1798145</v>
      </c>
      <c r="M42" s="141">
        <f t="shared" si="3"/>
        <v>-2618546</v>
      </c>
      <c r="N42" s="136">
        <v>-384569</v>
      </c>
      <c r="O42" s="136">
        <v>-1353771</v>
      </c>
      <c r="P42" s="141">
        <f t="shared" si="4"/>
        <v>-1738340</v>
      </c>
    </row>
    <row r="43" spans="1:16" ht="55.2" x14ac:dyDescent="0.3">
      <c r="A43" s="5" t="s">
        <v>111</v>
      </c>
      <c r="B43" s="8"/>
      <c r="C43" s="5" t="s">
        <v>17</v>
      </c>
      <c r="D43" s="7" t="s">
        <v>348</v>
      </c>
      <c r="E43" s="136">
        <v>1</v>
      </c>
      <c r="F43" s="136">
        <v>663048</v>
      </c>
      <c r="G43" s="141">
        <f t="shared" si="1"/>
        <v>663049</v>
      </c>
      <c r="H43" s="136">
        <v>0</v>
      </c>
      <c r="I43" s="136">
        <v>619593</v>
      </c>
      <c r="J43" s="141">
        <f t="shared" si="2"/>
        <v>619593</v>
      </c>
      <c r="K43" s="136">
        <v>0</v>
      </c>
      <c r="L43" s="136">
        <v>545943</v>
      </c>
      <c r="M43" s="141">
        <f t="shared" si="3"/>
        <v>545943</v>
      </c>
      <c r="N43" s="136">
        <v>0</v>
      </c>
      <c r="O43" s="136">
        <v>250927</v>
      </c>
      <c r="P43" s="141">
        <f t="shared" si="4"/>
        <v>250927</v>
      </c>
    </row>
    <row r="44" spans="1:16" ht="27.6" x14ac:dyDescent="0.3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  <c r="K44" s="136">
        <v>0</v>
      </c>
      <c r="L44" s="136">
        <v>0</v>
      </c>
      <c r="M44" s="141">
        <f t="shared" si="3"/>
        <v>0</v>
      </c>
      <c r="N44" s="136">
        <v>0</v>
      </c>
      <c r="O44" s="136">
        <v>0</v>
      </c>
      <c r="P44" s="141">
        <f t="shared" si="4"/>
        <v>0</v>
      </c>
    </row>
    <row r="45" spans="1:16" x14ac:dyDescent="0.3">
      <c r="A45" s="1" t="s">
        <v>115</v>
      </c>
      <c r="B45" s="8"/>
      <c r="C45" s="1" t="s">
        <v>136</v>
      </c>
      <c r="D45" s="4" t="s">
        <v>350</v>
      </c>
      <c r="E45" s="137">
        <v>10190</v>
      </c>
      <c r="F45" s="137">
        <v>4695658</v>
      </c>
      <c r="G45" s="141">
        <f t="shared" si="1"/>
        <v>4705848</v>
      </c>
      <c r="H45" s="137">
        <v>1160</v>
      </c>
      <c r="I45" s="137">
        <v>4342695</v>
      </c>
      <c r="J45" s="141">
        <f t="shared" si="2"/>
        <v>4343855</v>
      </c>
      <c r="K45" s="137">
        <v>1805</v>
      </c>
      <c r="L45" s="137">
        <v>836228</v>
      </c>
      <c r="M45" s="141">
        <f t="shared" si="3"/>
        <v>838033</v>
      </c>
      <c r="N45" s="137">
        <v>819</v>
      </c>
      <c r="O45" s="137">
        <v>952725</v>
      </c>
      <c r="P45" s="141">
        <f t="shared" si="4"/>
        <v>953544</v>
      </c>
    </row>
    <row r="46" spans="1:16" x14ac:dyDescent="0.3">
      <c r="A46" s="1" t="s">
        <v>116</v>
      </c>
      <c r="B46" s="8"/>
      <c r="C46" s="1" t="s">
        <v>153</v>
      </c>
      <c r="D46" s="4" t="s">
        <v>351</v>
      </c>
      <c r="E46" s="137">
        <v>-142458</v>
      </c>
      <c r="F46" s="137">
        <v>-7785214</v>
      </c>
      <c r="G46" s="141">
        <f t="shared" si="1"/>
        <v>-7927672</v>
      </c>
      <c r="H46" s="137">
        <v>-157048</v>
      </c>
      <c r="I46" s="137">
        <v>-10551354</v>
      </c>
      <c r="J46" s="141">
        <f t="shared" si="2"/>
        <v>-10708402</v>
      </c>
      <c r="K46" s="137">
        <v>-14646</v>
      </c>
      <c r="L46" s="137">
        <v>-1571523</v>
      </c>
      <c r="M46" s="141">
        <f t="shared" si="3"/>
        <v>-1586169</v>
      </c>
      <c r="N46" s="137">
        <v>-75429</v>
      </c>
      <c r="O46" s="137">
        <v>-5359455</v>
      </c>
      <c r="P46" s="141">
        <f t="shared" si="4"/>
        <v>-5434884</v>
      </c>
    </row>
    <row r="47" spans="1:16" ht="27.6" x14ac:dyDescent="0.3">
      <c r="A47" s="1" t="s">
        <v>119</v>
      </c>
      <c r="B47" s="8"/>
      <c r="C47" s="1" t="s">
        <v>156</v>
      </c>
      <c r="D47" s="4" t="s">
        <v>352</v>
      </c>
      <c r="E47" s="137">
        <v>-26782</v>
      </c>
      <c r="F47" s="137">
        <v>-933537</v>
      </c>
      <c r="G47" s="141">
        <f t="shared" si="1"/>
        <v>-960319</v>
      </c>
      <c r="H47" s="137">
        <v>-22387</v>
      </c>
      <c r="I47" s="137">
        <v>-935195</v>
      </c>
      <c r="J47" s="141">
        <f t="shared" si="2"/>
        <v>-957582</v>
      </c>
      <c r="K47" s="137">
        <v>-9133</v>
      </c>
      <c r="L47" s="137">
        <v>-330941</v>
      </c>
      <c r="M47" s="141">
        <f t="shared" si="3"/>
        <v>-340074</v>
      </c>
      <c r="N47" s="137">
        <v>-7820</v>
      </c>
      <c r="O47" s="137">
        <v>-316530</v>
      </c>
      <c r="P47" s="141">
        <f t="shared" si="4"/>
        <v>-324350</v>
      </c>
    </row>
    <row r="48" spans="1:16" ht="55.2" x14ac:dyDescent="0.3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0</v>
      </c>
      <c r="G48" s="141">
        <f t="shared" si="1"/>
        <v>0</v>
      </c>
      <c r="H48" s="137">
        <v>0</v>
      </c>
      <c r="I48" s="137">
        <v>0</v>
      </c>
      <c r="J48" s="141">
        <f t="shared" si="2"/>
        <v>0</v>
      </c>
      <c r="K48" s="137">
        <v>0</v>
      </c>
      <c r="L48" s="137">
        <v>0</v>
      </c>
      <c r="M48" s="141">
        <f t="shared" si="3"/>
        <v>0</v>
      </c>
      <c r="N48" s="137">
        <v>0</v>
      </c>
      <c r="O48" s="137">
        <v>0</v>
      </c>
      <c r="P48" s="141">
        <f t="shared" si="4"/>
        <v>0</v>
      </c>
    </row>
    <row r="49" spans="1:16" ht="41.4" x14ac:dyDescent="0.3">
      <c r="A49" s="1" t="s">
        <v>123</v>
      </c>
      <c r="B49" s="8" t="s">
        <v>354</v>
      </c>
      <c r="C49" s="1" t="s">
        <v>218</v>
      </c>
      <c r="D49" s="4" t="s">
        <v>355</v>
      </c>
      <c r="E49" s="141">
        <f>E22+E23+E41+E45+E46+E47+E48</f>
        <v>11843145</v>
      </c>
      <c r="F49" s="141">
        <f t="shared" ref="F49:P49" si="12">F22+F23+F41+F45+F46+F47+F48</f>
        <v>17443955</v>
      </c>
      <c r="G49" s="141">
        <f t="shared" si="12"/>
        <v>29287100</v>
      </c>
      <c r="H49" s="141">
        <f t="shared" si="12"/>
        <v>11151059</v>
      </c>
      <c r="I49" s="141">
        <f t="shared" si="12"/>
        <v>44327421</v>
      </c>
      <c r="J49" s="141">
        <f t="shared" si="12"/>
        <v>55478480</v>
      </c>
      <c r="K49" s="141">
        <f t="shared" si="12"/>
        <v>4022130</v>
      </c>
      <c r="L49" s="141">
        <f t="shared" si="12"/>
        <v>-6718584</v>
      </c>
      <c r="M49" s="141">
        <f t="shared" si="12"/>
        <v>-2696454</v>
      </c>
      <c r="N49" s="141">
        <f t="shared" si="12"/>
        <v>3543174</v>
      </c>
      <c r="O49" s="141">
        <f t="shared" si="12"/>
        <v>7289099</v>
      </c>
      <c r="P49" s="141">
        <f t="shared" si="12"/>
        <v>10832273</v>
      </c>
    </row>
    <row r="50" spans="1:16" ht="27.6" x14ac:dyDescent="0.3">
      <c r="A50" s="1" t="s">
        <v>124</v>
      </c>
      <c r="B50" s="8" t="s">
        <v>356</v>
      </c>
      <c r="C50" s="1" t="s">
        <v>221</v>
      </c>
      <c r="D50" s="4" t="s">
        <v>357</v>
      </c>
      <c r="E50" s="142">
        <f>E51+E52</f>
        <v>-2025271</v>
      </c>
      <c r="F50" s="142">
        <f t="shared" ref="F50:O50" si="13">F51+F52</f>
        <v>-763567</v>
      </c>
      <c r="G50" s="141">
        <f t="shared" si="1"/>
        <v>-2788838</v>
      </c>
      <c r="H50" s="142">
        <f t="shared" si="13"/>
        <v>-1871470</v>
      </c>
      <c r="I50" s="142">
        <f t="shared" si="13"/>
        <v>-4197839</v>
      </c>
      <c r="J50" s="141">
        <f t="shared" si="2"/>
        <v>-6069309</v>
      </c>
      <c r="K50" s="142">
        <f t="shared" si="13"/>
        <v>-629988</v>
      </c>
      <c r="L50" s="142">
        <f t="shared" si="13"/>
        <v>1522366</v>
      </c>
      <c r="M50" s="141">
        <f t="shared" si="3"/>
        <v>892378</v>
      </c>
      <c r="N50" s="142">
        <f t="shared" si="13"/>
        <v>-525821</v>
      </c>
      <c r="O50" s="142">
        <f t="shared" si="13"/>
        <v>-841228</v>
      </c>
      <c r="P50" s="141">
        <f t="shared" si="4"/>
        <v>-1367049</v>
      </c>
    </row>
    <row r="51" spans="1:16" x14ac:dyDescent="0.3">
      <c r="A51" s="5" t="s">
        <v>127</v>
      </c>
      <c r="B51" s="8"/>
      <c r="C51" s="5" t="s">
        <v>14</v>
      </c>
      <c r="D51" s="7" t="s">
        <v>358</v>
      </c>
      <c r="E51" s="136">
        <v>-2025271</v>
      </c>
      <c r="F51" s="136">
        <v>-771987</v>
      </c>
      <c r="G51" s="141">
        <f t="shared" si="1"/>
        <v>-2797258</v>
      </c>
      <c r="H51" s="136">
        <v>-1871470</v>
      </c>
      <c r="I51" s="136">
        <v>-4206042</v>
      </c>
      <c r="J51" s="141">
        <f t="shared" si="2"/>
        <v>-6077512</v>
      </c>
      <c r="K51" s="136">
        <v>-629988</v>
      </c>
      <c r="L51" s="136">
        <v>1519537</v>
      </c>
      <c r="M51" s="141">
        <f t="shared" si="3"/>
        <v>889549</v>
      </c>
      <c r="N51" s="136">
        <v>-525821</v>
      </c>
      <c r="O51" s="136">
        <v>-843955</v>
      </c>
      <c r="P51" s="141">
        <f t="shared" si="4"/>
        <v>-1369776</v>
      </c>
    </row>
    <row r="52" spans="1:16" ht="27.6" x14ac:dyDescent="0.3">
      <c r="A52" s="5" t="s">
        <v>131</v>
      </c>
      <c r="B52" s="8"/>
      <c r="C52" s="5" t="s">
        <v>17</v>
      </c>
      <c r="D52" s="7" t="s">
        <v>359</v>
      </c>
      <c r="E52" s="136">
        <v>0</v>
      </c>
      <c r="F52" s="136">
        <v>8420</v>
      </c>
      <c r="G52" s="141">
        <f t="shared" si="1"/>
        <v>8420</v>
      </c>
      <c r="H52" s="136">
        <v>0</v>
      </c>
      <c r="I52" s="136">
        <v>8203</v>
      </c>
      <c r="J52" s="141">
        <f t="shared" si="2"/>
        <v>8203</v>
      </c>
      <c r="K52" s="136">
        <v>0</v>
      </c>
      <c r="L52" s="136">
        <v>2829</v>
      </c>
      <c r="M52" s="141">
        <f t="shared" si="3"/>
        <v>2829</v>
      </c>
      <c r="N52" s="136">
        <v>0</v>
      </c>
      <c r="O52" s="136">
        <v>2727</v>
      </c>
      <c r="P52" s="141">
        <f t="shared" si="4"/>
        <v>2727</v>
      </c>
    </row>
    <row r="53" spans="1:16" ht="41.4" x14ac:dyDescent="0.3">
      <c r="A53" s="1" t="s">
        <v>133</v>
      </c>
      <c r="B53" s="8" t="s">
        <v>360</v>
      </c>
      <c r="C53" s="1" t="s">
        <v>225</v>
      </c>
      <c r="D53" s="4" t="s">
        <v>361</v>
      </c>
      <c r="E53" s="141">
        <f>E49+E50</f>
        <v>9817874</v>
      </c>
      <c r="F53" s="141">
        <f t="shared" ref="F53:O53" si="14">F49+F50</f>
        <v>16680388</v>
      </c>
      <c r="G53" s="141">
        <f t="shared" si="1"/>
        <v>26498262</v>
      </c>
      <c r="H53" s="141">
        <f t="shared" si="14"/>
        <v>9279589</v>
      </c>
      <c r="I53" s="141">
        <f t="shared" si="14"/>
        <v>40129582</v>
      </c>
      <c r="J53" s="141">
        <f t="shared" si="2"/>
        <v>49409171</v>
      </c>
      <c r="K53" s="141">
        <f t="shared" si="14"/>
        <v>3392142</v>
      </c>
      <c r="L53" s="141">
        <f t="shared" si="14"/>
        <v>-5196218</v>
      </c>
      <c r="M53" s="141">
        <f t="shared" si="3"/>
        <v>-1804076</v>
      </c>
      <c r="N53" s="141">
        <f t="shared" si="14"/>
        <v>3017353</v>
      </c>
      <c r="O53" s="141">
        <f t="shared" si="14"/>
        <v>6447871</v>
      </c>
      <c r="P53" s="141">
        <f t="shared" si="4"/>
        <v>9465224</v>
      </c>
    </row>
    <row r="54" spans="1:16" ht="27.6" x14ac:dyDescent="0.3">
      <c r="A54" s="5" t="s">
        <v>135</v>
      </c>
      <c r="B54" s="8"/>
      <c r="C54" s="5" t="s">
        <v>14</v>
      </c>
      <c r="D54" s="7" t="s">
        <v>362</v>
      </c>
      <c r="E54" s="136">
        <v>0</v>
      </c>
      <c r="F54" s="136">
        <v>0</v>
      </c>
      <c r="G54" s="141">
        <f t="shared" si="1"/>
        <v>0</v>
      </c>
      <c r="H54" s="136">
        <v>0</v>
      </c>
      <c r="I54" s="136">
        <v>0</v>
      </c>
      <c r="J54" s="141">
        <f t="shared" si="2"/>
        <v>0</v>
      </c>
      <c r="K54" s="136">
        <v>0</v>
      </c>
      <c r="L54" s="136">
        <v>0</v>
      </c>
      <c r="M54" s="141">
        <f t="shared" si="3"/>
        <v>0</v>
      </c>
      <c r="N54" s="136">
        <v>0</v>
      </c>
      <c r="O54" s="136">
        <v>0</v>
      </c>
      <c r="P54" s="141">
        <f t="shared" si="4"/>
        <v>0</v>
      </c>
    </row>
    <row r="55" spans="1:16" ht="41.4" x14ac:dyDescent="0.3">
      <c r="A55" s="5" t="s">
        <v>138</v>
      </c>
      <c r="B55" s="8"/>
      <c r="C55" s="5" t="s">
        <v>17</v>
      </c>
      <c r="D55" s="7" t="s">
        <v>363</v>
      </c>
      <c r="E55" s="136">
        <v>0</v>
      </c>
      <c r="F55" s="136">
        <v>0</v>
      </c>
      <c r="G55" s="141">
        <f t="shared" si="1"/>
        <v>0</v>
      </c>
      <c r="H55" s="136">
        <v>0</v>
      </c>
      <c r="I55" s="136">
        <v>0</v>
      </c>
      <c r="J55" s="141">
        <f t="shared" si="2"/>
        <v>0</v>
      </c>
      <c r="K55" s="136">
        <v>0</v>
      </c>
      <c r="L55" s="136">
        <v>0</v>
      </c>
      <c r="M55" s="141">
        <f t="shared" si="3"/>
        <v>0</v>
      </c>
      <c r="N55" s="136">
        <v>0</v>
      </c>
      <c r="O55" s="136">
        <v>0</v>
      </c>
      <c r="P55" s="141">
        <f t="shared" si="4"/>
        <v>0</v>
      </c>
    </row>
    <row r="56" spans="1:16" ht="27.6" x14ac:dyDescent="0.3">
      <c r="A56" s="1" t="s">
        <v>141</v>
      </c>
      <c r="B56" s="8" t="s">
        <v>364</v>
      </c>
      <c r="C56" s="1" t="s">
        <v>246</v>
      </c>
      <c r="D56" s="4" t="s">
        <v>365</v>
      </c>
      <c r="E56" s="141">
        <f>E57+E62</f>
        <v>-8536374</v>
      </c>
      <c r="F56" s="141">
        <f t="shared" ref="F56:O56" si="15">F57+F62</f>
        <v>463798</v>
      </c>
      <c r="G56" s="141">
        <f t="shared" si="1"/>
        <v>-8072576</v>
      </c>
      <c r="H56" s="141">
        <f t="shared" si="15"/>
        <v>-678820</v>
      </c>
      <c r="I56" s="141">
        <f t="shared" si="15"/>
        <v>35536819</v>
      </c>
      <c r="J56" s="141">
        <f t="shared" si="2"/>
        <v>34857999</v>
      </c>
      <c r="K56" s="141">
        <f t="shared" si="15"/>
        <v>-1029362</v>
      </c>
      <c r="L56" s="141">
        <f t="shared" si="15"/>
        <v>-737364</v>
      </c>
      <c r="M56" s="141">
        <f t="shared" si="3"/>
        <v>-1766726</v>
      </c>
      <c r="N56" s="141">
        <f t="shared" si="15"/>
        <v>-2438728</v>
      </c>
      <c r="O56" s="141">
        <f t="shared" si="15"/>
        <v>14871708</v>
      </c>
      <c r="P56" s="141">
        <f t="shared" si="4"/>
        <v>12432980</v>
      </c>
    </row>
    <row r="57" spans="1:16" ht="41.4" x14ac:dyDescent="0.3">
      <c r="A57" s="5" t="s">
        <v>143</v>
      </c>
      <c r="B57" s="8" t="s">
        <v>366</v>
      </c>
      <c r="C57" s="5" t="s">
        <v>14</v>
      </c>
      <c r="D57" s="24" t="s">
        <v>367</v>
      </c>
      <c r="E57" s="141">
        <f>SUM(E58:E61)</f>
        <v>670557</v>
      </c>
      <c r="F57" s="141">
        <f t="shared" ref="F57:O57" si="16">SUM(F58:F61)</f>
        <v>7865760</v>
      </c>
      <c r="G57" s="141">
        <f t="shared" si="1"/>
        <v>8536317</v>
      </c>
      <c r="H57" s="141">
        <f t="shared" si="16"/>
        <v>1512955</v>
      </c>
      <c r="I57" s="141">
        <f t="shared" si="16"/>
        <v>34285351</v>
      </c>
      <c r="J57" s="141">
        <f t="shared" si="2"/>
        <v>35798306</v>
      </c>
      <c r="K57" s="141">
        <f t="shared" si="16"/>
        <v>-106547</v>
      </c>
      <c r="L57" s="141">
        <f t="shared" si="16"/>
        <v>409570</v>
      </c>
      <c r="M57" s="141">
        <f t="shared" si="3"/>
        <v>303023</v>
      </c>
      <c r="N57" s="141">
        <f t="shared" si="16"/>
        <v>-132461</v>
      </c>
      <c r="O57" s="141">
        <f t="shared" si="16"/>
        <v>14964063</v>
      </c>
      <c r="P57" s="141">
        <f t="shared" si="4"/>
        <v>14831602</v>
      </c>
    </row>
    <row r="58" spans="1:16" ht="41.4" x14ac:dyDescent="0.3">
      <c r="A58" s="5" t="s">
        <v>145</v>
      </c>
      <c r="B58" s="8"/>
      <c r="C58" s="5" t="s">
        <v>101</v>
      </c>
      <c r="D58" s="7" t="s">
        <v>368</v>
      </c>
      <c r="E58" s="136">
        <v>817753</v>
      </c>
      <c r="F58" s="136">
        <v>9592390</v>
      </c>
      <c r="G58" s="141">
        <f t="shared" si="1"/>
        <v>10410143</v>
      </c>
      <c r="H58" s="136">
        <v>1845067</v>
      </c>
      <c r="I58" s="136">
        <v>41811404</v>
      </c>
      <c r="J58" s="141">
        <f t="shared" si="2"/>
        <v>43656471</v>
      </c>
      <c r="K58" s="136">
        <v>-129935</v>
      </c>
      <c r="L58" s="136">
        <v>499475</v>
      </c>
      <c r="M58" s="141">
        <f t="shared" si="3"/>
        <v>369540</v>
      </c>
      <c r="N58" s="136">
        <v>-161538</v>
      </c>
      <c r="O58" s="136">
        <v>18248857</v>
      </c>
      <c r="P58" s="141">
        <f t="shared" si="4"/>
        <v>18087319</v>
      </c>
    </row>
    <row r="59" spans="1:16" ht="41.4" x14ac:dyDescent="0.3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1">
        <f t="shared" si="1"/>
        <v>0</v>
      </c>
      <c r="H59" s="136">
        <v>0</v>
      </c>
      <c r="I59" s="136">
        <v>0</v>
      </c>
      <c r="J59" s="141">
        <f t="shared" si="2"/>
        <v>0</v>
      </c>
      <c r="K59" s="136">
        <v>0</v>
      </c>
      <c r="L59" s="136">
        <v>0</v>
      </c>
      <c r="M59" s="141">
        <f t="shared" si="3"/>
        <v>0</v>
      </c>
      <c r="N59" s="136">
        <v>0</v>
      </c>
      <c r="O59" s="136">
        <v>0</v>
      </c>
      <c r="P59" s="141">
        <f t="shared" si="4"/>
        <v>0</v>
      </c>
    </row>
    <row r="60" spans="1:16" x14ac:dyDescent="0.3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1">
        <f t="shared" si="1"/>
        <v>0</v>
      </c>
      <c r="H60" s="136">
        <v>0</v>
      </c>
      <c r="I60" s="136">
        <v>0</v>
      </c>
      <c r="J60" s="141">
        <f t="shared" si="2"/>
        <v>0</v>
      </c>
      <c r="K60" s="136">
        <v>0</v>
      </c>
      <c r="L60" s="136">
        <v>0</v>
      </c>
      <c r="M60" s="141">
        <f t="shared" si="3"/>
        <v>0</v>
      </c>
      <c r="N60" s="136">
        <v>0</v>
      </c>
      <c r="O60" s="136">
        <v>0</v>
      </c>
      <c r="P60" s="141">
        <f t="shared" si="4"/>
        <v>0</v>
      </c>
    </row>
    <row r="61" spans="1:16" x14ac:dyDescent="0.3">
      <c r="A61" s="5" t="s">
        <v>151</v>
      </c>
      <c r="B61" s="8"/>
      <c r="C61" s="5" t="s">
        <v>64</v>
      </c>
      <c r="D61" s="7" t="s">
        <v>370</v>
      </c>
      <c r="E61" s="136">
        <v>-147196</v>
      </c>
      <c r="F61" s="136">
        <v>-1726630</v>
      </c>
      <c r="G61" s="141">
        <f t="shared" si="1"/>
        <v>-1873826</v>
      </c>
      <c r="H61" s="136">
        <v>-332112</v>
      </c>
      <c r="I61" s="136">
        <v>-7526053</v>
      </c>
      <c r="J61" s="141">
        <f t="shared" si="2"/>
        <v>-7858165</v>
      </c>
      <c r="K61" s="136">
        <v>23388</v>
      </c>
      <c r="L61" s="136">
        <v>-89905</v>
      </c>
      <c r="M61" s="141">
        <f t="shared" si="3"/>
        <v>-66517</v>
      </c>
      <c r="N61" s="136">
        <v>29077</v>
      </c>
      <c r="O61" s="136">
        <v>-3284794</v>
      </c>
      <c r="P61" s="141">
        <f t="shared" si="4"/>
        <v>-3255717</v>
      </c>
    </row>
    <row r="62" spans="1:16" ht="41.4" x14ac:dyDescent="0.3">
      <c r="A62" s="5" t="s">
        <v>155</v>
      </c>
      <c r="B62" s="8" t="s">
        <v>371</v>
      </c>
      <c r="C62" s="5" t="s">
        <v>17</v>
      </c>
      <c r="D62" s="24" t="s">
        <v>372</v>
      </c>
      <c r="E62" s="142">
        <f>SUM(E63:E69)</f>
        <v>-9206931</v>
      </c>
      <c r="F62" s="142">
        <f t="shared" ref="F62:O62" si="17">SUM(F63:F69)</f>
        <v>-7401962</v>
      </c>
      <c r="G62" s="141">
        <f t="shared" si="1"/>
        <v>-16608893</v>
      </c>
      <c r="H62" s="142">
        <f t="shared" si="17"/>
        <v>-2191775</v>
      </c>
      <c r="I62" s="142">
        <f t="shared" si="17"/>
        <v>1251468</v>
      </c>
      <c r="J62" s="141">
        <f t="shared" si="2"/>
        <v>-940307</v>
      </c>
      <c r="K62" s="142">
        <f t="shared" si="17"/>
        <v>-922815</v>
      </c>
      <c r="L62" s="142">
        <f t="shared" si="17"/>
        <v>-1146934</v>
      </c>
      <c r="M62" s="141">
        <f t="shared" si="3"/>
        <v>-2069749</v>
      </c>
      <c r="N62" s="142">
        <f t="shared" si="17"/>
        <v>-2306267</v>
      </c>
      <c r="O62" s="142">
        <f t="shared" si="17"/>
        <v>-92355</v>
      </c>
      <c r="P62" s="141">
        <f t="shared" si="4"/>
        <v>-2398622</v>
      </c>
    </row>
    <row r="63" spans="1:16" ht="41.4" x14ac:dyDescent="0.3">
      <c r="A63" s="5" t="s">
        <v>158</v>
      </c>
      <c r="B63" s="8"/>
      <c r="C63" s="5" t="s">
        <v>112</v>
      </c>
      <c r="D63" s="7" t="s">
        <v>373</v>
      </c>
      <c r="E63" s="136">
        <v>-619933</v>
      </c>
      <c r="F63" s="136">
        <v>-1780951</v>
      </c>
      <c r="G63" s="141">
        <f t="shared" si="1"/>
        <v>-2400884</v>
      </c>
      <c r="H63" s="136">
        <v>3280790</v>
      </c>
      <c r="I63" s="136">
        <v>6480408</v>
      </c>
      <c r="J63" s="141">
        <f t="shared" si="2"/>
        <v>9761198</v>
      </c>
      <c r="K63" s="136">
        <v>-1381307</v>
      </c>
      <c r="L63" s="136">
        <v>-2739958</v>
      </c>
      <c r="M63" s="141">
        <f t="shared" si="3"/>
        <v>-4121265</v>
      </c>
      <c r="N63" s="136">
        <v>3593796</v>
      </c>
      <c r="O63" s="136">
        <v>5950197</v>
      </c>
      <c r="P63" s="141">
        <f t="shared" si="4"/>
        <v>9543993</v>
      </c>
    </row>
    <row r="64" spans="1:16" ht="41.4" x14ac:dyDescent="0.3">
      <c r="A64" s="5" t="s">
        <v>162</v>
      </c>
      <c r="B64" s="25"/>
      <c r="C64" s="5" t="s">
        <v>114</v>
      </c>
      <c r="D64" s="7" t="s">
        <v>374</v>
      </c>
      <c r="E64" s="136">
        <v>0</v>
      </c>
      <c r="F64" s="136">
        <v>0</v>
      </c>
      <c r="G64" s="141">
        <f t="shared" si="1"/>
        <v>0</v>
      </c>
      <c r="H64" s="136">
        <v>0</v>
      </c>
      <c r="I64" s="136">
        <v>0</v>
      </c>
      <c r="J64" s="141">
        <f t="shared" si="2"/>
        <v>0</v>
      </c>
      <c r="K64" s="136">
        <v>0</v>
      </c>
      <c r="L64" s="136">
        <v>0</v>
      </c>
      <c r="M64" s="141">
        <f t="shared" si="3"/>
        <v>0</v>
      </c>
      <c r="N64" s="136">
        <v>0</v>
      </c>
      <c r="O64" s="136">
        <v>0</v>
      </c>
      <c r="P64" s="141">
        <f t="shared" si="4"/>
        <v>0</v>
      </c>
    </row>
    <row r="65" spans="1:16" ht="27.6" x14ac:dyDescent="0.3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  <c r="K65" s="136">
        <v>0</v>
      </c>
      <c r="L65" s="136">
        <v>0</v>
      </c>
      <c r="M65" s="141">
        <f t="shared" si="3"/>
        <v>0</v>
      </c>
      <c r="N65" s="136">
        <v>0</v>
      </c>
      <c r="O65" s="136">
        <v>0</v>
      </c>
      <c r="P65" s="141">
        <f t="shared" si="4"/>
        <v>0</v>
      </c>
    </row>
    <row r="66" spans="1:16" ht="41.4" x14ac:dyDescent="0.3">
      <c r="A66" s="5" t="s">
        <v>167</v>
      </c>
      <c r="B66" s="25"/>
      <c r="C66" s="5" t="s">
        <v>78</v>
      </c>
      <c r="D66" s="7" t="s">
        <v>376</v>
      </c>
      <c r="E66" s="136">
        <v>-10608042</v>
      </c>
      <c r="F66" s="136">
        <v>-7551200</v>
      </c>
      <c r="G66" s="141">
        <f t="shared" si="1"/>
        <v>-18159242</v>
      </c>
      <c r="H66" s="136">
        <v>-5953686</v>
      </c>
      <c r="I66" s="136">
        <v>-5168815</v>
      </c>
      <c r="J66" s="141">
        <f t="shared" si="2"/>
        <v>-11122501</v>
      </c>
      <c r="K66" s="136">
        <v>255923</v>
      </c>
      <c r="L66" s="136">
        <v>1428942</v>
      </c>
      <c r="M66" s="141">
        <f t="shared" si="3"/>
        <v>1684865</v>
      </c>
      <c r="N66" s="136">
        <v>-6406316</v>
      </c>
      <c r="O66" s="136">
        <v>-6566132</v>
      </c>
      <c r="P66" s="141">
        <f t="shared" si="4"/>
        <v>-12972448</v>
      </c>
    </row>
    <row r="67" spans="1:16" ht="55.2" x14ac:dyDescent="0.3">
      <c r="A67" s="5" t="s">
        <v>169</v>
      </c>
      <c r="B67" s="25"/>
      <c r="C67" s="5" t="s">
        <v>377</v>
      </c>
      <c r="D67" s="7" t="s">
        <v>378</v>
      </c>
      <c r="E67" s="136">
        <v>10</v>
      </c>
      <c r="F67" s="136">
        <v>301255</v>
      </c>
      <c r="G67" s="141">
        <f t="shared" si="1"/>
        <v>301265</v>
      </c>
      <c r="H67" s="136">
        <v>0</v>
      </c>
      <c r="I67" s="136">
        <v>218210</v>
      </c>
      <c r="J67" s="141">
        <f t="shared" si="2"/>
        <v>218210</v>
      </c>
      <c r="K67" s="136">
        <v>0</v>
      </c>
      <c r="L67" s="136">
        <v>-91436</v>
      </c>
      <c r="M67" s="141">
        <f t="shared" si="3"/>
        <v>-91436</v>
      </c>
      <c r="N67" s="136">
        <v>0</v>
      </c>
      <c r="O67" s="136">
        <v>505950</v>
      </c>
      <c r="P67" s="141">
        <f t="shared" si="4"/>
        <v>505950</v>
      </c>
    </row>
    <row r="68" spans="1:16" x14ac:dyDescent="0.3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1">
        <f t="shared" si="1"/>
        <v>0</v>
      </c>
      <c r="H68" s="136">
        <v>0</v>
      </c>
      <c r="I68" s="136">
        <v>0</v>
      </c>
      <c r="J68" s="141">
        <f t="shared" si="2"/>
        <v>0</v>
      </c>
      <c r="K68" s="136">
        <v>0</v>
      </c>
      <c r="L68" s="136">
        <v>0</v>
      </c>
      <c r="M68" s="141">
        <f t="shared" si="3"/>
        <v>0</v>
      </c>
      <c r="N68" s="136">
        <v>0</v>
      </c>
      <c r="O68" s="136">
        <v>0</v>
      </c>
      <c r="P68" s="141">
        <f t="shared" si="4"/>
        <v>0</v>
      </c>
    </row>
    <row r="69" spans="1:16" x14ac:dyDescent="0.3">
      <c r="A69" s="5" t="s">
        <v>174</v>
      </c>
      <c r="B69" s="25"/>
      <c r="C69" s="5" t="s">
        <v>380</v>
      </c>
      <c r="D69" s="7" t="s">
        <v>370</v>
      </c>
      <c r="E69" s="136">
        <v>2021034</v>
      </c>
      <c r="F69" s="136">
        <v>1628934</v>
      </c>
      <c r="G69" s="141">
        <f t="shared" si="1"/>
        <v>3649968</v>
      </c>
      <c r="H69" s="136">
        <v>481121</v>
      </c>
      <c r="I69" s="136">
        <v>-278335</v>
      </c>
      <c r="J69" s="141">
        <f t="shared" si="2"/>
        <v>202786</v>
      </c>
      <c r="K69" s="136">
        <v>202569</v>
      </c>
      <c r="L69" s="136">
        <v>255518</v>
      </c>
      <c r="M69" s="141">
        <f t="shared" si="3"/>
        <v>458087</v>
      </c>
      <c r="N69" s="136">
        <v>506253</v>
      </c>
      <c r="O69" s="136">
        <v>17630</v>
      </c>
      <c r="P69" s="141">
        <f t="shared" si="4"/>
        <v>523883</v>
      </c>
    </row>
    <row r="70" spans="1:16" ht="27.6" x14ac:dyDescent="0.3">
      <c r="A70" s="1" t="s">
        <v>176</v>
      </c>
      <c r="B70" s="8" t="s">
        <v>381</v>
      </c>
      <c r="C70" s="1" t="s">
        <v>249</v>
      </c>
      <c r="D70" s="4" t="s">
        <v>382</v>
      </c>
      <c r="E70" s="141">
        <f>E53+E56</f>
        <v>1281500</v>
      </c>
      <c r="F70" s="141">
        <f t="shared" ref="F70:O70" si="18">F53+F56</f>
        <v>17144186</v>
      </c>
      <c r="G70" s="141">
        <f t="shared" si="1"/>
        <v>18425686</v>
      </c>
      <c r="H70" s="141">
        <f t="shared" si="18"/>
        <v>8600769</v>
      </c>
      <c r="I70" s="141">
        <f t="shared" si="18"/>
        <v>75666401</v>
      </c>
      <c r="J70" s="141">
        <f t="shared" si="2"/>
        <v>84267170</v>
      </c>
      <c r="K70" s="141">
        <f t="shared" si="18"/>
        <v>2362780</v>
      </c>
      <c r="L70" s="141">
        <f t="shared" si="18"/>
        <v>-5933582</v>
      </c>
      <c r="M70" s="141">
        <f t="shared" si="3"/>
        <v>-3570802</v>
      </c>
      <c r="N70" s="141">
        <f t="shared" si="18"/>
        <v>578625</v>
      </c>
      <c r="O70" s="141">
        <f t="shared" si="18"/>
        <v>21319579</v>
      </c>
      <c r="P70" s="141">
        <f t="shared" si="4"/>
        <v>21898204</v>
      </c>
    </row>
    <row r="71" spans="1:16" ht="27.6" x14ac:dyDescent="0.3">
      <c r="A71" s="5" t="s">
        <v>178</v>
      </c>
      <c r="B71" s="8"/>
      <c r="C71" s="5" t="s">
        <v>14</v>
      </c>
      <c r="D71" s="7" t="s">
        <v>362</v>
      </c>
      <c r="E71" s="136">
        <v>0</v>
      </c>
      <c r="F71" s="136">
        <v>0</v>
      </c>
      <c r="G71" s="141">
        <f t="shared" si="1"/>
        <v>0</v>
      </c>
      <c r="H71" s="136">
        <v>0</v>
      </c>
      <c r="I71" s="136">
        <v>0</v>
      </c>
      <c r="J71" s="141">
        <f t="shared" si="2"/>
        <v>0</v>
      </c>
      <c r="K71" s="136">
        <v>0</v>
      </c>
      <c r="L71" s="136">
        <v>0</v>
      </c>
      <c r="M71" s="141">
        <f t="shared" si="3"/>
        <v>0</v>
      </c>
      <c r="N71" s="136">
        <v>0</v>
      </c>
      <c r="O71" s="136">
        <v>0</v>
      </c>
      <c r="P71" s="141">
        <f t="shared" si="4"/>
        <v>0</v>
      </c>
    </row>
    <row r="72" spans="1:16" ht="41.4" x14ac:dyDescent="0.3">
      <c r="A72" s="5" t="s">
        <v>181</v>
      </c>
      <c r="B72" s="8"/>
      <c r="C72" s="5" t="s">
        <v>17</v>
      </c>
      <c r="D72" s="7" t="s">
        <v>363</v>
      </c>
      <c r="E72" s="136">
        <v>0</v>
      </c>
      <c r="F72" s="136">
        <v>0</v>
      </c>
      <c r="G72" s="141">
        <f t="shared" ref="G72:G73" si="19">E72+F72</f>
        <v>0</v>
      </c>
      <c r="H72" s="136">
        <v>0</v>
      </c>
      <c r="I72" s="136">
        <v>0</v>
      </c>
      <c r="J72" s="141">
        <f t="shared" ref="J72:J73" si="20">H72+I72</f>
        <v>0</v>
      </c>
      <c r="K72" s="136">
        <v>0</v>
      </c>
      <c r="L72" s="136">
        <v>0</v>
      </c>
      <c r="M72" s="141">
        <f t="shared" ref="M72:M73" si="21">K72+L72</f>
        <v>0</v>
      </c>
      <c r="N72" s="136">
        <v>0</v>
      </c>
      <c r="O72" s="136">
        <v>0</v>
      </c>
      <c r="P72" s="141">
        <f t="shared" ref="P72:P73" si="22">N72+O72</f>
        <v>0</v>
      </c>
    </row>
    <row r="73" spans="1:16" ht="27.6" x14ac:dyDescent="0.3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1">
        <f t="shared" si="19"/>
        <v>0</v>
      </c>
      <c r="H73" s="137">
        <v>0</v>
      </c>
      <c r="I73" s="137">
        <v>0</v>
      </c>
      <c r="J73" s="141">
        <f t="shared" si="20"/>
        <v>0</v>
      </c>
      <c r="K73" s="137">
        <v>0</v>
      </c>
      <c r="L73" s="137">
        <v>0</v>
      </c>
      <c r="M73" s="141">
        <f t="shared" si="21"/>
        <v>0</v>
      </c>
      <c r="N73" s="137">
        <v>0</v>
      </c>
      <c r="O73" s="137">
        <v>0</v>
      </c>
      <c r="P73" s="141">
        <f t="shared" si="22"/>
        <v>0</v>
      </c>
    </row>
    <row r="74" spans="1:16" x14ac:dyDescent="0.3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Normal="100" workbookViewId="0">
      <selection activeCell="L7" sqref="L7"/>
    </sheetView>
  </sheetViews>
  <sheetFormatPr defaultRowHeight="14.4" x14ac:dyDescent="0.3"/>
  <cols>
    <col min="1" max="1" width="6.109375" bestFit="1" customWidth="1"/>
    <col min="2" max="2" width="8.6640625" bestFit="1" customWidth="1"/>
    <col min="3" max="3" width="6.109375" bestFit="1" customWidth="1"/>
    <col min="4" max="4" width="41.5546875" bestFit="1" customWidth="1"/>
    <col min="5" max="6" width="26.6640625" customWidth="1"/>
  </cols>
  <sheetData>
    <row r="1" spans="1:12" ht="15.6" x14ac:dyDescent="0.3">
      <c r="A1" s="246" t="s">
        <v>535</v>
      </c>
      <c r="B1" s="246"/>
      <c r="C1" s="246"/>
      <c r="D1" s="246"/>
      <c r="E1" s="246"/>
      <c r="F1" s="246"/>
    </row>
    <row r="2" spans="1:12" ht="15.6" x14ac:dyDescent="0.3">
      <c r="A2" s="268" t="s">
        <v>671</v>
      </c>
      <c r="B2" s="268"/>
      <c r="C2" s="268"/>
      <c r="D2" s="268"/>
      <c r="E2" s="268"/>
      <c r="F2" s="268"/>
      <c r="G2" s="21"/>
      <c r="H2" s="21"/>
    </row>
    <row r="3" spans="1:12" ht="15.6" x14ac:dyDescent="0.3">
      <c r="A3" s="269" t="s">
        <v>299</v>
      </c>
      <c r="B3" s="269"/>
      <c r="C3" s="269"/>
      <c r="D3" s="269"/>
      <c r="E3" s="269"/>
      <c r="F3" s="269"/>
      <c r="G3" s="246"/>
      <c r="H3" s="246"/>
      <c r="I3" s="246"/>
      <c r="J3" s="246"/>
      <c r="K3" s="246"/>
      <c r="L3" s="246"/>
    </row>
    <row r="4" spans="1:12" ht="26.4" x14ac:dyDescent="0.3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20.399999999999999" x14ac:dyDescent="0.3">
      <c r="A5" s="61" t="s">
        <v>9</v>
      </c>
      <c r="B5" s="62" t="s">
        <v>436</v>
      </c>
      <c r="C5" s="63" t="s">
        <v>11</v>
      </c>
      <c r="D5" s="64" t="s">
        <v>437</v>
      </c>
      <c r="E5" s="143">
        <f>E6+E22+E39+E40+E41</f>
        <v>130729420</v>
      </c>
      <c r="F5" s="143">
        <f>F6+F22+F39+F40+F41</f>
        <v>-94466217</v>
      </c>
    </row>
    <row r="6" spans="1:12" ht="27.6" x14ac:dyDescent="0.3">
      <c r="A6" s="61" t="s">
        <v>13</v>
      </c>
      <c r="B6" s="65" t="s">
        <v>438</v>
      </c>
      <c r="C6" s="63">
        <v>1</v>
      </c>
      <c r="D6" s="42" t="s">
        <v>439</v>
      </c>
      <c r="E6" s="143">
        <f>E7+E8</f>
        <v>16396472</v>
      </c>
      <c r="F6" s="143">
        <f>F7+F8</f>
        <v>-1658322</v>
      </c>
    </row>
    <row r="7" spans="1:12" x14ac:dyDescent="0.3">
      <c r="A7" s="66" t="s">
        <v>16</v>
      </c>
      <c r="B7" s="65"/>
      <c r="C7" s="67" t="s">
        <v>55</v>
      </c>
      <c r="D7" s="68" t="s">
        <v>440</v>
      </c>
      <c r="E7" s="69">
        <v>49409171</v>
      </c>
      <c r="F7" s="69">
        <v>26498262</v>
      </c>
    </row>
    <row r="8" spans="1:12" ht="20.399999999999999" x14ac:dyDescent="0.3">
      <c r="A8" s="66" t="s">
        <v>19</v>
      </c>
      <c r="B8" s="62" t="s">
        <v>441</v>
      </c>
      <c r="C8" s="67" t="s">
        <v>58</v>
      </c>
      <c r="D8" s="70" t="s">
        <v>442</v>
      </c>
      <c r="E8" s="144">
        <f>SUM(E9:E21)</f>
        <v>-33012699</v>
      </c>
      <c r="F8" s="144">
        <f>SUM(F9:F21)</f>
        <v>-28156584</v>
      </c>
    </row>
    <row r="9" spans="1:12" x14ac:dyDescent="0.3">
      <c r="A9" s="66" t="s">
        <v>23</v>
      </c>
      <c r="B9" s="65"/>
      <c r="C9" s="71" t="s">
        <v>443</v>
      </c>
      <c r="D9" s="72" t="s">
        <v>444</v>
      </c>
      <c r="E9" s="69">
        <v>3851514</v>
      </c>
      <c r="F9" s="69">
        <v>3717331</v>
      </c>
    </row>
    <row r="10" spans="1:12" x14ac:dyDescent="0.3">
      <c r="A10" s="66" t="s">
        <v>25</v>
      </c>
      <c r="B10" s="65"/>
      <c r="C10" s="71" t="s">
        <v>445</v>
      </c>
      <c r="D10" s="72" t="s">
        <v>446</v>
      </c>
      <c r="E10" s="69">
        <v>2949490</v>
      </c>
      <c r="F10" s="69">
        <v>2823478</v>
      </c>
    </row>
    <row r="11" spans="1:12" x14ac:dyDescent="0.3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3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7.6" x14ac:dyDescent="0.3">
      <c r="A13" s="66" t="s">
        <v>34</v>
      </c>
      <c r="B13" s="65"/>
      <c r="C13" s="73" t="s">
        <v>451</v>
      </c>
      <c r="D13" s="74" t="s">
        <v>452</v>
      </c>
      <c r="E13" s="69">
        <v>-4826263</v>
      </c>
      <c r="F13" s="69">
        <v>-2847913</v>
      </c>
    </row>
    <row r="14" spans="1:12" x14ac:dyDescent="0.3">
      <c r="A14" s="66" t="s">
        <v>37</v>
      </c>
      <c r="B14" s="65"/>
      <c r="C14" s="73" t="s">
        <v>453</v>
      </c>
      <c r="D14" s="72" t="s">
        <v>454</v>
      </c>
      <c r="E14" s="69">
        <v>957581</v>
      </c>
      <c r="F14" s="69">
        <v>960319</v>
      </c>
    </row>
    <row r="15" spans="1:12" x14ac:dyDescent="0.3">
      <c r="A15" s="66" t="s">
        <v>41</v>
      </c>
      <c r="B15" s="65"/>
      <c r="C15" s="73" t="s">
        <v>455</v>
      </c>
      <c r="D15" s="72" t="s">
        <v>456</v>
      </c>
      <c r="E15" s="69">
        <v>-19338479</v>
      </c>
      <c r="F15" s="69">
        <v>-19980912</v>
      </c>
    </row>
    <row r="16" spans="1:12" x14ac:dyDescent="0.3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3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7.6" x14ac:dyDescent="0.3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3">
      <c r="A19" s="66" t="s">
        <v>51</v>
      </c>
      <c r="B19" s="65"/>
      <c r="C19" s="73" t="s">
        <v>463</v>
      </c>
      <c r="D19" s="75" t="s">
        <v>464</v>
      </c>
      <c r="E19" s="69">
        <v>6069309</v>
      </c>
      <c r="F19" s="69">
        <v>2788838</v>
      </c>
    </row>
    <row r="20" spans="1:6" ht="27.6" x14ac:dyDescent="0.3">
      <c r="A20" s="66" t="s">
        <v>54</v>
      </c>
      <c r="B20" s="65"/>
      <c r="C20" s="73" t="s">
        <v>465</v>
      </c>
      <c r="D20" s="75" t="s">
        <v>466</v>
      </c>
      <c r="E20" s="69">
        <v>91888</v>
      </c>
      <c r="F20" s="69">
        <v>-459682</v>
      </c>
    </row>
    <row r="21" spans="1:6" x14ac:dyDescent="0.3">
      <c r="A21" s="66" t="s">
        <v>57</v>
      </c>
      <c r="B21" s="65"/>
      <c r="C21" s="73" t="s">
        <v>467</v>
      </c>
      <c r="D21" s="74" t="s">
        <v>468</v>
      </c>
      <c r="E21" s="69">
        <v>-22767739</v>
      </c>
      <c r="F21" s="69">
        <v>-15158043</v>
      </c>
    </row>
    <row r="22" spans="1:6" ht="20.399999999999999" x14ac:dyDescent="0.3">
      <c r="A22" s="61" t="s">
        <v>60</v>
      </c>
      <c r="B22" s="62" t="s">
        <v>469</v>
      </c>
      <c r="C22" s="63">
        <v>2</v>
      </c>
      <c r="D22" s="32" t="s">
        <v>470</v>
      </c>
      <c r="E22" s="143">
        <f>SUM(E23:E38)</f>
        <v>91940184</v>
      </c>
      <c r="F22" s="143">
        <f>SUM(F23:F38)</f>
        <v>-124132890</v>
      </c>
    </row>
    <row r="23" spans="1:6" ht="27.6" x14ac:dyDescent="0.3">
      <c r="A23" s="66" t="s">
        <v>63</v>
      </c>
      <c r="B23" s="65"/>
      <c r="C23" s="67" t="s">
        <v>70</v>
      </c>
      <c r="D23" s="76" t="s">
        <v>471</v>
      </c>
      <c r="E23" s="69">
        <v>55204073</v>
      </c>
      <c r="F23" s="69">
        <v>27135432</v>
      </c>
    </row>
    <row r="24" spans="1:6" ht="27.6" x14ac:dyDescent="0.3">
      <c r="A24" s="66" t="s">
        <v>66</v>
      </c>
      <c r="B24" s="65"/>
      <c r="C24" s="67" t="s">
        <v>73</v>
      </c>
      <c r="D24" s="76" t="s">
        <v>472</v>
      </c>
      <c r="E24" s="69">
        <v>-9664280</v>
      </c>
      <c r="F24" s="69">
        <v>-162339372</v>
      </c>
    </row>
    <row r="25" spans="1:6" ht="27.6" x14ac:dyDescent="0.3">
      <c r="A25" s="66" t="s">
        <v>69</v>
      </c>
      <c r="B25" s="65"/>
      <c r="C25" s="67" t="s">
        <v>473</v>
      </c>
      <c r="D25" s="76" t="s">
        <v>474</v>
      </c>
      <c r="E25" s="69">
        <v>65930349</v>
      </c>
      <c r="F25" s="69">
        <v>-4692727</v>
      </c>
    </row>
    <row r="26" spans="1:6" ht="27.6" x14ac:dyDescent="0.3">
      <c r="A26" s="66" t="s">
        <v>72</v>
      </c>
      <c r="B26" s="65"/>
      <c r="C26" s="67" t="s">
        <v>475</v>
      </c>
      <c r="D26" s="74" t="s">
        <v>476</v>
      </c>
      <c r="E26" s="69">
        <v>-17361664</v>
      </c>
      <c r="F26" s="69">
        <v>32517519</v>
      </c>
    </row>
    <row r="27" spans="1:6" ht="27.6" x14ac:dyDescent="0.3">
      <c r="A27" s="66" t="s">
        <v>74</v>
      </c>
      <c r="B27" s="65"/>
      <c r="C27" s="67" t="s">
        <v>477</v>
      </c>
      <c r="D27" s="74" t="s">
        <v>478</v>
      </c>
      <c r="E27" s="69">
        <v>-2884172</v>
      </c>
      <c r="F27" s="69">
        <v>-15878623</v>
      </c>
    </row>
    <row r="28" spans="1:6" x14ac:dyDescent="0.3">
      <c r="A28" s="66" t="s">
        <v>77</v>
      </c>
      <c r="B28" s="65"/>
      <c r="C28" s="67" t="s">
        <v>479</v>
      </c>
      <c r="D28" s="76" t="s">
        <v>480</v>
      </c>
      <c r="E28" s="40">
        <v>-6987069</v>
      </c>
      <c r="F28" s="40">
        <v>-5144688</v>
      </c>
    </row>
    <row r="29" spans="1:6" x14ac:dyDescent="0.3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3">
      <c r="A30" s="66" t="s">
        <v>82</v>
      </c>
      <c r="B30" s="65"/>
      <c r="C30" s="67" t="s">
        <v>483</v>
      </c>
      <c r="D30" s="76" t="s">
        <v>484</v>
      </c>
      <c r="E30" s="69">
        <v>-3083162</v>
      </c>
      <c r="F30" s="69">
        <v>1962919</v>
      </c>
    </row>
    <row r="31" spans="1:6" x14ac:dyDescent="0.3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3">
      <c r="A32" s="66" t="s">
        <v>86</v>
      </c>
      <c r="B32" s="65"/>
      <c r="C32" s="67" t="s">
        <v>487</v>
      </c>
      <c r="D32" s="76" t="s">
        <v>488</v>
      </c>
      <c r="E32" s="69">
        <v>3262849</v>
      </c>
      <c r="F32" s="69">
        <v>9374675</v>
      </c>
    </row>
    <row r="33" spans="1:6" x14ac:dyDescent="0.3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3">
      <c r="A34" s="66" t="s">
        <v>91</v>
      </c>
      <c r="B34" s="65"/>
      <c r="C34" s="67" t="s">
        <v>491</v>
      </c>
      <c r="D34" s="74" t="s">
        <v>492</v>
      </c>
      <c r="E34" s="69">
        <v>-930046</v>
      </c>
      <c r="F34" s="69">
        <v>1379859</v>
      </c>
    </row>
    <row r="35" spans="1:6" x14ac:dyDescent="0.3">
      <c r="A35" s="66" t="s">
        <v>93</v>
      </c>
      <c r="B35" s="65"/>
      <c r="C35" s="67" t="s">
        <v>493</v>
      </c>
      <c r="D35" s="76" t="s">
        <v>494</v>
      </c>
      <c r="E35" s="40">
        <v>7097528</v>
      </c>
      <c r="F35" s="40">
        <v>4721274</v>
      </c>
    </row>
    <row r="36" spans="1:6" x14ac:dyDescent="0.3">
      <c r="A36" s="66" t="s">
        <v>97</v>
      </c>
      <c r="B36" s="65"/>
      <c r="C36" s="67" t="s">
        <v>495</v>
      </c>
      <c r="D36" s="77" t="s">
        <v>496</v>
      </c>
      <c r="E36" s="138">
        <v>286856</v>
      </c>
      <c r="F36" s="138">
        <v>-9406425</v>
      </c>
    </row>
    <row r="37" spans="1:6" x14ac:dyDescent="0.3">
      <c r="A37" s="66" t="s">
        <v>100</v>
      </c>
      <c r="B37" s="65"/>
      <c r="C37" s="67" t="s">
        <v>497</v>
      </c>
      <c r="D37" s="77" t="s">
        <v>498</v>
      </c>
      <c r="E37" s="69">
        <v>-1163598</v>
      </c>
      <c r="F37" s="69">
        <v>-3759193</v>
      </c>
    </row>
    <row r="38" spans="1:6" ht="27.6" x14ac:dyDescent="0.3">
      <c r="A38" s="66" t="s">
        <v>103</v>
      </c>
      <c r="B38" s="65"/>
      <c r="C38" s="67" t="s">
        <v>499</v>
      </c>
      <c r="D38" s="77" t="s">
        <v>500</v>
      </c>
      <c r="E38" s="138">
        <v>2232520</v>
      </c>
      <c r="F38" s="138">
        <v>-3540</v>
      </c>
    </row>
    <row r="39" spans="1:6" x14ac:dyDescent="0.3">
      <c r="A39" s="61" t="s">
        <v>106</v>
      </c>
      <c r="B39" s="65"/>
      <c r="C39" s="78">
        <v>3</v>
      </c>
      <c r="D39" s="79" t="s">
        <v>501</v>
      </c>
      <c r="E39" s="80">
        <v>-17300706</v>
      </c>
      <c r="F39" s="80">
        <v>-5958465</v>
      </c>
    </row>
    <row r="40" spans="1:6" x14ac:dyDescent="0.3">
      <c r="A40" s="61" t="s">
        <v>108</v>
      </c>
      <c r="B40" s="65"/>
      <c r="C40" s="78">
        <v>4</v>
      </c>
      <c r="D40" s="79" t="s">
        <v>502</v>
      </c>
      <c r="E40" s="80">
        <v>21806909</v>
      </c>
      <c r="F40" s="80">
        <v>23398356</v>
      </c>
    </row>
    <row r="41" spans="1:6" x14ac:dyDescent="0.3">
      <c r="A41" s="61" t="s">
        <v>111</v>
      </c>
      <c r="B41" s="65"/>
      <c r="C41" s="78">
        <v>5</v>
      </c>
      <c r="D41" s="79" t="s">
        <v>503</v>
      </c>
      <c r="E41" s="80">
        <v>17886561</v>
      </c>
      <c r="F41" s="80">
        <v>13885104</v>
      </c>
    </row>
    <row r="42" spans="1:6" ht="20.399999999999999" x14ac:dyDescent="0.3">
      <c r="A42" s="61" t="s">
        <v>113</v>
      </c>
      <c r="B42" s="62" t="s">
        <v>504</v>
      </c>
      <c r="C42" s="63" t="s">
        <v>21</v>
      </c>
      <c r="D42" s="64" t="s">
        <v>505</v>
      </c>
      <c r="E42" s="145">
        <f>SUM(E43:E49)</f>
        <v>-13953839</v>
      </c>
      <c r="F42" s="145">
        <f>SUM(F43:F49)</f>
        <v>-5929197</v>
      </c>
    </row>
    <row r="43" spans="1:6" x14ac:dyDescent="0.3">
      <c r="A43" s="66" t="s">
        <v>115</v>
      </c>
      <c r="B43" s="65"/>
      <c r="C43" s="81">
        <v>1</v>
      </c>
      <c r="D43" s="76" t="s">
        <v>506</v>
      </c>
      <c r="E43" s="69">
        <v>29021</v>
      </c>
      <c r="F43" s="69">
        <v>904827</v>
      </c>
    </row>
    <row r="44" spans="1:6" x14ac:dyDescent="0.3">
      <c r="A44" s="66" t="s">
        <v>116</v>
      </c>
      <c r="B44" s="65"/>
      <c r="C44" s="81">
        <v>2</v>
      </c>
      <c r="D44" s="76" t="s">
        <v>507</v>
      </c>
      <c r="E44" s="69">
        <v>-399095</v>
      </c>
      <c r="F44" s="69">
        <v>-1375876</v>
      </c>
    </row>
    <row r="45" spans="1:6" x14ac:dyDescent="0.3">
      <c r="A45" s="66" t="s">
        <v>119</v>
      </c>
      <c r="B45" s="65"/>
      <c r="C45" s="81">
        <v>3</v>
      </c>
      <c r="D45" s="76" t="s">
        <v>508</v>
      </c>
      <c r="E45" s="69">
        <v>103894</v>
      </c>
      <c r="F45" s="69">
        <v>0</v>
      </c>
    </row>
    <row r="46" spans="1:6" x14ac:dyDescent="0.3">
      <c r="A46" s="66" t="s">
        <v>121</v>
      </c>
      <c r="B46" s="65"/>
      <c r="C46" s="81">
        <v>4</v>
      </c>
      <c r="D46" s="76" t="s">
        <v>509</v>
      </c>
      <c r="E46" s="69">
        <v>-2589395</v>
      </c>
      <c r="F46" s="69">
        <v>-2958148</v>
      </c>
    </row>
    <row r="47" spans="1:6" ht="27.6" x14ac:dyDescent="0.3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7.6" x14ac:dyDescent="0.3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3">
      <c r="A49" s="66" t="s">
        <v>127</v>
      </c>
      <c r="B49" s="65"/>
      <c r="C49" s="81">
        <v>7</v>
      </c>
      <c r="D49" s="68" t="s">
        <v>512</v>
      </c>
      <c r="E49" s="69">
        <v>-11098264</v>
      </c>
      <c r="F49" s="69">
        <v>-2500000</v>
      </c>
    </row>
    <row r="50" spans="1:6" ht="20.399999999999999" x14ac:dyDescent="0.3">
      <c r="A50" s="61" t="s">
        <v>131</v>
      </c>
      <c r="B50" s="62" t="s">
        <v>513</v>
      </c>
      <c r="C50" s="63" t="s">
        <v>32</v>
      </c>
      <c r="D50" s="64" t="s">
        <v>514</v>
      </c>
      <c r="E50" s="143">
        <f>SUM(E51:E61)</f>
        <v>-117204123</v>
      </c>
      <c r="F50" s="143">
        <f>SUM(F51:F61)</f>
        <v>-2329901</v>
      </c>
    </row>
    <row r="51" spans="1:6" x14ac:dyDescent="0.3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7.6" x14ac:dyDescent="0.3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7.6" x14ac:dyDescent="0.3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3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3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7.6" x14ac:dyDescent="0.3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7.6" x14ac:dyDescent="0.3">
      <c r="A57" s="66" t="s">
        <v>148</v>
      </c>
      <c r="B57" s="65"/>
      <c r="C57" s="81">
        <v>7</v>
      </c>
      <c r="D57" s="68" t="s">
        <v>521</v>
      </c>
      <c r="E57" s="69">
        <v>0</v>
      </c>
      <c r="F57" s="69">
        <v>0</v>
      </c>
    </row>
    <row r="58" spans="1:6" x14ac:dyDescent="0.3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3">
      <c r="A59" s="66" t="s">
        <v>151</v>
      </c>
      <c r="B59" s="65"/>
      <c r="C59" s="81">
        <v>9</v>
      </c>
      <c r="D59" s="68" t="s">
        <v>523</v>
      </c>
      <c r="E59" s="69">
        <v>0</v>
      </c>
      <c r="F59" s="69">
        <v>0</v>
      </c>
    </row>
    <row r="60" spans="1:6" x14ac:dyDescent="0.3">
      <c r="A60" s="66" t="s">
        <v>155</v>
      </c>
      <c r="B60" s="65"/>
      <c r="C60" s="81">
        <v>10</v>
      </c>
      <c r="D60" s="68" t="s">
        <v>524</v>
      </c>
      <c r="E60" s="69">
        <v>-114873905</v>
      </c>
      <c r="F60" s="69">
        <v>-130068</v>
      </c>
    </row>
    <row r="61" spans="1:6" x14ac:dyDescent="0.3">
      <c r="A61" s="66" t="s">
        <v>158</v>
      </c>
      <c r="B61" s="65"/>
      <c r="C61" s="81">
        <v>11</v>
      </c>
      <c r="D61" s="68" t="s">
        <v>525</v>
      </c>
      <c r="E61" s="69">
        <v>-2330218</v>
      </c>
      <c r="F61" s="69">
        <v>-2199833</v>
      </c>
    </row>
    <row r="62" spans="1:6" x14ac:dyDescent="0.3">
      <c r="A62" s="61" t="s">
        <v>162</v>
      </c>
      <c r="B62" s="62" t="s">
        <v>526</v>
      </c>
      <c r="C62" s="63" t="s">
        <v>95</v>
      </c>
      <c r="D62" s="64" t="s">
        <v>527</v>
      </c>
      <c r="E62" s="143">
        <f>E5+E42+E50</f>
        <v>-428542</v>
      </c>
      <c r="F62" s="143">
        <f>F5+F42+F50</f>
        <v>-102725315</v>
      </c>
    </row>
    <row r="63" spans="1:6" ht="27.6" x14ac:dyDescent="0.3">
      <c r="A63" s="61" t="s">
        <v>165</v>
      </c>
      <c r="B63" s="65"/>
      <c r="C63" s="63" t="s">
        <v>125</v>
      </c>
      <c r="D63" s="64" t="s">
        <v>528</v>
      </c>
      <c r="E63" s="80">
        <v>256219</v>
      </c>
      <c r="F63" s="80">
        <v>-88407</v>
      </c>
    </row>
    <row r="64" spans="1:6" ht="27.6" x14ac:dyDescent="0.3">
      <c r="A64" s="61" t="s">
        <v>167</v>
      </c>
      <c r="B64" s="62" t="s">
        <v>529</v>
      </c>
      <c r="C64" s="63" t="s">
        <v>129</v>
      </c>
      <c r="D64" s="64" t="s">
        <v>530</v>
      </c>
      <c r="E64" s="143">
        <f>E62+E63</f>
        <v>-172323</v>
      </c>
      <c r="F64" s="143">
        <f>F62+F63</f>
        <v>-102813722</v>
      </c>
    </row>
    <row r="65" spans="1:6" x14ac:dyDescent="0.3">
      <c r="A65" s="66" t="s">
        <v>169</v>
      </c>
      <c r="B65" s="65"/>
      <c r="C65" s="81">
        <v>1</v>
      </c>
      <c r="D65" s="68" t="s">
        <v>531</v>
      </c>
      <c r="E65" s="69">
        <v>1662494</v>
      </c>
      <c r="F65" s="69">
        <v>106166366</v>
      </c>
    </row>
    <row r="66" spans="1:6" x14ac:dyDescent="0.3">
      <c r="A66" s="61" t="s">
        <v>171</v>
      </c>
      <c r="B66" s="82" t="s">
        <v>532</v>
      </c>
      <c r="C66" s="63">
        <v>2</v>
      </c>
      <c r="D66" s="64" t="s">
        <v>533</v>
      </c>
      <c r="E66" s="143">
        <f>E64+E65</f>
        <v>1490171</v>
      </c>
      <c r="F66" s="143">
        <f>F64+F65</f>
        <v>3352644</v>
      </c>
    </row>
    <row r="67" spans="1:6" x14ac:dyDescent="0.3">
      <c r="A67" s="267" t="s">
        <v>534</v>
      </c>
      <c r="B67" s="267"/>
      <c r="C67" s="267"/>
      <c r="D67" s="267"/>
      <c r="E67" s="267"/>
      <c r="F67" s="267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="70" zoomScaleNormal="70" workbookViewId="0">
      <selection activeCell="A10" sqref="A10"/>
    </sheetView>
  </sheetViews>
  <sheetFormatPr defaultRowHeight="14.4" x14ac:dyDescent="0.3"/>
  <cols>
    <col min="2" max="2" width="51.109375" customWidth="1"/>
    <col min="3" max="12" width="35.33203125" customWidth="1"/>
  </cols>
  <sheetData>
    <row r="1" spans="1:13" ht="15.6" x14ac:dyDescent="0.3">
      <c r="A1" s="270" t="s">
        <v>432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3" ht="15.6" x14ac:dyDescent="0.3">
      <c r="A2" s="271" t="s">
        <v>671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57"/>
    </row>
    <row r="3" spans="1:13" ht="15" thickBot="1" x14ac:dyDescent="0.35">
      <c r="A3" s="272" t="s">
        <v>299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56"/>
    </row>
    <row r="4" spans="1:13" x14ac:dyDescent="0.3">
      <c r="A4" s="273" t="s">
        <v>0</v>
      </c>
      <c r="B4" s="275" t="s">
        <v>3</v>
      </c>
      <c r="C4" s="277" t="s">
        <v>385</v>
      </c>
      <c r="D4" s="277"/>
      <c r="E4" s="277"/>
      <c r="F4" s="277"/>
      <c r="G4" s="277"/>
      <c r="H4" s="277"/>
      <c r="I4" s="277"/>
      <c r="J4" s="277"/>
      <c r="K4" s="278" t="s">
        <v>386</v>
      </c>
      <c r="L4" s="280" t="s">
        <v>387</v>
      </c>
    </row>
    <row r="5" spans="1:13" x14ac:dyDescent="0.3">
      <c r="A5" s="274"/>
      <c r="B5" s="276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79"/>
      <c r="L5" s="281"/>
    </row>
    <row r="6" spans="1:13" ht="15.6" x14ac:dyDescent="0.3">
      <c r="A6" s="31" t="s">
        <v>392</v>
      </c>
      <c r="B6" s="32" t="s">
        <v>393</v>
      </c>
      <c r="C6" s="33">
        <v>78216975</v>
      </c>
      <c r="D6" s="33">
        <v>90448275</v>
      </c>
      <c r="E6" s="33">
        <v>17423136</v>
      </c>
      <c r="F6" s="33">
        <v>69717721</v>
      </c>
      <c r="G6" s="33">
        <v>53359689</v>
      </c>
      <c r="H6" s="33">
        <v>267939527</v>
      </c>
      <c r="I6" s="33">
        <v>45625867</v>
      </c>
      <c r="J6" s="152">
        <f t="shared" ref="J6:J43" si="0">+SUM(C6:I6)</f>
        <v>622731190</v>
      </c>
      <c r="K6" s="162">
        <v>0</v>
      </c>
      <c r="L6" s="157">
        <f>J6+K6</f>
        <v>622731190</v>
      </c>
    </row>
    <row r="7" spans="1:13" ht="15.6" x14ac:dyDescent="0.3">
      <c r="A7" s="34" t="s">
        <v>394</v>
      </c>
      <c r="B7" s="35" t="s">
        <v>395</v>
      </c>
      <c r="C7" s="36">
        <v>0</v>
      </c>
      <c r="D7" s="36">
        <v>0</v>
      </c>
      <c r="E7" s="36">
        <v>-3333388</v>
      </c>
      <c r="F7" s="36">
        <v>0</v>
      </c>
      <c r="G7" s="36">
        <v>0</v>
      </c>
      <c r="H7" s="36">
        <v>2489732</v>
      </c>
      <c r="I7" s="36">
        <v>0</v>
      </c>
      <c r="J7" s="152">
        <f t="shared" si="0"/>
        <v>-843656</v>
      </c>
      <c r="K7" s="162">
        <v>0</v>
      </c>
      <c r="L7" s="157">
        <f t="shared" ref="L7:L43" si="1">J7+K7</f>
        <v>-843656</v>
      </c>
    </row>
    <row r="8" spans="1:13" ht="15.6" x14ac:dyDescent="0.3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2">
        <f t="shared" si="0"/>
        <v>0</v>
      </c>
      <c r="K8" s="162">
        <v>0</v>
      </c>
      <c r="L8" s="157">
        <f t="shared" si="1"/>
        <v>0</v>
      </c>
    </row>
    <row r="9" spans="1:13" x14ac:dyDescent="0.3">
      <c r="A9" s="31" t="s">
        <v>398</v>
      </c>
      <c r="B9" s="32" t="s">
        <v>399</v>
      </c>
      <c r="C9" s="153">
        <f t="shared" ref="C9:I9" si="2">SUM(C6:C8)</f>
        <v>78216975</v>
      </c>
      <c r="D9" s="153">
        <f t="shared" si="2"/>
        <v>90448275</v>
      </c>
      <c r="E9" s="153">
        <f t="shared" si="2"/>
        <v>14089748</v>
      </c>
      <c r="F9" s="153">
        <f t="shared" si="2"/>
        <v>69717721</v>
      </c>
      <c r="G9" s="153">
        <f t="shared" si="2"/>
        <v>53359689</v>
      </c>
      <c r="H9" s="153">
        <f t="shared" si="2"/>
        <v>270429259</v>
      </c>
      <c r="I9" s="153">
        <f t="shared" si="2"/>
        <v>45625867</v>
      </c>
      <c r="J9" s="153">
        <f t="shared" si="0"/>
        <v>621887534</v>
      </c>
      <c r="K9" s="153">
        <f>SUM(K6:K8)</f>
        <v>0</v>
      </c>
      <c r="L9" s="157">
        <f t="shared" si="1"/>
        <v>621887534</v>
      </c>
    </row>
    <row r="10" spans="1:13" x14ac:dyDescent="0.3">
      <c r="A10" s="31" t="s">
        <v>400</v>
      </c>
      <c r="B10" s="32" t="s">
        <v>401</v>
      </c>
      <c r="C10" s="153">
        <f t="shared" ref="C10:I10" si="3">+C11+C12</f>
        <v>0</v>
      </c>
      <c r="D10" s="153">
        <f t="shared" si="3"/>
        <v>0</v>
      </c>
      <c r="E10" s="153">
        <f t="shared" si="3"/>
        <v>34023052</v>
      </c>
      <c r="F10" s="153">
        <f t="shared" si="3"/>
        <v>-38365415</v>
      </c>
      <c r="G10" s="153">
        <f t="shared" si="3"/>
        <v>0</v>
      </c>
      <c r="H10" s="153">
        <f t="shared" si="3"/>
        <v>0</v>
      </c>
      <c r="I10" s="153">
        <f t="shared" si="3"/>
        <v>46879800</v>
      </c>
      <c r="J10" s="153">
        <f t="shared" si="0"/>
        <v>42537437</v>
      </c>
      <c r="K10" s="153">
        <f>+K11+K12</f>
        <v>0</v>
      </c>
      <c r="L10" s="157">
        <f t="shared" si="1"/>
        <v>42537437</v>
      </c>
    </row>
    <row r="11" spans="1:13" ht="15.6" x14ac:dyDescent="0.3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46879800</v>
      </c>
      <c r="J11" s="152">
        <f t="shared" si="0"/>
        <v>46879800</v>
      </c>
      <c r="K11" s="162">
        <v>0</v>
      </c>
      <c r="L11" s="157">
        <f t="shared" si="1"/>
        <v>46879800</v>
      </c>
    </row>
    <row r="12" spans="1:13" x14ac:dyDescent="0.3">
      <c r="A12" s="38" t="s">
        <v>396</v>
      </c>
      <c r="B12" s="32" t="s">
        <v>403</v>
      </c>
      <c r="C12" s="153">
        <f t="shared" ref="C12:I12" si="4">SUM(C13:C18)</f>
        <v>0</v>
      </c>
      <c r="D12" s="153">
        <f t="shared" si="4"/>
        <v>0</v>
      </c>
      <c r="E12" s="153">
        <f t="shared" si="4"/>
        <v>34023052</v>
      </c>
      <c r="F12" s="153">
        <f t="shared" si="4"/>
        <v>-38365415</v>
      </c>
      <c r="G12" s="153">
        <f t="shared" si="4"/>
        <v>0</v>
      </c>
      <c r="H12" s="153">
        <f t="shared" si="4"/>
        <v>0</v>
      </c>
      <c r="I12" s="153">
        <f t="shared" si="4"/>
        <v>0</v>
      </c>
      <c r="J12" s="153">
        <f t="shared" si="0"/>
        <v>-4342363</v>
      </c>
      <c r="K12" s="153">
        <f>SUM(K13:K18)</f>
        <v>0</v>
      </c>
      <c r="L12" s="157">
        <f t="shared" si="1"/>
        <v>-4342363</v>
      </c>
    </row>
    <row r="13" spans="1:13" ht="27.6" x14ac:dyDescent="0.3">
      <c r="A13" s="39" t="s">
        <v>112</v>
      </c>
      <c r="B13" s="40" t="s">
        <v>404</v>
      </c>
      <c r="C13" s="36">
        <v>0</v>
      </c>
      <c r="D13" s="36">
        <v>0</v>
      </c>
      <c r="E13" s="36">
        <v>-112126</v>
      </c>
      <c r="F13" s="36">
        <v>0</v>
      </c>
      <c r="G13" s="36">
        <v>0</v>
      </c>
      <c r="H13" s="36">
        <v>0</v>
      </c>
      <c r="I13" s="36">
        <v>0</v>
      </c>
      <c r="J13" s="152">
        <f t="shared" si="0"/>
        <v>-112126</v>
      </c>
      <c r="K13" s="162">
        <v>0</v>
      </c>
      <c r="L13" s="157">
        <f t="shared" si="1"/>
        <v>-112126</v>
      </c>
    </row>
    <row r="14" spans="1:13" ht="27.6" x14ac:dyDescent="0.3">
      <c r="A14" s="37" t="s">
        <v>114</v>
      </c>
      <c r="B14" s="40" t="s">
        <v>405</v>
      </c>
      <c r="C14" s="36">
        <v>0</v>
      </c>
      <c r="D14" s="36">
        <v>0</v>
      </c>
      <c r="E14" s="36">
        <v>34372141</v>
      </c>
      <c r="F14" s="36">
        <v>0</v>
      </c>
      <c r="G14" s="36">
        <v>0</v>
      </c>
      <c r="H14" s="36">
        <v>0</v>
      </c>
      <c r="I14" s="36">
        <v>0</v>
      </c>
      <c r="J14" s="152">
        <f t="shared" si="0"/>
        <v>34372141</v>
      </c>
      <c r="K14" s="162">
        <v>0</v>
      </c>
      <c r="L14" s="157">
        <f t="shared" si="1"/>
        <v>34372141</v>
      </c>
    </row>
    <row r="15" spans="1:13" ht="27.6" x14ac:dyDescent="0.3">
      <c r="A15" s="37" t="s">
        <v>75</v>
      </c>
      <c r="B15" s="40" t="s">
        <v>406</v>
      </c>
      <c r="C15" s="36">
        <v>0</v>
      </c>
      <c r="D15" s="36">
        <v>0</v>
      </c>
      <c r="E15" s="36">
        <v>-236963</v>
      </c>
      <c r="F15" s="36">
        <v>0</v>
      </c>
      <c r="G15" s="36">
        <v>0</v>
      </c>
      <c r="H15" s="36">
        <v>0</v>
      </c>
      <c r="I15" s="36">
        <v>0</v>
      </c>
      <c r="J15" s="152">
        <f t="shared" si="0"/>
        <v>-236963</v>
      </c>
      <c r="K15" s="162">
        <v>0</v>
      </c>
      <c r="L15" s="157">
        <f t="shared" si="1"/>
        <v>-236963</v>
      </c>
    </row>
    <row r="16" spans="1:13" ht="15.6" x14ac:dyDescent="0.3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-39309880</v>
      </c>
      <c r="G16" s="36">
        <v>0</v>
      </c>
      <c r="H16" s="36">
        <v>0</v>
      </c>
      <c r="I16" s="36">
        <v>0</v>
      </c>
      <c r="J16" s="152">
        <f t="shared" si="0"/>
        <v>-39309880</v>
      </c>
      <c r="K16" s="162">
        <v>0</v>
      </c>
      <c r="L16" s="157">
        <f t="shared" si="1"/>
        <v>-39309880</v>
      </c>
    </row>
    <row r="17" spans="1:12" ht="15.6" x14ac:dyDescent="0.3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944465</v>
      </c>
      <c r="G17" s="36">
        <v>0</v>
      </c>
      <c r="H17" s="36">
        <v>0</v>
      </c>
      <c r="I17" s="36">
        <v>0</v>
      </c>
      <c r="J17" s="152">
        <f t="shared" si="0"/>
        <v>944465</v>
      </c>
      <c r="K17" s="162">
        <v>0</v>
      </c>
      <c r="L17" s="157">
        <f t="shared" si="1"/>
        <v>944465</v>
      </c>
    </row>
    <row r="18" spans="1:12" ht="15.6" x14ac:dyDescent="0.3">
      <c r="A18" s="37" t="s">
        <v>379</v>
      </c>
      <c r="B18" s="40" t="s">
        <v>408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152">
        <f t="shared" si="0"/>
        <v>0</v>
      </c>
      <c r="K18" s="162">
        <v>0</v>
      </c>
      <c r="L18" s="157">
        <f t="shared" si="1"/>
        <v>0</v>
      </c>
    </row>
    <row r="19" spans="1:12" x14ac:dyDescent="0.3">
      <c r="A19" s="41" t="s">
        <v>409</v>
      </c>
      <c r="B19" s="42" t="s">
        <v>410</v>
      </c>
      <c r="C19" s="153">
        <f t="shared" ref="C19:I19" si="5">SUM(C20:C23)</f>
        <v>79167</v>
      </c>
      <c r="D19" s="153">
        <f t="shared" si="5"/>
        <v>0</v>
      </c>
      <c r="E19" s="153">
        <f t="shared" si="5"/>
        <v>-1191459</v>
      </c>
      <c r="F19" s="153">
        <f t="shared" si="5"/>
        <v>0</v>
      </c>
      <c r="G19" s="153">
        <f t="shared" si="5"/>
        <v>-80812</v>
      </c>
      <c r="H19" s="153">
        <f t="shared" si="5"/>
        <v>46828683</v>
      </c>
      <c r="I19" s="153">
        <f t="shared" si="5"/>
        <v>-45625867</v>
      </c>
      <c r="J19" s="153">
        <f t="shared" si="0"/>
        <v>9712</v>
      </c>
      <c r="K19" s="153">
        <f>SUM(K20:K23)</f>
        <v>0</v>
      </c>
      <c r="L19" s="157">
        <f t="shared" si="1"/>
        <v>9712</v>
      </c>
    </row>
    <row r="20" spans="1:12" ht="15.6" x14ac:dyDescent="0.3">
      <c r="A20" s="37" t="s">
        <v>394</v>
      </c>
      <c r="B20" s="35" t="s">
        <v>411</v>
      </c>
      <c r="C20" s="36">
        <v>79167</v>
      </c>
      <c r="D20" s="36">
        <v>0</v>
      </c>
      <c r="E20" s="36">
        <v>0</v>
      </c>
      <c r="F20" s="36">
        <v>0</v>
      </c>
      <c r="G20" s="36">
        <v>-80812</v>
      </c>
      <c r="H20" s="36">
        <v>0</v>
      </c>
      <c r="I20" s="36">
        <v>0</v>
      </c>
      <c r="J20" s="152">
        <f t="shared" si="0"/>
        <v>-1645</v>
      </c>
      <c r="K20" s="162">
        <v>0</v>
      </c>
      <c r="L20" s="157">
        <f t="shared" si="1"/>
        <v>-1645</v>
      </c>
    </row>
    <row r="21" spans="1:12" ht="15.6" x14ac:dyDescent="0.3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2">
        <f t="shared" si="0"/>
        <v>0</v>
      </c>
      <c r="K21" s="162">
        <v>0</v>
      </c>
      <c r="L21" s="157">
        <f t="shared" si="1"/>
        <v>0</v>
      </c>
    </row>
    <row r="22" spans="1:12" ht="15.6" x14ac:dyDescent="0.3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152">
        <f t="shared" si="0"/>
        <v>0</v>
      </c>
      <c r="K22" s="162">
        <v>0</v>
      </c>
      <c r="L22" s="157">
        <f t="shared" si="1"/>
        <v>0</v>
      </c>
    </row>
    <row r="23" spans="1:12" ht="15.6" x14ac:dyDescent="0.3">
      <c r="A23" s="37" t="s">
        <v>415</v>
      </c>
      <c r="B23" s="40" t="s">
        <v>416</v>
      </c>
      <c r="C23" s="36">
        <v>0</v>
      </c>
      <c r="D23" s="36">
        <v>0</v>
      </c>
      <c r="E23" s="36">
        <v>-1191459</v>
      </c>
      <c r="F23" s="36">
        <v>0</v>
      </c>
      <c r="G23" s="36">
        <v>0</v>
      </c>
      <c r="H23" s="36">
        <v>46828683</v>
      </c>
      <c r="I23" s="36">
        <v>-45625867</v>
      </c>
      <c r="J23" s="152">
        <f t="shared" si="0"/>
        <v>11357</v>
      </c>
      <c r="K23" s="162">
        <v>0</v>
      </c>
      <c r="L23" s="157">
        <f t="shared" si="1"/>
        <v>11357</v>
      </c>
    </row>
    <row r="24" spans="1:12" ht="15" thickBot="1" x14ac:dyDescent="0.35">
      <c r="A24" s="44" t="s">
        <v>417</v>
      </c>
      <c r="B24" s="45" t="s">
        <v>418</v>
      </c>
      <c r="C24" s="154">
        <f t="shared" ref="C24:I24" si="6">+C9+C10+C19</f>
        <v>78296142</v>
      </c>
      <c r="D24" s="154">
        <f t="shared" si="6"/>
        <v>90448275</v>
      </c>
      <c r="E24" s="154">
        <f t="shared" si="6"/>
        <v>46921341</v>
      </c>
      <c r="F24" s="154">
        <f t="shared" si="6"/>
        <v>31352306</v>
      </c>
      <c r="G24" s="154">
        <f t="shared" si="6"/>
        <v>53278877</v>
      </c>
      <c r="H24" s="154">
        <f t="shared" si="6"/>
        <v>317257942</v>
      </c>
      <c r="I24" s="154">
        <f t="shared" si="6"/>
        <v>46879800</v>
      </c>
      <c r="J24" s="154">
        <f t="shared" si="0"/>
        <v>664434683</v>
      </c>
      <c r="K24" s="154">
        <f>+K9+K10+K19</f>
        <v>0</v>
      </c>
      <c r="L24" s="157">
        <f t="shared" si="1"/>
        <v>664434683</v>
      </c>
    </row>
    <row r="25" spans="1:12" x14ac:dyDescent="0.3">
      <c r="A25" s="46" t="s">
        <v>419</v>
      </c>
      <c r="B25" s="47" t="s">
        <v>420</v>
      </c>
      <c r="C25" s="158">
        <f t="shared" ref="C25:I25" si="7">+C24</f>
        <v>78296142</v>
      </c>
      <c r="D25" s="155">
        <f t="shared" si="7"/>
        <v>90448275</v>
      </c>
      <c r="E25" s="155">
        <f t="shared" si="7"/>
        <v>46921341</v>
      </c>
      <c r="F25" s="155">
        <f t="shared" si="7"/>
        <v>31352306</v>
      </c>
      <c r="G25" s="155">
        <f t="shared" si="7"/>
        <v>53278877</v>
      </c>
      <c r="H25" s="155">
        <f t="shared" si="7"/>
        <v>317257942</v>
      </c>
      <c r="I25" s="155">
        <f t="shared" si="7"/>
        <v>46879800</v>
      </c>
      <c r="J25" s="155">
        <f t="shared" si="0"/>
        <v>664434683</v>
      </c>
      <c r="K25" s="155">
        <f>+K24</f>
        <v>0</v>
      </c>
      <c r="L25" s="157">
        <f t="shared" si="1"/>
        <v>664434683</v>
      </c>
    </row>
    <row r="26" spans="1:12" ht="15.6" x14ac:dyDescent="0.3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2">
        <f t="shared" si="0"/>
        <v>0</v>
      </c>
      <c r="K26" s="162">
        <v>0</v>
      </c>
      <c r="L26" s="157">
        <f t="shared" si="1"/>
        <v>0</v>
      </c>
    </row>
    <row r="27" spans="1:12" ht="15.6" x14ac:dyDescent="0.3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2">
        <f t="shared" si="0"/>
        <v>0</v>
      </c>
      <c r="K27" s="162">
        <v>0</v>
      </c>
      <c r="L27" s="157">
        <f t="shared" si="1"/>
        <v>0</v>
      </c>
    </row>
    <row r="28" spans="1:12" x14ac:dyDescent="0.3">
      <c r="A28" s="49" t="s">
        <v>421</v>
      </c>
      <c r="B28" s="32" t="s">
        <v>422</v>
      </c>
      <c r="C28" s="153">
        <f t="shared" ref="C28:I28" si="8">SUM(C25:C27)</f>
        <v>78296142</v>
      </c>
      <c r="D28" s="153">
        <f t="shared" si="8"/>
        <v>90448275</v>
      </c>
      <c r="E28" s="153">
        <f t="shared" si="8"/>
        <v>46921341</v>
      </c>
      <c r="F28" s="153">
        <f t="shared" si="8"/>
        <v>31352306</v>
      </c>
      <c r="G28" s="153">
        <f t="shared" si="8"/>
        <v>53278877</v>
      </c>
      <c r="H28" s="153">
        <f t="shared" si="8"/>
        <v>317257942</v>
      </c>
      <c r="I28" s="153">
        <f t="shared" si="8"/>
        <v>46879800</v>
      </c>
      <c r="J28" s="153">
        <f t="shared" si="0"/>
        <v>664434683</v>
      </c>
      <c r="K28" s="153">
        <f>SUM(K25:K27)</f>
        <v>0</v>
      </c>
      <c r="L28" s="157">
        <f t="shared" si="1"/>
        <v>664434683</v>
      </c>
    </row>
    <row r="29" spans="1:12" x14ac:dyDescent="0.3">
      <c r="A29" s="49" t="s">
        <v>423</v>
      </c>
      <c r="B29" s="32" t="s">
        <v>424</v>
      </c>
      <c r="C29" s="153">
        <f t="shared" ref="C29:I29" si="9">+C30+C31</f>
        <v>0</v>
      </c>
      <c r="D29" s="153">
        <f t="shared" si="9"/>
        <v>0</v>
      </c>
      <c r="E29" s="153">
        <f t="shared" si="9"/>
        <v>43802488</v>
      </c>
      <c r="F29" s="153">
        <f t="shared" si="9"/>
        <v>-8944489</v>
      </c>
      <c r="G29" s="153">
        <f t="shared" si="9"/>
        <v>0</v>
      </c>
      <c r="H29" s="153">
        <f t="shared" si="9"/>
        <v>0</v>
      </c>
      <c r="I29" s="153">
        <f t="shared" si="9"/>
        <v>49409171</v>
      </c>
      <c r="J29" s="153">
        <f t="shared" si="0"/>
        <v>84267170</v>
      </c>
      <c r="K29" s="153">
        <f>+K30+K31</f>
        <v>0</v>
      </c>
      <c r="L29" s="157">
        <f t="shared" si="1"/>
        <v>84267170</v>
      </c>
    </row>
    <row r="30" spans="1:12" ht="15.6" x14ac:dyDescent="0.3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49409171</v>
      </c>
      <c r="J30" s="152">
        <f t="shared" si="0"/>
        <v>49409171</v>
      </c>
      <c r="K30" s="162">
        <v>0</v>
      </c>
      <c r="L30" s="157">
        <f t="shared" si="1"/>
        <v>49409171</v>
      </c>
    </row>
    <row r="31" spans="1:12" x14ac:dyDescent="0.3">
      <c r="A31" s="50" t="s">
        <v>396</v>
      </c>
      <c r="B31" s="42" t="s">
        <v>425</v>
      </c>
      <c r="C31" s="153">
        <f t="shared" ref="C31:I31" si="10">SUM(C32:C37)</f>
        <v>0</v>
      </c>
      <c r="D31" s="153">
        <f t="shared" si="10"/>
        <v>0</v>
      </c>
      <c r="E31" s="153">
        <f t="shared" si="10"/>
        <v>43802488</v>
      </c>
      <c r="F31" s="153">
        <f t="shared" si="10"/>
        <v>-8944489</v>
      </c>
      <c r="G31" s="153">
        <f t="shared" si="10"/>
        <v>0</v>
      </c>
      <c r="H31" s="153">
        <f t="shared" si="10"/>
        <v>0</v>
      </c>
      <c r="I31" s="153">
        <f t="shared" si="10"/>
        <v>0</v>
      </c>
      <c r="J31" s="153">
        <f t="shared" si="0"/>
        <v>34857999</v>
      </c>
      <c r="K31" s="153">
        <f>SUM(K32:K37)</f>
        <v>0</v>
      </c>
      <c r="L31" s="157">
        <f t="shared" si="1"/>
        <v>34857999</v>
      </c>
    </row>
    <row r="32" spans="1:12" ht="27.6" x14ac:dyDescent="0.3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2">
        <f t="shared" si="0"/>
        <v>0</v>
      </c>
      <c r="K32" s="162">
        <v>0</v>
      </c>
      <c r="L32" s="157">
        <f t="shared" si="1"/>
        <v>0</v>
      </c>
    </row>
    <row r="33" spans="1:12" ht="27.6" x14ac:dyDescent="0.3">
      <c r="A33" s="37" t="s">
        <v>114</v>
      </c>
      <c r="B33" s="40" t="s">
        <v>405</v>
      </c>
      <c r="C33" s="36">
        <v>0</v>
      </c>
      <c r="D33" s="36">
        <v>0</v>
      </c>
      <c r="E33" s="36">
        <v>42387013</v>
      </c>
      <c r="F33" s="36">
        <v>0</v>
      </c>
      <c r="G33" s="36">
        <v>0</v>
      </c>
      <c r="H33" s="36">
        <v>0</v>
      </c>
      <c r="I33" s="36">
        <v>0</v>
      </c>
      <c r="J33" s="152">
        <f t="shared" si="0"/>
        <v>42387013</v>
      </c>
      <c r="K33" s="162">
        <v>0</v>
      </c>
      <c r="L33" s="157">
        <f t="shared" si="1"/>
        <v>42387013</v>
      </c>
    </row>
    <row r="34" spans="1:12" ht="27.6" x14ac:dyDescent="0.3">
      <c r="A34" s="37" t="s">
        <v>75</v>
      </c>
      <c r="B34" s="40" t="s">
        <v>406</v>
      </c>
      <c r="C34" s="36">
        <v>0</v>
      </c>
      <c r="D34" s="36">
        <v>0</v>
      </c>
      <c r="E34" s="36">
        <v>1415475</v>
      </c>
      <c r="F34" s="36">
        <v>0</v>
      </c>
      <c r="G34" s="36">
        <v>0</v>
      </c>
      <c r="H34" s="36">
        <v>0</v>
      </c>
      <c r="I34" s="36">
        <v>0</v>
      </c>
      <c r="J34" s="152">
        <f t="shared" si="0"/>
        <v>1415475</v>
      </c>
      <c r="K34" s="162">
        <v>0</v>
      </c>
      <c r="L34" s="157">
        <f t="shared" si="1"/>
        <v>1415475</v>
      </c>
    </row>
    <row r="35" spans="1:12" ht="15.6" x14ac:dyDescent="0.3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-9123421</v>
      </c>
      <c r="G35" s="36">
        <v>0</v>
      </c>
      <c r="H35" s="36">
        <v>0</v>
      </c>
      <c r="I35" s="36">
        <v>0</v>
      </c>
      <c r="J35" s="152">
        <f t="shared" si="0"/>
        <v>-9123421</v>
      </c>
      <c r="K35" s="162">
        <v>0</v>
      </c>
      <c r="L35" s="157">
        <f t="shared" si="1"/>
        <v>-9123421</v>
      </c>
    </row>
    <row r="36" spans="1:12" ht="15.6" x14ac:dyDescent="0.3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178932</v>
      </c>
      <c r="G36" s="36">
        <v>0</v>
      </c>
      <c r="H36" s="36">
        <v>0</v>
      </c>
      <c r="I36" s="36">
        <v>0</v>
      </c>
      <c r="J36" s="152">
        <f t="shared" si="0"/>
        <v>178932</v>
      </c>
      <c r="K36" s="162">
        <v>0</v>
      </c>
      <c r="L36" s="157">
        <f t="shared" si="1"/>
        <v>178932</v>
      </c>
    </row>
    <row r="37" spans="1:12" ht="15.6" x14ac:dyDescent="0.3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2">
        <f t="shared" si="0"/>
        <v>0</v>
      </c>
      <c r="K37" s="162">
        <v>0</v>
      </c>
      <c r="L37" s="157">
        <f t="shared" si="1"/>
        <v>0</v>
      </c>
    </row>
    <row r="38" spans="1:12" x14ac:dyDescent="0.3">
      <c r="A38" s="49" t="s">
        <v>426</v>
      </c>
      <c r="B38" s="42" t="s">
        <v>427</v>
      </c>
      <c r="C38" s="153">
        <f t="shared" ref="C38:I38" si="11">SUM(C39:C42)</f>
        <v>0</v>
      </c>
      <c r="D38" s="153">
        <f t="shared" si="11"/>
        <v>0</v>
      </c>
      <c r="E38" s="153">
        <f t="shared" si="11"/>
        <v>-573148</v>
      </c>
      <c r="F38" s="153">
        <f t="shared" si="11"/>
        <v>0</v>
      </c>
      <c r="G38" s="153">
        <f t="shared" si="11"/>
        <v>4041</v>
      </c>
      <c r="H38" s="153">
        <f t="shared" si="11"/>
        <v>-67424996</v>
      </c>
      <c r="I38" s="153">
        <f t="shared" si="11"/>
        <v>-46879800</v>
      </c>
      <c r="J38" s="153">
        <f t="shared" si="0"/>
        <v>-114873903</v>
      </c>
      <c r="K38" s="153">
        <f>SUM(K39:K42)</f>
        <v>0</v>
      </c>
      <c r="L38" s="157">
        <f t="shared" si="1"/>
        <v>-114873903</v>
      </c>
    </row>
    <row r="39" spans="1:12" ht="15.6" x14ac:dyDescent="0.3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2">
        <f t="shared" si="0"/>
        <v>0</v>
      </c>
      <c r="K39" s="162">
        <v>0</v>
      </c>
      <c r="L39" s="157">
        <f t="shared" si="1"/>
        <v>0</v>
      </c>
    </row>
    <row r="40" spans="1:12" ht="15.6" x14ac:dyDescent="0.3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2">
        <f t="shared" si="0"/>
        <v>0</v>
      </c>
      <c r="K40" s="162">
        <v>0</v>
      </c>
      <c r="L40" s="157">
        <f t="shared" si="1"/>
        <v>0</v>
      </c>
    </row>
    <row r="41" spans="1:12" ht="15.6" x14ac:dyDescent="0.3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-81049412</v>
      </c>
      <c r="I41" s="36">
        <v>-33824493</v>
      </c>
      <c r="J41" s="152">
        <f t="shared" si="0"/>
        <v>-114873905</v>
      </c>
      <c r="K41" s="162">
        <v>0</v>
      </c>
      <c r="L41" s="157">
        <f t="shared" si="1"/>
        <v>-114873905</v>
      </c>
    </row>
    <row r="42" spans="1:12" ht="15.6" x14ac:dyDescent="0.3">
      <c r="A42" s="48" t="s">
        <v>415</v>
      </c>
      <c r="B42" s="40" t="s">
        <v>428</v>
      </c>
      <c r="C42" s="36">
        <v>0</v>
      </c>
      <c r="D42" s="36">
        <v>0</v>
      </c>
      <c r="E42" s="36">
        <v>-573148</v>
      </c>
      <c r="F42" s="36">
        <v>0</v>
      </c>
      <c r="G42" s="36">
        <v>4041</v>
      </c>
      <c r="H42" s="36">
        <v>13624416</v>
      </c>
      <c r="I42" s="36">
        <v>-13055307</v>
      </c>
      <c r="J42" s="152">
        <f t="shared" si="0"/>
        <v>2</v>
      </c>
      <c r="K42" s="162">
        <v>0</v>
      </c>
      <c r="L42" s="157">
        <f t="shared" si="1"/>
        <v>2</v>
      </c>
    </row>
    <row r="43" spans="1:12" ht="15" thickBot="1" x14ac:dyDescent="0.35">
      <c r="A43" s="51" t="s">
        <v>429</v>
      </c>
      <c r="B43" s="52" t="s">
        <v>430</v>
      </c>
      <c r="C43" s="156">
        <f t="shared" ref="C43:I43" si="12">+C28+C29+C38</f>
        <v>78296142</v>
      </c>
      <c r="D43" s="156">
        <f t="shared" si="12"/>
        <v>90448275</v>
      </c>
      <c r="E43" s="156">
        <f t="shared" si="12"/>
        <v>90150681</v>
      </c>
      <c r="F43" s="156">
        <f t="shared" si="12"/>
        <v>22407817</v>
      </c>
      <c r="G43" s="156">
        <f t="shared" si="12"/>
        <v>53282918</v>
      </c>
      <c r="H43" s="156">
        <f t="shared" si="12"/>
        <v>249832946</v>
      </c>
      <c r="I43" s="156">
        <f t="shared" si="12"/>
        <v>49409171</v>
      </c>
      <c r="J43" s="156">
        <f t="shared" si="0"/>
        <v>633827950</v>
      </c>
      <c r="K43" s="156">
        <f>+K28+K29+K38</f>
        <v>0</v>
      </c>
      <c r="L43" s="157">
        <f t="shared" si="1"/>
        <v>633827950</v>
      </c>
    </row>
    <row r="44" spans="1:12" x14ac:dyDescent="0.3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1"/>
  <sheetViews>
    <sheetView showGridLines="0" tabSelected="1" zoomScale="80" zoomScaleNormal="80" workbookViewId="0">
      <selection activeCell="A79" sqref="A79"/>
    </sheetView>
  </sheetViews>
  <sheetFormatPr defaultColWidth="9.109375" defaultRowHeight="13.8" x14ac:dyDescent="0.25"/>
  <cols>
    <col min="1" max="1" width="113.6640625" style="166" customWidth="1"/>
    <col min="2" max="2" width="36.33203125" style="166" customWidth="1"/>
    <col min="3" max="16384" width="9.109375" style="166"/>
  </cols>
  <sheetData>
    <row r="1" spans="1:2" x14ac:dyDescent="0.25">
      <c r="A1" s="173" t="s">
        <v>538</v>
      </c>
      <c r="B1" s="282"/>
    </row>
    <row r="2" spans="1:2" x14ac:dyDescent="0.25">
      <c r="A2" s="173" t="s">
        <v>539</v>
      </c>
      <c r="B2" s="282"/>
    </row>
    <row r="3" spans="1:2" x14ac:dyDescent="0.25">
      <c r="A3" s="174"/>
      <c r="B3" s="282"/>
    </row>
    <row r="4" spans="1:2" x14ac:dyDescent="0.25">
      <c r="A4" s="173" t="s">
        <v>622</v>
      </c>
      <c r="B4" s="282"/>
    </row>
    <row r="5" spans="1:2" x14ac:dyDescent="0.25">
      <c r="A5" s="174"/>
      <c r="B5" s="282"/>
    </row>
    <row r="6" spans="1:2" x14ac:dyDescent="0.25">
      <c r="A6" s="173" t="s">
        <v>623</v>
      </c>
      <c r="B6" s="282"/>
    </row>
    <row r="7" spans="1:2" x14ac:dyDescent="0.25">
      <c r="A7" s="174"/>
      <c r="B7" s="282"/>
    </row>
    <row r="8" spans="1:2" x14ac:dyDescent="0.25">
      <c r="A8" s="173" t="s">
        <v>672</v>
      </c>
      <c r="B8" s="282"/>
    </row>
    <row r="9" spans="1:2" x14ac:dyDescent="0.25">
      <c r="A9" s="174"/>
      <c r="B9" s="282"/>
    </row>
    <row r="10" spans="1:2" x14ac:dyDescent="0.25">
      <c r="A10" s="174"/>
      <c r="B10" s="282"/>
    </row>
    <row r="11" spans="1:2" x14ac:dyDescent="0.25">
      <c r="A11" s="173" t="s">
        <v>540</v>
      </c>
      <c r="B11" s="282"/>
    </row>
    <row r="12" spans="1:2" x14ac:dyDescent="0.25">
      <c r="A12" s="174"/>
      <c r="B12" s="282"/>
    </row>
    <row r="13" spans="1:2" ht="52.8" x14ac:dyDescent="0.25">
      <c r="A13" s="173" t="s">
        <v>541</v>
      </c>
      <c r="B13" s="282"/>
    </row>
    <row r="14" spans="1:2" x14ac:dyDescent="0.25">
      <c r="A14" s="174"/>
      <c r="B14" s="282"/>
    </row>
    <row r="15" spans="1:2" ht="26.4" x14ac:dyDescent="0.25">
      <c r="A15" s="173" t="s">
        <v>542</v>
      </c>
      <c r="B15" s="282"/>
    </row>
    <row r="16" spans="1:2" x14ac:dyDescent="0.25">
      <c r="A16" s="174"/>
      <c r="B16" s="282"/>
    </row>
    <row r="17" spans="1:2" ht="39.6" x14ac:dyDescent="0.25">
      <c r="A17" s="173" t="s">
        <v>543</v>
      </c>
      <c r="B17" s="282"/>
    </row>
    <row r="18" spans="1:2" x14ac:dyDescent="0.25">
      <c r="A18" s="174"/>
      <c r="B18" s="282"/>
    </row>
    <row r="19" spans="1:2" ht="26.4" x14ac:dyDescent="0.25">
      <c r="A19" s="173" t="s">
        <v>544</v>
      </c>
      <c r="B19" s="282"/>
    </row>
    <row r="20" spans="1:2" x14ac:dyDescent="0.25">
      <c r="A20" s="174"/>
      <c r="B20" s="282"/>
    </row>
    <row r="21" spans="1:2" ht="17.25" customHeight="1" x14ac:dyDescent="0.25">
      <c r="A21" s="173" t="s">
        <v>545</v>
      </c>
      <c r="B21" s="282"/>
    </row>
    <row r="22" spans="1:2" x14ac:dyDescent="0.25">
      <c r="A22" s="174"/>
      <c r="B22" s="282"/>
    </row>
    <row r="23" spans="1:2" x14ac:dyDescent="0.25">
      <c r="A23" s="173" t="s">
        <v>546</v>
      </c>
      <c r="B23" s="174"/>
    </row>
    <row r="24" spans="1:2" x14ac:dyDescent="0.25">
      <c r="A24" s="174"/>
      <c r="B24" s="174"/>
    </row>
    <row r="25" spans="1:2" ht="26.4" x14ac:dyDescent="0.25">
      <c r="A25" s="173" t="s">
        <v>547</v>
      </c>
      <c r="B25" s="174"/>
    </row>
    <row r="26" spans="1:2" x14ac:dyDescent="0.25">
      <c r="A26" s="174"/>
      <c r="B26" s="174"/>
    </row>
    <row r="27" spans="1:2" x14ac:dyDescent="0.25">
      <c r="A27" s="173" t="s">
        <v>548</v>
      </c>
      <c r="B27" s="174"/>
    </row>
    <row r="28" spans="1:2" x14ac:dyDescent="0.25">
      <c r="A28" s="174"/>
      <c r="B28" s="174"/>
    </row>
    <row r="29" spans="1:2" ht="39.6" x14ac:dyDescent="0.25">
      <c r="A29" s="173" t="s">
        <v>549</v>
      </c>
      <c r="B29" s="174"/>
    </row>
    <row r="30" spans="1:2" x14ac:dyDescent="0.25">
      <c r="A30" s="174"/>
      <c r="B30" s="174"/>
    </row>
    <row r="31" spans="1:2" x14ac:dyDescent="0.25">
      <c r="A31" s="173" t="s">
        <v>550</v>
      </c>
      <c r="B31" s="174"/>
    </row>
    <row r="32" spans="1:2" x14ac:dyDescent="0.25">
      <c r="A32" s="174"/>
      <c r="B32" s="174"/>
    </row>
    <row r="33" spans="1:2" ht="26.4" x14ac:dyDescent="0.25">
      <c r="A33" s="173" t="s">
        <v>551</v>
      </c>
      <c r="B33" s="174"/>
    </row>
    <row r="34" spans="1:2" x14ac:dyDescent="0.25">
      <c r="A34" s="174"/>
      <c r="B34" s="174"/>
    </row>
    <row r="35" spans="1:2" x14ac:dyDescent="0.25">
      <c r="A35" s="173" t="s">
        <v>552</v>
      </c>
      <c r="B35" s="174"/>
    </row>
    <row r="36" spans="1:2" x14ac:dyDescent="0.25">
      <c r="A36" s="174"/>
      <c r="B36" s="174"/>
    </row>
    <row r="37" spans="1:2" ht="52.8" x14ac:dyDescent="0.25">
      <c r="A37" s="173" t="s">
        <v>553</v>
      </c>
      <c r="B37" s="174"/>
    </row>
    <row r="38" spans="1:2" x14ac:dyDescent="0.25">
      <c r="A38" s="174"/>
      <c r="B38" s="174"/>
    </row>
    <row r="39" spans="1:2" ht="26.4" x14ac:dyDescent="0.25">
      <c r="A39" s="173" t="s">
        <v>554</v>
      </c>
      <c r="B39" s="174"/>
    </row>
    <row r="40" spans="1:2" x14ac:dyDescent="0.25">
      <c r="A40" s="174"/>
      <c r="B40" s="174"/>
    </row>
    <row r="41" spans="1:2" ht="52.8" x14ac:dyDescent="0.25">
      <c r="A41" s="173" t="s">
        <v>555</v>
      </c>
      <c r="B41" s="174"/>
    </row>
    <row r="42" spans="1:2" x14ac:dyDescent="0.25">
      <c r="A42" s="174"/>
      <c r="B42" s="174"/>
    </row>
    <row r="43" spans="1:2" ht="26.4" x14ac:dyDescent="0.25">
      <c r="A43" s="173" t="s">
        <v>556</v>
      </c>
      <c r="B43" s="174"/>
    </row>
    <row r="44" spans="1:2" x14ac:dyDescent="0.25">
      <c r="A44" s="174"/>
      <c r="B44" s="174"/>
    </row>
    <row r="45" spans="1:2" ht="26.4" x14ac:dyDescent="0.25">
      <c r="A45" s="173" t="s">
        <v>557</v>
      </c>
      <c r="B45" s="174"/>
    </row>
    <row r="46" spans="1:2" x14ac:dyDescent="0.25">
      <c r="A46" s="174"/>
      <c r="B46" s="174"/>
    </row>
    <row r="47" spans="1:2" x14ac:dyDescent="0.25">
      <c r="A47" s="173" t="s">
        <v>558</v>
      </c>
      <c r="B47" s="174"/>
    </row>
    <row r="48" spans="1:2" x14ac:dyDescent="0.25">
      <c r="A48" s="174"/>
      <c r="B48" s="174"/>
    </row>
    <row r="49" spans="1:2" ht="26.4" x14ac:dyDescent="0.25">
      <c r="A49" s="173" t="s">
        <v>559</v>
      </c>
      <c r="B49" s="174"/>
    </row>
    <row r="50" spans="1:2" x14ac:dyDescent="0.25">
      <c r="A50" s="174"/>
      <c r="B50" s="174"/>
    </row>
    <row r="51" spans="1:2" ht="26.4" x14ac:dyDescent="0.25">
      <c r="A51" s="173" t="s">
        <v>560</v>
      </c>
      <c r="B51" s="174"/>
    </row>
    <row r="52" spans="1:2" x14ac:dyDescent="0.25">
      <c r="A52" s="174"/>
      <c r="B52" s="174"/>
    </row>
    <row r="53" spans="1:2" ht="26.4" x14ac:dyDescent="0.25">
      <c r="A53" s="173" t="s">
        <v>561</v>
      </c>
      <c r="B53" s="174"/>
    </row>
    <row r="54" spans="1:2" x14ac:dyDescent="0.25">
      <c r="A54" s="174"/>
      <c r="B54" s="174"/>
    </row>
    <row r="55" spans="1:2" ht="39.6" x14ac:dyDescent="0.25">
      <c r="A55" s="173" t="s">
        <v>562</v>
      </c>
      <c r="B55" s="174"/>
    </row>
    <row r="56" spans="1:2" x14ac:dyDescent="0.25">
      <c r="A56" s="174"/>
      <c r="B56" s="174"/>
    </row>
    <row r="57" spans="1:2" ht="26.4" x14ac:dyDescent="0.25">
      <c r="A57" s="173" t="s">
        <v>563</v>
      </c>
      <c r="B57" s="174"/>
    </row>
    <row r="58" spans="1:2" x14ac:dyDescent="0.25">
      <c r="A58" s="175"/>
      <c r="B58" s="174"/>
    </row>
    <row r="59" spans="1:2" x14ac:dyDescent="0.25">
      <c r="A59" s="173"/>
      <c r="B59" s="174"/>
    </row>
    <row r="60" spans="1:2" x14ac:dyDescent="0.25">
      <c r="A60" s="163" t="s">
        <v>538</v>
      </c>
      <c r="B60" s="174"/>
    </row>
    <row r="61" spans="1:2" x14ac:dyDescent="0.25">
      <c r="B61" s="174"/>
    </row>
    <row r="62" spans="1:2" x14ac:dyDescent="0.25">
      <c r="A62" s="176" t="s">
        <v>624</v>
      </c>
    </row>
    <row r="63" spans="1:2" ht="39.6" x14ac:dyDescent="0.25">
      <c r="A63" s="177" t="s">
        <v>673</v>
      </c>
    </row>
    <row r="64" spans="1:2" x14ac:dyDescent="0.25">
      <c r="A64" s="176"/>
    </row>
    <row r="65" spans="1:1" x14ac:dyDescent="0.25">
      <c r="A65" s="176" t="s">
        <v>625</v>
      </c>
    </row>
    <row r="66" spans="1:1" ht="39.6" x14ac:dyDescent="0.25">
      <c r="A66" s="177" t="s">
        <v>686</v>
      </c>
    </row>
    <row r="67" spans="1:1" x14ac:dyDescent="0.25">
      <c r="A67" s="176"/>
    </row>
    <row r="68" spans="1:1" x14ac:dyDescent="0.25">
      <c r="A68" s="176" t="s">
        <v>626</v>
      </c>
    </row>
    <row r="69" spans="1:1" ht="66" x14ac:dyDescent="0.25">
      <c r="A69" s="177" t="s">
        <v>668</v>
      </c>
    </row>
    <row r="70" spans="1:1" x14ac:dyDescent="0.25">
      <c r="A70" s="176"/>
    </row>
    <row r="71" spans="1:1" x14ac:dyDescent="0.25">
      <c r="A71" s="176" t="s">
        <v>627</v>
      </c>
    </row>
    <row r="72" spans="1:1" x14ac:dyDescent="0.25">
      <c r="A72" s="176" t="s">
        <v>649</v>
      </c>
    </row>
    <row r="73" spans="1:1" x14ac:dyDescent="0.25">
      <c r="A73" s="176"/>
    </row>
    <row r="74" spans="1:1" x14ac:dyDescent="0.25">
      <c r="A74" s="176" t="s">
        <v>628</v>
      </c>
    </row>
    <row r="75" spans="1:1" x14ac:dyDescent="0.25">
      <c r="A75" s="164" t="s">
        <v>663</v>
      </c>
    </row>
    <row r="76" spans="1:1" ht="52.8" x14ac:dyDescent="0.25">
      <c r="A76" s="165" t="s">
        <v>667</v>
      </c>
    </row>
    <row r="77" spans="1:1" x14ac:dyDescent="0.25">
      <c r="A77" s="176"/>
    </row>
    <row r="78" spans="1:1" x14ac:dyDescent="0.25">
      <c r="A78" s="164" t="s">
        <v>664</v>
      </c>
    </row>
    <row r="79" spans="1:1" ht="39.6" x14ac:dyDescent="0.25">
      <c r="A79" s="177" t="s">
        <v>674</v>
      </c>
    </row>
    <row r="80" spans="1:1" x14ac:dyDescent="0.25">
      <c r="A80" s="176"/>
    </row>
    <row r="81" spans="1:1" x14ac:dyDescent="0.25">
      <c r="A81" s="164" t="s">
        <v>665</v>
      </c>
    </row>
    <row r="82" spans="1:1" ht="26.4" x14ac:dyDescent="0.25">
      <c r="A82" s="177" t="s">
        <v>675</v>
      </c>
    </row>
    <row r="83" spans="1:1" x14ac:dyDescent="0.25">
      <c r="A83" s="176"/>
    </row>
    <row r="84" spans="1:1" x14ac:dyDescent="0.25">
      <c r="A84" s="164" t="s">
        <v>666</v>
      </c>
    </row>
    <row r="85" spans="1:1" ht="39.6" x14ac:dyDescent="0.25">
      <c r="A85" s="177" t="s">
        <v>669</v>
      </c>
    </row>
    <row r="86" spans="1:1" x14ac:dyDescent="0.25">
      <c r="A86" s="176"/>
    </row>
    <row r="87" spans="1:1" ht="26.4" x14ac:dyDescent="0.25">
      <c r="A87" s="164" t="s">
        <v>676</v>
      </c>
    </row>
    <row r="88" spans="1:1" x14ac:dyDescent="0.25">
      <c r="A88" s="176"/>
    </row>
    <row r="89" spans="1:1" x14ac:dyDescent="0.25">
      <c r="A89" s="176" t="s">
        <v>394</v>
      </c>
    </row>
    <row r="90" spans="1:1" ht="39.6" x14ac:dyDescent="0.25">
      <c r="A90" s="177" t="s">
        <v>650</v>
      </c>
    </row>
    <row r="91" spans="1:1" x14ac:dyDescent="0.25">
      <c r="A91" s="176"/>
    </row>
    <row r="92" spans="1:1" x14ac:dyDescent="0.25">
      <c r="A92" s="176" t="s">
        <v>629</v>
      </c>
    </row>
    <row r="93" spans="1:1" ht="39.6" x14ac:dyDescent="0.25">
      <c r="A93" s="177" t="s">
        <v>677</v>
      </c>
    </row>
    <row r="94" spans="1:1" x14ac:dyDescent="0.25">
      <c r="A94" s="176"/>
    </row>
    <row r="95" spans="1:1" x14ac:dyDescent="0.25">
      <c r="A95" s="176" t="s">
        <v>630</v>
      </c>
    </row>
    <row r="96" spans="1:1" ht="26.4" x14ac:dyDescent="0.25">
      <c r="A96" s="177" t="s">
        <v>681</v>
      </c>
    </row>
    <row r="97" spans="1:1" x14ac:dyDescent="0.25">
      <c r="A97" s="177"/>
    </row>
    <row r="98" spans="1:1" x14ac:dyDescent="0.25">
      <c r="A98" s="176" t="s">
        <v>415</v>
      </c>
    </row>
    <row r="99" spans="1:1" ht="26.4" x14ac:dyDescent="0.25">
      <c r="A99" s="177" t="s">
        <v>678</v>
      </c>
    </row>
    <row r="100" spans="1:1" x14ac:dyDescent="0.25">
      <c r="A100" s="176"/>
    </row>
    <row r="101" spans="1:1" x14ac:dyDescent="0.25">
      <c r="A101" s="176" t="s">
        <v>631</v>
      </c>
    </row>
    <row r="102" spans="1:1" x14ac:dyDescent="0.25">
      <c r="A102" s="177" t="s">
        <v>682</v>
      </c>
    </row>
    <row r="103" spans="1:1" x14ac:dyDescent="0.25">
      <c r="A103" s="176"/>
    </row>
    <row r="104" spans="1:1" x14ac:dyDescent="0.25">
      <c r="A104" s="176"/>
    </row>
    <row r="105" spans="1:1" x14ac:dyDescent="0.25">
      <c r="A105" s="176"/>
    </row>
    <row r="106" spans="1:1" x14ac:dyDescent="0.25">
      <c r="A106" s="176"/>
    </row>
    <row r="107" spans="1:1" x14ac:dyDescent="0.25">
      <c r="A107" s="176"/>
    </row>
    <row r="108" spans="1:1" x14ac:dyDescent="0.25">
      <c r="A108" s="176"/>
    </row>
    <row r="109" spans="1:1" x14ac:dyDescent="0.25">
      <c r="A109" s="176"/>
    </row>
    <row r="110" spans="1:1" x14ac:dyDescent="0.25">
      <c r="A110" s="176"/>
    </row>
    <row r="111" spans="1:1" x14ac:dyDescent="0.25">
      <c r="A111" s="176"/>
    </row>
    <row r="112" spans="1:1" x14ac:dyDescent="0.25">
      <c r="A112" s="176"/>
    </row>
    <row r="113" spans="1:1" x14ac:dyDescent="0.25">
      <c r="A113" s="176"/>
    </row>
    <row r="114" spans="1:1" x14ac:dyDescent="0.25">
      <c r="A114" s="176"/>
    </row>
    <row r="115" spans="1:1" x14ac:dyDescent="0.25">
      <c r="A115" s="176"/>
    </row>
    <row r="116" spans="1:1" x14ac:dyDescent="0.25">
      <c r="A116" s="176"/>
    </row>
    <row r="117" spans="1:1" x14ac:dyDescent="0.25">
      <c r="A117" s="176"/>
    </row>
    <row r="118" spans="1:1" x14ac:dyDescent="0.25">
      <c r="A118" s="176"/>
    </row>
    <row r="119" spans="1:1" x14ac:dyDescent="0.25">
      <c r="A119" s="176"/>
    </row>
    <row r="120" spans="1:1" x14ac:dyDescent="0.25">
      <c r="A120" s="176"/>
    </row>
    <row r="121" spans="1:1" x14ac:dyDescent="0.25">
      <c r="A121" s="176"/>
    </row>
    <row r="122" spans="1:1" x14ac:dyDescent="0.25">
      <c r="A122" s="176" t="s">
        <v>632</v>
      </c>
    </row>
    <row r="123" spans="1:1" x14ac:dyDescent="0.25">
      <c r="A123" s="176" t="s">
        <v>683</v>
      </c>
    </row>
    <row r="124" spans="1:1" x14ac:dyDescent="0.25">
      <c r="A124" s="176"/>
    </row>
    <row r="125" spans="1:1" x14ac:dyDescent="0.25">
      <c r="A125" s="176" t="s">
        <v>633</v>
      </c>
    </row>
    <row r="126" spans="1:1" ht="39.6" x14ac:dyDescent="0.25">
      <c r="A126" s="177" t="s">
        <v>684</v>
      </c>
    </row>
    <row r="127" spans="1:1" x14ac:dyDescent="0.25">
      <c r="A127" s="176"/>
    </row>
    <row r="128" spans="1:1" x14ac:dyDescent="0.25">
      <c r="A128" s="176" t="s">
        <v>634</v>
      </c>
    </row>
    <row r="129" spans="1:1" x14ac:dyDescent="0.25">
      <c r="A129" s="176"/>
    </row>
    <row r="130" spans="1:1" ht="26.4" x14ac:dyDescent="0.25">
      <c r="A130" s="177" t="s">
        <v>685</v>
      </c>
    </row>
    <row r="131" spans="1:1" x14ac:dyDescent="0.25">
      <c r="A131" s="176"/>
    </row>
    <row r="132" spans="1:1" x14ac:dyDescent="0.25">
      <c r="A132" s="176"/>
    </row>
    <row r="133" spans="1:1" x14ac:dyDescent="0.25">
      <c r="A133" s="176"/>
    </row>
    <row r="134" spans="1:1" x14ac:dyDescent="0.25">
      <c r="A134" s="176"/>
    </row>
    <row r="135" spans="1:1" x14ac:dyDescent="0.25">
      <c r="A135" s="176"/>
    </row>
    <row r="136" spans="1:1" x14ac:dyDescent="0.25">
      <c r="A136" s="176"/>
    </row>
    <row r="137" spans="1:1" x14ac:dyDescent="0.25">
      <c r="A137" s="176"/>
    </row>
    <row r="138" spans="1:1" x14ac:dyDescent="0.25">
      <c r="A138" s="176"/>
    </row>
    <row r="139" spans="1:1" x14ac:dyDescent="0.25">
      <c r="A139" s="176"/>
    </row>
    <row r="140" spans="1:1" x14ac:dyDescent="0.25">
      <c r="A140" s="176"/>
    </row>
    <row r="141" spans="1:1" x14ac:dyDescent="0.25">
      <c r="A141" s="176"/>
    </row>
    <row r="142" spans="1:1" x14ac:dyDescent="0.25">
      <c r="A142" s="176"/>
    </row>
    <row r="143" spans="1:1" x14ac:dyDescent="0.25">
      <c r="A143" s="176"/>
    </row>
    <row r="144" spans="1:1" x14ac:dyDescent="0.25">
      <c r="A144" s="176"/>
    </row>
    <row r="145" spans="1:2" x14ac:dyDescent="0.25">
      <c r="A145" s="176"/>
    </row>
    <row r="146" spans="1:2" x14ac:dyDescent="0.25">
      <c r="A146" s="176" t="s">
        <v>635</v>
      </c>
    </row>
    <row r="147" spans="1:2" x14ac:dyDescent="0.25">
      <c r="A147" s="176" t="s">
        <v>688</v>
      </c>
    </row>
    <row r="148" spans="1:2" x14ac:dyDescent="0.25">
      <c r="A148" s="176"/>
    </row>
    <row r="149" spans="1:2" x14ac:dyDescent="0.25">
      <c r="A149" s="176" t="s">
        <v>636</v>
      </c>
    </row>
    <row r="150" spans="1:2" ht="27" thickBot="1" x14ac:dyDescent="0.3">
      <c r="A150" s="164" t="s">
        <v>679</v>
      </c>
    </row>
    <row r="151" spans="1:2" ht="14.4" thickBot="1" x14ac:dyDescent="0.3">
      <c r="A151" s="167" t="s">
        <v>651</v>
      </c>
      <c r="B151" s="168" t="s">
        <v>652</v>
      </c>
    </row>
    <row r="152" spans="1:2" ht="14.4" thickBot="1" x14ac:dyDescent="0.3">
      <c r="A152" s="169" t="s">
        <v>653</v>
      </c>
      <c r="B152" s="170">
        <v>57213</v>
      </c>
    </row>
    <row r="153" spans="1:2" ht="14.4" thickBot="1" x14ac:dyDescent="0.3">
      <c r="A153" s="169" t="s">
        <v>654</v>
      </c>
      <c r="B153" s="170">
        <v>21083</v>
      </c>
    </row>
    <row r="154" spans="1:2" ht="14.4" thickBot="1" x14ac:dyDescent="0.3">
      <c r="A154" s="171" t="s">
        <v>655</v>
      </c>
      <c r="B154" s="172">
        <v>78296</v>
      </c>
    </row>
    <row r="155" spans="1:2" ht="14.4" thickBot="1" x14ac:dyDescent="0.3">
      <c r="A155" s="169" t="s">
        <v>656</v>
      </c>
      <c r="B155" s="170">
        <v>1628</v>
      </c>
    </row>
    <row r="156" spans="1:2" ht="14.4" thickBot="1" x14ac:dyDescent="0.3">
      <c r="A156" s="171" t="s">
        <v>657</v>
      </c>
      <c r="B156" s="172">
        <v>1628</v>
      </c>
    </row>
    <row r="157" spans="1:2" ht="14.4" thickBot="1" x14ac:dyDescent="0.3">
      <c r="A157" s="171" t="s">
        <v>658</v>
      </c>
      <c r="B157" s="172">
        <v>79924</v>
      </c>
    </row>
    <row r="158" spans="1:2" ht="39.6" x14ac:dyDescent="0.25">
      <c r="A158" s="164" t="s">
        <v>659</v>
      </c>
    </row>
    <row r="159" spans="1:2" ht="66" x14ac:dyDescent="0.25">
      <c r="A159" s="164" t="s">
        <v>660</v>
      </c>
    </row>
    <row r="160" spans="1:2" ht="39.6" x14ac:dyDescent="0.25">
      <c r="A160" s="164" t="s">
        <v>661</v>
      </c>
    </row>
    <row r="161" spans="1:1" x14ac:dyDescent="0.25">
      <c r="A161" s="176"/>
    </row>
    <row r="162" spans="1:1" x14ac:dyDescent="0.25">
      <c r="A162" s="176" t="s">
        <v>637</v>
      </c>
    </row>
    <row r="163" spans="1:1" x14ac:dyDescent="0.25">
      <c r="A163" s="178" t="s">
        <v>638</v>
      </c>
    </row>
    <row r="164" spans="1:1" x14ac:dyDescent="0.25">
      <c r="A164" s="176"/>
    </row>
    <row r="165" spans="1:1" x14ac:dyDescent="0.25">
      <c r="A165" s="176" t="s">
        <v>639</v>
      </c>
    </row>
    <row r="166" spans="1:1" x14ac:dyDescent="0.25">
      <c r="A166" s="176" t="s">
        <v>640</v>
      </c>
    </row>
    <row r="167" spans="1:1" x14ac:dyDescent="0.25">
      <c r="A167" s="176"/>
    </row>
    <row r="168" spans="1:1" x14ac:dyDescent="0.25">
      <c r="A168" s="176" t="s">
        <v>641</v>
      </c>
    </row>
    <row r="169" spans="1:1" ht="26.4" x14ac:dyDescent="0.25">
      <c r="A169" s="177" t="s">
        <v>662</v>
      </c>
    </row>
    <row r="170" spans="1:1" x14ac:dyDescent="0.25">
      <c r="A170" s="176"/>
    </row>
    <row r="171" spans="1:1" x14ac:dyDescent="0.25">
      <c r="A171" s="176" t="s">
        <v>642</v>
      </c>
    </row>
    <row r="172" spans="1:1" ht="26.4" x14ac:dyDescent="0.25">
      <c r="A172" s="177" t="s">
        <v>643</v>
      </c>
    </row>
    <row r="173" spans="1:1" x14ac:dyDescent="0.25">
      <c r="A173" s="176"/>
    </row>
    <row r="174" spans="1:1" x14ac:dyDescent="0.25">
      <c r="A174" s="176" t="s">
        <v>644</v>
      </c>
    </row>
    <row r="175" spans="1:1" x14ac:dyDescent="0.25">
      <c r="A175" s="176" t="s">
        <v>645</v>
      </c>
    </row>
    <row r="176" spans="1:1" x14ac:dyDescent="0.25">
      <c r="A176" s="176"/>
    </row>
    <row r="177" spans="1:1" x14ac:dyDescent="0.25">
      <c r="A177" s="176" t="s">
        <v>646</v>
      </c>
    </row>
    <row r="178" spans="1:1" x14ac:dyDescent="0.25">
      <c r="A178" s="176" t="s">
        <v>647</v>
      </c>
    </row>
    <row r="179" spans="1:1" x14ac:dyDescent="0.25">
      <c r="A179" s="176"/>
    </row>
    <row r="180" spans="1:1" x14ac:dyDescent="0.25">
      <c r="A180" s="176" t="s">
        <v>648</v>
      </c>
    </row>
    <row r="181" spans="1:1" ht="73.8" customHeight="1" x14ac:dyDescent="0.25">
      <c r="A181" s="177" t="s">
        <v>687</v>
      </c>
    </row>
  </sheetData>
  <mergeCells count="1">
    <mergeCell ref="B1:B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Opći podaci</vt:lpstr>
      <vt:lpstr>IFP</vt:lpstr>
      <vt:lpstr>ISD</vt:lpstr>
      <vt:lpstr>INT</vt:lpstr>
      <vt:lpstr>IPK</vt:lpstr>
      <vt:lpstr>Bilješke</vt:lpstr>
      <vt:lpstr>Bilješke!_Hlk1139297</vt:lpstr>
      <vt:lpstr>Bilješke!_Hlk70030708</vt:lpstr>
      <vt:lpstr>Bilješke!_Hlk95756302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2024-10-24T10:40:13Z</dcterms:modified>
</cp:coreProperties>
</file>