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3\10 MJESEČNE KONSOLIDACIJE\09 2023\70 BURZA\02 RADNO NEREVIDIRANO TFI\"/>
    </mc:Choice>
  </mc:AlternateContent>
  <xr:revisionPtr revIDLastSave="0" documentId="13_ncr:1_{570A22FB-7CEA-42F5-90AA-0815198C513E}" xr6:coauthVersionLast="47" xr6:coauthVersionMax="47" xr10:uidLastSave="{00000000-0000-0000-0000-000000000000}"/>
  <bookViews>
    <workbookView xWindow="-120" yWindow="-120" windowWidth="29040" windowHeight="15840" tabRatio="849" activeTab="5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G41" i="2" s="1"/>
  <c r="H41" i="2"/>
  <c r="I41" i="2"/>
  <c r="K41" i="2"/>
  <c r="L41" i="2"/>
  <c r="N41" i="2"/>
  <c r="P41" i="2" s="1"/>
  <c r="O41" i="2"/>
  <c r="E41" i="2"/>
  <c r="F33" i="2"/>
  <c r="H33" i="2"/>
  <c r="I33" i="2"/>
  <c r="K33" i="2"/>
  <c r="L33" i="2"/>
  <c r="N33" i="2"/>
  <c r="O33" i="2"/>
  <c r="E33" i="2"/>
  <c r="G33" i="2" s="1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O19" i="2"/>
  <c r="E19" i="2"/>
  <c r="F7" i="2"/>
  <c r="H7" i="2"/>
  <c r="I7" i="2"/>
  <c r="K7" i="2"/>
  <c r="L7" i="2"/>
  <c r="N7" i="2"/>
  <c r="O7" i="2"/>
  <c r="E7" i="2"/>
  <c r="M33" i="2" l="1"/>
  <c r="P24" i="2"/>
  <c r="P62" i="2"/>
  <c r="N23" i="2"/>
  <c r="M57" i="2"/>
  <c r="J41" i="2"/>
  <c r="J19" i="2"/>
  <c r="P57" i="2"/>
  <c r="F23" i="2"/>
  <c r="M62" i="2"/>
  <c r="O56" i="2"/>
  <c r="P50" i="2"/>
  <c r="M50" i="2"/>
  <c r="J50" i="2"/>
  <c r="J33" i="2"/>
  <c r="H23" i="2"/>
  <c r="M24" i="2"/>
  <c r="P19" i="2"/>
  <c r="M19" i="2"/>
  <c r="G19" i="2"/>
  <c r="J7" i="2"/>
  <c r="F5" i="4"/>
  <c r="F62" i="4" s="1"/>
  <c r="F64" i="4" s="1"/>
  <c r="F66" i="4" s="1"/>
  <c r="I56" i="2"/>
  <c r="E56" i="2"/>
  <c r="J57" i="2"/>
  <c r="G57" i="2"/>
  <c r="G50" i="2"/>
  <c r="M41" i="2"/>
  <c r="I23" i="2"/>
  <c r="E23" i="2"/>
  <c r="G23" i="2" s="1"/>
  <c r="J24" i="2"/>
  <c r="M7" i="2"/>
  <c r="K23" i="2"/>
  <c r="H56" i="2"/>
  <c r="P7" i="2"/>
  <c r="L23" i="2"/>
  <c r="G24" i="2"/>
  <c r="L56" i="2"/>
  <c r="K56" i="2"/>
  <c r="P33" i="2"/>
  <c r="O23" i="2"/>
  <c r="J62" i="2"/>
  <c r="E5" i="4"/>
  <c r="E62" i="4" s="1"/>
  <c r="E64" i="4" s="1"/>
  <c r="E66" i="4" s="1"/>
  <c r="G7" i="2"/>
  <c r="N56" i="2"/>
  <c r="F56" i="2"/>
  <c r="F11" i="2"/>
  <c r="F22" i="2" s="1"/>
  <c r="H11" i="2"/>
  <c r="H22" i="2" s="1"/>
  <c r="I11" i="2"/>
  <c r="I22" i="2" s="1"/>
  <c r="K11" i="2"/>
  <c r="K22" i="2" s="1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G102" i="1" s="1"/>
  <c r="F99" i="1"/>
  <c r="H99" i="1"/>
  <c r="I99" i="1"/>
  <c r="E99" i="1"/>
  <c r="F93" i="1"/>
  <c r="H93" i="1"/>
  <c r="I93" i="1"/>
  <c r="E93" i="1"/>
  <c r="F89" i="1"/>
  <c r="H89" i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J67" i="1" s="1"/>
  <c r="I67" i="1"/>
  <c r="E67" i="1"/>
  <c r="G67" i="1" s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F30" i="1"/>
  <c r="H30" i="1"/>
  <c r="I30" i="1"/>
  <c r="E30" i="1"/>
  <c r="F25" i="1"/>
  <c r="H25" i="1"/>
  <c r="J25" i="1" s="1"/>
  <c r="I25" i="1"/>
  <c r="E25" i="1"/>
  <c r="F20" i="1"/>
  <c r="H20" i="1"/>
  <c r="I20" i="1"/>
  <c r="E20" i="1"/>
  <c r="F15" i="1"/>
  <c r="H15" i="1"/>
  <c r="J15" i="1" s="1"/>
  <c r="I15" i="1"/>
  <c r="E15" i="1"/>
  <c r="F9" i="1"/>
  <c r="I9" i="1"/>
  <c r="E9" i="1"/>
  <c r="H6" i="1"/>
  <c r="I6" i="1"/>
  <c r="J89" i="1" l="1"/>
  <c r="G45" i="1"/>
  <c r="G30" i="1"/>
  <c r="G25" i="1"/>
  <c r="P23" i="2"/>
  <c r="M56" i="2"/>
  <c r="F49" i="2"/>
  <c r="F53" i="2" s="1"/>
  <c r="F70" i="2" s="1"/>
  <c r="J72" i="1"/>
  <c r="J37" i="1"/>
  <c r="G37" i="1"/>
  <c r="J30" i="1"/>
  <c r="J102" i="1"/>
  <c r="J50" i="1"/>
  <c r="G93" i="1"/>
  <c r="G56" i="2"/>
  <c r="J23" i="2"/>
  <c r="J99" i="1"/>
  <c r="J45" i="1"/>
  <c r="G99" i="1"/>
  <c r="G111" i="1"/>
  <c r="J79" i="1"/>
  <c r="G79" i="1"/>
  <c r="J76" i="1"/>
  <c r="G72" i="1"/>
  <c r="J63" i="1"/>
  <c r="G63" i="1"/>
  <c r="G50" i="1"/>
  <c r="J41" i="1"/>
  <c r="G41" i="1"/>
  <c r="I36" i="1"/>
  <c r="I19" i="1"/>
  <c r="I13" i="1" s="1"/>
  <c r="G20" i="1"/>
  <c r="J9" i="1"/>
  <c r="P56" i="2"/>
  <c r="J56" i="2"/>
  <c r="I49" i="2"/>
  <c r="I53" i="2" s="1"/>
  <c r="I70" i="2" s="1"/>
  <c r="O49" i="2"/>
  <c r="O53" i="2" s="1"/>
  <c r="O70" i="2" s="1"/>
  <c r="P11" i="2"/>
  <c r="L49" i="2"/>
  <c r="L53" i="2" s="1"/>
  <c r="L70" i="2" s="1"/>
  <c r="M23" i="2"/>
  <c r="J111" i="1"/>
  <c r="J105" i="1"/>
  <c r="G105" i="1"/>
  <c r="J93" i="1"/>
  <c r="I84" i="1"/>
  <c r="J85" i="1"/>
  <c r="E84" i="1"/>
  <c r="G85" i="1"/>
  <c r="I62" i="1"/>
  <c r="G76" i="1"/>
  <c r="G54" i="1"/>
  <c r="G53" i="1" s="1"/>
  <c r="J20" i="1"/>
  <c r="G9" i="1"/>
  <c r="J6" i="1"/>
  <c r="K49" i="2"/>
  <c r="K53" i="2" s="1"/>
  <c r="M22" i="2"/>
  <c r="H49" i="2"/>
  <c r="H53" i="2" s="1"/>
  <c r="J22" i="2"/>
  <c r="G22" i="2"/>
  <c r="G49" i="2" s="1"/>
  <c r="E49" i="2"/>
  <c r="G89" i="1"/>
  <c r="M11" i="2"/>
  <c r="N22" i="2"/>
  <c r="G11" i="2"/>
  <c r="G15" i="1"/>
  <c r="J11" i="2"/>
  <c r="J54" i="1"/>
  <c r="J53" i="1" s="1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J49" i="2" l="1"/>
  <c r="C24" i="3"/>
  <c r="C25" i="3" s="1"/>
  <c r="M49" i="2"/>
  <c r="J84" i="1"/>
  <c r="J36" i="1"/>
  <c r="G84" i="1"/>
  <c r="I60" i="1"/>
  <c r="J38" i="3"/>
  <c r="L38" i="3" s="1"/>
  <c r="K24" i="3"/>
  <c r="K25" i="3" s="1"/>
  <c r="J19" i="3"/>
  <c r="L19" i="3" s="1"/>
  <c r="E24" i="3"/>
  <c r="E25" i="3" s="1"/>
  <c r="E28" i="3" s="1"/>
  <c r="E43" i="3" s="1"/>
  <c r="I115" i="1"/>
  <c r="F115" i="1"/>
  <c r="G36" i="1"/>
  <c r="F60" i="1"/>
  <c r="E13" i="1"/>
  <c r="G13" i="1" s="1"/>
  <c r="G19" i="1"/>
  <c r="J53" i="2"/>
  <c r="H70" i="2"/>
  <c r="J70" i="2" s="1"/>
  <c r="J29" i="3"/>
  <c r="L29" i="3" s="1"/>
  <c r="J62" i="1"/>
  <c r="H115" i="1"/>
  <c r="F24" i="3"/>
  <c r="F25" i="3" s="1"/>
  <c r="F28" i="3" s="1"/>
  <c r="F43" i="3" s="1"/>
  <c r="M53" i="2"/>
  <c r="K70" i="2"/>
  <c r="M70" i="2" s="1"/>
  <c r="H13" i="1"/>
  <c r="J19" i="1"/>
  <c r="J31" i="3"/>
  <c r="L31" i="3" s="1"/>
  <c r="E115" i="1"/>
  <c r="G62" i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N70" i="2"/>
  <c r="P70" i="2" s="1"/>
  <c r="P53" i="2"/>
  <c r="J13" i="1"/>
  <c r="H60" i="1"/>
  <c r="J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<sst xmlns="http://schemas.openxmlformats.org/spreadsheetml/2006/main" count="1033" uniqueCount="661">
  <si>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</si>
  <si>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</si>
  <si>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</si>
  <si>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</si>
  <si>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</si>
  <si>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</si>
  <si>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</si>
  <si>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</si>
  <si>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</si>
  <si>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</si>
  <si>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</si>
  <si>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</si>
  <si>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</si>
  <si>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</si>
  <si>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</si>
  <si>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</si>
  <si>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</si>
  <si>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</si>
  <si>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</si>
  <si>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</si>
  <si>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</si>
  <si>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</si>
  <si>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</si>
  <si>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</si>
  <si>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</si>
  <si>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</si>
  <si>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</si>
  <si>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</si>
  <si>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</si>
  <si>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</si>
  <si>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</si>
  <si>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</si>
  <si>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</si>
  <si>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</si>
  <si>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</si>
  <si>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</si>
  <si>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</si>
  <si>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</si>
  <si>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</si>
  <si>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</si>
  <si>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</si>
  <si>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</si>
  <si>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</si>
  <si>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</si>
  <si>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</si>
  <si>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</si>
  <si>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</si>
  <si>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</si>
  <si>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</si>
  <si>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</si>
  <si>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</si>
  <si>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</si>
  <si>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</si>
  <si>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</si>
  <si>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</si>
  <si>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</si>
  <si>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</si>
  <si>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</si>
  <si>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</si>
  <si>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</si>
  <si>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</si>
  <si>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</si>
  <si>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</si>
  <si>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</si>
  <si>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</si>
  <si>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</si>
  <si>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</si>
  <si>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</si>
  <si>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</si>
  <si>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</si>
  <si>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</si>
  <si>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</si>
  <si>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</si>
  <si>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</si>
  <si>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</si>
  <si>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</si>
  <si>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</si>
  <si>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</si>
  <si>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</si>
  <si>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</si>
  <si>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</si>
  <si>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</si>
  <si>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</si>
  <si>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</si>
  <si>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</si>
  <si>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</si>
  <si>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</si>
  <si>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</si>
  <si>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</si>
  <si>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</si>
  <si>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</si>
  <si>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</si>
  <si>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</si>
  <si>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</si>
  <si>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</si>
  <si>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</si>
  <si>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</si>
  <si>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</si>
  <si>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</si>
  <si>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</si>
  <si>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</si>
  <si>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</si>
  <si>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</si>
  <si>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</si>
  <si>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</si>
  <si>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</si>
  <si>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</si>
  <si>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</si>
  <si>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</si>
  <si>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</si>
  <si>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</si>
  <si>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</si>
  <si>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</si>
  <si>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</si>
  <si>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</si>
  <si>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</si>
  <si>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</si>
  <si>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</si>
  <si>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</si>
  <si>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</si>
  <si>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</si>
  <si>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</si>
  <si>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</si>
  <si>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</si>
  <si>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</si>
  <si>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</si>
  <si>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</si>
  <si>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</si>
  <si>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</si>
  <si>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</si>
  <si>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</si>
  <si>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</si>
  <si>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</si>
  <si>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</si>
  <si>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</si>
  <si>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</si>
  <si>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</si>
  <si>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</si>
  <si>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</si>
  <si>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</si>
  <si>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</si>
  <si>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</si>
  <si>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</si>
  <si>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</si>
  <si>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</si>
  <si>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</si>
  <si>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</si>
  <si>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</si>
  <si>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</si>
  <si>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</si>
  <si>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</si>
  <si>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</si>
  <si>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</si>
  <si>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</si>
  <si>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</si>
  <si>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</si>
  <si>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</si>
  <si>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</si>
  <si>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</si>
  <si>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</si>
  <si>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</si>
  <si>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</si>
  <si>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</si>
  <si>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</si>
  <si>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</si>
  <si>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</si>
  <si>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</si>
  <si>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</si>
  <si>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</si>
  <si>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</si>
  <si>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</si>
  <si>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</si>
  <si>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</si>
  <si>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</si>
  <si>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</si>
  <si>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</si>
  <si>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</si>
  <si>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</si>
  <si>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</si>
  <si>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</si>
  <si>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</si>
  <si>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</si>
  <si>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</si>
  <si>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</si>
  <si>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</si>
  <si>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</si>
  <si>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</si>
  <si>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</si>
  <si>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</si>
  <si>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</si>
  <si>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</si>
  <si>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</si>
  <si>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</si>
  <si>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</si>
  <si>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</si>
  <si>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</si>
  <si>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</si>
  <si>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</si>
  <si>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</si>
  <si>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</si>
  <si>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</si>
  <si>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</si>
  <si>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</si>
  <si>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</si>
  <si>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</si>
  <si>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</si>
  <si>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</si>
  <si>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</si>
  <si>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</si>
  <si>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</si>
  <si>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</si>
  <si>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</si>
  <si>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</si>
  <si>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</si>
  <si>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</si>
  <si>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</si>
  <si>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</si>
  <si>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</si>
  <si>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</si>
  <si>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</si>
  <si>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</si>
  <si>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</si>
  <si>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</si>
  <si>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</si>
  <si>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</si>
  <si>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</si>
  <si>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</si>
  <si>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</si>
  <si>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</si>
  <si>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</si>
  <si>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</si>
  <si>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</si>
  <si>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</si>
  <si>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</si>
  <si>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</si>
  <si>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</si>
  <si>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</si>
  <si>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</si>
  <si>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</si>
  <si>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</si>
  <si>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</si>
  <si>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</si>
  <si>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</si>
  <si>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</si>
  <si>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</si>
  <si>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</si>
  <si>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</si>
  <si>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</si>
  <si>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</si>
  <si>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</si>
  <si>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</si>
  <si>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</si>
  <si>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</si>
  <si>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</si>
  <si>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</si>
  <si>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</si>
  <si>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</si>
  <si>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</si>
  <si>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</si>
  <si>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</si>
  <si>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</si>
  <si>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</si>
  <si>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</si>
  <si>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</si>
  <si>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</si>
  <si>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</si>
  <si>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</si>
  <si>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</si>
  <si>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</si>
  <si>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</si>
  <si>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</si>
  <si>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</si>
  <si>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</si>
  <si>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</si>
  <si>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</si>
  <si>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</si>
  <si>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</si>
  <si>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</si>
  <si>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</si>
  <si>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</si>
  <si>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</si>
  <si>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</si>
  <si>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</si>
  <si>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</si>
  <si>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</si>
  <si>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</si>
  <si>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</si>
  <si>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</si>
  <si>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</si>
  <si>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</si>
  <si>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</si>
  <si>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</si>
  <si>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</si>
  <si>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</si>
  <si>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</si>
  <si>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</si>
  <si>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</si>
  <si>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</si>
  <si>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</si>
  <si>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</si>
  <si>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</si>
  <si>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</si>
  <si>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</si>
  <si>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</si>
  <si>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</si>
  <si>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</si>
  <si>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</si>
  <si>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</si>
  <si>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</si>
  <si>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</si>
  <si>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</si>
  <si>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</si>
  <si>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</si>
  <si>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</si>
  <si>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</si>
  <si>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</si>
  <si>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</si>
  <si>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</si>
  <si>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</si>
  <si>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</si>
  <si>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</si>
  <si>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</si>
  <si>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</si>
  <si>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</si>
  <si>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</si>
  <si>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</si>
  <si>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</si>
  <si>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</si>
  <si>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</si>
  <si>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</si>
  <si>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</si>
  <si>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</si>
  <si>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</si>
  <si>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</si>
  <si>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</si>
  <si>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</si>
  <si>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</si>
  <si>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</si>
  <si>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</si>
  <si>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</si>
  <si>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</si>
  <si>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</si>
  <si>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</si>
  <si>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</si>
  <si>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</si>
  <si>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</si>
  <si>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</si>
  <si>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</si>
  <si>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</si>
  <si>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</si>
  <si>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</si>
  <si>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</si>
  <si>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</si>
  <si>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</si>
  <si>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</si>
  <si>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</si>
  <si>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</si>
  <si>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</si>
  <si>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</si>
  <si>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</si>
  <si>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</si>
  <si>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</si>
  <si>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</si>
  <si>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</si>
  <si>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</si>
  <si>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</si>
  <si>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</si>
  <si>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</si>
  <si>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</si>
  <si>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</si>
  <si>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</si>
  <si>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</si>
  <si>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</si>
  <si>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</si>
  <si>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</si>
  <si>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</si>
  <si>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</si>
  <si>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</si>
  <si>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</si>
  <si>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</si>
  <si>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</si>
  <si>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</si>
  <si>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</si>
  <si>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</si>
  <si>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</si>
  <si>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</si>
  <si>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</si>
  <si>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</si>
  <si>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</si>
  <si>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</si>
  <si>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</si>
  <si>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</si>
  <si>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</si>
  <si>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</si>
  <si>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</si>
  <si>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</si>
  <si>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</si>
  <si>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</si>
  <si>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</si>
  <si>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</si>
  <si>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</si>
  <si>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</si>
  <si>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</si>
  <si>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</si>
  <si>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</si>
  <si>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</si>
  <si>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</si>
  <si>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</si>
  <si>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</si>
  <si>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</si>
  <si>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</si>
  <si>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</si>
  <si>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</si>
  <si>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</si>
  <si>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</si>
  <si>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</si>
  <si>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</si>
  <si>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</si>
  <si>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</si>
  <si>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</si>
  <si>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</si>
  <si>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</si>
  <si>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</si>
  <si>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</si>
  <si>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</si>
  <si>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</si>
  <si>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</si>
  <si>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</si>
  <si>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</si>
  <si>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</si>
  <si>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</si>
  <si>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</si>
  <si>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</si>
  <si>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</si>
  <si>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</si>
  <si>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</si>
  <si>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</si>
  <si>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</si>
  <si>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</si>
  <si>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</si>
  <si>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</si>
  <si>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</si>
  <si>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</si>
  <si>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</si>
  <si>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</si>
  <si>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</si>
  <si>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</si>
  <si>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</si>
  <si>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</si>
  <si>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</si>
  <si>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</si>
  <si>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</si>
  <si>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</si>
  <si>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</si>
  <si>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</si>
  <si>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</si>
  <si>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</si>
  <si>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</si>
  <si>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</si>
  <si>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</si>
  <si>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</si>
  <si>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</si>
  <si>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</si>
  <si>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</si>
  <si>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</si>
  <si>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</si>
  <si>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</si>
  <si>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</si>
  <si>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</si>
  <si>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</si>
  <si>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</si>
  <si>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</si>
  <si>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</si>
  <si>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</si>
  <si>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</si>
  <si>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</si>
  <si>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</si>
  <si>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</si>
  <si>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</si>
  <si>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</si>
  <si>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</si>
  <si>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</si>
  <si>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</si>
  <si>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</si>
  <si>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</si>
  <si>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</si>
  <si>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</si>
  <si>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</si>
  <si>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</si>
  <si>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</si>
  <si>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</si>
  <si>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</si>
  <si>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</si>
  <si>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</si>
  <si>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</si>
  <si>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</si>
  <si>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</si>
  <si>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</si>
  <si>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</si>
  <si>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</si>
  <si>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</si>
  <si>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</si>
  <si>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</si>
  <si>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</si>
  <si>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</si>
  <si>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</si>
  <si>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</si>
  <si>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</si>
  <si>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</si>
  <si>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</si>
  <si>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</si>
  <si>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</si>
  <si>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</si>
  <si>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</si>
  <si>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</si>
  <si>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</si>
  <si>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</si>
  <si>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</si>
  <si>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</si>
  <si>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</si>
  <si>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</si>
  <si>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</si>
  <si>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</si>
  <si>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</si>
  <si>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</si>
  <si>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</si>
  <si>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</si>
  <si>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</si>
  <si>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</si>
  <si>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</si>
  <si>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</si>
  <si>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</si>
  <si>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</si>
  <si>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</si>
  <si>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</si>
  <si>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</si>
  <si>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</si>
  <si>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</si>
  <si>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</si>
  <si>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</si>
  <si>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</si>
  <si>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</si>
  <si>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</si>
  <si>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</si>
  <si>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</si>
  <si>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</si>
  <si>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</si>
  <si>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</si>
  <si>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</si>
  <si>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</si>
  <si>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</si>
  <si>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</si>
  <si>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</si>
  <si>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</si>
  <si>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</si>
  <si>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</si>
  <si>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</si>
  <si>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</si>
  <si>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</si>
  <si>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</si>
  <si>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</si>
  <si>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</si>
  <si>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</si>
  <si>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</si>
  <si>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</si>
  <si>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</si>
  <si>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</si>
  <si>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</si>
  <si>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</si>
  <si>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</si>
  <si>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</si>
  <si>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</si>
  <si>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</si>
  <si>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</si>
  <si>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</si>
  <si>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</si>
  <si>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</si>
  <si>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</si>
  <si>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</si>
  <si>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</si>
  <si>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</si>
  <si>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</si>
  <si>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</si>
  <si>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</si>
  <si>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</si>
  <si>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</si>
  <si>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</si>
  <si>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</si>
  <si>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</si>
  <si>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</si>
  <si>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</si>
  <si>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</si>
  <si>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</si>
  <si>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</si>
  <si>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</si>
  <si>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</si>
  <si>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</si>
  <si>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</si>
  <si>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</si>
  <si>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</si>
  <si>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</si>
  <si>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</si>
  <si>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</si>
  <si>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</si>
  <si>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</si>
  <si>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</si>
  <si>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</si>
  <si>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</si>
  <si>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</si>
  <si>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</si>
  <si>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</si>
  <si>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</si>
  <si>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</si>
  <si>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</si>
  <si>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</si>
  <si>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</si>
  <si>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</si>
  <si>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</si>
  <si>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</si>
  <si>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</si>
  <si>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</si>
  <si>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</si>
  <si>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Naziv izdavatelja:   Croatia osiguranje d.d.</t>
  </si>
  <si>
    <t>OIB:   26187994862</t>
  </si>
  <si>
    <t>a)</t>
  </si>
  <si>
    <t>b)</t>
  </si>
  <si>
    <t>službenim stranicama Zagrebačke burze te u Službenom registru propisanih informacija HANFA-e.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</si>
  <si>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</si>
  <si>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</si>
  <si>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</si>
  <si>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</si>
  <si>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</si>
  <si>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</si>
  <si>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</si>
  <si>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</si>
  <si>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</si>
  <si>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</si>
  <si>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</si>
  <si>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</si>
  <si>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</si>
  <si>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</si>
  <si>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</si>
  <si>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</si>
  <si>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</si>
  <si>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</si>
  <si>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</si>
  <si>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</si>
  <si>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</si>
  <si>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</si>
  <si>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</si>
  <si>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>Stanje na dan: 30.9.2023.</t>
  </si>
  <si>
    <t>U razdoblju: 1.1.2023. - 30.9.2023.</t>
  </si>
  <si>
    <t>Izvještajno razdoblje: 1.1.2023. - 30.9.2023.</t>
  </si>
  <si>
    <t>Detalji su objavljeni unutar Međuizvještaja rukovodstva u sklopu nekonsolidiranog nerevidiranog izvještaja o poslovanju za treće tromjesečje 2023. godine.</t>
  </si>
  <si>
    <t xml:space="preserve">Godišnji financijski izvještaj za 2022. godinu, radi razumijevanja informacija objavljenih u bilješkama uz financijske izvještaje sastavljenih za treće tromjesečje 2023. godine, dostupan je na službenoj stranici društva, </t>
  </si>
  <si>
    <t>Detalji su objavljeni u bilješkama u sklopu nekonsolidiranog nerevidiranog izvještaja o poslovanju za treće tromjesečje 2023. godine.</t>
  </si>
  <si>
    <t xml:space="preserve">Prilikom sastavljanja nekonsolidiranog nerevidiranog izvještaja o poslovanju za treće tromjesečje 2023. godine primjenjuje se iste računovodstvene politike kao i u posljednjim godišnjim financijskim izvještajima za 2022. godinu </t>
  </si>
  <si>
    <t>2379</t>
  </si>
  <si>
    <t xml:space="preserve">Računovodstvene politike korištene u pripremi financijskih izvještaja za izvještajno razdoblje odgovaraju računovodstvenim politikama korištenim u pripremi revidiranih financijskih izvještaja za 2022. godinu, </t>
  </si>
  <si>
    <t>osim u dijelu politika koje se odnose na usvajanje MSFI-a 17 i MSFI-a 9, a kako je navedeno  u financijskim izvještajima za treće tromjesečje 2023.</t>
  </si>
  <si>
    <t>koji su objavljeni na službenoj stranici društva, službenim stranicama Zagrebačke burze te u Službenom registru propisanih informacija HANFA-e, osim u dijelu politika koje se odnose na usvajanje MSFI-a 17 i MSFI-a 9, a kako je navedeno  u financijskim izvještajima za treće tromjesečje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</si>
</sst>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</cellStyleXfs>
  <cellXfs count="274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7" xfId="5" applyFont="1" applyFill="1" applyBorder="1"/>
    <xf numFmtId="0" fontId="33" fillId="2" borderId="28" xfId="5" applyFill="1" applyBorder="1"/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3" xfId="5" applyFont="1" applyFill="1" applyBorder="1" applyAlignment="1">
      <alignment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4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0" xfId="5" applyFill="1" applyBorder="1"/>
    <xf numFmtId="0" fontId="5" fillId="2" borderId="29" xfId="5" applyFont="1" applyFill="1" applyBorder="1" applyAlignment="1">
      <alignment wrapText="1"/>
    </xf>
    <xf numFmtId="0" fontId="5" fillId="2" borderId="30" xfId="5" applyFont="1" applyFill="1" applyBorder="1" applyAlignment="1">
      <alignment wrapText="1"/>
    </xf>
    <xf numFmtId="0" fontId="5" fillId="2" borderId="29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0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4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0" xfId="5" applyFont="1" applyFill="1" applyBorder="1" applyAlignment="1">
      <alignment vertical="center"/>
    </xf>
    <xf numFmtId="49" fontId="30" fillId="3" borderId="34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0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top"/>
    </xf>
    <xf numFmtId="0" fontId="38" fillId="2" borderId="30" xfId="5" applyFont="1" applyFill="1" applyBorder="1"/>
    <xf numFmtId="0" fontId="33" fillId="2" borderId="31" xfId="5" applyFill="1" applyBorder="1"/>
    <xf numFmtId="0" fontId="33" fillId="2" borderId="35" xfId="5" applyFill="1" applyBorder="1"/>
    <xf numFmtId="0" fontId="33" fillId="2" borderId="32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29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29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3" fontId="39" fillId="0" borderId="2" xfId="1" applyNumberFormat="1" applyFont="1" applyBorder="1" applyAlignment="1" applyProtection="1">
      <alignment vertical="center"/>
      <protection locked="0"/>
    </xf>
    <xf numFmtId="3" fontId="40" fillId="0" borderId="2" xfId="1" applyNumberFormat="1" applyFont="1" applyBorder="1" applyAlignment="1" applyProtection="1">
      <alignment vertical="center"/>
      <protection locked="0"/>
    </xf>
    <xf numFmtId="3" fontId="39" fillId="0" borderId="2" xfId="1" applyNumberFormat="1" applyFont="1" applyBorder="1" applyAlignment="1" applyProtection="1">
      <alignment horizontal="right" vertical="center"/>
      <protection locked="0"/>
    </xf>
    <xf numFmtId="3" fontId="41" fillId="0" borderId="2" xfId="7" applyNumberFormat="1" applyFont="1" applyBorder="1" applyAlignment="1" applyProtection="1">
      <alignment vertical="center"/>
      <protection locked="0"/>
    </xf>
    <xf numFmtId="0" fontId="13" fillId="0" borderId="0" xfId="8" applyFont="1"/>
    <xf numFmtId="0" fontId="16" fillId="0" borderId="0" xfId="8"/>
    <xf numFmtId="0" fontId="16" fillId="0" borderId="0" xfId="8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1" xfId="5" applyFont="1" applyFill="1" applyBorder="1" applyAlignment="1" applyProtection="1">
      <alignment vertical="center"/>
      <protection locked="0"/>
    </xf>
    <xf numFmtId="0" fontId="5" fillId="3" borderId="35" xfId="5" applyFont="1" applyFill="1" applyBorder="1" applyAlignment="1" applyProtection="1">
      <alignment vertical="center"/>
      <protection locked="0"/>
    </xf>
    <xf numFmtId="0" fontId="5" fillId="3" borderId="32" xfId="5" applyFont="1" applyFill="1" applyBorder="1" applyAlignment="1" applyProtection="1">
      <alignment vertical="center"/>
      <protection locked="0"/>
    </xf>
    <xf numFmtId="0" fontId="14" fillId="2" borderId="27" xfId="5" applyFont="1" applyFill="1" applyBorder="1" applyAlignment="1">
      <alignment horizontal="left" vertical="center" wrapText="1"/>
    </xf>
    <xf numFmtId="0" fontId="14" fillId="2" borderId="36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1" xfId="6" applyFont="1" applyFill="1" applyBorder="1" applyAlignment="1" applyProtection="1">
      <alignment vertical="center" wrapText="1"/>
      <protection locked="0"/>
    </xf>
    <xf numFmtId="0" fontId="5" fillId="3" borderId="35" xfId="6" applyFont="1" applyFill="1" applyBorder="1" applyAlignment="1" applyProtection="1">
      <alignment vertical="center"/>
      <protection locked="0"/>
    </xf>
    <xf numFmtId="0" fontId="5" fillId="3" borderId="32" xfId="6" applyFont="1" applyFill="1" applyBorder="1" applyAlignment="1" applyProtection="1">
      <alignment vertical="center"/>
      <protection locked="0"/>
    </xf>
    <xf numFmtId="0" fontId="30" fillId="3" borderId="31" xfId="6" applyFont="1" applyFill="1" applyBorder="1" applyAlignment="1" applyProtection="1">
      <alignment vertical="center"/>
      <protection locked="0"/>
    </xf>
    <xf numFmtId="0" fontId="30" fillId="3" borderId="35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1" xfId="6" applyNumberFormat="1" applyFont="1" applyFill="1" applyBorder="1" applyAlignment="1" applyProtection="1">
      <alignment vertical="center"/>
      <protection locked="0"/>
    </xf>
    <xf numFmtId="49" fontId="30" fillId="3" borderId="35" xfId="6" applyNumberFormat="1" applyFont="1" applyFill="1" applyBorder="1" applyAlignment="1" applyProtection="1">
      <alignment vertical="center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14" fillId="2" borderId="29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1" xfId="5" applyFont="1" applyFill="1" applyBorder="1" applyAlignment="1" applyProtection="1">
      <alignment vertical="center"/>
      <protection locked="0"/>
    </xf>
    <xf numFmtId="0" fontId="30" fillId="3" borderId="35" xfId="5" applyFont="1" applyFill="1" applyBorder="1" applyAlignment="1" applyProtection="1">
      <alignment vertical="center"/>
      <protection locked="0"/>
    </xf>
    <xf numFmtId="0" fontId="30" fillId="3" borderId="32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1" xfId="5" applyFont="1" applyFill="1" applyBorder="1" applyAlignment="1" applyProtection="1">
      <alignment horizontal="right" vertical="center"/>
      <protection locked="0"/>
    </xf>
    <xf numFmtId="0" fontId="30" fillId="3" borderId="35" xfId="5" applyFont="1" applyFill="1" applyBorder="1" applyAlignment="1" applyProtection="1">
      <alignment horizontal="right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29" xfId="5" applyFont="1" applyFill="1" applyBorder="1" applyAlignment="1">
      <alignment horizontal="center" vertical="center"/>
    </xf>
    <xf numFmtId="0" fontId="14" fillId="2" borderId="29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1" xfId="6" applyFont="1" applyFill="1" applyBorder="1" applyProtection="1">
      <protection locked="0"/>
    </xf>
    <xf numFmtId="0" fontId="5" fillId="3" borderId="35" xfId="6" applyFont="1" applyFill="1" applyBorder="1" applyProtection="1">
      <protection locked="0"/>
    </xf>
    <xf numFmtId="0" fontId="5" fillId="3" borderId="32" xfId="6" applyFont="1" applyFill="1" applyBorder="1" applyProtection="1">
      <protection locked="0"/>
    </xf>
    <xf numFmtId="0" fontId="30" fillId="3" borderId="31" xfId="6" applyFont="1" applyFill="1" applyBorder="1" applyAlignment="1" applyProtection="1">
      <alignment horizontal="center" vertical="center"/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49" fontId="30" fillId="3" borderId="31" xfId="6" applyNumberFormat="1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37" fillId="2" borderId="29" xfId="5" applyFont="1" applyFill="1" applyBorder="1" applyAlignment="1">
      <alignment vertical="center"/>
    </xf>
    <xf numFmtId="0" fontId="36" fillId="2" borderId="2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6" xfId="5" applyFont="1" applyFill="1" applyBorder="1" applyAlignment="1">
      <alignment vertical="center"/>
    </xf>
    <xf numFmtId="0" fontId="34" fillId="2" borderId="27" xfId="5" applyFont="1" applyFill="1" applyBorder="1" applyAlignment="1">
      <alignment vertical="center"/>
    </xf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1" xfId="5" applyNumberFormat="1" applyFont="1" applyFill="1" applyBorder="1" applyAlignment="1" applyProtection="1">
      <alignment horizontal="center" vertical="center"/>
      <protection locked="0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0" fontId="30" fillId="0" borderId="29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0" xfId="5" applyFont="1" applyBorder="1" applyAlignment="1">
      <alignment horizontal="center" vertical="center" wrapText="1"/>
    </xf>
    <xf numFmtId="0" fontId="5" fillId="2" borderId="29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5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9">
    <cellStyle name="Normal" xfId="0" builtinId="0"/>
    <cellStyle name="Normal 12" xfId="8" xr:uid="{624B4485-D695-4CEB-B385-F9BE874210D6}"/>
    <cellStyle name="Normal 2" xfId="1" xr:uid="{00000000-0005-0000-0000-000001000000}"/>
    <cellStyle name="Normal 2 4" xfId="2" xr:uid="{00000000-0005-0000-0000-000002000000}"/>
    <cellStyle name="Normal 2 4 4" xfId="7" xr:uid="{C929F68B-6DB6-4BB8-BCD3-120C20ED5E62}"/>
    <cellStyle name="Normal 3" xfId="5" xr:uid="{00000000-0005-0000-0000-000003000000}"/>
    <cellStyle name="Normal 3 2" xfId="6" xr:uid="{FE64D997-077E-4E65-8BFA-E0EFC0D6D84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view="pageBreakPreview" zoomScaleNormal="100" zoomScaleSheetLayoutView="100" workbookViewId="0">
      <selection activeCell="O7" sqref="O7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4" t="s">
        <v>564</v>
      </c>
      <c r="B1" s="225"/>
      <c r="C1" s="225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26" t="s">
        <v>565</v>
      </c>
      <c r="B2" s="227"/>
      <c r="C2" s="227"/>
      <c r="D2" s="227"/>
      <c r="E2" s="227"/>
      <c r="F2" s="227"/>
      <c r="G2" s="227"/>
      <c r="H2" s="227"/>
      <c r="I2" s="227"/>
      <c r="J2" s="228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29" t="s">
        <v>566</v>
      </c>
      <c r="B4" s="230"/>
      <c r="C4" s="230"/>
      <c r="D4" s="230"/>
      <c r="E4" s="231">
        <v>44927</v>
      </c>
      <c r="F4" s="232"/>
      <c r="G4" s="102" t="s">
        <v>567</v>
      </c>
      <c r="H4" s="231">
        <v>45199</v>
      </c>
      <c r="I4" s="232"/>
      <c r="J4" s="103"/>
    </row>
    <row r="5" spans="1:10" ht="18.600000000000001" customHeight="1" x14ac:dyDescent="0.25">
      <c r="A5" s="233"/>
      <c r="B5" s="234"/>
      <c r="C5" s="234"/>
      <c r="D5" s="234"/>
      <c r="E5" s="234"/>
      <c r="F5" s="234"/>
      <c r="G5" s="234"/>
      <c r="H5" s="234"/>
      <c r="I5" s="234"/>
      <c r="J5" s="235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3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11"/>
      <c r="F9" s="111"/>
      <c r="G9" s="102"/>
      <c r="H9" s="111"/>
      <c r="I9" s="112"/>
      <c r="J9" s="110"/>
    </row>
    <row r="10" spans="1:10" ht="18.600000000000001" customHeight="1" x14ac:dyDescent="0.25">
      <c r="A10" s="220" t="s">
        <v>570</v>
      </c>
      <c r="B10" s="221"/>
      <c r="C10" s="221"/>
      <c r="D10" s="221"/>
      <c r="E10" s="221"/>
      <c r="F10" s="221"/>
      <c r="G10" s="221"/>
      <c r="H10" s="221"/>
      <c r="I10" s="221"/>
      <c r="J10" s="113"/>
    </row>
    <row r="11" spans="1:10" ht="18.600000000000001" customHeight="1" x14ac:dyDescent="0.25">
      <c r="A11" s="206" t="s">
        <v>571</v>
      </c>
      <c r="B11" s="222"/>
      <c r="C11" s="214" t="s">
        <v>607</v>
      </c>
      <c r="D11" s="215"/>
      <c r="E11" s="114"/>
      <c r="F11" s="171" t="s">
        <v>572</v>
      </c>
      <c r="G11" s="218"/>
      <c r="H11" s="212" t="s">
        <v>608</v>
      </c>
      <c r="I11" s="213"/>
      <c r="J11" s="115"/>
    </row>
    <row r="12" spans="1:10" ht="18.600000000000001" customHeight="1" x14ac:dyDescent="0.25">
      <c r="A12" s="116"/>
      <c r="B12" s="117"/>
      <c r="C12" s="117"/>
      <c r="D12" s="117"/>
      <c r="E12" s="223"/>
      <c r="F12" s="223"/>
      <c r="G12" s="223"/>
      <c r="H12" s="223"/>
      <c r="I12" s="118"/>
      <c r="J12" s="115"/>
    </row>
    <row r="13" spans="1:10" ht="18.600000000000001" customHeight="1" x14ac:dyDescent="0.25">
      <c r="A13" s="170" t="s">
        <v>573</v>
      </c>
      <c r="B13" s="218"/>
      <c r="C13" s="214" t="s">
        <v>609</v>
      </c>
      <c r="D13" s="215"/>
      <c r="E13" s="236"/>
      <c r="F13" s="223"/>
      <c r="G13" s="223"/>
      <c r="H13" s="223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77"/>
      <c r="F14" s="177"/>
      <c r="G14" s="177"/>
      <c r="H14" s="177"/>
      <c r="I14" s="117"/>
      <c r="J14" s="119"/>
    </row>
    <row r="15" spans="1:10" ht="18.600000000000001" customHeight="1" x14ac:dyDescent="0.25">
      <c r="A15" s="170" t="s">
        <v>574</v>
      </c>
      <c r="B15" s="218"/>
      <c r="C15" s="214" t="s">
        <v>610</v>
      </c>
      <c r="D15" s="215"/>
      <c r="E15" s="219"/>
      <c r="F15" s="208"/>
      <c r="G15" s="120" t="s">
        <v>575</v>
      </c>
      <c r="H15" s="212" t="s">
        <v>611</v>
      </c>
      <c r="I15" s="213"/>
      <c r="J15" s="121"/>
    </row>
    <row r="16" spans="1:10" ht="18.600000000000001" customHeight="1" x14ac:dyDescent="0.25">
      <c r="A16" s="114"/>
      <c r="B16" s="118"/>
      <c r="C16" s="117"/>
      <c r="D16" s="117"/>
      <c r="E16" s="177"/>
      <c r="F16" s="177"/>
      <c r="G16" s="177"/>
      <c r="H16" s="177"/>
      <c r="I16" s="117"/>
      <c r="J16" s="119"/>
    </row>
    <row r="17" spans="1:10" ht="18.600000000000001" customHeight="1" x14ac:dyDescent="0.25">
      <c r="A17" s="122"/>
      <c r="B17" s="120" t="s">
        <v>576</v>
      </c>
      <c r="C17" s="214" t="s">
        <v>612</v>
      </c>
      <c r="D17" s="215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16"/>
      <c r="B18" s="217"/>
      <c r="C18" s="177"/>
      <c r="D18" s="177"/>
      <c r="E18" s="177"/>
      <c r="F18" s="177"/>
      <c r="G18" s="177"/>
      <c r="H18" s="177"/>
      <c r="I18" s="117"/>
      <c r="J18" s="119"/>
    </row>
    <row r="19" spans="1:10" ht="18.600000000000001" customHeight="1" x14ac:dyDescent="0.25">
      <c r="A19" s="206" t="s">
        <v>577</v>
      </c>
      <c r="B19" s="207"/>
      <c r="C19" s="181" t="s">
        <v>613</v>
      </c>
      <c r="D19" s="182"/>
      <c r="E19" s="182"/>
      <c r="F19" s="182"/>
      <c r="G19" s="182"/>
      <c r="H19" s="182"/>
      <c r="I19" s="182"/>
      <c r="J19" s="183"/>
    </row>
    <row r="20" spans="1:10" ht="18.600000000000001" customHeight="1" x14ac:dyDescent="0.25">
      <c r="A20" s="116"/>
      <c r="B20" s="117"/>
      <c r="C20" s="124"/>
      <c r="D20" s="117"/>
      <c r="E20" s="177"/>
      <c r="F20" s="177"/>
      <c r="G20" s="177"/>
      <c r="H20" s="177"/>
      <c r="I20" s="117"/>
      <c r="J20" s="119"/>
    </row>
    <row r="21" spans="1:10" ht="18.600000000000001" customHeight="1" x14ac:dyDescent="0.25">
      <c r="A21" s="206" t="s">
        <v>578</v>
      </c>
      <c r="B21" s="207"/>
      <c r="C21" s="212" t="s">
        <v>614</v>
      </c>
      <c r="D21" s="213"/>
      <c r="E21" s="177"/>
      <c r="F21" s="177"/>
      <c r="G21" s="181" t="s">
        <v>615</v>
      </c>
      <c r="H21" s="182"/>
      <c r="I21" s="182"/>
      <c r="J21" s="183"/>
    </row>
    <row r="22" spans="1:10" ht="18.600000000000001" customHeight="1" x14ac:dyDescent="0.25">
      <c r="A22" s="116"/>
      <c r="B22" s="117"/>
      <c r="C22" s="117"/>
      <c r="D22" s="117"/>
      <c r="E22" s="177"/>
      <c r="F22" s="177"/>
      <c r="G22" s="177"/>
      <c r="H22" s="177"/>
      <c r="I22" s="117"/>
      <c r="J22" s="119"/>
    </row>
    <row r="23" spans="1:10" ht="18.600000000000001" customHeight="1" x14ac:dyDescent="0.25">
      <c r="A23" s="206" t="s">
        <v>579</v>
      </c>
      <c r="B23" s="207"/>
      <c r="C23" s="181" t="s">
        <v>616</v>
      </c>
      <c r="D23" s="182"/>
      <c r="E23" s="182"/>
      <c r="F23" s="182"/>
      <c r="G23" s="182"/>
      <c r="H23" s="182"/>
      <c r="I23" s="182"/>
      <c r="J23" s="183"/>
    </row>
    <row r="24" spans="1:10" ht="18.600000000000001" customHeight="1" x14ac:dyDescent="0.25">
      <c r="A24" s="116"/>
      <c r="B24" s="117"/>
      <c r="C24" s="117"/>
      <c r="D24" s="117"/>
      <c r="E24" s="177"/>
      <c r="F24" s="177"/>
      <c r="G24" s="177"/>
      <c r="H24" s="177"/>
      <c r="I24" s="117"/>
      <c r="J24" s="119"/>
    </row>
    <row r="25" spans="1:10" ht="18.600000000000001" customHeight="1" x14ac:dyDescent="0.25">
      <c r="A25" s="206" t="s">
        <v>580</v>
      </c>
      <c r="B25" s="207"/>
      <c r="C25" s="209" t="s">
        <v>617</v>
      </c>
      <c r="D25" s="210"/>
      <c r="E25" s="210"/>
      <c r="F25" s="210"/>
      <c r="G25" s="210"/>
      <c r="H25" s="210"/>
      <c r="I25" s="210"/>
      <c r="J25" s="211"/>
    </row>
    <row r="26" spans="1:10" ht="18.600000000000001" customHeight="1" x14ac:dyDescent="0.25">
      <c r="A26" s="116"/>
      <c r="B26" s="117"/>
      <c r="C26" s="124"/>
      <c r="D26" s="117"/>
      <c r="E26" s="177"/>
      <c r="F26" s="177"/>
      <c r="G26" s="177"/>
      <c r="H26" s="177"/>
      <c r="I26" s="117"/>
      <c r="J26" s="119"/>
    </row>
    <row r="27" spans="1:10" ht="18.600000000000001" customHeight="1" x14ac:dyDescent="0.25">
      <c r="A27" s="206" t="s">
        <v>581</v>
      </c>
      <c r="B27" s="207"/>
      <c r="C27" s="209" t="s">
        <v>618</v>
      </c>
      <c r="D27" s="210"/>
      <c r="E27" s="210"/>
      <c r="F27" s="210"/>
      <c r="G27" s="210"/>
      <c r="H27" s="210"/>
      <c r="I27" s="210"/>
      <c r="J27" s="211"/>
    </row>
    <row r="28" spans="1:10" ht="18.600000000000001" customHeight="1" x14ac:dyDescent="0.25">
      <c r="A28" s="116"/>
      <c r="B28" s="117"/>
      <c r="C28" s="124"/>
      <c r="D28" s="117"/>
      <c r="E28" s="177"/>
      <c r="F28" s="177"/>
      <c r="G28" s="177"/>
      <c r="H28" s="177"/>
      <c r="I28" s="117"/>
      <c r="J28" s="119"/>
    </row>
    <row r="29" spans="1:10" ht="18.600000000000001" customHeight="1" x14ac:dyDescent="0.25">
      <c r="A29" s="170" t="s">
        <v>582</v>
      </c>
      <c r="B29" s="207"/>
      <c r="C29" s="129" t="s">
        <v>657</v>
      </c>
      <c r="D29" s="126"/>
      <c r="E29" s="184"/>
      <c r="F29" s="184"/>
      <c r="G29" s="184"/>
      <c r="H29" s="184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77"/>
      <c r="F30" s="177"/>
      <c r="G30" s="177"/>
      <c r="H30" s="177"/>
      <c r="I30" s="127"/>
      <c r="J30" s="128"/>
    </row>
    <row r="31" spans="1:10" ht="18.600000000000001" customHeight="1" x14ac:dyDescent="0.25">
      <c r="A31" s="206" t="s">
        <v>583</v>
      </c>
      <c r="B31" s="207"/>
      <c r="C31" s="129" t="s">
        <v>585</v>
      </c>
      <c r="D31" s="205" t="s">
        <v>584</v>
      </c>
      <c r="E31" s="188"/>
      <c r="F31" s="188"/>
      <c r="G31" s="188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6"/>
      <c r="B32" s="207"/>
      <c r="C32" s="132"/>
      <c r="D32" s="102"/>
      <c r="E32" s="208"/>
      <c r="F32" s="208"/>
      <c r="G32" s="208"/>
      <c r="H32" s="208"/>
      <c r="I32" s="127"/>
      <c r="J32" s="128"/>
    </row>
    <row r="33" spans="1:10" ht="18.600000000000001" customHeight="1" x14ac:dyDescent="0.25">
      <c r="A33" s="206" t="s">
        <v>587</v>
      </c>
      <c r="B33" s="207"/>
      <c r="C33" s="125" t="s">
        <v>589</v>
      </c>
      <c r="D33" s="205" t="s">
        <v>588</v>
      </c>
      <c r="E33" s="188"/>
      <c r="F33" s="188"/>
      <c r="G33" s="188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77"/>
      <c r="F34" s="177"/>
      <c r="G34" s="177"/>
      <c r="H34" s="177"/>
      <c r="I34" s="117"/>
      <c r="J34" s="119"/>
    </row>
    <row r="35" spans="1:10" ht="18.600000000000001" customHeight="1" x14ac:dyDescent="0.25">
      <c r="A35" s="205" t="s">
        <v>591</v>
      </c>
      <c r="B35" s="188"/>
      <c r="C35" s="188"/>
      <c r="D35" s="188"/>
      <c r="E35" s="188" t="s">
        <v>592</v>
      </c>
      <c r="F35" s="188"/>
      <c r="G35" s="188"/>
      <c r="H35" s="188"/>
      <c r="I35" s="188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77"/>
      <c r="F36" s="177"/>
      <c r="G36" s="177"/>
      <c r="H36" s="177"/>
      <c r="I36" s="117"/>
      <c r="J36" s="128"/>
    </row>
    <row r="37" spans="1:10" ht="18.600000000000001" customHeight="1" x14ac:dyDescent="0.25">
      <c r="A37" s="199"/>
      <c r="B37" s="200"/>
      <c r="C37" s="200"/>
      <c r="D37" s="200"/>
      <c r="E37" s="199"/>
      <c r="F37" s="200"/>
      <c r="G37" s="200"/>
      <c r="H37" s="200"/>
      <c r="I37" s="201"/>
      <c r="J37" s="143"/>
    </row>
    <row r="38" spans="1:10" ht="18.600000000000001" customHeight="1" x14ac:dyDescent="0.25">
      <c r="A38" s="150"/>
      <c r="B38" s="139"/>
      <c r="C38" s="151"/>
      <c r="D38" s="204"/>
      <c r="E38" s="204"/>
      <c r="F38" s="204"/>
      <c r="G38" s="204"/>
      <c r="H38" s="204"/>
      <c r="I38" s="204"/>
      <c r="J38" s="152"/>
    </row>
    <row r="39" spans="1:10" ht="18.600000000000001" customHeight="1" x14ac:dyDescent="0.25">
      <c r="A39" s="199"/>
      <c r="B39" s="200"/>
      <c r="C39" s="200"/>
      <c r="D39" s="201"/>
      <c r="E39" s="199"/>
      <c r="F39" s="200"/>
      <c r="G39" s="200"/>
      <c r="H39" s="200"/>
      <c r="I39" s="201"/>
      <c r="J39" s="125"/>
    </row>
    <row r="40" spans="1:10" ht="18.600000000000001" customHeight="1" x14ac:dyDescent="0.25">
      <c r="A40" s="150"/>
      <c r="B40" s="139"/>
      <c r="C40" s="151"/>
      <c r="D40" s="153"/>
      <c r="E40" s="204"/>
      <c r="F40" s="204"/>
      <c r="G40" s="204"/>
      <c r="H40" s="204"/>
      <c r="I40" s="154"/>
      <c r="J40" s="152"/>
    </row>
    <row r="41" spans="1:10" ht="18.600000000000001" customHeight="1" x14ac:dyDescent="0.25">
      <c r="A41" s="199"/>
      <c r="B41" s="200"/>
      <c r="C41" s="200"/>
      <c r="D41" s="201"/>
      <c r="E41" s="199"/>
      <c r="F41" s="200"/>
      <c r="G41" s="200"/>
      <c r="H41" s="200"/>
      <c r="I41" s="201"/>
      <c r="J41" s="125"/>
    </row>
    <row r="42" spans="1:10" ht="18.600000000000001" customHeight="1" x14ac:dyDescent="0.25">
      <c r="A42" s="150"/>
      <c r="B42" s="139"/>
      <c r="C42" s="151"/>
      <c r="D42" s="153"/>
      <c r="E42" s="204"/>
      <c r="F42" s="204"/>
      <c r="G42" s="204"/>
      <c r="H42" s="204"/>
      <c r="I42" s="154"/>
      <c r="J42" s="152"/>
    </row>
    <row r="43" spans="1:10" ht="18.600000000000001" customHeight="1" x14ac:dyDescent="0.25">
      <c r="A43" s="199"/>
      <c r="B43" s="200"/>
      <c r="C43" s="200"/>
      <c r="D43" s="201"/>
      <c r="E43" s="199"/>
      <c r="F43" s="200"/>
      <c r="G43" s="200"/>
      <c r="H43" s="200"/>
      <c r="I43" s="201"/>
      <c r="J43" s="125"/>
    </row>
    <row r="44" spans="1:10" ht="18.600000000000001" customHeight="1" x14ac:dyDescent="0.25">
      <c r="A44" s="155"/>
      <c r="B44" s="151"/>
      <c r="C44" s="202"/>
      <c r="D44" s="202"/>
      <c r="E44" s="203"/>
      <c r="F44" s="203"/>
      <c r="G44" s="202"/>
      <c r="H44" s="202"/>
      <c r="I44" s="202"/>
      <c r="J44" s="152"/>
    </row>
    <row r="45" spans="1:10" ht="18.600000000000001" customHeight="1" x14ac:dyDescent="0.25">
      <c r="A45" s="199"/>
      <c r="B45" s="200"/>
      <c r="C45" s="200"/>
      <c r="D45" s="201"/>
      <c r="E45" s="199"/>
      <c r="F45" s="200"/>
      <c r="G45" s="200"/>
      <c r="H45" s="200"/>
      <c r="I45" s="201"/>
      <c r="J45" s="125"/>
    </row>
    <row r="46" spans="1:10" ht="18.600000000000001" customHeight="1" x14ac:dyDescent="0.25">
      <c r="A46" s="155"/>
      <c r="B46" s="151"/>
      <c r="C46" s="151"/>
      <c r="D46" s="139"/>
      <c r="E46" s="203"/>
      <c r="F46" s="203"/>
      <c r="G46" s="202"/>
      <c r="H46" s="202"/>
      <c r="I46" s="139"/>
      <c r="J46" s="152"/>
    </row>
    <row r="47" spans="1:10" ht="18.600000000000001" customHeight="1" x14ac:dyDescent="0.25">
      <c r="A47" s="199"/>
      <c r="B47" s="200"/>
      <c r="C47" s="200"/>
      <c r="D47" s="201"/>
      <c r="E47" s="199"/>
      <c r="F47" s="200"/>
      <c r="G47" s="200"/>
      <c r="H47" s="200"/>
      <c r="I47" s="201"/>
      <c r="J47" s="125"/>
    </row>
    <row r="48" spans="1:10" ht="18.600000000000001" customHeight="1" x14ac:dyDescent="0.25">
      <c r="A48" s="134"/>
      <c r="B48" s="124"/>
      <c r="C48" s="124"/>
      <c r="D48" s="117"/>
      <c r="E48" s="177"/>
      <c r="F48" s="177"/>
      <c r="G48" s="197"/>
      <c r="H48" s="197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77"/>
      <c r="F49" s="177"/>
      <c r="G49" s="197"/>
      <c r="H49" s="197"/>
      <c r="I49" s="117"/>
      <c r="J49" s="135" t="s">
        <v>595</v>
      </c>
    </row>
    <row r="50" spans="1:10" ht="18.600000000000001" customHeight="1" x14ac:dyDescent="0.25">
      <c r="A50" s="170" t="s">
        <v>596</v>
      </c>
      <c r="B50" s="171"/>
      <c r="C50" s="190" t="s">
        <v>595</v>
      </c>
      <c r="D50" s="191"/>
      <c r="E50" s="192" t="s">
        <v>597</v>
      </c>
      <c r="F50" s="193"/>
      <c r="G50" s="194"/>
      <c r="H50" s="195"/>
      <c r="I50" s="195"/>
      <c r="J50" s="196"/>
    </row>
    <row r="51" spans="1:10" ht="18.600000000000001" customHeight="1" x14ac:dyDescent="0.25">
      <c r="A51" s="134"/>
      <c r="B51" s="124"/>
      <c r="C51" s="197"/>
      <c r="D51" s="197"/>
      <c r="E51" s="177"/>
      <c r="F51" s="177"/>
      <c r="G51" s="198" t="s">
        <v>598</v>
      </c>
      <c r="H51" s="198"/>
      <c r="I51" s="198"/>
      <c r="J51" s="110"/>
    </row>
    <row r="52" spans="1:10" ht="18.600000000000001" customHeight="1" x14ac:dyDescent="0.25">
      <c r="A52" s="170" t="s">
        <v>599</v>
      </c>
      <c r="B52" s="171"/>
      <c r="C52" s="181" t="s">
        <v>619</v>
      </c>
      <c r="D52" s="182"/>
      <c r="E52" s="182"/>
      <c r="F52" s="182"/>
      <c r="G52" s="182"/>
      <c r="H52" s="182"/>
      <c r="I52" s="182"/>
      <c r="J52" s="183"/>
    </row>
    <row r="53" spans="1:10" ht="18.600000000000001" customHeight="1" x14ac:dyDescent="0.25">
      <c r="A53" s="116"/>
      <c r="B53" s="117"/>
      <c r="C53" s="184" t="s">
        <v>600</v>
      </c>
      <c r="D53" s="184"/>
      <c r="E53" s="184"/>
      <c r="F53" s="184"/>
      <c r="G53" s="184"/>
      <c r="H53" s="184"/>
      <c r="I53" s="184"/>
      <c r="J53" s="119"/>
    </row>
    <row r="54" spans="1:10" ht="18.600000000000001" customHeight="1" x14ac:dyDescent="0.25">
      <c r="A54" s="170" t="s">
        <v>601</v>
      </c>
      <c r="B54" s="171"/>
      <c r="C54" s="185" t="s">
        <v>620</v>
      </c>
      <c r="D54" s="186"/>
      <c r="E54" s="187"/>
      <c r="F54" s="177"/>
      <c r="G54" s="177"/>
      <c r="H54" s="188"/>
      <c r="I54" s="188"/>
      <c r="J54" s="189"/>
    </row>
    <row r="55" spans="1:10" ht="18.600000000000001" customHeight="1" x14ac:dyDescent="0.25">
      <c r="A55" s="116"/>
      <c r="B55" s="117"/>
      <c r="C55" s="124"/>
      <c r="D55" s="117"/>
      <c r="E55" s="177"/>
      <c r="F55" s="177"/>
      <c r="G55" s="177"/>
      <c r="H55" s="177"/>
      <c r="I55" s="117"/>
      <c r="J55" s="119"/>
    </row>
    <row r="56" spans="1:10" ht="18.600000000000001" customHeight="1" x14ac:dyDescent="0.25">
      <c r="A56" s="170" t="s">
        <v>580</v>
      </c>
      <c r="B56" s="171"/>
      <c r="C56" s="178" t="s">
        <v>621</v>
      </c>
      <c r="D56" s="179"/>
      <c r="E56" s="179"/>
      <c r="F56" s="179"/>
      <c r="G56" s="179"/>
      <c r="H56" s="179"/>
      <c r="I56" s="179"/>
      <c r="J56" s="180"/>
    </row>
    <row r="57" spans="1:10" ht="18.600000000000001" customHeight="1" x14ac:dyDescent="0.25">
      <c r="A57" s="116"/>
      <c r="B57" s="117"/>
      <c r="C57" s="117"/>
      <c r="D57" s="117"/>
      <c r="E57" s="177"/>
      <c r="F57" s="177"/>
      <c r="G57" s="177"/>
      <c r="H57" s="177"/>
      <c r="I57" s="117"/>
      <c r="J57" s="119"/>
    </row>
    <row r="58" spans="1:10" ht="18.600000000000001" customHeight="1" x14ac:dyDescent="0.25">
      <c r="A58" s="170" t="s">
        <v>602</v>
      </c>
      <c r="B58" s="171"/>
      <c r="C58" s="172"/>
      <c r="D58" s="173"/>
      <c r="E58" s="173"/>
      <c r="F58" s="173"/>
      <c r="G58" s="173"/>
      <c r="H58" s="173"/>
      <c r="I58" s="173"/>
      <c r="J58" s="174"/>
    </row>
    <row r="59" spans="1:10" ht="18.600000000000001" customHeight="1" x14ac:dyDescent="0.25">
      <c r="A59" s="116"/>
      <c r="B59" s="117"/>
      <c r="C59" s="175" t="s">
        <v>603</v>
      </c>
      <c r="D59" s="175"/>
      <c r="E59" s="175"/>
      <c r="F59" s="175"/>
      <c r="G59" s="117"/>
      <c r="H59" s="117"/>
      <c r="I59" s="117"/>
      <c r="J59" s="119"/>
    </row>
    <row r="60" spans="1:10" ht="18.600000000000001" customHeight="1" x14ac:dyDescent="0.25">
      <c r="A60" s="170" t="s">
        <v>604</v>
      </c>
      <c r="B60" s="171"/>
      <c r="C60" s="172"/>
      <c r="D60" s="173"/>
      <c r="E60" s="173"/>
      <c r="F60" s="173"/>
      <c r="G60" s="173"/>
      <c r="H60" s="173"/>
      <c r="I60" s="173"/>
      <c r="J60" s="174"/>
    </row>
    <row r="61" spans="1:10" ht="18.600000000000001" customHeight="1" x14ac:dyDescent="0.25">
      <c r="A61" s="136"/>
      <c r="B61" s="137"/>
      <c r="C61" s="176" t="s">
        <v>605</v>
      </c>
      <c r="D61" s="176"/>
      <c r="E61" s="176"/>
      <c r="F61" s="176"/>
      <c r="G61" s="176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="70" zoomScaleNormal="70" workbookViewId="0">
      <selection activeCell="F10" sqref="F10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7" t="s">
        <v>300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5">
      <c r="A2" s="238" t="s">
        <v>650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9" t="s">
        <v>0</v>
      </c>
      <c r="B4" s="239" t="s">
        <v>1</v>
      </c>
      <c r="C4" s="239" t="s">
        <v>2</v>
      </c>
      <c r="D4" s="240" t="s">
        <v>3</v>
      </c>
      <c r="E4" s="241" t="s">
        <v>4</v>
      </c>
      <c r="F4" s="241"/>
      <c r="G4" s="241"/>
      <c r="H4" s="242" t="s">
        <v>5</v>
      </c>
      <c r="I4" s="242"/>
      <c r="J4" s="242"/>
    </row>
    <row r="5" spans="1:10" x14ac:dyDescent="0.25">
      <c r="A5" s="239"/>
      <c r="B5" s="239"/>
      <c r="C5" s="239"/>
      <c r="D5" s="240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4">
        <f>E7+E8</f>
        <v>0</v>
      </c>
      <c r="F6" s="144">
        <f>F7+F8</f>
        <v>15417577</v>
      </c>
      <c r="G6" s="144">
        <f>E6+F6</f>
        <v>15417577</v>
      </c>
      <c r="H6" s="144">
        <f t="shared" ref="H6:I6" si="0">H7+H8</f>
        <v>0</v>
      </c>
      <c r="I6" s="144">
        <f t="shared" si="0"/>
        <v>15743541</v>
      </c>
      <c r="J6" s="144">
        <f>H6+I6</f>
        <v>15743541</v>
      </c>
    </row>
    <row r="7" spans="1:10" ht="15.75" x14ac:dyDescent="0.25">
      <c r="A7" s="5" t="s">
        <v>13</v>
      </c>
      <c r="B7" s="2"/>
      <c r="C7" s="6" t="s">
        <v>14</v>
      </c>
      <c r="D7" s="7" t="s">
        <v>15</v>
      </c>
      <c r="E7" s="163">
        <v>0</v>
      </c>
      <c r="F7" s="163">
        <v>0</v>
      </c>
      <c r="G7" s="144">
        <f t="shared" ref="G7:G70" si="1">E7+F7</f>
        <v>0</v>
      </c>
      <c r="H7" s="163">
        <v>0</v>
      </c>
      <c r="I7" s="163">
        <v>0</v>
      </c>
      <c r="J7" s="144">
        <f t="shared" ref="J7:J70" si="2">H7+I7</f>
        <v>0</v>
      </c>
    </row>
    <row r="8" spans="1:10" ht="15.75" x14ac:dyDescent="0.25">
      <c r="A8" s="5" t="s">
        <v>16</v>
      </c>
      <c r="B8" s="2"/>
      <c r="C8" s="6" t="s">
        <v>17</v>
      </c>
      <c r="D8" s="7" t="s">
        <v>18</v>
      </c>
      <c r="E8" s="163">
        <v>0</v>
      </c>
      <c r="F8" s="163">
        <v>15417577</v>
      </c>
      <c r="G8" s="144">
        <f t="shared" si="1"/>
        <v>15417577</v>
      </c>
      <c r="H8" s="163">
        <v>0</v>
      </c>
      <c r="I8" s="163">
        <v>15743541</v>
      </c>
      <c r="J8" s="144">
        <f t="shared" si="2"/>
        <v>15743541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5">
        <f>E10+E11+E12</f>
        <v>1876</v>
      </c>
      <c r="F9" s="145">
        <f t="shared" ref="F9:I9" si="3">F10+F11+F12</f>
        <v>64214569</v>
      </c>
      <c r="G9" s="144">
        <f t="shared" si="1"/>
        <v>64216445</v>
      </c>
      <c r="H9" s="145">
        <f t="shared" si="3"/>
        <v>1874</v>
      </c>
      <c r="I9" s="145">
        <f t="shared" si="3"/>
        <v>62924367</v>
      </c>
      <c r="J9" s="144">
        <f t="shared" si="2"/>
        <v>62926241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63">
        <v>0</v>
      </c>
      <c r="F10" s="163">
        <v>25156343</v>
      </c>
      <c r="G10" s="144">
        <f t="shared" si="1"/>
        <v>25156343</v>
      </c>
      <c r="H10" s="163">
        <v>0</v>
      </c>
      <c r="I10" s="163">
        <v>25141035</v>
      </c>
      <c r="J10" s="144">
        <f t="shared" si="2"/>
        <v>25141035</v>
      </c>
    </row>
    <row r="11" spans="1:10" ht="15.75" x14ac:dyDescent="0.25">
      <c r="A11" s="5" t="s">
        <v>25</v>
      </c>
      <c r="B11" s="2"/>
      <c r="C11" s="6" t="s">
        <v>17</v>
      </c>
      <c r="D11" s="7" t="s">
        <v>26</v>
      </c>
      <c r="E11" s="163">
        <v>1865</v>
      </c>
      <c r="F11" s="163">
        <v>3336148</v>
      </c>
      <c r="G11" s="144">
        <f t="shared" si="1"/>
        <v>3338013</v>
      </c>
      <c r="H11" s="163">
        <v>1865</v>
      </c>
      <c r="I11" s="163">
        <v>3498193</v>
      </c>
      <c r="J11" s="144">
        <f t="shared" si="2"/>
        <v>3500058</v>
      </c>
    </row>
    <row r="12" spans="1:10" ht="15.75" x14ac:dyDescent="0.25">
      <c r="A12" s="5" t="s">
        <v>27</v>
      </c>
      <c r="B12" s="2"/>
      <c r="C12" s="6" t="s">
        <v>28</v>
      </c>
      <c r="D12" s="7" t="s">
        <v>29</v>
      </c>
      <c r="E12" s="163">
        <v>11</v>
      </c>
      <c r="F12" s="163">
        <v>35722078</v>
      </c>
      <c r="G12" s="144">
        <f t="shared" si="1"/>
        <v>35722089</v>
      </c>
      <c r="H12" s="163">
        <v>9</v>
      </c>
      <c r="I12" s="163">
        <v>34285139</v>
      </c>
      <c r="J12" s="144">
        <f t="shared" si="2"/>
        <v>34285148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5">
        <f>E14+E15+E19</f>
        <v>425331013</v>
      </c>
      <c r="F13" s="145">
        <f t="shared" ref="F13:I13" si="4">F14+F15+F19</f>
        <v>741341747</v>
      </c>
      <c r="G13" s="144">
        <f t="shared" si="1"/>
        <v>1166672760</v>
      </c>
      <c r="H13" s="145">
        <f t="shared" si="4"/>
        <v>415255496</v>
      </c>
      <c r="I13" s="145">
        <f t="shared" si="4"/>
        <v>897147569</v>
      </c>
      <c r="J13" s="144">
        <f t="shared" si="2"/>
        <v>1312403065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64">
        <v>0</v>
      </c>
      <c r="F14" s="164">
        <v>69394239</v>
      </c>
      <c r="G14" s="144">
        <f t="shared" si="1"/>
        <v>69394239</v>
      </c>
      <c r="H14" s="164">
        <v>0</v>
      </c>
      <c r="I14" s="164">
        <v>67431320</v>
      </c>
      <c r="J14" s="144">
        <f t="shared" si="2"/>
        <v>67431320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5">
        <f>E16+E17+E18</f>
        <v>0</v>
      </c>
      <c r="F15" s="145">
        <f t="shared" ref="F15:I15" si="5">F16+F17+F18</f>
        <v>51511754</v>
      </c>
      <c r="G15" s="144">
        <f t="shared" si="1"/>
        <v>51511754</v>
      </c>
      <c r="H15" s="145">
        <f t="shared" si="5"/>
        <v>0</v>
      </c>
      <c r="I15" s="145">
        <f t="shared" si="5"/>
        <v>54011754</v>
      </c>
      <c r="J15" s="144">
        <f t="shared" si="2"/>
        <v>54011754</v>
      </c>
    </row>
    <row r="16" spans="1:10" ht="15.75" x14ac:dyDescent="0.25">
      <c r="A16" s="5" t="s">
        <v>41</v>
      </c>
      <c r="B16" s="2"/>
      <c r="C16" s="6" t="s">
        <v>14</v>
      </c>
      <c r="D16" s="7" t="s">
        <v>42</v>
      </c>
      <c r="E16" s="163">
        <v>0</v>
      </c>
      <c r="F16" s="163">
        <v>47795515</v>
      </c>
      <c r="G16" s="144">
        <f t="shared" si="1"/>
        <v>47795515</v>
      </c>
      <c r="H16" s="163">
        <v>0</v>
      </c>
      <c r="I16" s="163">
        <v>50295515</v>
      </c>
      <c r="J16" s="144">
        <f t="shared" si="2"/>
        <v>50295515</v>
      </c>
    </row>
    <row r="17" spans="1:10" ht="15.75" x14ac:dyDescent="0.25">
      <c r="A17" s="5" t="s">
        <v>43</v>
      </c>
      <c r="B17" s="2"/>
      <c r="C17" s="6" t="s">
        <v>17</v>
      </c>
      <c r="D17" s="7" t="s">
        <v>44</v>
      </c>
      <c r="E17" s="163">
        <v>0</v>
      </c>
      <c r="F17" s="163">
        <v>0</v>
      </c>
      <c r="G17" s="144">
        <f t="shared" si="1"/>
        <v>0</v>
      </c>
      <c r="H17" s="163">
        <v>0</v>
      </c>
      <c r="I17" s="163">
        <v>0</v>
      </c>
      <c r="J17" s="144">
        <f t="shared" si="2"/>
        <v>0</v>
      </c>
    </row>
    <row r="18" spans="1:10" ht="15.75" x14ac:dyDescent="0.25">
      <c r="A18" s="5" t="s">
        <v>45</v>
      </c>
      <c r="B18" s="2"/>
      <c r="C18" s="6" t="s">
        <v>28</v>
      </c>
      <c r="D18" s="7" t="s">
        <v>46</v>
      </c>
      <c r="E18" s="163">
        <v>0</v>
      </c>
      <c r="F18" s="163">
        <v>3716239</v>
      </c>
      <c r="G18" s="144">
        <f t="shared" si="1"/>
        <v>3716239</v>
      </c>
      <c r="H18" s="163">
        <v>0</v>
      </c>
      <c r="I18" s="163">
        <v>3716239</v>
      </c>
      <c r="J18" s="144">
        <f t="shared" si="2"/>
        <v>3716239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5">
        <f>E20+E25+E30</f>
        <v>425331013</v>
      </c>
      <c r="F19" s="145">
        <f t="shared" ref="F19:I19" si="6">F20+F25+F30</f>
        <v>620435754</v>
      </c>
      <c r="G19" s="144">
        <f t="shared" si="1"/>
        <v>1045766767</v>
      </c>
      <c r="H19" s="145">
        <f t="shared" si="6"/>
        <v>415255496</v>
      </c>
      <c r="I19" s="145">
        <f t="shared" si="6"/>
        <v>775704495</v>
      </c>
      <c r="J19" s="144">
        <f t="shared" si="2"/>
        <v>1190959991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5">
        <f>E21+E22+E23+E24</f>
        <v>168835029</v>
      </c>
      <c r="F20" s="145">
        <f t="shared" ref="F20:I20" si="7">F21+F22+F23+F24</f>
        <v>198485282</v>
      </c>
      <c r="G20" s="144">
        <f t="shared" si="1"/>
        <v>367320311</v>
      </c>
      <c r="H20" s="145">
        <f t="shared" si="7"/>
        <v>162666576</v>
      </c>
      <c r="I20" s="145">
        <f t="shared" si="7"/>
        <v>206331322</v>
      </c>
      <c r="J20" s="144">
        <f t="shared" si="2"/>
        <v>368997898</v>
      </c>
    </row>
    <row r="21" spans="1:10" ht="15.75" x14ac:dyDescent="0.25">
      <c r="A21" s="5" t="s">
        <v>54</v>
      </c>
      <c r="B21" s="2"/>
      <c r="C21" s="6" t="s">
        <v>55</v>
      </c>
      <c r="D21" s="7" t="s">
        <v>56</v>
      </c>
      <c r="E21" s="163">
        <v>152507760</v>
      </c>
      <c r="F21" s="163">
        <v>139120115</v>
      </c>
      <c r="G21" s="144">
        <f t="shared" si="1"/>
        <v>291627875</v>
      </c>
      <c r="H21" s="163">
        <v>148629601</v>
      </c>
      <c r="I21" s="163">
        <v>134973818</v>
      </c>
      <c r="J21" s="144">
        <f t="shared" si="2"/>
        <v>283603419</v>
      </c>
    </row>
    <row r="22" spans="1:10" ht="15.75" x14ac:dyDescent="0.25">
      <c r="A22" s="5" t="s">
        <v>57</v>
      </c>
      <c r="B22" s="2"/>
      <c r="C22" s="6" t="s">
        <v>58</v>
      </c>
      <c r="D22" s="7" t="s">
        <v>59</v>
      </c>
      <c r="E22" s="163">
        <v>12968343</v>
      </c>
      <c r="F22" s="163">
        <v>4500651</v>
      </c>
      <c r="G22" s="144">
        <f t="shared" si="1"/>
        <v>17468994</v>
      </c>
      <c r="H22" s="163">
        <v>11560609</v>
      </c>
      <c r="I22" s="163">
        <v>19041605</v>
      </c>
      <c r="J22" s="144">
        <f t="shared" si="2"/>
        <v>30602214</v>
      </c>
    </row>
    <row r="23" spans="1:10" ht="15.75" x14ac:dyDescent="0.25">
      <c r="A23" s="5" t="s">
        <v>60</v>
      </c>
      <c r="B23" s="2"/>
      <c r="C23" s="6" t="s">
        <v>61</v>
      </c>
      <c r="D23" s="7" t="s">
        <v>62</v>
      </c>
      <c r="E23" s="163">
        <v>3358926</v>
      </c>
      <c r="F23" s="163">
        <v>38360372</v>
      </c>
      <c r="G23" s="144">
        <f t="shared" si="1"/>
        <v>41719298</v>
      </c>
      <c r="H23" s="163">
        <v>2476366</v>
      </c>
      <c r="I23" s="163">
        <v>38638663</v>
      </c>
      <c r="J23" s="144">
        <f t="shared" si="2"/>
        <v>41115029</v>
      </c>
    </row>
    <row r="24" spans="1:10" ht="15.75" x14ac:dyDescent="0.25">
      <c r="A24" s="5" t="s">
        <v>63</v>
      </c>
      <c r="B24" s="2"/>
      <c r="C24" s="6" t="s">
        <v>64</v>
      </c>
      <c r="D24" s="7" t="s">
        <v>65</v>
      </c>
      <c r="E24" s="163">
        <v>0</v>
      </c>
      <c r="F24" s="163">
        <v>16504144</v>
      </c>
      <c r="G24" s="144">
        <f t="shared" si="1"/>
        <v>16504144</v>
      </c>
      <c r="H24" s="163">
        <v>0</v>
      </c>
      <c r="I24" s="163">
        <v>13677236</v>
      </c>
      <c r="J24" s="144">
        <f t="shared" si="2"/>
        <v>13677236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5">
        <f>E26+E27+E28+E29</f>
        <v>230474667</v>
      </c>
      <c r="F25" s="145">
        <f t="shared" ref="F25:I25" si="8">F26+F27+F28+F29</f>
        <v>417459533</v>
      </c>
      <c r="G25" s="144">
        <f t="shared" si="1"/>
        <v>647934200</v>
      </c>
      <c r="H25" s="145">
        <f t="shared" si="8"/>
        <v>184307434</v>
      </c>
      <c r="I25" s="145">
        <f t="shared" si="8"/>
        <v>442097771</v>
      </c>
      <c r="J25" s="144">
        <f t="shared" si="2"/>
        <v>626405205</v>
      </c>
    </row>
    <row r="26" spans="1:10" ht="15.75" x14ac:dyDescent="0.25">
      <c r="A26" s="5" t="s">
        <v>69</v>
      </c>
      <c r="B26" s="2"/>
      <c r="C26" s="9" t="s">
        <v>70</v>
      </c>
      <c r="D26" s="7" t="s">
        <v>71</v>
      </c>
      <c r="E26" s="163">
        <v>11158812</v>
      </c>
      <c r="F26" s="163">
        <v>91588426</v>
      </c>
      <c r="G26" s="144">
        <f t="shared" si="1"/>
        <v>102747238</v>
      </c>
      <c r="H26" s="163">
        <v>12971986</v>
      </c>
      <c r="I26" s="163">
        <v>109423658</v>
      </c>
      <c r="J26" s="144">
        <f t="shared" si="2"/>
        <v>122395644</v>
      </c>
    </row>
    <row r="27" spans="1:10" ht="15.75" x14ac:dyDescent="0.25">
      <c r="A27" s="5" t="s">
        <v>72</v>
      </c>
      <c r="B27" s="2"/>
      <c r="C27" s="9" t="s">
        <v>73</v>
      </c>
      <c r="D27" s="7" t="s">
        <v>56</v>
      </c>
      <c r="E27" s="163">
        <v>202595938</v>
      </c>
      <c r="F27" s="163">
        <v>290496489</v>
      </c>
      <c r="G27" s="144">
        <f t="shared" si="1"/>
        <v>493092427</v>
      </c>
      <c r="H27" s="163">
        <v>171335448</v>
      </c>
      <c r="I27" s="163">
        <v>332674113</v>
      </c>
      <c r="J27" s="144">
        <f t="shared" si="2"/>
        <v>504009561</v>
      </c>
    </row>
    <row r="28" spans="1:10" ht="15.75" x14ac:dyDescent="0.25">
      <c r="A28" s="5" t="s">
        <v>74</v>
      </c>
      <c r="B28" s="2"/>
      <c r="C28" s="9" t="s">
        <v>75</v>
      </c>
      <c r="D28" s="7" t="s">
        <v>76</v>
      </c>
      <c r="E28" s="163">
        <v>16719917</v>
      </c>
      <c r="F28" s="163">
        <v>35374618</v>
      </c>
      <c r="G28" s="144">
        <f t="shared" si="1"/>
        <v>52094535</v>
      </c>
      <c r="H28" s="163">
        <v>0</v>
      </c>
      <c r="I28" s="163">
        <v>0</v>
      </c>
      <c r="J28" s="144">
        <f t="shared" si="2"/>
        <v>0</v>
      </c>
    </row>
    <row r="29" spans="1:10" ht="15.75" x14ac:dyDescent="0.25">
      <c r="A29" s="5" t="s">
        <v>77</v>
      </c>
      <c r="B29" s="2"/>
      <c r="C29" s="9" t="s">
        <v>78</v>
      </c>
      <c r="D29" s="7" t="s">
        <v>65</v>
      </c>
      <c r="E29" s="163">
        <v>0</v>
      </c>
      <c r="F29" s="163">
        <v>0</v>
      </c>
      <c r="G29" s="144">
        <f t="shared" si="1"/>
        <v>0</v>
      </c>
      <c r="H29" s="163">
        <v>0</v>
      </c>
      <c r="I29" s="163">
        <v>0</v>
      </c>
      <c r="J29" s="144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5">
        <f>E31+E32+E33+E34+E35</f>
        <v>26021317</v>
      </c>
      <c r="F30" s="145">
        <f t="shared" ref="F30:I30" si="9">F31+F32+F33+F34+F35</f>
        <v>4490939</v>
      </c>
      <c r="G30" s="144">
        <f t="shared" si="1"/>
        <v>30512256</v>
      </c>
      <c r="H30" s="145">
        <f t="shared" si="9"/>
        <v>68281486</v>
      </c>
      <c r="I30" s="145">
        <f t="shared" si="9"/>
        <v>127275402</v>
      </c>
      <c r="J30" s="144">
        <f t="shared" si="2"/>
        <v>195556888</v>
      </c>
    </row>
    <row r="31" spans="1:10" ht="15.75" x14ac:dyDescent="0.25">
      <c r="A31" s="5" t="s">
        <v>82</v>
      </c>
      <c r="B31" s="2"/>
      <c r="C31" s="9" t="s">
        <v>83</v>
      </c>
      <c r="D31" s="7" t="s">
        <v>71</v>
      </c>
      <c r="E31" s="163">
        <v>0</v>
      </c>
      <c r="F31" s="163">
        <v>2973816</v>
      </c>
      <c r="G31" s="144">
        <f t="shared" si="1"/>
        <v>2973816</v>
      </c>
      <c r="H31" s="163">
        <v>0</v>
      </c>
      <c r="I31" s="163">
        <v>362643</v>
      </c>
      <c r="J31" s="144">
        <f t="shared" si="2"/>
        <v>362643</v>
      </c>
    </row>
    <row r="32" spans="1:10" ht="15.75" x14ac:dyDescent="0.25">
      <c r="A32" s="5" t="s">
        <v>84</v>
      </c>
      <c r="B32" s="2"/>
      <c r="C32" s="9" t="s">
        <v>85</v>
      </c>
      <c r="D32" s="7" t="s">
        <v>56</v>
      </c>
      <c r="E32" s="163">
        <v>0</v>
      </c>
      <c r="F32" s="163">
        <v>0</v>
      </c>
      <c r="G32" s="144">
        <f t="shared" si="1"/>
        <v>0</v>
      </c>
      <c r="H32" s="163">
        <v>10134493</v>
      </c>
      <c r="I32" s="163">
        <v>53583842</v>
      </c>
      <c r="J32" s="144">
        <f t="shared" si="2"/>
        <v>63718335</v>
      </c>
    </row>
    <row r="33" spans="1:10" ht="15.75" x14ac:dyDescent="0.25">
      <c r="A33" s="5" t="s">
        <v>86</v>
      </c>
      <c r="B33" s="2"/>
      <c r="C33" s="9" t="s">
        <v>87</v>
      </c>
      <c r="D33" s="7" t="s">
        <v>76</v>
      </c>
      <c r="E33" s="163">
        <v>25732534</v>
      </c>
      <c r="F33" s="163">
        <v>0</v>
      </c>
      <c r="G33" s="144">
        <f t="shared" si="1"/>
        <v>25732534</v>
      </c>
      <c r="H33" s="163">
        <v>58042763</v>
      </c>
      <c r="I33" s="163">
        <v>72502071</v>
      </c>
      <c r="J33" s="144">
        <f t="shared" si="2"/>
        <v>130544834</v>
      </c>
    </row>
    <row r="34" spans="1:10" ht="15.75" x14ac:dyDescent="0.25">
      <c r="A34" s="5" t="s">
        <v>88</v>
      </c>
      <c r="B34" s="2"/>
      <c r="C34" s="9" t="s">
        <v>89</v>
      </c>
      <c r="D34" s="7" t="s">
        <v>90</v>
      </c>
      <c r="E34" s="163">
        <v>288783</v>
      </c>
      <c r="F34" s="163">
        <v>1517123</v>
      </c>
      <c r="G34" s="144">
        <f t="shared" si="1"/>
        <v>1805906</v>
      </c>
      <c r="H34" s="163">
        <v>57304</v>
      </c>
      <c r="I34" s="163">
        <v>583772</v>
      </c>
      <c r="J34" s="144">
        <f t="shared" si="2"/>
        <v>641076</v>
      </c>
    </row>
    <row r="35" spans="1:10" ht="15.75" x14ac:dyDescent="0.25">
      <c r="A35" s="5" t="s">
        <v>91</v>
      </c>
      <c r="B35" s="2"/>
      <c r="C35" s="9" t="s">
        <v>92</v>
      </c>
      <c r="D35" s="7" t="s">
        <v>65</v>
      </c>
      <c r="E35" s="163">
        <v>0</v>
      </c>
      <c r="F35" s="163">
        <v>0</v>
      </c>
      <c r="G35" s="144">
        <f t="shared" si="1"/>
        <v>0</v>
      </c>
      <c r="H35" s="163">
        <v>46926</v>
      </c>
      <c r="I35" s="163">
        <v>243074</v>
      </c>
      <c r="J35" s="144">
        <f t="shared" si="2"/>
        <v>290000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5">
        <f>E37+E41+E45</f>
        <v>0</v>
      </c>
      <c r="F36" s="145">
        <f t="shared" ref="F36:I36" si="10">F37+F41+F45</f>
        <v>22914623</v>
      </c>
      <c r="G36" s="144">
        <f t="shared" si="1"/>
        <v>22914623</v>
      </c>
      <c r="H36" s="145">
        <f t="shared" si="10"/>
        <v>0</v>
      </c>
      <c r="I36" s="145">
        <f t="shared" si="10"/>
        <v>13626041</v>
      </c>
      <c r="J36" s="144">
        <f t="shared" si="2"/>
        <v>13626041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6">
        <f>E38+E39+E40</f>
        <v>0</v>
      </c>
      <c r="F37" s="146">
        <f t="shared" ref="F37:I37" si="11">F38+F39+F40</f>
        <v>14678731</v>
      </c>
      <c r="G37" s="144">
        <f t="shared" si="1"/>
        <v>14678731</v>
      </c>
      <c r="H37" s="146">
        <f t="shared" si="11"/>
        <v>0</v>
      </c>
      <c r="I37" s="146">
        <f t="shared" si="11"/>
        <v>13626041</v>
      </c>
      <c r="J37" s="144">
        <f t="shared" si="2"/>
        <v>13626041</v>
      </c>
    </row>
    <row r="38" spans="1:10" ht="15.75" x14ac:dyDescent="0.25">
      <c r="A38" s="5" t="s">
        <v>100</v>
      </c>
      <c r="B38" s="2"/>
      <c r="C38" s="5" t="s">
        <v>101</v>
      </c>
      <c r="D38" s="7" t="s">
        <v>102</v>
      </c>
      <c r="E38" s="163">
        <v>0</v>
      </c>
      <c r="F38" s="163">
        <v>-1754363</v>
      </c>
      <c r="G38" s="144">
        <f t="shared" si="1"/>
        <v>-1754363</v>
      </c>
      <c r="H38" s="163">
        <v>0</v>
      </c>
      <c r="I38" s="163">
        <v>-1619897</v>
      </c>
      <c r="J38" s="144">
        <f t="shared" si="2"/>
        <v>-1619897</v>
      </c>
    </row>
    <row r="39" spans="1:10" ht="15.75" x14ac:dyDescent="0.25">
      <c r="A39" s="5" t="s">
        <v>103</v>
      </c>
      <c r="B39" s="2"/>
      <c r="C39" s="5" t="s">
        <v>104</v>
      </c>
      <c r="D39" s="7" t="s">
        <v>105</v>
      </c>
      <c r="E39" s="163">
        <v>0</v>
      </c>
      <c r="F39" s="163">
        <v>0</v>
      </c>
      <c r="G39" s="144">
        <f t="shared" si="1"/>
        <v>0</v>
      </c>
      <c r="H39" s="163">
        <v>0</v>
      </c>
      <c r="I39" s="163">
        <v>0</v>
      </c>
      <c r="J39" s="144">
        <f t="shared" si="2"/>
        <v>0</v>
      </c>
    </row>
    <row r="40" spans="1:10" ht="15.75" x14ac:dyDescent="0.25">
      <c r="A40" s="5" t="s">
        <v>106</v>
      </c>
      <c r="B40" s="2"/>
      <c r="C40" s="5" t="s">
        <v>61</v>
      </c>
      <c r="D40" s="7" t="s">
        <v>107</v>
      </c>
      <c r="E40" s="163">
        <v>0</v>
      </c>
      <c r="F40" s="163">
        <v>16433094</v>
      </c>
      <c r="G40" s="144">
        <f t="shared" si="1"/>
        <v>16433094</v>
      </c>
      <c r="H40" s="163">
        <v>0</v>
      </c>
      <c r="I40" s="163">
        <v>15245938</v>
      </c>
      <c r="J40" s="144">
        <f t="shared" si="2"/>
        <v>15245938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6">
        <f>E42+E43+E44</f>
        <v>0</v>
      </c>
      <c r="F41" s="146">
        <f t="shared" ref="F41:I41" si="12">F42+F43+F44</f>
        <v>0</v>
      </c>
      <c r="G41" s="144">
        <f t="shared" si="1"/>
        <v>0</v>
      </c>
      <c r="H41" s="146">
        <f t="shared" si="12"/>
        <v>0</v>
      </c>
      <c r="I41" s="146">
        <f t="shared" si="12"/>
        <v>0</v>
      </c>
      <c r="J41" s="144">
        <f t="shared" si="2"/>
        <v>0</v>
      </c>
    </row>
    <row r="42" spans="1:10" ht="15.75" x14ac:dyDescent="0.25">
      <c r="A42" s="5" t="s">
        <v>111</v>
      </c>
      <c r="B42" s="2"/>
      <c r="C42" s="5" t="s">
        <v>112</v>
      </c>
      <c r="D42" s="7" t="s">
        <v>102</v>
      </c>
      <c r="E42" s="163">
        <v>0</v>
      </c>
      <c r="F42" s="163">
        <v>0</v>
      </c>
      <c r="G42" s="144">
        <f t="shared" si="1"/>
        <v>0</v>
      </c>
      <c r="H42" s="163">
        <v>0</v>
      </c>
      <c r="I42" s="163">
        <v>0</v>
      </c>
      <c r="J42" s="144">
        <f t="shared" si="2"/>
        <v>0</v>
      </c>
    </row>
    <row r="43" spans="1:10" ht="15.75" x14ac:dyDescent="0.25">
      <c r="A43" s="5" t="s">
        <v>113</v>
      </c>
      <c r="B43" s="2"/>
      <c r="C43" s="5" t="s">
        <v>114</v>
      </c>
      <c r="D43" s="7" t="s">
        <v>105</v>
      </c>
      <c r="E43" s="163">
        <v>0</v>
      </c>
      <c r="F43" s="163">
        <v>0</v>
      </c>
      <c r="G43" s="144">
        <f t="shared" si="1"/>
        <v>0</v>
      </c>
      <c r="H43" s="163">
        <v>0</v>
      </c>
      <c r="I43" s="163">
        <v>0</v>
      </c>
      <c r="J43" s="144">
        <f t="shared" si="2"/>
        <v>0</v>
      </c>
    </row>
    <row r="44" spans="1:10" ht="15.75" x14ac:dyDescent="0.25">
      <c r="A44" s="5" t="s">
        <v>115</v>
      </c>
      <c r="B44" s="2"/>
      <c r="C44" s="5" t="s">
        <v>75</v>
      </c>
      <c r="D44" s="7" t="s">
        <v>107</v>
      </c>
      <c r="E44" s="163">
        <v>0</v>
      </c>
      <c r="F44" s="163">
        <v>0</v>
      </c>
      <c r="G44" s="144">
        <f t="shared" si="1"/>
        <v>0</v>
      </c>
      <c r="H44" s="163">
        <v>0</v>
      </c>
      <c r="I44" s="163">
        <v>0</v>
      </c>
      <c r="J44" s="144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6">
        <f>E46+E47+E48</f>
        <v>0</v>
      </c>
      <c r="F45" s="146">
        <f t="shared" ref="F45:I45" si="13">F46+F47+F48</f>
        <v>8235892</v>
      </c>
      <c r="G45" s="144">
        <f t="shared" si="1"/>
        <v>8235892</v>
      </c>
      <c r="H45" s="146">
        <f t="shared" si="13"/>
        <v>0</v>
      </c>
      <c r="I45" s="146">
        <f t="shared" si="13"/>
        <v>0</v>
      </c>
      <c r="J45" s="144">
        <f t="shared" si="2"/>
        <v>0</v>
      </c>
    </row>
    <row r="46" spans="1:10" ht="15.75" x14ac:dyDescent="0.25">
      <c r="A46" s="5" t="s">
        <v>119</v>
      </c>
      <c r="B46" s="2"/>
      <c r="C46" s="5" t="s">
        <v>120</v>
      </c>
      <c r="D46" s="7" t="s">
        <v>102</v>
      </c>
      <c r="E46" s="163">
        <v>0</v>
      </c>
      <c r="F46" s="163">
        <v>13187713</v>
      </c>
      <c r="G46" s="144">
        <f t="shared" si="1"/>
        <v>13187713</v>
      </c>
      <c r="H46" s="163">
        <v>0</v>
      </c>
      <c r="I46" s="163">
        <v>0</v>
      </c>
      <c r="J46" s="144">
        <f t="shared" si="2"/>
        <v>0</v>
      </c>
    </row>
    <row r="47" spans="1:10" ht="15.75" x14ac:dyDescent="0.25">
      <c r="A47" s="5" t="s">
        <v>121</v>
      </c>
      <c r="B47" s="2"/>
      <c r="C47" s="5" t="s">
        <v>122</v>
      </c>
      <c r="D47" s="7" t="s">
        <v>105</v>
      </c>
      <c r="E47" s="163">
        <v>0</v>
      </c>
      <c r="F47" s="163">
        <v>0</v>
      </c>
      <c r="G47" s="144">
        <f t="shared" si="1"/>
        <v>0</v>
      </c>
      <c r="H47" s="163">
        <v>0</v>
      </c>
      <c r="I47" s="163">
        <v>0</v>
      </c>
      <c r="J47" s="144">
        <f t="shared" si="2"/>
        <v>0</v>
      </c>
    </row>
    <row r="48" spans="1:10" ht="15.75" x14ac:dyDescent="0.25">
      <c r="A48" s="5" t="s">
        <v>123</v>
      </c>
      <c r="B48" s="2"/>
      <c r="C48" s="5" t="s">
        <v>87</v>
      </c>
      <c r="D48" s="7" t="s">
        <v>107</v>
      </c>
      <c r="E48" s="163">
        <v>0</v>
      </c>
      <c r="F48" s="163">
        <v>-4951821</v>
      </c>
      <c r="G48" s="144">
        <f t="shared" si="1"/>
        <v>-4951821</v>
      </c>
      <c r="H48" s="163">
        <v>0</v>
      </c>
      <c r="I48" s="163">
        <v>0</v>
      </c>
      <c r="J48" s="144">
        <f t="shared" si="2"/>
        <v>0</v>
      </c>
    </row>
    <row r="49" spans="1:10" ht="15.75" x14ac:dyDescent="0.25">
      <c r="A49" s="1" t="s">
        <v>124</v>
      </c>
      <c r="B49" s="8"/>
      <c r="C49" s="3" t="s">
        <v>125</v>
      </c>
      <c r="D49" s="4" t="s">
        <v>126</v>
      </c>
      <c r="E49" s="164">
        <v>8518</v>
      </c>
      <c r="F49" s="164">
        <v>41196418</v>
      </c>
      <c r="G49" s="144">
        <f t="shared" si="1"/>
        <v>41204936</v>
      </c>
      <c r="H49" s="164">
        <v>1</v>
      </c>
      <c r="I49" s="164">
        <v>56621641</v>
      </c>
      <c r="J49" s="144">
        <f t="shared" si="2"/>
        <v>56621642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5">
        <f>E51+E52</f>
        <v>3610424</v>
      </c>
      <c r="F50" s="145">
        <f t="shared" ref="F50:I50" si="14">F51+F52</f>
        <v>9377929</v>
      </c>
      <c r="G50" s="144">
        <f t="shared" si="1"/>
        <v>12988353</v>
      </c>
      <c r="H50" s="145">
        <f t="shared" si="14"/>
        <v>3136672</v>
      </c>
      <c r="I50" s="145">
        <f t="shared" si="14"/>
        <v>15325370</v>
      </c>
      <c r="J50" s="144">
        <f t="shared" si="2"/>
        <v>18462042</v>
      </c>
    </row>
    <row r="51" spans="1:10" ht="15.75" x14ac:dyDescent="0.25">
      <c r="A51" s="5" t="s">
        <v>131</v>
      </c>
      <c r="B51" s="2"/>
      <c r="C51" s="6" t="s">
        <v>14</v>
      </c>
      <c r="D51" s="7" t="s">
        <v>132</v>
      </c>
      <c r="E51" s="163">
        <v>3610424</v>
      </c>
      <c r="F51" s="163">
        <v>9326572</v>
      </c>
      <c r="G51" s="144">
        <f t="shared" si="1"/>
        <v>12936996</v>
      </c>
      <c r="H51" s="163">
        <v>3136672</v>
      </c>
      <c r="I51" s="163">
        <v>9512359</v>
      </c>
      <c r="J51" s="144">
        <f t="shared" si="2"/>
        <v>12649031</v>
      </c>
    </row>
    <row r="52" spans="1:10" ht="15.75" x14ac:dyDescent="0.25">
      <c r="A52" s="5" t="s">
        <v>133</v>
      </c>
      <c r="B52" s="2"/>
      <c r="C52" s="6" t="s">
        <v>17</v>
      </c>
      <c r="D52" s="7" t="s">
        <v>134</v>
      </c>
      <c r="E52" s="163">
        <v>0</v>
      </c>
      <c r="F52" s="163">
        <v>51357</v>
      </c>
      <c r="G52" s="144">
        <f t="shared" si="1"/>
        <v>51357</v>
      </c>
      <c r="H52" s="163">
        <v>0</v>
      </c>
      <c r="I52" s="163">
        <v>5813011</v>
      </c>
      <c r="J52" s="144">
        <f t="shared" si="2"/>
        <v>5813011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14472776</v>
      </c>
      <c r="F53" s="141">
        <f t="shared" ref="F53:J53" si="15">F54+F58+F59</f>
        <v>119733334</v>
      </c>
      <c r="G53" s="141">
        <f t="shared" si="15"/>
        <v>134206110</v>
      </c>
      <c r="H53" s="141">
        <f t="shared" si="15"/>
        <v>265217</v>
      </c>
      <c r="I53" s="141">
        <f t="shared" si="15"/>
        <v>23355670</v>
      </c>
      <c r="J53" s="141">
        <f t="shared" si="15"/>
        <v>23620887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5">
        <f>E55+E56+E57</f>
        <v>13754375</v>
      </c>
      <c r="F54" s="145">
        <f t="shared" ref="F54:I54" si="16">F55+F56+F57</f>
        <v>92411991</v>
      </c>
      <c r="G54" s="144">
        <f t="shared" si="1"/>
        <v>106166366</v>
      </c>
      <c r="H54" s="145">
        <f t="shared" si="16"/>
        <v>132877</v>
      </c>
      <c r="I54" s="145">
        <f t="shared" si="16"/>
        <v>3219764</v>
      </c>
      <c r="J54" s="144">
        <f t="shared" si="2"/>
        <v>3352641</v>
      </c>
    </row>
    <row r="55" spans="1:10" ht="15.75" x14ac:dyDescent="0.25">
      <c r="A55" s="5" t="s">
        <v>141</v>
      </c>
      <c r="B55" s="2"/>
      <c r="C55" s="9" t="s">
        <v>55</v>
      </c>
      <c r="D55" s="10" t="s">
        <v>142</v>
      </c>
      <c r="E55" s="163">
        <v>0</v>
      </c>
      <c r="F55" s="163">
        <v>92411991</v>
      </c>
      <c r="G55" s="144">
        <f t="shared" si="1"/>
        <v>92411991</v>
      </c>
      <c r="H55" s="163">
        <v>0</v>
      </c>
      <c r="I55" s="163">
        <v>3219764</v>
      </c>
      <c r="J55" s="144">
        <f t="shared" si="2"/>
        <v>3219764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63">
        <v>13754375</v>
      </c>
      <c r="F56" s="163">
        <v>0</v>
      </c>
      <c r="G56" s="144">
        <f t="shared" si="1"/>
        <v>13754375</v>
      </c>
      <c r="H56" s="163">
        <v>132877</v>
      </c>
      <c r="I56" s="163">
        <v>0</v>
      </c>
      <c r="J56" s="144">
        <f t="shared" si="2"/>
        <v>132877</v>
      </c>
    </row>
    <row r="57" spans="1:10" ht="15.75" x14ac:dyDescent="0.25">
      <c r="A57" s="5" t="s">
        <v>145</v>
      </c>
      <c r="B57" s="2"/>
      <c r="C57" s="9" t="s">
        <v>146</v>
      </c>
      <c r="D57" s="10" t="s">
        <v>147</v>
      </c>
      <c r="E57" s="163">
        <v>0</v>
      </c>
      <c r="F57" s="163">
        <v>0</v>
      </c>
      <c r="G57" s="144">
        <f t="shared" si="1"/>
        <v>0</v>
      </c>
      <c r="H57" s="163">
        <v>0</v>
      </c>
      <c r="I57" s="163">
        <v>0</v>
      </c>
      <c r="J57" s="144">
        <f t="shared" si="2"/>
        <v>0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63">
        <v>0</v>
      </c>
      <c r="F58" s="163">
        <v>0</v>
      </c>
      <c r="G58" s="144">
        <f t="shared" si="1"/>
        <v>0</v>
      </c>
      <c r="H58" s="163">
        <v>0</v>
      </c>
      <c r="I58" s="163">
        <v>0</v>
      </c>
      <c r="J58" s="144">
        <f t="shared" si="2"/>
        <v>0</v>
      </c>
    </row>
    <row r="59" spans="1:10" ht="15.75" x14ac:dyDescent="0.25">
      <c r="A59" s="1" t="s">
        <v>150</v>
      </c>
      <c r="B59" s="2"/>
      <c r="C59" s="3" t="s">
        <v>28</v>
      </c>
      <c r="D59" s="4" t="s">
        <v>65</v>
      </c>
      <c r="E59" s="163">
        <v>718401</v>
      </c>
      <c r="F59" s="163">
        <v>27321343</v>
      </c>
      <c r="G59" s="144">
        <f t="shared" si="1"/>
        <v>28039744</v>
      </c>
      <c r="H59" s="163">
        <v>132340</v>
      </c>
      <c r="I59" s="163">
        <v>20135906</v>
      </c>
      <c r="J59" s="144">
        <f t="shared" si="2"/>
        <v>20268246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5">
        <f>E6+E9+E13+E36+E49+E50+E53</f>
        <v>443424607</v>
      </c>
      <c r="F60" s="145">
        <f t="shared" ref="F60:I60" si="17">F6+F9+F13+F36+F49+F50+F53</f>
        <v>1014196197</v>
      </c>
      <c r="G60" s="144">
        <f t="shared" si="1"/>
        <v>1457620804</v>
      </c>
      <c r="H60" s="145">
        <f t="shared" si="17"/>
        <v>418659260</v>
      </c>
      <c r="I60" s="145">
        <f t="shared" si="17"/>
        <v>1084744199</v>
      </c>
      <c r="J60" s="144">
        <f t="shared" si="2"/>
        <v>1503403459</v>
      </c>
    </row>
    <row r="61" spans="1:10" ht="15.75" x14ac:dyDescent="0.25">
      <c r="A61" s="1" t="s">
        <v>155</v>
      </c>
      <c r="B61" s="2"/>
      <c r="C61" s="3" t="s">
        <v>156</v>
      </c>
      <c r="D61" s="4" t="s">
        <v>157</v>
      </c>
      <c r="E61" s="164">
        <v>12991875</v>
      </c>
      <c r="F61" s="164">
        <v>98037303</v>
      </c>
      <c r="G61" s="144">
        <f t="shared" si="1"/>
        <v>111029178</v>
      </c>
      <c r="H61" s="164">
        <v>12030396</v>
      </c>
      <c r="I61" s="164">
        <v>75309944</v>
      </c>
      <c r="J61" s="144">
        <f t="shared" si="2"/>
        <v>87340340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5">
        <f>E63+E66+E67+E71+E72+E76+E79</f>
        <v>69351309</v>
      </c>
      <c r="F62" s="145">
        <f t="shared" ref="F62:I62" si="18">F63+F66+F67+F71+F72+F76+F79</f>
        <v>553616483</v>
      </c>
      <c r="G62" s="144">
        <f t="shared" si="1"/>
        <v>622967792</v>
      </c>
      <c r="H62" s="145">
        <f t="shared" si="18"/>
        <v>70282124</v>
      </c>
      <c r="I62" s="145">
        <f t="shared" si="18"/>
        <v>570336312</v>
      </c>
      <c r="J62" s="144">
        <f t="shared" si="2"/>
        <v>640618436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5">
        <f>E64+E65</f>
        <v>5878123</v>
      </c>
      <c r="F63" s="145">
        <f t="shared" ref="F63:I63" si="19">F64+F65</f>
        <v>72338852</v>
      </c>
      <c r="G63" s="144">
        <f t="shared" si="1"/>
        <v>78216975</v>
      </c>
      <c r="H63" s="145">
        <f t="shared" si="19"/>
        <v>5878123</v>
      </c>
      <c r="I63" s="145">
        <f t="shared" si="19"/>
        <v>72338852</v>
      </c>
      <c r="J63" s="144">
        <f t="shared" si="2"/>
        <v>78216975</v>
      </c>
    </row>
    <row r="64" spans="1:10" ht="15.75" x14ac:dyDescent="0.25">
      <c r="A64" s="5" t="s">
        <v>165</v>
      </c>
      <c r="B64" s="8"/>
      <c r="C64" s="12" t="s">
        <v>55</v>
      </c>
      <c r="D64" s="13" t="s">
        <v>166</v>
      </c>
      <c r="E64" s="163">
        <v>5878123</v>
      </c>
      <c r="F64" s="163">
        <v>72338852</v>
      </c>
      <c r="G64" s="144">
        <f t="shared" si="1"/>
        <v>78216975</v>
      </c>
      <c r="H64" s="163">
        <v>5878123</v>
      </c>
      <c r="I64" s="163">
        <v>72338852</v>
      </c>
      <c r="J64" s="144">
        <f t="shared" si="2"/>
        <v>78216975</v>
      </c>
    </row>
    <row r="65" spans="1:10" ht="15.75" x14ac:dyDescent="0.25">
      <c r="A65" s="5" t="s">
        <v>167</v>
      </c>
      <c r="B65" s="8"/>
      <c r="C65" s="12" t="s">
        <v>58</v>
      </c>
      <c r="D65" s="13" t="s">
        <v>168</v>
      </c>
      <c r="E65" s="163">
        <v>0</v>
      </c>
      <c r="F65" s="163">
        <v>0</v>
      </c>
      <c r="G65" s="144">
        <f t="shared" si="1"/>
        <v>0</v>
      </c>
      <c r="H65" s="163">
        <v>0</v>
      </c>
      <c r="I65" s="163">
        <v>0</v>
      </c>
      <c r="J65" s="144">
        <f t="shared" si="2"/>
        <v>0</v>
      </c>
    </row>
    <row r="66" spans="1:10" ht="15.75" x14ac:dyDescent="0.25">
      <c r="A66" s="1" t="s">
        <v>169</v>
      </c>
      <c r="B66" s="8"/>
      <c r="C66" s="1" t="s">
        <v>17</v>
      </c>
      <c r="D66" s="11" t="s">
        <v>170</v>
      </c>
      <c r="E66" s="164">
        <v>0</v>
      </c>
      <c r="F66" s="164">
        <v>90448275</v>
      </c>
      <c r="G66" s="144">
        <f t="shared" si="1"/>
        <v>90448275</v>
      </c>
      <c r="H66" s="164">
        <v>0</v>
      </c>
      <c r="I66" s="164">
        <v>90448275</v>
      </c>
      <c r="J66" s="144">
        <f t="shared" si="2"/>
        <v>90448275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5">
        <f>E68+E69+E70</f>
        <v>-8834521</v>
      </c>
      <c r="F67" s="145">
        <f t="shared" ref="F67:I67" si="20">F68+F69+F70</f>
        <v>26257657</v>
      </c>
      <c r="G67" s="144">
        <f t="shared" si="1"/>
        <v>17423136</v>
      </c>
      <c r="H67" s="145">
        <f t="shared" si="20"/>
        <v>-9044896</v>
      </c>
      <c r="I67" s="145">
        <f t="shared" si="20"/>
        <v>28841160</v>
      </c>
      <c r="J67" s="144">
        <f t="shared" si="2"/>
        <v>19796264</v>
      </c>
    </row>
    <row r="68" spans="1:10" ht="15.75" x14ac:dyDescent="0.25">
      <c r="A68" s="5" t="s">
        <v>174</v>
      </c>
      <c r="B68" s="8"/>
      <c r="C68" s="12" t="s">
        <v>83</v>
      </c>
      <c r="D68" s="13" t="s">
        <v>175</v>
      </c>
      <c r="E68" s="163">
        <v>0</v>
      </c>
      <c r="F68" s="163">
        <v>6238962</v>
      </c>
      <c r="G68" s="144">
        <f t="shared" si="1"/>
        <v>6238962</v>
      </c>
      <c r="H68" s="163">
        <v>0</v>
      </c>
      <c r="I68" s="163">
        <v>6200605</v>
      </c>
      <c r="J68" s="144">
        <f t="shared" si="2"/>
        <v>6200605</v>
      </c>
    </row>
    <row r="69" spans="1:10" ht="15.75" x14ac:dyDescent="0.25">
      <c r="A69" s="5" t="s">
        <v>176</v>
      </c>
      <c r="B69" s="8"/>
      <c r="C69" s="12" t="s">
        <v>85</v>
      </c>
      <c r="D69" s="13" t="s">
        <v>177</v>
      </c>
      <c r="E69" s="163">
        <v>-8834521</v>
      </c>
      <c r="F69" s="163">
        <v>20018695</v>
      </c>
      <c r="G69" s="144">
        <f t="shared" si="1"/>
        <v>11184174</v>
      </c>
      <c r="H69" s="163">
        <v>-9044896</v>
      </c>
      <c r="I69" s="163">
        <v>22640555</v>
      </c>
      <c r="J69" s="144">
        <f t="shared" si="2"/>
        <v>13595659</v>
      </c>
    </row>
    <row r="70" spans="1:10" ht="15.75" x14ac:dyDescent="0.25">
      <c r="A70" s="5" t="s">
        <v>178</v>
      </c>
      <c r="B70" s="8"/>
      <c r="C70" s="12" t="s">
        <v>179</v>
      </c>
      <c r="D70" s="13" t="s">
        <v>180</v>
      </c>
      <c r="E70" s="163">
        <v>0</v>
      </c>
      <c r="F70" s="163">
        <v>0</v>
      </c>
      <c r="G70" s="144">
        <f t="shared" si="1"/>
        <v>0</v>
      </c>
      <c r="H70" s="163">
        <v>0</v>
      </c>
      <c r="I70" s="163">
        <v>0</v>
      </c>
      <c r="J70" s="144">
        <f t="shared" si="2"/>
        <v>0</v>
      </c>
    </row>
    <row r="71" spans="1:10" ht="15.75" x14ac:dyDescent="0.25">
      <c r="A71" s="1" t="s">
        <v>181</v>
      </c>
      <c r="B71" s="8"/>
      <c r="C71" s="1" t="s">
        <v>182</v>
      </c>
      <c r="D71" s="11" t="s">
        <v>183</v>
      </c>
      <c r="E71" s="164">
        <v>40500822</v>
      </c>
      <c r="F71" s="164">
        <v>29216899</v>
      </c>
      <c r="G71" s="144">
        <f t="shared" ref="G71:G116" si="21">E71+F71</f>
        <v>69717721</v>
      </c>
      <c r="H71" s="164">
        <v>31802235</v>
      </c>
      <c r="I71" s="164">
        <v>23275317</v>
      </c>
      <c r="J71" s="144">
        <f t="shared" ref="J71:J116" si="22">H71+I71</f>
        <v>55077552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5">
        <f>E73+E74+E75</f>
        <v>11320716</v>
      </c>
      <c r="F72" s="145">
        <f t="shared" ref="F72:I72" si="23">F73+F74+F75</f>
        <v>42038973</v>
      </c>
      <c r="G72" s="144">
        <f t="shared" si="21"/>
        <v>53359689</v>
      </c>
      <c r="H72" s="145">
        <f t="shared" si="23"/>
        <v>11320716</v>
      </c>
      <c r="I72" s="145">
        <f t="shared" si="23"/>
        <v>42038973</v>
      </c>
      <c r="J72" s="144">
        <f t="shared" si="22"/>
        <v>53359689</v>
      </c>
    </row>
    <row r="73" spans="1:10" ht="15.75" x14ac:dyDescent="0.25">
      <c r="A73" s="5" t="s">
        <v>188</v>
      </c>
      <c r="B73" s="8"/>
      <c r="C73" s="14" t="s">
        <v>189</v>
      </c>
      <c r="D73" s="13" t="s">
        <v>190</v>
      </c>
      <c r="E73" s="163">
        <v>293906</v>
      </c>
      <c r="F73" s="163">
        <v>3698235</v>
      </c>
      <c r="G73" s="144">
        <f t="shared" si="21"/>
        <v>3992141</v>
      </c>
      <c r="H73" s="163">
        <v>293906</v>
      </c>
      <c r="I73" s="163">
        <v>3698235</v>
      </c>
      <c r="J73" s="144">
        <f t="shared" si="22"/>
        <v>3992141</v>
      </c>
    </row>
    <row r="74" spans="1:10" ht="15.75" x14ac:dyDescent="0.25">
      <c r="A74" s="5" t="s">
        <v>191</v>
      </c>
      <c r="B74" s="8"/>
      <c r="C74" s="14" t="s">
        <v>192</v>
      </c>
      <c r="D74" s="13" t="s">
        <v>193</v>
      </c>
      <c r="E74" s="163">
        <v>1006238</v>
      </c>
      <c r="F74" s="163">
        <v>18533214</v>
      </c>
      <c r="G74" s="144">
        <f t="shared" si="21"/>
        <v>19539452</v>
      </c>
      <c r="H74" s="163">
        <v>1006238</v>
      </c>
      <c r="I74" s="163">
        <v>18533214</v>
      </c>
      <c r="J74" s="144">
        <f t="shared" si="22"/>
        <v>19539452</v>
      </c>
    </row>
    <row r="75" spans="1:10" ht="15.75" x14ac:dyDescent="0.25">
      <c r="A75" s="5" t="s">
        <v>194</v>
      </c>
      <c r="B75" s="8"/>
      <c r="C75" s="14" t="s">
        <v>195</v>
      </c>
      <c r="D75" s="13" t="s">
        <v>196</v>
      </c>
      <c r="E75" s="163">
        <v>10020572</v>
      </c>
      <c r="F75" s="163">
        <v>19807524</v>
      </c>
      <c r="G75" s="144">
        <f t="shared" si="21"/>
        <v>29828096</v>
      </c>
      <c r="H75" s="163">
        <v>10020572</v>
      </c>
      <c r="I75" s="163">
        <v>19807524</v>
      </c>
      <c r="J75" s="144">
        <f t="shared" si="22"/>
        <v>29828096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5">
        <f>E77+E78</f>
        <v>10088440</v>
      </c>
      <c r="F76" s="145">
        <f t="shared" ref="F76:I76" si="24">F77+F78</f>
        <v>257996104</v>
      </c>
      <c r="G76" s="144">
        <f t="shared" si="21"/>
        <v>268084544</v>
      </c>
      <c r="H76" s="145">
        <f t="shared" si="24"/>
        <v>20508072</v>
      </c>
      <c r="I76" s="145">
        <f t="shared" si="24"/>
        <v>296713347</v>
      </c>
      <c r="J76" s="144">
        <f t="shared" si="22"/>
        <v>317221419</v>
      </c>
    </row>
    <row r="77" spans="1:10" ht="15.75" x14ac:dyDescent="0.25">
      <c r="A77" s="5" t="s">
        <v>201</v>
      </c>
      <c r="B77" s="8"/>
      <c r="C77" s="14" t="s">
        <v>202</v>
      </c>
      <c r="D77" s="13" t="s">
        <v>203</v>
      </c>
      <c r="E77" s="163">
        <v>10088440</v>
      </c>
      <c r="F77" s="163">
        <v>257996104</v>
      </c>
      <c r="G77" s="144">
        <f t="shared" si="21"/>
        <v>268084544</v>
      </c>
      <c r="H77" s="163">
        <v>20508072</v>
      </c>
      <c r="I77" s="163">
        <v>296713347</v>
      </c>
      <c r="J77" s="144">
        <f t="shared" si="22"/>
        <v>317221419</v>
      </c>
    </row>
    <row r="78" spans="1:10" ht="15.75" x14ac:dyDescent="0.25">
      <c r="A78" s="5" t="s">
        <v>204</v>
      </c>
      <c r="B78" s="8"/>
      <c r="C78" s="14" t="s">
        <v>205</v>
      </c>
      <c r="D78" s="13" t="s">
        <v>206</v>
      </c>
      <c r="E78" s="163">
        <v>0</v>
      </c>
      <c r="F78" s="163">
        <v>0</v>
      </c>
      <c r="G78" s="144">
        <f t="shared" si="21"/>
        <v>0</v>
      </c>
      <c r="H78" s="163">
        <v>0</v>
      </c>
      <c r="I78" s="163">
        <v>0</v>
      </c>
      <c r="J78" s="144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5">
        <f>E80+E81</f>
        <v>10397729</v>
      </c>
      <c r="F79" s="145">
        <f t="shared" ref="F79:I79" si="25">F80+F81</f>
        <v>35319723</v>
      </c>
      <c r="G79" s="144">
        <f t="shared" si="21"/>
        <v>45717452</v>
      </c>
      <c r="H79" s="145">
        <f t="shared" si="25"/>
        <v>9817874</v>
      </c>
      <c r="I79" s="145">
        <f t="shared" si="25"/>
        <v>16680388</v>
      </c>
      <c r="J79" s="144">
        <f t="shared" si="22"/>
        <v>26498262</v>
      </c>
    </row>
    <row r="80" spans="1:10" ht="15.75" x14ac:dyDescent="0.25">
      <c r="A80" s="5" t="s">
        <v>211</v>
      </c>
      <c r="B80" s="8"/>
      <c r="C80" s="14" t="s">
        <v>212</v>
      </c>
      <c r="D80" s="13" t="s">
        <v>213</v>
      </c>
      <c r="E80" s="163">
        <v>10397729</v>
      </c>
      <c r="F80" s="163">
        <v>35319723</v>
      </c>
      <c r="G80" s="144">
        <f t="shared" si="21"/>
        <v>45717452</v>
      </c>
      <c r="H80" s="163">
        <v>9817874</v>
      </c>
      <c r="I80" s="163">
        <v>16680388</v>
      </c>
      <c r="J80" s="144">
        <f t="shared" si="22"/>
        <v>26498262</v>
      </c>
    </row>
    <row r="81" spans="1:10" ht="15.75" x14ac:dyDescent="0.25">
      <c r="A81" s="5" t="s">
        <v>214</v>
      </c>
      <c r="B81" s="8"/>
      <c r="C81" s="14" t="s">
        <v>215</v>
      </c>
      <c r="D81" s="10" t="s">
        <v>216</v>
      </c>
      <c r="E81" s="163">
        <v>0</v>
      </c>
      <c r="F81" s="163">
        <v>0</v>
      </c>
      <c r="G81" s="144">
        <f t="shared" si="21"/>
        <v>0</v>
      </c>
      <c r="H81" s="163">
        <v>0</v>
      </c>
      <c r="I81" s="163">
        <v>0</v>
      </c>
      <c r="J81" s="144">
        <f t="shared" si="22"/>
        <v>0</v>
      </c>
    </row>
    <row r="82" spans="1:10" ht="15.75" x14ac:dyDescent="0.25">
      <c r="A82" s="1" t="s">
        <v>217</v>
      </c>
      <c r="B82" s="8"/>
      <c r="C82" s="1" t="s">
        <v>218</v>
      </c>
      <c r="D82" s="11" t="s">
        <v>219</v>
      </c>
      <c r="E82" s="163">
        <v>0</v>
      </c>
      <c r="F82" s="163">
        <v>0</v>
      </c>
      <c r="G82" s="144">
        <f t="shared" si="21"/>
        <v>0</v>
      </c>
      <c r="H82" s="163">
        <v>0</v>
      </c>
      <c r="I82" s="163">
        <v>0</v>
      </c>
      <c r="J82" s="144">
        <f t="shared" si="22"/>
        <v>0</v>
      </c>
    </row>
    <row r="83" spans="1:10" ht="15.75" x14ac:dyDescent="0.25">
      <c r="A83" s="1" t="s">
        <v>220</v>
      </c>
      <c r="B83" s="8"/>
      <c r="C83" s="1" t="s">
        <v>221</v>
      </c>
      <c r="D83" s="11" t="s">
        <v>222</v>
      </c>
      <c r="E83" s="163">
        <v>0</v>
      </c>
      <c r="F83" s="163">
        <v>0</v>
      </c>
      <c r="G83" s="144">
        <f t="shared" si="21"/>
        <v>0</v>
      </c>
      <c r="H83" s="163">
        <v>0</v>
      </c>
      <c r="I83" s="163">
        <v>0</v>
      </c>
      <c r="J83" s="144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5">
        <f>E85+E89+E93</f>
        <v>360817810</v>
      </c>
      <c r="F84" s="145">
        <f t="shared" ref="F84:I84" si="26">F85+F89+F93</f>
        <v>342501232</v>
      </c>
      <c r="G84" s="144">
        <f t="shared" si="21"/>
        <v>703319042</v>
      </c>
      <c r="H84" s="145">
        <f t="shared" si="26"/>
        <v>338179113</v>
      </c>
      <c r="I84" s="145">
        <f t="shared" si="26"/>
        <v>406528108</v>
      </c>
      <c r="J84" s="144">
        <f t="shared" si="22"/>
        <v>744707221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6">
        <f>E86+E87+E88</f>
        <v>330870677</v>
      </c>
      <c r="F85" s="146">
        <f t="shared" ref="F85:I85" si="27">F86+F87+F88</f>
        <v>9723030</v>
      </c>
      <c r="G85" s="144">
        <f t="shared" si="21"/>
        <v>340593707</v>
      </c>
      <c r="H85" s="146">
        <f t="shared" si="27"/>
        <v>318616388</v>
      </c>
      <c r="I85" s="146">
        <f t="shared" si="27"/>
        <v>8640977</v>
      </c>
      <c r="J85" s="144">
        <f t="shared" si="22"/>
        <v>327257365</v>
      </c>
    </row>
    <row r="86" spans="1:10" ht="15.75" x14ac:dyDescent="0.25">
      <c r="A86" s="5" t="s">
        <v>229</v>
      </c>
      <c r="B86" s="8"/>
      <c r="C86" s="5" t="s">
        <v>101</v>
      </c>
      <c r="D86" s="7" t="s">
        <v>230</v>
      </c>
      <c r="E86" s="163">
        <v>320769292</v>
      </c>
      <c r="F86" s="163">
        <v>9253013</v>
      </c>
      <c r="G86" s="144">
        <f t="shared" si="21"/>
        <v>330022305</v>
      </c>
      <c r="H86" s="163">
        <v>307275082</v>
      </c>
      <c r="I86" s="163">
        <v>8304348</v>
      </c>
      <c r="J86" s="144">
        <f t="shared" si="22"/>
        <v>315579430</v>
      </c>
    </row>
    <row r="87" spans="1:10" ht="15.75" x14ac:dyDescent="0.25">
      <c r="A87" s="5" t="s">
        <v>231</v>
      </c>
      <c r="B87" s="8"/>
      <c r="C87" s="5" t="s">
        <v>104</v>
      </c>
      <c r="D87" s="7" t="s">
        <v>232</v>
      </c>
      <c r="E87" s="163">
        <v>0</v>
      </c>
      <c r="F87" s="163">
        <v>0</v>
      </c>
      <c r="G87" s="144">
        <f t="shared" si="21"/>
        <v>0</v>
      </c>
      <c r="H87" s="163">
        <v>0</v>
      </c>
      <c r="I87" s="163">
        <v>0</v>
      </c>
      <c r="J87" s="144">
        <f t="shared" si="22"/>
        <v>0</v>
      </c>
    </row>
    <row r="88" spans="1:10" ht="15.75" x14ac:dyDescent="0.25">
      <c r="A88" s="5" t="s">
        <v>233</v>
      </c>
      <c r="B88" s="8"/>
      <c r="C88" s="5" t="s">
        <v>61</v>
      </c>
      <c r="D88" s="7" t="s">
        <v>234</v>
      </c>
      <c r="E88" s="163">
        <v>10101385</v>
      </c>
      <c r="F88" s="163">
        <v>470017</v>
      </c>
      <c r="G88" s="144">
        <f t="shared" si="21"/>
        <v>10571402</v>
      </c>
      <c r="H88" s="163">
        <v>11341306</v>
      </c>
      <c r="I88" s="163">
        <v>336629</v>
      </c>
      <c r="J88" s="144">
        <f t="shared" si="22"/>
        <v>11677935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6">
        <f>E90+E91+E92</f>
        <v>29947133</v>
      </c>
      <c r="F89" s="146">
        <f t="shared" ref="F89:I89" si="28">F90+F91+F92</f>
        <v>0</v>
      </c>
      <c r="G89" s="144">
        <f t="shared" si="21"/>
        <v>29947133</v>
      </c>
      <c r="H89" s="146">
        <f t="shared" si="28"/>
        <v>19562725</v>
      </c>
      <c r="I89" s="146">
        <f t="shared" si="28"/>
        <v>0</v>
      </c>
      <c r="J89" s="144">
        <f t="shared" si="22"/>
        <v>19562725</v>
      </c>
    </row>
    <row r="90" spans="1:10" ht="15.75" x14ac:dyDescent="0.25">
      <c r="A90" s="5" t="s">
        <v>237</v>
      </c>
      <c r="B90" s="8"/>
      <c r="C90" s="5" t="s">
        <v>112</v>
      </c>
      <c r="D90" s="7" t="s">
        <v>230</v>
      </c>
      <c r="E90" s="163">
        <v>25223254</v>
      </c>
      <c r="F90" s="163">
        <v>0</v>
      </c>
      <c r="G90" s="144">
        <f t="shared" si="21"/>
        <v>25223254</v>
      </c>
      <c r="H90" s="163">
        <v>15843871</v>
      </c>
      <c r="I90" s="165">
        <v>0</v>
      </c>
      <c r="J90" s="144">
        <f t="shared" si="22"/>
        <v>15843871</v>
      </c>
    </row>
    <row r="91" spans="1:10" ht="15.75" x14ac:dyDescent="0.25">
      <c r="A91" s="5" t="s">
        <v>238</v>
      </c>
      <c r="B91" s="8"/>
      <c r="C91" s="5" t="s">
        <v>114</v>
      </c>
      <c r="D91" s="7" t="s">
        <v>232</v>
      </c>
      <c r="E91" s="163">
        <v>0</v>
      </c>
      <c r="F91" s="163">
        <v>0</v>
      </c>
      <c r="G91" s="144">
        <f t="shared" si="21"/>
        <v>0</v>
      </c>
      <c r="H91" s="163">
        <v>0</v>
      </c>
      <c r="I91" s="165">
        <v>0</v>
      </c>
      <c r="J91" s="144">
        <f t="shared" si="22"/>
        <v>0</v>
      </c>
    </row>
    <row r="92" spans="1:10" ht="15.75" x14ac:dyDescent="0.25">
      <c r="A92" s="5" t="s">
        <v>239</v>
      </c>
      <c r="B92" s="8"/>
      <c r="C92" s="5" t="s">
        <v>75</v>
      </c>
      <c r="D92" s="7" t="s">
        <v>234</v>
      </c>
      <c r="E92" s="163">
        <v>4723879</v>
      </c>
      <c r="F92" s="163">
        <v>0</v>
      </c>
      <c r="G92" s="144">
        <f t="shared" si="21"/>
        <v>4723879</v>
      </c>
      <c r="H92" s="163">
        <v>3718854</v>
      </c>
      <c r="I92" s="163">
        <v>0</v>
      </c>
      <c r="J92" s="144">
        <f t="shared" si="22"/>
        <v>3718854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6">
        <f>E94+E95+E96</f>
        <v>0</v>
      </c>
      <c r="F93" s="146">
        <f t="shared" ref="F93:I93" si="29">F94+F95+F96</f>
        <v>332778202</v>
      </c>
      <c r="G93" s="144">
        <f t="shared" si="21"/>
        <v>332778202</v>
      </c>
      <c r="H93" s="146">
        <f t="shared" si="29"/>
        <v>0</v>
      </c>
      <c r="I93" s="146">
        <f t="shared" si="29"/>
        <v>397887131</v>
      </c>
      <c r="J93" s="144">
        <f t="shared" si="22"/>
        <v>397887131</v>
      </c>
    </row>
    <row r="94" spans="1:10" ht="15.75" x14ac:dyDescent="0.25">
      <c r="A94" s="5" t="s">
        <v>242</v>
      </c>
      <c r="B94" s="8"/>
      <c r="C94" s="5" t="s">
        <v>120</v>
      </c>
      <c r="D94" s="7" t="s">
        <v>230</v>
      </c>
      <c r="E94" s="163">
        <v>0</v>
      </c>
      <c r="F94" s="163">
        <v>73518824</v>
      </c>
      <c r="G94" s="144">
        <f t="shared" si="21"/>
        <v>73518824</v>
      </c>
      <c r="H94" s="163">
        <v>0</v>
      </c>
      <c r="I94" s="165">
        <v>86992552</v>
      </c>
      <c r="J94" s="144">
        <f t="shared" si="22"/>
        <v>86992552</v>
      </c>
    </row>
    <row r="95" spans="1:10" ht="15.75" x14ac:dyDescent="0.25">
      <c r="A95" s="5" t="s">
        <v>243</v>
      </c>
      <c r="B95" s="8"/>
      <c r="C95" s="5" t="s">
        <v>122</v>
      </c>
      <c r="D95" s="7" t="s">
        <v>232</v>
      </c>
      <c r="E95" s="163">
        <v>0</v>
      </c>
      <c r="F95" s="163">
        <v>0</v>
      </c>
      <c r="G95" s="144">
        <f t="shared" si="21"/>
        <v>0</v>
      </c>
      <c r="H95" s="163">
        <v>0</v>
      </c>
      <c r="I95" s="165">
        <v>0</v>
      </c>
      <c r="J95" s="144">
        <f t="shared" si="22"/>
        <v>0</v>
      </c>
    </row>
    <row r="96" spans="1:10" ht="15.75" x14ac:dyDescent="0.25">
      <c r="A96" s="5" t="s">
        <v>244</v>
      </c>
      <c r="B96" s="8"/>
      <c r="C96" s="5" t="s">
        <v>87</v>
      </c>
      <c r="D96" s="7" t="s">
        <v>234</v>
      </c>
      <c r="E96" s="163">
        <v>0</v>
      </c>
      <c r="F96" s="163">
        <v>259259378</v>
      </c>
      <c r="G96" s="144">
        <f t="shared" si="21"/>
        <v>259259378</v>
      </c>
      <c r="H96" s="163">
        <v>0</v>
      </c>
      <c r="I96" s="163">
        <v>310894579</v>
      </c>
      <c r="J96" s="144">
        <f t="shared" si="22"/>
        <v>310894579</v>
      </c>
    </row>
    <row r="97" spans="1:10" ht="15.75" x14ac:dyDescent="0.25">
      <c r="A97" s="1" t="s">
        <v>245</v>
      </c>
      <c r="B97" s="8"/>
      <c r="C97" s="1" t="s">
        <v>246</v>
      </c>
      <c r="D97" s="11" t="s">
        <v>247</v>
      </c>
      <c r="E97" s="163">
        <v>0</v>
      </c>
      <c r="F97" s="163">
        <v>1961479</v>
      </c>
      <c r="G97" s="144">
        <f t="shared" si="21"/>
        <v>1961479</v>
      </c>
      <c r="H97" s="164">
        <v>0</v>
      </c>
      <c r="I97" s="164">
        <v>1198298</v>
      </c>
      <c r="J97" s="144">
        <f t="shared" si="22"/>
        <v>1198298</v>
      </c>
    </row>
    <row r="98" spans="1:10" ht="15.75" x14ac:dyDescent="0.25">
      <c r="A98" s="1" t="s">
        <v>248</v>
      </c>
      <c r="B98" s="8"/>
      <c r="C98" s="1" t="s">
        <v>249</v>
      </c>
      <c r="D98" s="11" t="s">
        <v>250</v>
      </c>
      <c r="E98" s="163">
        <v>0</v>
      </c>
      <c r="F98" s="163">
        <v>0</v>
      </c>
      <c r="G98" s="144">
        <f t="shared" si="21"/>
        <v>0</v>
      </c>
      <c r="H98" s="164">
        <v>0</v>
      </c>
      <c r="I98" s="164">
        <v>0</v>
      </c>
      <c r="J98" s="144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5">
        <f>E100+E101</f>
        <v>397164</v>
      </c>
      <c r="F99" s="145">
        <f t="shared" ref="F99:I99" si="30">F100+F101</f>
        <v>6488254</v>
      </c>
      <c r="G99" s="144">
        <f t="shared" si="21"/>
        <v>6885418</v>
      </c>
      <c r="H99" s="145">
        <f t="shared" si="30"/>
        <v>427814</v>
      </c>
      <c r="I99" s="145">
        <f t="shared" si="30"/>
        <v>7837463</v>
      </c>
      <c r="J99" s="144">
        <f t="shared" si="22"/>
        <v>8265277</v>
      </c>
    </row>
    <row r="100" spans="1:10" ht="15.75" x14ac:dyDescent="0.25">
      <c r="A100" s="5" t="s">
        <v>255</v>
      </c>
      <c r="B100" s="8"/>
      <c r="C100" s="5" t="s">
        <v>14</v>
      </c>
      <c r="D100" s="15" t="s">
        <v>256</v>
      </c>
      <c r="E100" s="163">
        <v>397164</v>
      </c>
      <c r="F100" s="163">
        <v>6139886</v>
      </c>
      <c r="G100" s="144">
        <f t="shared" si="21"/>
        <v>6537050</v>
      </c>
      <c r="H100" s="163">
        <v>427814</v>
      </c>
      <c r="I100" s="163">
        <v>7509834</v>
      </c>
      <c r="J100" s="144">
        <f t="shared" si="22"/>
        <v>7937648</v>
      </c>
    </row>
    <row r="101" spans="1:10" ht="15.75" x14ac:dyDescent="0.25">
      <c r="A101" s="5" t="s">
        <v>257</v>
      </c>
      <c r="B101" s="8"/>
      <c r="C101" s="5" t="s">
        <v>17</v>
      </c>
      <c r="D101" s="15" t="s">
        <v>258</v>
      </c>
      <c r="E101" s="163">
        <v>0</v>
      </c>
      <c r="F101" s="163">
        <v>348368</v>
      </c>
      <c r="G101" s="144">
        <f t="shared" si="21"/>
        <v>348368</v>
      </c>
      <c r="H101" s="163">
        <v>0</v>
      </c>
      <c r="I101" s="163">
        <v>327629</v>
      </c>
      <c r="J101" s="144">
        <f t="shared" si="22"/>
        <v>327629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5">
        <f>E103+E104</f>
        <v>7569362</v>
      </c>
      <c r="F102" s="145">
        <f t="shared" ref="F102:I102" si="31">F103+F104</f>
        <v>25768008</v>
      </c>
      <c r="G102" s="144">
        <f t="shared" si="21"/>
        <v>33337370</v>
      </c>
      <c r="H102" s="145">
        <f t="shared" si="31"/>
        <v>7170288</v>
      </c>
      <c r="I102" s="145">
        <f t="shared" si="31"/>
        <v>25908675</v>
      </c>
      <c r="J102" s="144">
        <f t="shared" si="22"/>
        <v>33078963</v>
      </c>
    </row>
    <row r="103" spans="1:10" ht="15.75" x14ac:dyDescent="0.25">
      <c r="A103" s="5" t="s">
        <v>263</v>
      </c>
      <c r="B103" s="8"/>
      <c r="C103" s="5" t="s">
        <v>14</v>
      </c>
      <c r="D103" s="15" t="s">
        <v>264</v>
      </c>
      <c r="E103" s="163">
        <v>7569362</v>
      </c>
      <c r="F103" s="163">
        <v>24389847</v>
      </c>
      <c r="G103" s="144">
        <f t="shared" si="21"/>
        <v>31959209</v>
      </c>
      <c r="H103" s="163">
        <v>5145017</v>
      </c>
      <c r="I103" s="163">
        <v>24512393</v>
      </c>
      <c r="J103" s="144">
        <f t="shared" si="22"/>
        <v>29657410</v>
      </c>
    </row>
    <row r="104" spans="1:10" ht="15.75" x14ac:dyDescent="0.25">
      <c r="A104" s="5" t="s">
        <v>265</v>
      </c>
      <c r="B104" s="8"/>
      <c r="C104" s="5" t="s">
        <v>17</v>
      </c>
      <c r="D104" s="15" t="s">
        <v>266</v>
      </c>
      <c r="E104" s="163">
        <v>0</v>
      </c>
      <c r="F104" s="163">
        <v>1378161</v>
      </c>
      <c r="G104" s="144">
        <f t="shared" si="21"/>
        <v>1378161</v>
      </c>
      <c r="H104" s="163">
        <v>2025271</v>
      </c>
      <c r="I104" s="163">
        <v>1396282</v>
      </c>
      <c r="J104" s="144">
        <f t="shared" si="22"/>
        <v>3421553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5">
        <f>E106+E107+E108+E109+E110</f>
        <v>3695</v>
      </c>
      <c r="F105" s="145">
        <f t="shared" ref="F105:I105" si="32">F106+F107+F108+F109+F110</f>
        <v>48403393</v>
      </c>
      <c r="G105" s="144">
        <f t="shared" si="21"/>
        <v>48407088</v>
      </c>
      <c r="H105" s="145">
        <f t="shared" si="32"/>
        <v>122556</v>
      </c>
      <c r="I105" s="145">
        <f t="shared" si="32"/>
        <v>38562896</v>
      </c>
      <c r="J105" s="144">
        <f t="shared" si="22"/>
        <v>38685452</v>
      </c>
    </row>
    <row r="106" spans="1:10" ht="15.75" x14ac:dyDescent="0.25">
      <c r="A106" s="5" t="s">
        <v>271</v>
      </c>
      <c r="B106" s="8"/>
      <c r="C106" s="5" t="s">
        <v>14</v>
      </c>
      <c r="D106" s="15" t="s">
        <v>272</v>
      </c>
      <c r="E106" s="163">
        <v>0</v>
      </c>
      <c r="F106" s="163">
        <v>0</v>
      </c>
      <c r="G106" s="144">
        <f t="shared" si="21"/>
        <v>0</v>
      </c>
      <c r="H106" s="163">
        <v>0</v>
      </c>
      <c r="I106" s="163">
        <v>0</v>
      </c>
      <c r="J106" s="144">
        <f t="shared" si="22"/>
        <v>0</v>
      </c>
    </row>
    <row r="107" spans="1:10" ht="15.75" x14ac:dyDescent="0.25">
      <c r="A107" s="5" t="s">
        <v>273</v>
      </c>
      <c r="B107" s="8"/>
      <c r="C107" s="5" t="s">
        <v>17</v>
      </c>
      <c r="D107" s="15" t="s">
        <v>274</v>
      </c>
      <c r="E107" s="163">
        <v>0</v>
      </c>
      <c r="F107" s="163">
        <v>0</v>
      </c>
      <c r="G107" s="144">
        <f t="shared" si="21"/>
        <v>0</v>
      </c>
      <c r="H107" s="163">
        <v>0</v>
      </c>
      <c r="I107" s="163">
        <v>0</v>
      </c>
      <c r="J107" s="144">
        <f t="shared" si="22"/>
        <v>0</v>
      </c>
    </row>
    <row r="108" spans="1:10" ht="15.75" x14ac:dyDescent="0.25">
      <c r="A108" s="5" t="s">
        <v>275</v>
      </c>
      <c r="B108" s="8"/>
      <c r="C108" s="5" t="s">
        <v>28</v>
      </c>
      <c r="D108" s="7" t="s">
        <v>276</v>
      </c>
      <c r="E108" s="163">
        <v>3277</v>
      </c>
      <c r="F108" s="163">
        <v>78954</v>
      </c>
      <c r="G108" s="144">
        <f t="shared" si="21"/>
        <v>82231</v>
      </c>
      <c r="H108" s="163">
        <v>122556</v>
      </c>
      <c r="I108" s="163">
        <v>668964</v>
      </c>
      <c r="J108" s="144">
        <f t="shared" si="22"/>
        <v>791520</v>
      </c>
    </row>
    <row r="109" spans="1:10" ht="15.75" x14ac:dyDescent="0.25">
      <c r="A109" s="5" t="s">
        <v>277</v>
      </c>
      <c r="B109" s="8"/>
      <c r="C109" s="5" t="s">
        <v>182</v>
      </c>
      <c r="D109" s="15" t="s">
        <v>278</v>
      </c>
      <c r="E109" s="163">
        <v>0</v>
      </c>
      <c r="F109" s="163">
        <v>208571</v>
      </c>
      <c r="G109" s="144">
        <f t="shared" si="21"/>
        <v>208571</v>
      </c>
      <c r="H109" s="163">
        <v>0</v>
      </c>
      <c r="I109" s="163">
        <v>78480</v>
      </c>
      <c r="J109" s="144">
        <f t="shared" si="22"/>
        <v>78480</v>
      </c>
    </row>
    <row r="110" spans="1:10" ht="15.75" x14ac:dyDescent="0.25">
      <c r="A110" s="5" t="s">
        <v>279</v>
      </c>
      <c r="B110" s="8"/>
      <c r="C110" s="5" t="s">
        <v>186</v>
      </c>
      <c r="D110" s="15" t="s">
        <v>280</v>
      </c>
      <c r="E110" s="163">
        <v>418</v>
      </c>
      <c r="F110" s="163">
        <v>48115868</v>
      </c>
      <c r="G110" s="144">
        <f t="shared" si="21"/>
        <v>48116286</v>
      </c>
      <c r="H110" s="163">
        <v>0</v>
      </c>
      <c r="I110" s="163">
        <v>37815452</v>
      </c>
      <c r="J110" s="144">
        <f t="shared" si="22"/>
        <v>37815452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5">
        <f>E112+E113+E114</f>
        <v>5285267</v>
      </c>
      <c r="F111" s="145">
        <f t="shared" ref="F111:I111" si="33">F112+F113+F114</f>
        <v>35457348</v>
      </c>
      <c r="G111" s="144">
        <f t="shared" si="21"/>
        <v>40742615</v>
      </c>
      <c r="H111" s="145">
        <f t="shared" si="33"/>
        <v>2477365</v>
      </c>
      <c r="I111" s="145">
        <f t="shared" si="33"/>
        <v>34372447</v>
      </c>
      <c r="J111" s="144">
        <f t="shared" si="22"/>
        <v>36849812</v>
      </c>
    </row>
    <row r="112" spans="1:10" ht="15.75" x14ac:dyDescent="0.25">
      <c r="A112" s="5" t="s">
        <v>285</v>
      </c>
      <c r="B112" s="8"/>
      <c r="C112" s="5" t="s">
        <v>14</v>
      </c>
      <c r="D112" s="15" t="s">
        <v>286</v>
      </c>
      <c r="E112" s="163">
        <v>0</v>
      </c>
      <c r="F112" s="163">
        <v>0</v>
      </c>
      <c r="G112" s="144">
        <f t="shared" si="21"/>
        <v>0</v>
      </c>
      <c r="H112" s="163">
        <v>0</v>
      </c>
      <c r="I112" s="163">
        <v>0</v>
      </c>
      <c r="J112" s="144">
        <f t="shared" si="22"/>
        <v>0</v>
      </c>
    </row>
    <row r="113" spans="1:10" ht="15.75" x14ac:dyDescent="0.25">
      <c r="A113" s="5" t="s">
        <v>287</v>
      </c>
      <c r="B113" s="8"/>
      <c r="C113" s="5" t="s">
        <v>17</v>
      </c>
      <c r="D113" s="15" t="s">
        <v>288</v>
      </c>
      <c r="E113" s="163">
        <v>1760499</v>
      </c>
      <c r="F113" s="163">
        <v>12076264</v>
      </c>
      <c r="G113" s="144">
        <f t="shared" si="21"/>
        <v>13836763</v>
      </c>
      <c r="H113" s="163">
        <v>1758611</v>
      </c>
      <c r="I113" s="163">
        <v>12074612</v>
      </c>
      <c r="J113" s="144">
        <f t="shared" si="22"/>
        <v>13833223</v>
      </c>
    </row>
    <row r="114" spans="1:10" ht="15.75" x14ac:dyDescent="0.25">
      <c r="A114" s="5" t="s">
        <v>289</v>
      </c>
      <c r="B114" s="8"/>
      <c r="C114" s="5" t="s">
        <v>28</v>
      </c>
      <c r="D114" s="15" t="s">
        <v>290</v>
      </c>
      <c r="E114" s="163">
        <v>3524768</v>
      </c>
      <c r="F114" s="163">
        <v>23381084</v>
      </c>
      <c r="G114" s="144">
        <f t="shared" si="21"/>
        <v>26905852</v>
      </c>
      <c r="H114" s="163">
        <v>718754</v>
      </c>
      <c r="I114" s="163">
        <v>22297835</v>
      </c>
      <c r="J114" s="144">
        <f t="shared" si="22"/>
        <v>23016589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5">
        <f>E62+E82+E83+E84+E97+E98+E99+E102+E105+E111</f>
        <v>443424607</v>
      </c>
      <c r="F115" s="145">
        <f t="shared" ref="F115:I115" si="34">F62+F82+F83+F84+F97+F98+F99+F102+F105+F111</f>
        <v>1014196197</v>
      </c>
      <c r="G115" s="144">
        <f t="shared" si="21"/>
        <v>1457620804</v>
      </c>
      <c r="H115" s="145">
        <f t="shared" si="34"/>
        <v>418659260</v>
      </c>
      <c r="I115" s="145">
        <f t="shared" si="34"/>
        <v>1084744199</v>
      </c>
      <c r="J115" s="144">
        <f t="shared" si="22"/>
        <v>1503403459</v>
      </c>
    </row>
    <row r="116" spans="1:10" ht="15.75" x14ac:dyDescent="0.25">
      <c r="A116" s="1" t="s">
        <v>295</v>
      </c>
      <c r="B116" s="8"/>
      <c r="C116" s="1" t="s">
        <v>296</v>
      </c>
      <c r="D116" s="11" t="s">
        <v>157</v>
      </c>
      <c r="E116" s="164">
        <v>12991875</v>
      </c>
      <c r="F116" s="164">
        <v>98037303</v>
      </c>
      <c r="G116" s="144">
        <f t="shared" si="21"/>
        <v>111029178</v>
      </c>
      <c r="H116" s="164">
        <v>12030396</v>
      </c>
      <c r="I116" s="164">
        <v>75309944</v>
      </c>
      <c r="J116" s="144">
        <f t="shared" si="22"/>
        <v>87340340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5" zoomScaleNormal="85" workbookViewId="0">
      <selection activeCell="J22" sqref="J22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3" t="s">
        <v>298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x14ac:dyDescent="0.25">
      <c r="A2" s="238" t="s">
        <v>651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 x14ac:dyDescent="0.25">
      <c r="A3" s="251" t="s">
        <v>299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x14ac:dyDescent="0.25">
      <c r="A4" s="256" t="s">
        <v>0</v>
      </c>
      <c r="B4" s="254" t="s">
        <v>1</v>
      </c>
      <c r="C4" s="254" t="s">
        <v>2</v>
      </c>
      <c r="D4" s="252" t="s">
        <v>3</v>
      </c>
      <c r="E4" s="247" t="s">
        <v>536</v>
      </c>
      <c r="F4" s="248"/>
      <c r="G4" s="248"/>
      <c r="H4" s="248"/>
      <c r="I4" s="248"/>
      <c r="J4" s="248"/>
      <c r="K4" s="249" t="s">
        <v>537</v>
      </c>
      <c r="L4" s="250"/>
      <c r="M4" s="250"/>
      <c r="N4" s="250"/>
      <c r="O4" s="250"/>
      <c r="P4" s="250"/>
    </row>
    <row r="5" spans="1:16" ht="33" customHeight="1" x14ac:dyDescent="0.25">
      <c r="A5" s="256"/>
      <c r="B5" s="254"/>
      <c r="C5" s="254"/>
      <c r="D5" s="252"/>
      <c r="E5" s="244" t="s">
        <v>301</v>
      </c>
      <c r="F5" s="245"/>
      <c r="G5" s="245"/>
      <c r="H5" s="246" t="s">
        <v>302</v>
      </c>
      <c r="I5" s="245"/>
      <c r="J5" s="245"/>
      <c r="K5" s="244" t="s">
        <v>301</v>
      </c>
      <c r="L5" s="245"/>
      <c r="M5" s="245"/>
      <c r="N5" s="246" t="s">
        <v>302</v>
      </c>
      <c r="O5" s="245"/>
      <c r="P5" s="245"/>
    </row>
    <row r="6" spans="1:16" x14ac:dyDescent="0.25">
      <c r="A6" s="257"/>
      <c r="B6" s="255"/>
      <c r="C6" s="255"/>
      <c r="D6" s="253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5">
        <f>E8+E9+E10</f>
        <v>4601187</v>
      </c>
      <c r="F7" s="145">
        <f t="shared" ref="F7:O7" si="0">F8+F9+F10</f>
        <v>256107523</v>
      </c>
      <c r="G7" s="145">
        <f>E7+F7</f>
        <v>260708710</v>
      </c>
      <c r="H7" s="145">
        <f t="shared" si="0"/>
        <v>4624780</v>
      </c>
      <c r="I7" s="145">
        <f t="shared" si="0"/>
        <v>285140375</v>
      </c>
      <c r="J7" s="145">
        <f>H7+I7</f>
        <v>289765155</v>
      </c>
      <c r="K7" s="145">
        <f t="shared" si="0"/>
        <v>1571814</v>
      </c>
      <c r="L7" s="145">
        <f t="shared" si="0"/>
        <v>93439978</v>
      </c>
      <c r="M7" s="145">
        <f>K7+L7</f>
        <v>95011792</v>
      </c>
      <c r="N7" s="145">
        <f t="shared" si="0"/>
        <v>1677185</v>
      </c>
      <c r="O7" s="145">
        <f t="shared" si="0"/>
        <v>104938908</v>
      </c>
      <c r="P7" s="145">
        <f>N7+O7</f>
        <v>106616093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4419662</v>
      </c>
      <c r="F8" s="140">
        <v>2321868</v>
      </c>
      <c r="G8" s="145">
        <f t="shared" ref="G8:G71" si="1">E8+F8</f>
        <v>6741530</v>
      </c>
      <c r="H8" s="140">
        <v>4316905</v>
      </c>
      <c r="I8" s="140">
        <v>2522352</v>
      </c>
      <c r="J8" s="145">
        <f t="shared" ref="J8:J71" si="2">H8+I8</f>
        <v>6839257</v>
      </c>
      <c r="K8" s="140">
        <v>1530066</v>
      </c>
      <c r="L8" s="140">
        <v>767162</v>
      </c>
      <c r="M8" s="145">
        <f t="shared" ref="M8:M71" si="3">K8+L8</f>
        <v>2297228</v>
      </c>
      <c r="N8" s="140">
        <v>1451555</v>
      </c>
      <c r="O8" s="140">
        <v>1061748</v>
      </c>
      <c r="P8" s="145">
        <f t="shared" ref="P8:P71" si="4">N8+O8</f>
        <v>2513303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181525</v>
      </c>
      <c r="F9" s="140">
        <v>0</v>
      </c>
      <c r="G9" s="145">
        <f t="shared" si="1"/>
        <v>181525</v>
      </c>
      <c r="H9" s="140">
        <v>307875</v>
      </c>
      <c r="I9" s="140">
        <v>0</v>
      </c>
      <c r="J9" s="145">
        <f t="shared" si="2"/>
        <v>307875</v>
      </c>
      <c r="K9" s="140">
        <v>41748</v>
      </c>
      <c r="L9" s="140">
        <v>0</v>
      </c>
      <c r="M9" s="145">
        <f t="shared" si="3"/>
        <v>41748</v>
      </c>
      <c r="N9" s="140">
        <v>225630</v>
      </c>
      <c r="O9" s="140">
        <v>0</v>
      </c>
      <c r="P9" s="145">
        <f t="shared" si="4"/>
        <v>225630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253785655</v>
      </c>
      <c r="G10" s="145">
        <f t="shared" si="1"/>
        <v>253785655</v>
      </c>
      <c r="H10" s="140">
        <v>0</v>
      </c>
      <c r="I10" s="140">
        <v>282618023</v>
      </c>
      <c r="J10" s="145">
        <f t="shared" si="2"/>
        <v>282618023</v>
      </c>
      <c r="K10" s="140">
        <v>0</v>
      </c>
      <c r="L10" s="140">
        <v>92672816</v>
      </c>
      <c r="M10" s="145">
        <f t="shared" si="3"/>
        <v>92672816</v>
      </c>
      <c r="N10" s="140">
        <v>0</v>
      </c>
      <c r="O10" s="140">
        <v>103877160</v>
      </c>
      <c r="P10" s="145">
        <f t="shared" si="4"/>
        <v>103877160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5">
        <f>SUM(E12:E18)</f>
        <v>-4571552</v>
      </c>
      <c r="F11" s="145">
        <f t="shared" ref="F11:O11" si="5">SUM(F12:F18)</f>
        <v>-237177629</v>
      </c>
      <c r="G11" s="145">
        <f t="shared" si="1"/>
        <v>-241749181</v>
      </c>
      <c r="H11" s="145">
        <f t="shared" si="5"/>
        <v>-1582611</v>
      </c>
      <c r="I11" s="145">
        <f t="shared" si="5"/>
        <v>-288792093</v>
      </c>
      <c r="J11" s="145">
        <f t="shared" si="2"/>
        <v>-290374704</v>
      </c>
      <c r="K11" s="145">
        <f t="shared" si="5"/>
        <v>-1167837</v>
      </c>
      <c r="L11" s="145">
        <f t="shared" si="5"/>
        <v>-84795715</v>
      </c>
      <c r="M11" s="145">
        <f t="shared" si="3"/>
        <v>-85963552</v>
      </c>
      <c r="N11" s="145">
        <f t="shared" si="5"/>
        <v>-1062752</v>
      </c>
      <c r="O11" s="145">
        <f t="shared" si="5"/>
        <v>-128110189</v>
      </c>
      <c r="P11" s="145">
        <f t="shared" si="4"/>
        <v>-129172941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-963120</v>
      </c>
      <c r="F12" s="140">
        <v>-157890655</v>
      </c>
      <c r="G12" s="145">
        <f t="shared" si="1"/>
        <v>-158853775</v>
      </c>
      <c r="H12" s="140">
        <v>-900179</v>
      </c>
      <c r="I12" s="140">
        <v>-202812036</v>
      </c>
      <c r="J12" s="145">
        <f t="shared" si="2"/>
        <v>-203712215</v>
      </c>
      <c r="K12" s="140">
        <v>-314479</v>
      </c>
      <c r="L12" s="140">
        <v>-54298770</v>
      </c>
      <c r="M12" s="145">
        <f t="shared" si="3"/>
        <v>-54613249</v>
      </c>
      <c r="N12" s="140">
        <v>-372220</v>
      </c>
      <c r="O12" s="140">
        <v>-97354689</v>
      </c>
      <c r="P12" s="145">
        <f t="shared" si="4"/>
        <v>-97726909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-127718</v>
      </c>
      <c r="F13" s="140">
        <v>-26797283</v>
      </c>
      <c r="G13" s="145">
        <f t="shared" si="1"/>
        <v>-26925001</v>
      </c>
      <c r="H13" s="140">
        <v>-213254</v>
      </c>
      <c r="I13" s="140">
        <v>-28677524</v>
      </c>
      <c r="J13" s="145">
        <f t="shared" si="2"/>
        <v>-28890778</v>
      </c>
      <c r="K13" s="140">
        <v>-74052</v>
      </c>
      <c r="L13" s="140">
        <v>-10095579</v>
      </c>
      <c r="M13" s="145">
        <f t="shared" si="3"/>
        <v>-10169631</v>
      </c>
      <c r="N13" s="140">
        <v>-81484</v>
      </c>
      <c r="O13" s="140">
        <v>-10802711</v>
      </c>
      <c r="P13" s="145">
        <f t="shared" si="4"/>
        <v>-10884195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-26222713</v>
      </c>
      <c r="G14" s="145">
        <f t="shared" si="1"/>
        <v>-26222713</v>
      </c>
      <c r="H14" s="140">
        <v>0</v>
      </c>
      <c r="I14" s="140">
        <v>-28093248</v>
      </c>
      <c r="J14" s="145">
        <f t="shared" si="2"/>
        <v>-28093248</v>
      </c>
      <c r="K14" s="140">
        <v>0</v>
      </c>
      <c r="L14" s="140">
        <v>-9132911</v>
      </c>
      <c r="M14" s="145">
        <f t="shared" si="3"/>
        <v>-9132911</v>
      </c>
      <c r="N14" s="140">
        <v>0</v>
      </c>
      <c r="O14" s="140">
        <v>-9566271</v>
      </c>
      <c r="P14" s="145">
        <f t="shared" si="4"/>
        <v>-9566271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-2158457</v>
      </c>
      <c r="F15" s="140">
        <v>-39998720</v>
      </c>
      <c r="G15" s="145">
        <f t="shared" si="1"/>
        <v>-42157177</v>
      </c>
      <c r="H15" s="140">
        <v>-1614633</v>
      </c>
      <c r="I15" s="140">
        <v>-43899936</v>
      </c>
      <c r="J15" s="145">
        <f t="shared" si="2"/>
        <v>-45514569</v>
      </c>
      <c r="K15" s="140">
        <v>-743237</v>
      </c>
      <c r="L15" s="140">
        <v>-13628440</v>
      </c>
      <c r="M15" s="145">
        <f t="shared" si="3"/>
        <v>-14371677</v>
      </c>
      <c r="N15" s="140">
        <v>-527383</v>
      </c>
      <c r="O15" s="140">
        <v>-14319752</v>
      </c>
      <c r="P15" s="145">
        <f t="shared" si="4"/>
        <v>-14847135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5">
        <f t="shared" si="1"/>
        <v>0</v>
      </c>
      <c r="H16" s="140">
        <v>0</v>
      </c>
      <c r="I16" s="140">
        <v>0</v>
      </c>
      <c r="J16" s="145">
        <f t="shared" si="2"/>
        <v>0</v>
      </c>
      <c r="K16" s="140">
        <v>0</v>
      </c>
      <c r="L16" s="140">
        <v>0</v>
      </c>
      <c r="M16" s="145">
        <f t="shared" si="3"/>
        <v>0</v>
      </c>
      <c r="N16" s="140">
        <v>0</v>
      </c>
      <c r="O16" s="140">
        <v>0</v>
      </c>
      <c r="P16" s="145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-1032860</v>
      </c>
      <c r="F17" s="140">
        <v>-801558</v>
      </c>
      <c r="G17" s="145">
        <f t="shared" si="1"/>
        <v>-1834418</v>
      </c>
      <c r="H17" s="140">
        <v>1740637</v>
      </c>
      <c r="I17" s="140">
        <v>-483246</v>
      </c>
      <c r="J17" s="145">
        <f t="shared" si="2"/>
        <v>1257391</v>
      </c>
      <c r="K17" s="140">
        <v>45618</v>
      </c>
      <c r="L17" s="140">
        <v>-23269</v>
      </c>
      <c r="M17" s="145">
        <f t="shared" si="3"/>
        <v>22349</v>
      </c>
      <c r="N17" s="140">
        <v>40955</v>
      </c>
      <c r="O17" s="140">
        <v>-85286</v>
      </c>
      <c r="P17" s="145">
        <f t="shared" si="4"/>
        <v>-44331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-289397</v>
      </c>
      <c r="F18" s="140">
        <v>14533300</v>
      </c>
      <c r="G18" s="145">
        <f t="shared" si="1"/>
        <v>14243903</v>
      </c>
      <c r="H18" s="140">
        <v>-595182</v>
      </c>
      <c r="I18" s="140">
        <v>15173897</v>
      </c>
      <c r="J18" s="145">
        <f t="shared" si="2"/>
        <v>14578715</v>
      </c>
      <c r="K18" s="140">
        <v>-81687</v>
      </c>
      <c r="L18" s="140">
        <v>2383254</v>
      </c>
      <c r="M18" s="145">
        <f t="shared" si="3"/>
        <v>2301567</v>
      </c>
      <c r="N18" s="140">
        <v>-122620</v>
      </c>
      <c r="O18" s="140">
        <v>4018520</v>
      </c>
      <c r="P18" s="145">
        <f t="shared" si="4"/>
        <v>3895900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5">
        <f>E20+E21</f>
        <v>-1087</v>
      </c>
      <c r="F19" s="145">
        <f t="shared" ref="F19:O19" si="6">F20+F21</f>
        <v>-7031179</v>
      </c>
      <c r="G19" s="145">
        <f t="shared" si="1"/>
        <v>-7032266</v>
      </c>
      <c r="H19" s="145">
        <f t="shared" si="6"/>
        <v>-673</v>
      </c>
      <c r="I19" s="145">
        <f t="shared" si="6"/>
        <v>-1893605</v>
      </c>
      <c r="J19" s="145">
        <f t="shared" si="2"/>
        <v>-1894278</v>
      </c>
      <c r="K19" s="145">
        <f t="shared" si="6"/>
        <v>47</v>
      </c>
      <c r="L19" s="145">
        <f t="shared" si="6"/>
        <v>-832671</v>
      </c>
      <c r="M19" s="145">
        <f t="shared" si="3"/>
        <v>-832624</v>
      </c>
      <c r="N19" s="145">
        <f t="shared" si="6"/>
        <v>-87</v>
      </c>
      <c r="O19" s="145">
        <f t="shared" si="6"/>
        <v>12272380</v>
      </c>
      <c r="P19" s="145">
        <f t="shared" si="4"/>
        <v>12272293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-1087</v>
      </c>
      <c r="F20" s="140">
        <v>23415765</v>
      </c>
      <c r="G20" s="145">
        <f t="shared" si="1"/>
        <v>23414678</v>
      </c>
      <c r="H20" s="140">
        <v>-673</v>
      </c>
      <c r="I20" s="140">
        <v>33326196</v>
      </c>
      <c r="J20" s="145">
        <f t="shared" si="2"/>
        <v>33325523</v>
      </c>
      <c r="K20" s="140">
        <v>47</v>
      </c>
      <c r="L20" s="140">
        <v>10083762</v>
      </c>
      <c r="M20" s="145">
        <f t="shared" si="3"/>
        <v>10083809</v>
      </c>
      <c r="N20" s="140">
        <v>-87</v>
      </c>
      <c r="O20" s="140">
        <v>24820545</v>
      </c>
      <c r="P20" s="145">
        <f t="shared" si="4"/>
        <v>24820458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-30446944</v>
      </c>
      <c r="G21" s="145">
        <f t="shared" si="1"/>
        <v>-30446944</v>
      </c>
      <c r="H21" s="140">
        <v>0</v>
      </c>
      <c r="I21" s="140">
        <v>-35219801</v>
      </c>
      <c r="J21" s="145">
        <f t="shared" si="2"/>
        <v>-35219801</v>
      </c>
      <c r="K21" s="140">
        <v>0</v>
      </c>
      <c r="L21" s="140">
        <v>-10916433</v>
      </c>
      <c r="M21" s="145">
        <f t="shared" si="3"/>
        <v>-10916433</v>
      </c>
      <c r="N21" s="140">
        <v>0</v>
      </c>
      <c r="O21" s="140">
        <v>-12548165</v>
      </c>
      <c r="P21" s="145">
        <f t="shared" si="4"/>
        <v>-12548165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5">
        <f>E7+E11+E19</f>
        <v>28548</v>
      </c>
      <c r="F22" s="145">
        <f t="shared" ref="F22:O22" si="7">F7+F11+F19</f>
        <v>11898715</v>
      </c>
      <c r="G22" s="145">
        <f t="shared" si="1"/>
        <v>11927263</v>
      </c>
      <c r="H22" s="145">
        <f t="shared" si="7"/>
        <v>3041496</v>
      </c>
      <c r="I22" s="145">
        <f t="shared" si="7"/>
        <v>-5545323</v>
      </c>
      <c r="J22" s="145">
        <f t="shared" si="2"/>
        <v>-2503827</v>
      </c>
      <c r="K22" s="145">
        <f t="shared" si="7"/>
        <v>404024</v>
      </c>
      <c r="L22" s="145">
        <f t="shared" si="7"/>
        <v>7811592</v>
      </c>
      <c r="M22" s="145">
        <f t="shared" si="3"/>
        <v>8215616</v>
      </c>
      <c r="N22" s="145">
        <f t="shared" si="7"/>
        <v>614346</v>
      </c>
      <c r="O22" s="145">
        <f t="shared" si="7"/>
        <v>-10898901</v>
      </c>
      <c r="P22" s="145">
        <f t="shared" si="4"/>
        <v>-10284555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5">
        <f>E24+E29+E30+E31+E32+E33+E37+E38+E39+E40</f>
        <v>9825335</v>
      </c>
      <c r="F23" s="145">
        <f t="shared" ref="F23:O23" si="8">F24+F29+F30+F31+F32+F33+F37+F38+F39+F40</f>
        <v>26208213</v>
      </c>
      <c r="G23" s="145">
        <f t="shared" si="1"/>
        <v>36033548</v>
      </c>
      <c r="H23" s="145">
        <f t="shared" si="8"/>
        <v>9653076</v>
      </c>
      <c r="I23" s="145">
        <f t="shared" si="8"/>
        <v>29573009</v>
      </c>
      <c r="J23" s="145">
        <f t="shared" si="2"/>
        <v>39226085</v>
      </c>
      <c r="K23" s="145">
        <f t="shared" si="8"/>
        <v>2662183</v>
      </c>
      <c r="L23" s="145">
        <f t="shared" si="8"/>
        <v>4909813</v>
      </c>
      <c r="M23" s="145">
        <f t="shared" si="3"/>
        <v>7571996</v>
      </c>
      <c r="N23" s="145">
        <f t="shared" si="8"/>
        <v>3646052</v>
      </c>
      <c r="O23" s="145">
        <f t="shared" si="8"/>
        <v>6498755</v>
      </c>
      <c r="P23" s="145">
        <f t="shared" si="4"/>
        <v>10144807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6">
        <f>SUM(E25:E28)</f>
        <v>0</v>
      </c>
      <c r="F24" s="146">
        <f t="shared" ref="F24:O24" si="9">SUM(F25:F28)</f>
        <v>3098166</v>
      </c>
      <c r="G24" s="145">
        <f t="shared" si="1"/>
        <v>3098166</v>
      </c>
      <c r="H24" s="146">
        <f t="shared" si="9"/>
        <v>0</v>
      </c>
      <c r="I24" s="146">
        <f t="shared" si="9"/>
        <v>2786252</v>
      </c>
      <c r="J24" s="145">
        <f t="shared" si="2"/>
        <v>2786252</v>
      </c>
      <c r="K24" s="146">
        <f t="shared" si="9"/>
        <v>0</v>
      </c>
      <c r="L24" s="146">
        <f t="shared" si="9"/>
        <v>1228967</v>
      </c>
      <c r="M24" s="145">
        <f t="shared" si="3"/>
        <v>1228967</v>
      </c>
      <c r="N24" s="146">
        <f t="shared" si="9"/>
        <v>0</v>
      </c>
      <c r="O24" s="146">
        <f t="shared" si="9"/>
        <v>780924</v>
      </c>
      <c r="P24" s="145">
        <f t="shared" si="4"/>
        <v>780924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2694158</v>
      </c>
      <c r="G25" s="145">
        <f t="shared" si="1"/>
        <v>2694158</v>
      </c>
      <c r="H25" s="140">
        <v>0</v>
      </c>
      <c r="I25" s="140">
        <v>2753811</v>
      </c>
      <c r="J25" s="145">
        <f t="shared" si="2"/>
        <v>2753811</v>
      </c>
      <c r="K25" s="140">
        <v>0</v>
      </c>
      <c r="L25" s="140">
        <v>911767</v>
      </c>
      <c r="M25" s="145">
        <f t="shared" si="3"/>
        <v>911767</v>
      </c>
      <c r="N25" s="140">
        <v>0</v>
      </c>
      <c r="O25" s="140">
        <v>917993</v>
      </c>
      <c r="P25" s="145">
        <f t="shared" si="4"/>
        <v>917993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418873</v>
      </c>
      <c r="G26" s="145">
        <f t="shared" si="1"/>
        <v>418873</v>
      </c>
      <c r="H26" s="140">
        <v>0</v>
      </c>
      <c r="I26" s="140">
        <v>32441</v>
      </c>
      <c r="J26" s="145">
        <f t="shared" si="2"/>
        <v>32441</v>
      </c>
      <c r="K26" s="140">
        <v>0</v>
      </c>
      <c r="L26" s="140">
        <v>317200</v>
      </c>
      <c r="M26" s="145">
        <f t="shared" si="3"/>
        <v>317200</v>
      </c>
      <c r="N26" s="140">
        <v>0</v>
      </c>
      <c r="O26" s="140">
        <v>-137069</v>
      </c>
      <c r="P26" s="145">
        <f t="shared" si="4"/>
        <v>-137069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-14865</v>
      </c>
      <c r="G27" s="145">
        <f t="shared" si="1"/>
        <v>-14865</v>
      </c>
      <c r="H27" s="140">
        <v>0</v>
      </c>
      <c r="I27" s="140">
        <v>0</v>
      </c>
      <c r="J27" s="145">
        <f t="shared" si="2"/>
        <v>0</v>
      </c>
      <c r="K27" s="140">
        <v>0</v>
      </c>
      <c r="L27" s="140">
        <v>0</v>
      </c>
      <c r="M27" s="145">
        <f t="shared" si="3"/>
        <v>0</v>
      </c>
      <c r="N27" s="140">
        <v>0</v>
      </c>
      <c r="O27" s="140">
        <v>0</v>
      </c>
      <c r="P27" s="145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0</v>
      </c>
      <c r="G28" s="145">
        <f t="shared" si="1"/>
        <v>0</v>
      </c>
      <c r="H28" s="140">
        <v>0</v>
      </c>
      <c r="I28" s="140">
        <v>0</v>
      </c>
      <c r="J28" s="145">
        <f t="shared" si="2"/>
        <v>0</v>
      </c>
      <c r="K28" s="140">
        <v>0</v>
      </c>
      <c r="L28" s="140">
        <v>0</v>
      </c>
      <c r="M28" s="145">
        <f t="shared" si="3"/>
        <v>0</v>
      </c>
      <c r="N28" s="140">
        <v>0</v>
      </c>
      <c r="O28" s="140">
        <v>0</v>
      </c>
      <c r="P28" s="145">
        <f t="shared" si="4"/>
        <v>0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8352367</v>
      </c>
      <c r="F29" s="140">
        <v>9129453</v>
      </c>
      <c r="G29" s="145">
        <f t="shared" si="1"/>
        <v>17481820</v>
      </c>
      <c r="H29" s="140">
        <v>7480733</v>
      </c>
      <c r="I29" s="140">
        <v>11594898</v>
      </c>
      <c r="J29" s="145">
        <f t="shared" si="2"/>
        <v>19075631</v>
      </c>
      <c r="K29" s="140">
        <v>2616811</v>
      </c>
      <c r="L29" s="140">
        <v>3634742</v>
      </c>
      <c r="M29" s="145">
        <f t="shared" si="3"/>
        <v>6251553</v>
      </c>
      <c r="N29" s="140">
        <v>2470229</v>
      </c>
      <c r="O29" s="140">
        <v>4222815</v>
      </c>
      <c r="P29" s="145">
        <f t="shared" si="4"/>
        <v>6693044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3</v>
      </c>
      <c r="G30" s="145">
        <f t="shared" si="1"/>
        <v>3</v>
      </c>
      <c r="H30" s="140">
        <v>97666</v>
      </c>
      <c r="I30" s="140">
        <v>807615</v>
      </c>
      <c r="J30" s="145">
        <f t="shared" si="2"/>
        <v>905281</v>
      </c>
      <c r="K30" s="140">
        <v>0</v>
      </c>
      <c r="L30" s="140">
        <v>3</v>
      </c>
      <c r="M30" s="145">
        <f t="shared" si="3"/>
        <v>3</v>
      </c>
      <c r="N30" s="140">
        <v>30185</v>
      </c>
      <c r="O30" s="140">
        <v>240520</v>
      </c>
      <c r="P30" s="145">
        <f t="shared" si="4"/>
        <v>270705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626166</v>
      </c>
      <c r="F31" s="140">
        <v>10955548</v>
      </c>
      <c r="G31" s="145">
        <f t="shared" si="1"/>
        <v>11581714</v>
      </c>
      <c r="H31" s="140">
        <v>848982</v>
      </c>
      <c r="I31" s="140">
        <v>13252764</v>
      </c>
      <c r="J31" s="145">
        <f t="shared" si="2"/>
        <v>14101746</v>
      </c>
      <c r="K31" s="140">
        <v>416669</v>
      </c>
      <c r="L31" s="140">
        <v>1093246</v>
      </c>
      <c r="M31" s="145">
        <f t="shared" si="3"/>
        <v>1509915</v>
      </c>
      <c r="N31" s="140">
        <v>614997</v>
      </c>
      <c r="O31" s="140">
        <v>1730902</v>
      </c>
      <c r="P31" s="145">
        <f t="shared" si="4"/>
        <v>2345899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98401</v>
      </c>
      <c r="F32" s="140">
        <v>-2616151</v>
      </c>
      <c r="G32" s="145">
        <f t="shared" si="1"/>
        <v>-2517750</v>
      </c>
      <c r="H32" s="140">
        <v>762610</v>
      </c>
      <c r="I32" s="140">
        <v>1965950</v>
      </c>
      <c r="J32" s="145">
        <f t="shared" si="2"/>
        <v>2728560</v>
      </c>
      <c r="K32" s="140">
        <v>-123667</v>
      </c>
      <c r="L32" s="140">
        <v>-2375465</v>
      </c>
      <c r="M32" s="145">
        <f t="shared" si="3"/>
        <v>-2499132</v>
      </c>
      <c r="N32" s="140">
        <v>369809</v>
      </c>
      <c r="O32" s="140">
        <v>-247453</v>
      </c>
      <c r="P32" s="145">
        <f t="shared" si="4"/>
        <v>122356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6">
        <f>SUM(E34:E36)</f>
        <v>506177</v>
      </c>
      <c r="F33" s="146">
        <f t="shared" ref="F33:O33" si="10">SUM(F34:F36)</f>
        <v>3042440</v>
      </c>
      <c r="G33" s="145">
        <f t="shared" si="1"/>
        <v>3548617</v>
      </c>
      <c r="H33" s="146">
        <f t="shared" si="10"/>
        <v>155553</v>
      </c>
      <c r="I33" s="146">
        <f t="shared" si="10"/>
        <v>223234</v>
      </c>
      <c r="J33" s="145">
        <f t="shared" si="2"/>
        <v>378787</v>
      </c>
      <c r="K33" s="146">
        <f t="shared" si="10"/>
        <v>-196563</v>
      </c>
      <c r="L33" s="146">
        <f t="shared" si="10"/>
        <v>-287168</v>
      </c>
      <c r="M33" s="145">
        <f t="shared" si="3"/>
        <v>-483731</v>
      </c>
      <c r="N33" s="146">
        <f t="shared" si="10"/>
        <v>3786</v>
      </c>
      <c r="O33" s="146">
        <f t="shared" si="10"/>
        <v>-193014</v>
      </c>
      <c r="P33" s="145">
        <f t="shared" si="4"/>
        <v>-189228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23230</v>
      </c>
      <c r="F34" s="140">
        <v>365163</v>
      </c>
      <c r="G34" s="145">
        <f t="shared" si="1"/>
        <v>388393</v>
      </c>
      <c r="H34" s="140">
        <v>6069</v>
      </c>
      <c r="I34" s="140">
        <v>18939</v>
      </c>
      <c r="J34" s="145">
        <f t="shared" si="2"/>
        <v>25008</v>
      </c>
      <c r="K34" s="140">
        <v>29958</v>
      </c>
      <c r="L34" s="140">
        <v>269869</v>
      </c>
      <c r="M34" s="145">
        <f t="shared" si="3"/>
        <v>299827</v>
      </c>
      <c r="N34" s="140">
        <v>-22047</v>
      </c>
      <c r="O34" s="140">
        <v>-199820</v>
      </c>
      <c r="P34" s="145">
        <f t="shared" si="4"/>
        <v>-221867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482947</v>
      </c>
      <c r="F35" s="140">
        <v>2677277</v>
      </c>
      <c r="G35" s="145">
        <f t="shared" si="1"/>
        <v>3160224</v>
      </c>
      <c r="H35" s="140">
        <v>149484</v>
      </c>
      <c r="I35" s="140">
        <v>204295</v>
      </c>
      <c r="J35" s="145">
        <f t="shared" si="2"/>
        <v>353779</v>
      </c>
      <c r="K35" s="140">
        <v>-226521</v>
      </c>
      <c r="L35" s="140">
        <v>-557037</v>
      </c>
      <c r="M35" s="145">
        <f t="shared" si="3"/>
        <v>-783558</v>
      </c>
      <c r="N35" s="140">
        <v>25833</v>
      </c>
      <c r="O35" s="140">
        <v>6806</v>
      </c>
      <c r="P35" s="145">
        <f t="shared" si="4"/>
        <v>32639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5">
        <f t="shared" si="1"/>
        <v>0</v>
      </c>
      <c r="H36" s="140">
        <v>0</v>
      </c>
      <c r="I36" s="140">
        <v>0</v>
      </c>
      <c r="J36" s="145">
        <f t="shared" si="2"/>
        <v>0</v>
      </c>
      <c r="K36" s="140">
        <v>0</v>
      </c>
      <c r="L36" s="140">
        <v>0</v>
      </c>
      <c r="M36" s="145">
        <f t="shared" si="3"/>
        <v>0</v>
      </c>
      <c r="N36" s="140">
        <v>0</v>
      </c>
      <c r="O36" s="140">
        <v>0</v>
      </c>
      <c r="P36" s="145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-137038</v>
      </c>
      <c r="F37" s="140">
        <v>1103070</v>
      </c>
      <c r="G37" s="145">
        <f t="shared" si="1"/>
        <v>966032</v>
      </c>
      <c r="H37" s="140">
        <v>311288</v>
      </c>
      <c r="I37" s="140">
        <v>421841</v>
      </c>
      <c r="J37" s="145">
        <f t="shared" si="2"/>
        <v>733129</v>
      </c>
      <c r="K37" s="140">
        <v>0</v>
      </c>
      <c r="L37" s="140">
        <v>343071</v>
      </c>
      <c r="M37" s="145">
        <f t="shared" si="3"/>
        <v>343071</v>
      </c>
      <c r="N37" s="140">
        <v>18794</v>
      </c>
      <c r="O37" s="140">
        <v>-184367</v>
      </c>
      <c r="P37" s="145">
        <f t="shared" si="4"/>
        <v>-165573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489627</v>
      </c>
      <c r="F38" s="140">
        <v>2882385</v>
      </c>
      <c r="G38" s="145">
        <f t="shared" si="1"/>
        <v>3372012</v>
      </c>
      <c r="H38" s="140">
        <v>70247</v>
      </c>
      <c r="I38" s="140">
        <v>18160</v>
      </c>
      <c r="J38" s="145">
        <f t="shared" si="2"/>
        <v>88407</v>
      </c>
      <c r="K38" s="140">
        <v>-7971</v>
      </c>
      <c r="L38" s="140">
        <v>1762810</v>
      </c>
      <c r="M38" s="145">
        <f t="shared" si="3"/>
        <v>1754839</v>
      </c>
      <c r="N38" s="140">
        <v>163778</v>
      </c>
      <c r="O38" s="140">
        <v>659098</v>
      </c>
      <c r="P38" s="145">
        <f t="shared" si="4"/>
        <v>822876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1069</v>
      </c>
      <c r="F39" s="140">
        <v>205318</v>
      </c>
      <c r="G39" s="145">
        <f t="shared" si="1"/>
        <v>206387</v>
      </c>
      <c r="H39" s="140">
        <v>2111</v>
      </c>
      <c r="I39" s="140">
        <v>21882</v>
      </c>
      <c r="J39" s="145">
        <f t="shared" si="2"/>
        <v>23993</v>
      </c>
      <c r="K39" s="140">
        <v>64</v>
      </c>
      <c r="L39" s="140">
        <v>95947</v>
      </c>
      <c r="M39" s="145">
        <f t="shared" si="3"/>
        <v>96011</v>
      </c>
      <c r="N39" s="140">
        <v>77</v>
      </c>
      <c r="O39" s="140">
        <v>3602</v>
      </c>
      <c r="P39" s="145">
        <f t="shared" si="4"/>
        <v>3679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-111434</v>
      </c>
      <c r="F40" s="140">
        <v>-1592019</v>
      </c>
      <c r="G40" s="145">
        <f t="shared" si="1"/>
        <v>-1703453</v>
      </c>
      <c r="H40" s="140">
        <v>-76114</v>
      </c>
      <c r="I40" s="140">
        <v>-1519587</v>
      </c>
      <c r="J40" s="145">
        <f t="shared" si="2"/>
        <v>-1595701</v>
      </c>
      <c r="K40" s="140">
        <v>-43160</v>
      </c>
      <c r="L40" s="140">
        <v>-586340</v>
      </c>
      <c r="M40" s="145">
        <f t="shared" si="3"/>
        <v>-629500</v>
      </c>
      <c r="N40" s="140">
        <v>-25603</v>
      </c>
      <c r="O40" s="140">
        <v>-514272</v>
      </c>
      <c r="P40" s="145">
        <f t="shared" si="4"/>
        <v>-539875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5">
        <f>SUM(E42:E44)</f>
        <v>695657</v>
      </c>
      <c r="F41" s="145">
        <f t="shared" ref="F41:O41" si="11">SUM(F42:F44)</f>
        <v>630458</v>
      </c>
      <c r="G41" s="145">
        <f t="shared" si="1"/>
        <v>1326115</v>
      </c>
      <c r="H41" s="145">
        <f t="shared" si="11"/>
        <v>-692377</v>
      </c>
      <c r="I41" s="145">
        <f t="shared" si="11"/>
        <v>-2560638</v>
      </c>
      <c r="J41" s="145">
        <f t="shared" si="2"/>
        <v>-3253015</v>
      </c>
      <c r="K41" s="145">
        <f t="shared" si="11"/>
        <v>236297</v>
      </c>
      <c r="L41" s="145">
        <f t="shared" si="11"/>
        <v>-10462</v>
      </c>
      <c r="M41" s="145">
        <f t="shared" si="3"/>
        <v>225835</v>
      </c>
      <c r="N41" s="145">
        <f t="shared" si="11"/>
        <v>-216294</v>
      </c>
      <c r="O41" s="145">
        <f t="shared" si="11"/>
        <v>-1252202</v>
      </c>
      <c r="P41" s="145">
        <f t="shared" si="4"/>
        <v>-1468496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695657</v>
      </c>
      <c r="F42" s="140">
        <v>594375</v>
      </c>
      <c r="G42" s="145">
        <f t="shared" si="1"/>
        <v>1290032</v>
      </c>
      <c r="H42" s="140">
        <v>-692378</v>
      </c>
      <c r="I42" s="140">
        <v>-3223686</v>
      </c>
      <c r="J42" s="145">
        <f t="shared" si="2"/>
        <v>-3916064</v>
      </c>
      <c r="K42" s="140">
        <v>236297</v>
      </c>
      <c r="L42" s="140">
        <v>-43514</v>
      </c>
      <c r="M42" s="145">
        <f t="shared" si="3"/>
        <v>192783</v>
      </c>
      <c r="N42" s="140">
        <v>-216294</v>
      </c>
      <c r="O42" s="140">
        <v>-1798145</v>
      </c>
      <c r="P42" s="145">
        <f t="shared" si="4"/>
        <v>-2014439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36083</v>
      </c>
      <c r="G43" s="145">
        <f t="shared" si="1"/>
        <v>36083</v>
      </c>
      <c r="H43" s="140">
        <v>1</v>
      </c>
      <c r="I43" s="140">
        <v>663048</v>
      </c>
      <c r="J43" s="145">
        <f t="shared" si="2"/>
        <v>663049</v>
      </c>
      <c r="K43" s="140">
        <v>0</v>
      </c>
      <c r="L43" s="140">
        <v>33052</v>
      </c>
      <c r="M43" s="145">
        <f t="shared" si="3"/>
        <v>33052</v>
      </c>
      <c r="N43" s="140">
        <v>0</v>
      </c>
      <c r="O43" s="140">
        <v>545943</v>
      </c>
      <c r="P43" s="145">
        <f t="shared" si="4"/>
        <v>545943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5">
        <f t="shared" si="1"/>
        <v>0</v>
      </c>
      <c r="H44" s="140">
        <v>0</v>
      </c>
      <c r="I44" s="140">
        <v>0</v>
      </c>
      <c r="J44" s="145">
        <f t="shared" si="2"/>
        <v>0</v>
      </c>
      <c r="K44" s="140">
        <v>0</v>
      </c>
      <c r="L44" s="140">
        <v>0</v>
      </c>
      <c r="M44" s="145">
        <f t="shared" si="3"/>
        <v>0</v>
      </c>
      <c r="N44" s="140">
        <v>0</v>
      </c>
      <c r="O44" s="140">
        <v>0</v>
      </c>
      <c r="P44" s="145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11121</v>
      </c>
      <c r="F45" s="141">
        <v>5718447</v>
      </c>
      <c r="G45" s="145">
        <f t="shared" si="1"/>
        <v>5729568</v>
      </c>
      <c r="H45" s="141">
        <v>10190</v>
      </c>
      <c r="I45" s="141">
        <v>4695658</v>
      </c>
      <c r="J45" s="145">
        <f t="shared" si="2"/>
        <v>4705848</v>
      </c>
      <c r="K45" s="141">
        <v>-102652</v>
      </c>
      <c r="L45" s="141">
        <v>1506103</v>
      </c>
      <c r="M45" s="145">
        <f t="shared" si="3"/>
        <v>1403451</v>
      </c>
      <c r="N45" s="141">
        <v>1805</v>
      </c>
      <c r="O45" s="141">
        <v>836228</v>
      </c>
      <c r="P45" s="145">
        <f t="shared" si="4"/>
        <v>838033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-213236</v>
      </c>
      <c r="F46" s="141">
        <v>-6622311</v>
      </c>
      <c r="G46" s="145">
        <f t="shared" si="1"/>
        <v>-6835547</v>
      </c>
      <c r="H46" s="141">
        <v>-142458</v>
      </c>
      <c r="I46" s="141">
        <v>-7785214</v>
      </c>
      <c r="J46" s="145">
        <f t="shared" si="2"/>
        <v>-7927672</v>
      </c>
      <c r="K46" s="141">
        <v>-55274</v>
      </c>
      <c r="L46" s="141">
        <v>-1536496</v>
      </c>
      <c r="M46" s="145">
        <f t="shared" si="3"/>
        <v>-1591770</v>
      </c>
      <c r="N46" s="141">
        <v>-14646</v>
      </c>
      <c r="O46" s="141">
        <v>-1571523</v>
      </c>
      <c r="P46" s="145">
        <f t="shared" si="4"/>
        <v>-1586169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-46620</v>
      </c>
      <c r="F47" s="141">
        <v>-940307</v>
      </c>
      <c r="G47" s="145">
        <f t="shared" si="1"/>
        <v>-986927</v>
      </c>
      <c r="H47" s="141">
        <v>-26782</v>
      </c>
      <c r="I47" s="141">
        <v>-933537</v>
      </c>
      <c r="J47" s="145">
        <f t="shared" si="2"/>
        <v>-960319</v>
      </c>
      <c r="K47" s="141">
        <v>-15459</v>
      </c>
      <c r="L47" s="141">
        <v>-310604</v>
      </c>
      <c r="M47" s="145">
        <f t="shared" si="3"/>
        <v>-326063</v>
      </c>
      <c r="N47" s="141">
        <v>-9133</v>
      </c>
      <c r="O47" s="141">
        <v>-330941</v>
      </c>
      <c r="P47" s="145">
        <f t="shared" si="4"/>
        <v>-340074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5">
        <f t="shared" si="1"/>
        <v>0</v>
      </c>
      <c r="H48" s="141">
        <v>0</v>
      </c>
      <c r="I48" s="141">
        <v>0</v>
      </c>
      <c r="J48" s="145">
        <f t="shared" si="2"/>
        <v>0</v>
      </c>
      <c r="K48" s="141">
        <v>0</v>
      </c>
      <c r="L48" s="141">
        <v>0</v>
      </c>
      <c r="M48" s="145">
        <f t="shared" si="3"/>
        <v>0</v>
      </c>
      <c r="N48" s="141">
        <v>0</v>
      </c>
      <c r="O48" s="141">
        <v>0</v>
      </c>
      <c r="P48" s="145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5">
        <f>E22+E23+E41+E45+E46+E47+E48</f>
        <v>10300805</v>
      </c>
      <c r="F49" s="145">
        <f t="shared" ref="F49:P49" si="12">F22+F23+F41+F45+F46+F47+F48</f>
        <v>36893215</v>
      </c>
      <c r="G49" s="145">
        <f t="shared" si="12"/>
        <v>47194020</v>
      </c>
      <c r="H49" s="145">
        <f t="shared" si="12"/>
        <v>11843145</v>
      </c>
      <c r="I49" s="145">
        <f t="shared" si="12"/>
        <v>17443955</v>
      </c>
      <c r="J49" s="145">
        <f t="shared" si="12"/>
        <v>29287100</v>
      </c>
      <c r="K49" s="145">
        <f t="shared" si="12"/>
        <v>3129119</v>
      </c>
      <c r="L49" s="145">
        <f t="shared" si="12"/>
        <v>12369946</v>
      </c>
      <c r="M49" s="145">
        <f t="shared" si="12"/>
        <v>15499065</v>
      </c>
      <c r="N49" s="145">
        <f t="shared" si="12"/>
        <v>4022130</v>
      </c>
      <c r="O49" s="145">
        <f t="shared" si="12"/>
        <v>-6718584</v>
      </c>
      <c r="P49" s="145">
        <f t="shared" si="12"/>
        <v>-2696454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6">
        <f>E51+E52</f>
        <v>-1776004</v>
      </c>
      <c r="F50" s="146">
        <f t="shared" ref="F50:O50" si="13">F51+F52</f>
        <v>-4699621</v>
      </c>
      <c r="G50" s="145">
        <f t="shared" si="1"/>
        <v>-6475625</v>
      </c>
      <c r="H50" s="146">
        <f t="shared" si="13"/>
        <v>-2025271</v>
      </c>
      <c r="I50" s="146">
        <f t="shared" si="13"/>
        <v>-763567</v>
      </c>
      <c r="J50" s="145">
        <f t="shared" si="2"/>
        <v>-2788838</v>
      </c>
      <c r="K50" s="146">
        <f t="shared" si="13"/>
        <v>-498825</v>
      </c>
      <c r="L50" s="146">
        <f t="shared" si="13"/>
        <v>-2033558</v>
      </c>
      <c r="M50" s="145">
        <f t="shared" si="3"/>
        <v>-2532383</v>
      </c>
      <c r="N50" s="146">
        <f t="shared" si="13"/>
        <v>-629988</v>
      </c>
      <c r="O50" s="146">
        <f t="shared" si="13"/>
        <v>1522366</v>
      </c>
      <c r="P50" s="145">
        <f t="shared" si="4"/>
        <v>892378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-1158727</v>
      </c>
      <c r="F51" s="140">
        <v>-4899057</v>
      </c>
      <c r="G51" s="145">
        <f t="shared" si="1"/>
        <v>-6057784</v>
      </c>
      <c r="H51" s="140">
        <v>-2025271</v>
      </c>
      <c r="I51" s="140">
        <v>-771987</v>
      </c>
      <c r="J51" s="145">
        <f t="shared" si="2"/>
        <v>-2797258</v>
      </c>
      <c r="K51" s="140">
        <v>-250579</v>
      </c>
      <c r="L51" s="140">
        <v>-1634309</v>
      </c>
      <c r="M51" s="145">
        <f t="shared" si="3"/>
        <v>-1884888</v>
      </c>
      <c r="N51" s="140">
        <v>-629988</v>
      </c>
      <c r="O51" s="140">
        <v>1519537</v>
      </c>
      <c r="P51" s="145">
        <f t="shared" si="4"/>
        <v>889549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-617277</v>
      </c>
      <c r="F52" s="140">
        <v>199436</v>
      </c>
      <c r="G52" s="145">
        <f t="shared" si="1"/>
        <v>-417841</v>
      </c>
      <c r="H52" s="140">
        <v>0</v>
      </c>
      <c r="I52" s="140">
        <v>8420</v>
      </c>
      <c r="J52" s="145">
        <f t="shared" si="2"/>
        <v>8420</v>
      </c>
      <c r="K52" s="140">
        <v>-248246</v>
      </c>
      <c r="L52" s="140">
        <v>-399249</v>
      </c>
      <c r="M52" s="145">
        <f t="shared" si="3"/>
        <v>-647495</v>
      </c>
      <c r="N52" s="140">
        <v>0</v>
      </c>
      <c r="O52" s="140">
        <v>2829</v>
      </c>
      <c r="P52" s="145">
        <f t="shared" si="4"/>
        <v>2829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5">
        <f>E49+E50</f>
        <v>8524801</v>
      </c>
      <c r="F53" s="145">
        <f t="shared" ref="F53:O53" si="14">F49+F50</f>
        <v>32193594</v>
      </c>
      <c r="G53" s="145">
        <f t="shared" si="1"/>
        <v>40718395</v>
      </c>
      <c r="H53" s="145">
        <f t="shared" si="14"/>
        <v>9817874</v>
      </c>
      <c r="I53" s="145">
        <f t="shared" si="14"/>
        <v>16680388</v>
      </c>
      <c r="J53" s="145">
        <f t="shared" si="2"/>
        <v>26498262</v>
      </c>
      <c r="K53" s="145">
        <f t="shared" si="14"/>
        <v>2630294</v>
      </c>
      <c r="L53" s="145">
        <f t="shared" si="14"/>
        <v>10336388</v>
      </c>
      <c r="M53" s="145">
        <f t="shared" si="3"/>
        <v>12966682</v>
      </c>
      <c r="N53" s="145">
        <f t="shared" si="14"/>
        <v>3392142</v>
      </c>
      <c r="O53" s="145">
        <f t="shared" si="14"/>
        <v>-5196218</v>
      </c>
      <c r="P53" s="145">
        <f t="shared" si="4"/>
        <v>-1804076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5">
        <f t="shared" si="1"/>
        <v>0</v>
      </c>
      <c r="H54" s="140">
        <v>0</v>
      </c>
      <c r="I54" s="140">
        <v>0</v>
      </c>
      <c r="J54" s="145">
        <f t="shared" si="2"/>
        <v>0</v>
      </c>
      <c r="K54" s="140">
        <v>0</v>
      </c>
      <c r="L54" s="140">
        <v>0</v>
      </c>
      <c r="M54" s="145">
        <f t="shared" si="3"/>
        <v>0</v>
      </c>
      <c r="N54" s="140">
        <v>0</v>
      </c>
      <c r="O54" s="140">
        <v>0</v>
      </c>
      <c r="P54" s="145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5">
        <f t="shared" si="1"/>
        <v>0</v>
      </c>
      <c r="H55" s="140">
        <v>0</v>
      </c>
      <c r="I55" s="140">
        <v>0</v>
      </c>
      <c r="J55" s="145">
        <f t="shared" si="2"/>
        <v>0</v>
      </c>
      <c r="K55" s="140">
        <v>0</v>
      </c>
      <c r="L55" s="140">
        <v>0</v>
      </c>
      <c r="M55" s="145">
        <f t="shared" si="3"/>
        <v>0</v>
      </c>
      <c r="N55" s="140">
        <v>0</v>
      </c>
      <c r="O55" s="140">
        <v>0</v>
      </c>
      <c r="P55" s="145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5">
        <f>E57+E62</f>
        <v>18845541</v>
      </c>
      <c r="F56" s="145">
        <f t="shared" ref="F56:O56" si="15">F57+F62</f>
        <v>-16990181</v>
      </c>
      <c r="G56" s="145">
        <f t="shared" si="1"/>
        <v>1855360</v>
      </c>
      <c r="H56" s="145">
        <f t="shared" si="15"/>
        <v>-8536374</v>
      </c>
      <c r="I56" s="145">
        <f t="shared" si="15"/>
        <v>463798</v>
      </c>
      <c r="J56" s="145">
        <f t="shared" si="2"/>
        <v>-8072576</v>
      </c>
      <c r="K56" s="145">
        <f t="shared" si="15"/>
        <v>-2062240</v>
      </c>
      <c r="L56" s="145">
        <f t="shared" si="15"/>
        <v>-14738660</v>
      </c>
      <c r="M56" s="145">
        <f t="shared" si="3"/>
        <v>-16800900</v>
      </c>
      <c r="N56" s="145">
        <f t="shared" si="15"/>
        <v>-1029362</v>
      </c>
      <c r="O56" s="145">
        <f t="shared" si="15"/>
        <v>-737365</v>
      </c>
      <c r="P56" s="145">
        <f t="shared" si="4"/>
        <v>-1766727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5">
        <f>SUM(E58:E61)</f>
        <v>0</v>
      </c>
      <c r="F57" s="145">
        <f t="shared" ref="F57:O57" si="16">SUM(F58:F61)</f>
        <v>0</v>
      </c>
      <c r="G57" s="145">
        <f t="shared" si="1"/>
        <v>0</v>
      </c>
      <c r="H57" s="145">
        <f t="shared" si="16"/>
        <v>670557</v>
      </c>
      <c r="I57" s="145">
        <f t="shared" si="16"/>
        <v>7865760</v>
      </c>
      <c r="J57" s="145">
        <f t="shared" si="2"/>
        <v>8536317</v>
      </c>
      <c r="K57" s="145">
        <f t="shared" si="16"/>
        <v>0</v>
      </c>
      <c r="L57" s="145">
        <f t="shared" si="16"/>
        <v>0</v>
      </c>
      <c r="M57" s="145">
        <f t="shared" si="3"/>
        <v>0</v>
      </c>
      <c r="N57" s="145">
        <f t="shared" si="16"/>
        <v>-106547</v>
      </c>
      <c r="O57" s="145">
        <f t="shared" si="16"/>
        <v>409570</v>
      </c>
      <c r="P57" s="145">
        <f t="shared" si="4"/>
        <v>303023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0</v>
      </c>
      <c r="G58" s="145">
        <f t="shared" si="1"/>
        <v>0</v>
      </c>
      <c r="H58" s="140">
        <v>817753</v>
      </c>
      <c r="I58" s="140">
        <v>9592390</v>
      </c>
      <c r="J58" s="145">
        <f t="shared" si="2"/>
        <v>10410143</v>
      </c>
      <c r="K58" s="140">
        <v>0</v>
      </c>
      <c r="L58" s="140">
        <v>0</v>
      </c>
      <c r="M58" s="145">
        <f t="shared" si="3"/>
        <v>0</v>
      </c>
      <c r="N58" s="140">
        <v>-129935</v>
      </c>
      <c r="O58" s="140">
        <v>499475</v>
      </c>
      <c r="P58" s="145">
        <f t="shared" si="4"/>
        <v>369540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5">
        <f t="shared" si="1"/>
        <v>0</v>
      </c>
      <c r="H59" s="140">
        <v>0</v>
      </c>
      <c r="I59" s="140">
        <v>0</v>
      </c>
      <c r="J59" s="145">
        <f t="shared" si="2"/>
        <v>0</v>
      </c>
      <c r="K59" s="140">
        <v>0</v>
      </c>
      <c r="L59" s="140">
        <v>0</v>
      </c>
      <c r="M59" s="145">
        <f t="shared" si="3"/>
        <v>0</v>
      </c>
      <c r="N59" s="140">
        <v>0</v>
      </c>
      <c r="O59" s="140">
        <v>0</v>
      </c>
      <c r="P59" s="145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0</v>
      </c>
      <c r="G60" s="145">
        <f t="shared" si="1"/>
        <v>0</v>
      </c>
      <c r="H60" s="140">
        <v>0</v>
      </c>
      <c r="I60" s="140">
        <v>0</v>
      </c>
      <c r="J60" s="145">
        <f t="shared" si="2"/>
        <v>0</v>
      </c>
      <c r="K60" s="140">
        <v>0</v>
      </c>
      <c r="L60" s="140">
        <v>0</v>
      </c>
      <c r="M60" s="145">
        <f t="shared" si="3"/>
        <v>0</v>
      </c>
      <c r="N60" s="140">
        <v>0</v>
      </c>
      <c r="O60" s="140">
        <v>0</v>
      </c>
      <c r="P60" s="145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0</v>
      </c>
      <c r="G61" s="145">
        <f t="shared" si="1"/>
        <v>0</v>
      </c>
      <c r="H61" s="140">
        <v>-147196</v>
      </c>
      <c r="I61" s="140">
        <v>-1726630</v>
      </c>
      <c r="J61" s="145">
        <f t="shared" si="2"/>
        <v>-1873826</v>
      </c>
      <c r="K61" s="140">
        <v>0</v>
      </c>
      <c r="L61" s="140">
        <v>0</v>
      </c>
      <c r="M61" s="145">
        <f t="shared" si="3"/>
        <v>0</v>
      </c>
      <c r="N61" s="140">
        <v>23388</v>
      </c>
      <c r="O61" s="140">
        <v>-89905</v>
      </c>
      <c r="P61" s="145">
        <f t="shared" si="4"/>
        <v>-66517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6">
        <f>SUM(E63:E69)</f>
        <v>18845541</v>
      </c>
      <c r="F62" s="146">
        <f t="shared" ref="F62:O62" si="17">SUM(F63:F69)</f>
        <v>-16990181</v>
      </c>
      <c r="G62" s="145">
        <f t="shared" si="1"/>
        <v>1855360</v>
      </c>
      <c r="H62" s="146">
        <f t="shared" si="17"/>
        <v>-9206931</v>
      </c>
      <c r="I62" s="146">
        <f t="shared" si="17"/>
        <v>-7401962</v>
      </c>
      <c r="J62" s="145">
        <f t="shared" si="2"/>
        <v>-16608893</v>
      </c>
      <c r="K62" s="146">
        <f t="shared" si="17"/>
        <v>-2062240</v>
      </c>
      <c r="L62" s="146">
        <f t="shared" si="17"/>
        <v>-14738660</v>
      </c>
      <c r="M62" s="145">
        <f t="shared" si="3"/>
        <v>-16800900</v>
      </c>
      <c r="N62" s="146">
        <f t="shared" si="17"/>
        <v>-922815</v>
      </c>
      <c r="O62" s="146">
        <f t="shared" si="17"/>
        <v>-1146935</v>
      </c>
      <c r="P62" s="145">
        <f t="shared" si="4"/>
        <v>-2069750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-32156823</v>
      </c>
      <c r="F63" s="140">
        <v>-37057852</v>
      </c>
      <c r="G63" s="145">
        <f t="shared" si="1"/>
        <v>-69214675</v>
      </c>
      <c r="H63" s="140">
        <v>-619933</v>
      </c>
      <c r="I63" s="140">
        <v>-1780951</v>
      </c>
      <c r="J63" s="145">
        <f t="shared" si="2"/>
        <v>-2400884</v>
      </c>
      <c r="K63" s="140">
        <v>-6547749</v>
      </c>
      <c r="L63" s="140">
        <v>-277673</v>
      </c>
      <c r="M63" s="145">
        <f t="shared" si="3"/>
        <v>-6825422</v>
      </c>
      <c r="N63" s="140">
        <v>-1381307</v>
      </c>
      <c r="O63" s="140">
        <v>-2739958</v>
      </c>
      <c r="P63" s="145">
        <f t="shared" si="4"/>
        <v>-4121265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-4086</v>
      </c>
      <c r="G64" s="145">
        <f t="shared" si="1"/>
        <v>-4086</v>
      </c>
      <c r="H64" s="140">
        <v>0</v>
      </c>
      <c r="I64" s="140">
        <v>0</v>
      </c>
      <c r="J64" s="145">
        <f t="shared" si="2"/>
        <v>0</v>
      </c>
      <c r="K64" s="140">
        <v>0</v>
      </c>
      <c r="L64" s="140">
        <v>-477</v>
      </c>
      <c r="M64" s="145">
        <f t="shared" si="3"/>
        <v>-477</v>
      </c>
      <c r="N64" s="140">
        <v>0</v>
      </c>
      <c r="O64" s="140">
        <v>0</v>
      </c>
      <c r="P64" s="145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5">
        <f t="shared" si="1"/>
        <v>0</v>
      </c>
      <c r="H65" s="140">
        <v>0</v>
      </c>
      <c r="I65" s="140">
        <v>0</v>
      </c>
      <c r="J65" s="145">
        <f t="shared" si="2"/>
        <v>0</v>
      </c>
      <c r="K65" s="140">
        <v>0</v>
      </c>
      <c r="L65" s="140">
        <v>0</v>
      </c>
      <c r="M65" s="145">
        <f t="shared" si="3"/>
        <v>0</v>
      </c>
      <c r="N65" s="140">
        <v>0</v>
      </c>
      <c r="O65" s="140">
        <v>0</v>
      </c>
      <c r="P65" s="145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56068091</v>
      </c>
      <c r="F66" s="140">
        <v>39481080</v>
      </c>
      <c r="G66" s="145">
        <f t="shared" si="1"/>
        <v>95549171</v>
      </c>
      <c r="H66" s="140">
        <v>-10608042</v>
      </c>
      <c r="I66" s="140">
        <v>-7551200</v>
      </c>
      <c r="J66" s="145">
        <f t="shared" si="2"/>
        <v>-18159242</v>
      </c>
      <c r="K66" s="140">
        <v>4961717</v>
      </c>
      <c r="L66" s="140">
        <v>2960683</v>
      </c>
      <c r="M66" s="145">
        <f t="shared" si="3"/>
        <v>7922400</v>
      </c>
      <c r="N66" s="140">
        <v>255923</v>
      </c>
      <c r="O66" s="140">
        <v>1428941</v>
      </c>
      <c r="P66" s="145">
        <f t="shared" si="4"/>
        <v>1684864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-13</v>
      </c>
      <c r="F67" s="140">
        <v>-2918064</v>
      </c>
      <c r="G67" s="145">
        <f t="shared" si="1"/>
        <v>-2918077</v>
      </c>
      <c r="H67" s="140">
        <v>10</v>
      </c>
      <c r="I67" s="140">
        <v>301255</v>
      </c>
      <c r="J67" s="145">
        <f t="shared" si="2"/>
        <v>301265</v>
      </c>
      <c r="K67" s="140">
        <v>-7</v>
      </c>
      <c r="L67" s="140">
        <v>-431493</v>
      </c>
      <c r="M67" s="145">
        <f t="shared" si="3"/>
        <v>-431500</v>
      </c>
      <c r="N67" s="140">
        <v>0</v>
      </c>
      <c r="O67" s="140">
        <v>-91436</v>
      </c>
      <c r="P67" s="145">
        <f t="shared" si="4"/>
        <v>-91436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-928888</v>
      </c>
      <c r="F68" s="140">
        <v>-20229207</v>
      </c>
      <c r="G68" s="145">
        <f t="shared" si="1"/>
        <v>-21158095</v>
      </c>
      <c r="H68" s="140">
        <v>0</v>
      </c>
      <c r="I68" s="140">
        <v>0</v>
      </c>
      <c r="J68" s="145">
        <f t="shared" si="2"/>
        <v>0</v>
      </c>
      <c r="K68" s="140">
        <v>-928888</v>
      </c>
      <c r="L68" s="140">
        <v>-20229207</v>
      </c>
      <c r="M68" s="145">
        <f t="shared" si="3"/>
        <v>-21158095</v>
      </c>
      <c r="N68" s="140">
        <v>0</v>
      </c>
      <c r="O68" s="140">
        <v>0</v>
      </c>
      <c r="P68" s="145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-4136826</v>
      </c>
      <c r="F69" s="140">
        <v>3737948</v>
      </c>
      <c r="G69" s="145">
        <f t="shared" si="1"/>
        <v>-398878</v>
      </c>
      <c r="H69" s="140">
        <v>2021034</v>
      </c>
      <c r="I69" s="140">
        <v>1628934</v>
      </c>
      <c r="J69" s="145">
        <f t="shared" si="2"/>
        <v>3649968</v>
      </c>
      <c r="K69" s="140">
        <v>452687</v>
      </c>
      <c r="L69" s="140">
        <v>3239507</v>
      </c>
      <c r="M69" s="145">
        <f t="shared" si="3"/>
        <v>3692194</v>
      </c>
      <c r="N69" s="140">
        <v>202569</v>
      </c>
      <c r="O69" s="140">
        <v>255518</v>
      </c>
      <c r="P69" s="145">
        <f t="shared" si="4"/>
        <v>458087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5">
        <f>E53+E56</f>
        <v>27370342</v>
      </c>
      <c r="F70" s="145">
        <f t="shared" ref="F70:O70" si="18">F53+F56</f>
        <v>15203413</v>
      </c>
      <c r="G70" s="145">
        <f t="shared" si="1"/>
        <v>42573755</v>
      </c>
      <c r="H70" s="145">
        <f t="shared" si="18"/>
        <v>1281500</v>
      </c>
      <c r="I70" s="145">
        <f t="shared" si="18"/>
        <v>17144186</v>
      </c>
      <c r="J70" s="145">
        <f t="shared" si="2"/>
        <v>18425686</v>
      </c>
      <c r="K70" s="145">
        <f t="shared" si="18"/>
        <v>568054</v>
      </c>
      <c r="L70" s="145">
        <f t="shared" si="18"/>
        <v>-4402272</v>
      </c>
      <c r="M70" s="145">
        <f t="shared" si="3"/>
        <v>-3834218</v>
      </c>
      <c r="N70" s="145">
        <f t="shared" si="18"/>
        <v>2362780</v>
      </c>
      <c r="O70" s="145">
        <f t="shared" si="18"/>
        <v>-5933583</v>
      </c>
      <c r="P70" s="145">
        <f t="shared" si="4"/>
        <v>-3570803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5">
        <f t="shared" si="1"/>
        <v>0</v>
      </c>
      <c r="H71" s="140"/>
      <c r="I71" s="140"/>
      <c r="J71" s="145">
        <f t="shared" si="2"/>
        <v>0</v>
      </c>
      <c r="K71" s="140">
        <v>0</v>
      </c>
      <c r="L71" s="140">
        <v>0</v>
      </c>
      <c r="M71" s="145">
        <f t="shared" si="3"/>
        <v>0</v>
      </c>
      <c r="N71" s="140">
        <v>0</v>
      </c>
      <c r="O71" s="140">
        <v>0</v>
      </c>
      <c r="P71" s="145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5">
        <f t="shared" ref="G72:G73" si="19">E72+F72</f>
        <v>0</v>
      </c>
      <c r="H72" s="140">
        <v>0</v>
      </c>
      <c r="I72" s="140">
        <v>0</v>
      </c>
      <c r="J72" s="145">
        <f t="shared" ref="J72:J73" si="20">H72+I72</f>
        <v>0</v>
      </c>
      <c r="K72" s="140">
        <v>0</v>
      </c>
      <c r="L72" s="140">
        <v>0</v>
      </c>
      <c r="M72" s="145">
        <f t="shared" ref="M72:M73" si="21">K72+L72</f>
        <v>0</v>
      </c>
      <c r="N72" s="140">
        <v>0</v>
      </c>
      <c r="O72" s="140">
        <v>0</v>
      </c>
      <c r="P72" s="145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5">
        <f t="shared" si="19"/>
        <v>0</v>
      </c>
      <c r="H73" s="141">
        <v>0</v>
      </c>
      <c r="I73" s="141">
        <v>0</v>
      </c>
      <c r="J73" s="145">
        <f t="shared" si="20"/>
        <v>0</v>
      </c>
      <c r="K73" s="141">
        <v>0</v>
      </c>
      <c r="L73" s="141">
        <v>0</v>
      </c>
      <c r="M73" s="145">
        <f t="shared" si="21"/>
        <v>0</v>
      </c>
      <c r="N73" s="141">
        <v>0</v>
      </c>
      <c r="O73" s="141">
        <v>0</v>
      </c>
      <c r="P73" s="145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topLeftCell="A46" zoomScaleNormal="100" workbookViewId="0">
      <selection activeCell="E66" sqref="E6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7" t="s">
        <v>535</v>
      </c>
      <c r="B1" s="237"/>
      <c r="C1" s="237"/>
      <c r="D1" s="237"/>
      <c r="E1" s="237"/>
      <c r="F1" s="237"/>
    </row>
    <row r="2" spans="1:12" ht="15.75" x14ac:dyDescent="0.25">
      <c r="A2" s="259" t="s">
        <v>651</v>
      </c>
      <c r="B2" s="259"/>
      <c r="C2" s="259"/>
      <c r="D2" s="259"/>
      <c r="E2" s="259"/>
      <c r="F2" s="259"/>
      <c r="G2" s="21"/>
      <c r="H2" s="21"/>
    </row>
    <row r="3" spans="1:12" ht="15.75" x14ac:dyDescent="0.25">
      <c r="A3" s="260" t="s">
        <v>299</v>
      </c>
      <c r="B3" s="260"/>
      <c r="C3" s="260"/>
      <c r="D3" s="260"/>
      <c r="E3" s="260"/>
      <c r="F3" s="260"/>
      <c r="G3" s="237"/>
      <c r="H3" s="237"/>
      <c r="I3" s="237"/>
      <c r="J3" s="237"/>
      <c r="K3" s="237"/>
      <c r="L3" s="237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7">
        <f>E6+E22+E39+E40+E41</f>
        <v>-94466220</v>
      </c>
      <c r="F5" s="147">
        <f>F6+F22+F39+F40+F41</f>
        <v>-29725525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7">
        <f>E7+E8</f>
        <v>-2250635</v>
      </c>
      <c r="F6" s="147">
        <f>F7+F8</f>
        <v>25080069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26498262</v>
      </c>
      <c r="F7" s="69">
        <v>40718396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48">
        <f>SUM(E9:E21)</f>
        <v>-28748897</v>
      </c>
      <c r="F8" s="148">
        <f>SUM(F9:F21)</f>
        <v>-15638327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3717331</v>
      </c>
      <c r="F9" s="69">
        <v>3574010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2823478</v>
      </c>
      <c r="F10" s="69">
        <v>2451162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-3439026</v>
      </c>
      <c r="F13" s="69">
        <v>-193474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959119</v>
      </c>
      <c r="F14" s="69">
        <v>986926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-19980912</v>
      </c>
      <c r="F15" s="69">
        <v>-17481823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2788838</v>
      </c>
      <c r="F19" s="69">
        <v>6475625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-459682</v>
      </c>
      <c r="F20" s="69">
        <v>-5738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-15158043</v>
      </c>
      <c r="F21" s="69">
        <v>-11445015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7">
        <f>SUM(E23:E38)</f>
        <v>-123540580</v>
      </c>
      <c r="F22" s="147">
        <f>SUM(F23:F38)</f>
        <v>-78122752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27135432</v>
      </c>
      <c r="F23" s="69">
        <v>-54009795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-161503677</v>
      </c>
      <c r="F24" s="69">
        <v>-6177355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-4937310</v>
      </c>
      <c r="F25" s="69">
        <v>-11269258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32818783</v>
      </c>
      <c r="F26" s="69">
        <v>-11550406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-16179888</v>
      </c>
      <c r="F27" s="69">
        <v>-1569706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-5144688</v>
      </c>
      <c r="F28" s="40">
        <v>-5088136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1962919</v>
      </c>
      <c r="F30" s="69">
        <v>460902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9374675</v>
      </c>
      <c r="F32" s="69">
        <v>451058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1379859</v>
      </c>
      <c r="F34" s="69">
        <v>-1378732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4721274</v>
      </c>
      <c r="F35" s="40">
        <v>22226266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2">
        <v>-9405226</v>
      </c>
      <c r="F36" s="142">
        <v>-7880267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-3759193</v>
      </c>
      <c r="F37" s="69">
        <v>-1466428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2">
        <v>-3540</v>
      </c>
      <c r="F38" s="142">
        <v>-870895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-5958465</v>
      </c>
      <c r="F39" s="80">
        <v>-7865979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23398356</v>
      </c>
      <c r="F40" s="80">
        <v>23095241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13885104</v>
      </c>
      <c r="F41" s="80">
        <v>8087896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49">
        <f>SUM(E43:E49)</f>
        <v>-5929197</v>
      </c>
      <c r="F42" s="149">
        <f>SUM(F43:F49)</f>
        <v>-5942378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904827</v>
      </c>
      <c r="F43" s="69">
        <v>54018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-1375876</v>
      </c>
      <c r="F44" s="69">
        <v>-1433842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-2958148</v>
      </c>
      <c r="F46" s="69">
        <v>-4562554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-2500000</v>
      </c>
      <c r="F49" s="69">
        <v>0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7">
        <f>SUM(E51:E61)</f>
        <v>-2329901</v>
      </c>
      <c r="F50" s="147">
        <f>SUM(F51:F61)</f>
        <v>-2321623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0</v>
      </c>
      <c r="F57" s="69">
        <v>0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0</v>
      </c>
      <c r="F59" s="69">
        <v>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-130068</v>
      </c>
      <c r="F60" s="69">
        <v>-130068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-2199833</v>
      </c>
      <c r="F61" s="69">
        <v>-2191555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7">
        <f>E5+E42+E50</f>
        <v>-102725318</v>
      </c>
      <c r="F62" s="147">
        <f>F5+F42+F50</f>
        <v>-37989526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-88407</v>
      </c>
      <c r="F63" s="80">
        <v>-3372012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7">
        <f>E62+E63</f>
        <v>-102813725</v>
      </c>
      <c r="F64" s="147">
        <f>F62+F63</f>
        <v>-41361538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106166366</v>
      </c>
      <c r="F65" s="69">
        <v>76850864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7">
        <f>E64+E65</f>
        <v>3352641</v>
      </c>
      <c r="F66" s="147">
        <f>F64+F65</f>
        <v>35489326</v>
      </c>
    </row>
    <row r="67" spans="1:6" x14ac:dyDescent="0.25">
      <c r="A67" s="258" t="s">
        <v>534</v>
      </c>
      <c r="B67" s="258"/>
      <c r="C67" s="258"/>
      <c r="D67" s="258"/>
      <c r="E67" s="258"/>
      <c r="F67" s="258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C1" zoomScale="70" zoomScaleNormal="70" workbookViewId="0">
      <selection activeCell="L43" sqref="L4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61" t="s">
        <v>432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3" ht="15.75" x14ac:dyDescent="0.25">
      <c r="A2" s="262" t="s">
        <v>651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57"/>
    </row>
    <row r="3" spans="1:13" ht="15.75" thickBot="1" x14ac:dyDescent="0.3">
      <c r="A3" s="263" t="s">
        <v>299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56"/>
    </row>
    <row r="4" spans="1:13" x14ac:dyDescent="0.25">
      <c r="A4" s="264" t="s">
        <v>0</v>
      </c>
      <c r="B4" s="266" t="s">
        <v>3</v>
      </c>
      <c r="C4" s="268" t="s">
        <v>385</v>
      </c>
      <c r="D4" s="268"/>
      <c r="E4" s="268"/>
      <c r="F4" s="268"/>
      <c r="G4" s="268"/>
      <c r="H4" s="268"/>
      <c r="I4" s="268"/>
      <c r="J4" s="268"/>
      <c r="K4" s="269" t="s">
        <v>386</v>
      </c>
      <c r="L4" s="271" t="s">
        <v>387</v>
      </c>
    </row>
    <row r="5" spans="1:13" x14ac:dyDescent="0.25">
      <c r="A5" s="265"/>
      <c r="B5" s="267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70"/>
      <c r="L5" s="272"/>
    </row>
    <row r="6" spans="1:13" ht="15.75" x14ac:dyDescent="0.25">
      <c r="A6" s="31" t="s">
        <v>392</v>
      </c>
      <c r="B6" s="32" t="s">
        <v>393</v>
      </c>
      <c r="C6" s="33">
        <v>78216975</v>
      </c>
      <c r="D6" s="33">
        <v>90448275</v>
      </c>
      <c r="E6" s="33">
        <v>82048316</v>
      </c>
      <c r="F6" s="33">
        <v>0</v>
      </c>
      <c r="G6" s="33">
        <v>53359689</v>
      </c>
      <c r="H6" s="33">
        <v>184570564</v>
      </c>
      <c r="I6" s="33">
        <v>44344453</v>
      </c>
      <c r="J6" s="156">
        <f t="shared" ref="J6:J43" si="0">+SUM(C6:I6)</f>
        <v>532988272</v>
      </c>
      <c r="K6" s="166">
        <v>0</v>
      </c>
      <c r="L6" s="161">
        <f>J6+K6</f>
        <v>532988272</v>
      </c>
    </row>
    <row r="7" spans="1:13" ht="15.75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2173020</v>
      </c>
      <c r="G7" s="36">
        <v>0</v>
      </c>
      <c r="H7" s="36">
        <v>39081535</v>
      </c>
      <c r="I7" s="36">
        <v>0</v>
      </c>
      <c r="J7" s="156">
        <f t="shared" si="0"/>
        <v>41254555</v>
      </c>
      <c r="K7" s="166">
        <v>0</v>
      </c>
      <c r="L7" s="161">
        <f t="shared" ref="L7:L43" si="1">J7+K7</f>
        <v>41254555</v>
      </c>
    </row>
    <row r="8" spans="1:13" ht="15.75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6">
        <f t="shared" si="0"/>
        <v>0</v>
      </c>
      <c r="K8" s="166">
        <v>0</v>
      </c>
      <c r="L8" s="161">
        <f t="shared" si="1"/>
        <v>0</v>
      </c>
    </row>
    <row r="9" spans="1:13" x14ac:dyDescent="0.25">
      <c r="A9" s="31" t="s">
        <v>398</v>
      </c>
      <c r="B9" s="32" t="s">
        <v>399</v>
      </c>
      <c r="C9" s="157">
        <f t="shared" ref="C9:I9" si="2">SUM(C6:C8)</f>
        <v>78216975</v>
      </c>
      <c r="D9" s="157">
        <f t="shared" si="2"/>
        <v>90448275</v>
      </c>
      <c r="E9" s="157">
        <f t="shared" si="2"/>
        <v>82048316</v>
      </c>
      <c r="F9" s="157">
        <f t="shared" si="2"/>
        <v>2173020</v>
      </c>
      <c r="G9" s="157">
        <f t="shared" si="2"/>
        <v>53359689</v>
      </c>
      <c r="H9" s="157">
        <f t="shared" si="2"/>
        <v>223652099</v>
      </c>
      <c r="I9" s="157">
        <f t="shared" si="2"/>
        <v>44344453</v>
      </c>
      <c r="J9" s="157">
        <f t="shared" si="0"/>
        <v>574242827</v>
      </c>
      <c r="K9" s="157">
        <f>SUM(K6:K8)</f>
        <v>0</v>
      </c>
      <c r="L9" s="161">
        <f t="shared" si="1"/>
        <v>574242827</v>
      </c>
    </row>
    <row r="10" spans="1:13" x14ac:dyDescent="0.25">
      <c r="A10" s="31" t="s">
        <v>400</v>
      </c>
      <c r="B10" s="32" t="s">
        <v>401</v>
      </c>
      <c r="C10" s="157">
        <f t="shared" ref="C10:I10" si="3">+C11+C12</f>
        <v>0</v>
      </c>
      <c r="D10" s="157">
        <f t="shared" si="3"/>
        <v>0</v>
      </c>
      <c r="E10" s="157">
        <f t="shared" si="3"/>
        <v>-64553026</v>
      </c>
      <c r="F10" s="157">
        <f t="shared" si="3"/>
        <v>67544701</v>
      </c>
      <c r="G10" s="157">
        <f t="shared" si="3"/>
        <v>0</v>
      </c>
      <c r="H10" s="157">
        <f t="shared" si="3"/>
        <v>0</v>
      </c>
      <c r="I10" s="157">
        <f t="shared" si="3"/>
        <v>45717452</v>
      </c>
      <c r="J10" s="157">
        <f t="shared" si="0"/>
        <v>48709127</v>
      </c>
      <c r="K10" s="157">
        <f>+K11+K12</f>
        <v>0</v>
      </c>
      <c r="L10" s="161">
        <f t="shared" si="1"/>
        <v>48709127</v>
      </c>
    </row>
    <row r="11" spans="1:13" ht="15.75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45717452</v>
      </c>
      <c r="J11" s="156">
        <f t="shared" si="0"/>
        <v>45717452</v>
      </c>
      <c r="K11" s="166">
        <v>0</v>
      </c>
      <c r="L11" s="161">
        <f t="shared" si="1"/>
        <v>45717452</v>
      </c>
    </row>
    <row r="12" spans="1:13" x14ac:dyDescent="0.25">
      <c r="A12" s="38" t="s">
        <v>396</v>
      </c>
      <c r="B12" s="32" t="s">
        <v>403</v>
      </c>
      <c r="C12" s="157">
        <f t="shared" ref="C12:I12" si="4">SUM(C13:C18)</f>
        <v>0</v>
      </c>
      <c r="D12" s="157">
        <f t="shared" si="4"/>
        <v>0</v>
      </c>
      <c r="E12" s="157">
        <f t="shared" si="4"/>
        <v>-64553026</v>
      </c>
      <c r="F12" s="157">
        <f t="shared" si="4"/>
        <v>67544701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0"/>
        <v>2991675</v>
      </c>
      <c r="K12" s="157">
        <f>SUM(K13:K18)</f>
        <v>0</v>
      </c>
      <c r="L12" s="161">
        <f t="shared" si="1"/>
        <v>2991675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-127891</v>
      </c>
      <c r="F13" s="36">
        <v>0</v>
      </c>
      <c r="G13" s="36">
        <v>0</v>
      </c>
      <c r="H13" s="36">
        <v>0</v>
      </c>
      <c r="I13" s="36">
        <v>0</v>
      </c>
      <c r="J13" s="156">
        <f t="shared" si="0"/>
        <v>-127891</v>
      </c>
      <c r="K13" s="166">
        <v>0</v>
      </c>
      <c r="L13" s="161">
        <f t="shared" si="1"/>
        <v>-127891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-60765666</v>
      </c>
      <c r="F14" s="36">
        <v>0</v>
      </c>
      <c r="G14" s="36">
        <v>0</v>
      </c>
      <c r="H14" s="36">
        <v>0</v>
      </c>
      <c r="I14" s="36">
        <v>0</v>
      </c>
      <c r="J14" s="156">
        <f t="shared" si="0"/>
        <v>-60765666</v>
      </c>
      <c r="K14" s="166">
        <v>0</v>
      </c>
      <c r="L14" s="161">
        <f t="shared" si="1"/>
        <v>-60765666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-3650475</v>
      </c>
      <c r="F15" s="36">
        <v>0</v>
      </c>
      <c r="G15" s="36">
        <v>0</v>
      </c>
      <c r="H15" s="36">
        <v>0</v>
      </c>
      <c r="I15" s="36">
        <v>0</v>
      </c>
      <c r="J15" s="156">
        <f t="shared" si="0"/>
        <v>-3650475</v>
      </c>
      <c r="K15" s="166">
        <v>0</v>
      </c>
      <c r="L15" s="161">
        <f t="shared" si="1"/>
        <v>-3650475</v>
      </c>
    </row>
    <row r="16" spans="1:13" ht="15.75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69758971</v>
      </c>
      <c r="G16" s="36">
        <v>0</v>
      </c>
      <c r="H16" s="36">
        <v>0</v>
      </c>
      <c r="I16" s="36">
        <v>0</v>
      </c>
      <c r="J16" s="156">
        <f t="shared" si="0"/>
        <v>69758971</v>
      </c>
      <c r="K16" s="166">
        <v>0</v>
      </c>
      <c r="L16" s="161">
        <f t="shared" si="1"/>
        <v>69758971</v>
      </c>
    </row>
    <row r="17" spans="1:12" ht="15.75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-2214270</v>
      </c>
      <c r="G17" s="36">
        <v>0</v>
      </c>
      <c r="H17" s="36">
        <v>0</v>
      </c>
      <c r="I17" s="36">
        <v>0</v>
      </c>
      <c r="J17" s="156">
        <f t="shared" si="0"/>
        <v>-2214270</v>
      </c>
      <c r="K17" s="166">
        <v>0</v>
      </c>
      <c r="L17" s="161">
        <f t="shared" si="1"/>
        <v>-2214270</v>
      </c>
    </row>
    <row r="18" spans="1:12" ht="15.75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-8994</v>
      </c>
      <c r="F18" s="36">
        <v>0</v>
      </c>
      <c r="G18" s="36">
        <v>0</v>
      </c>
      <c r="H18" s="36">
        <v>0</v>
      </c>
      <c r="I18" s="36">
        <v>0</v>
      </c>
      <c r="J18" s="156">
        <f t="shared" si="0"/>
        <v>-8994</v>
      </c>
      <c r="K18" s="166">
        <v>0</v>
      </c>
      <c r="L18" s="161">
        <f t="shared" si="1"/>
        <v>-8994</v>
      </c>
    </row>
    <row r="19" spans="1:12" x14ac:dyDescent="0.25">
      <c r="A19" s="41" t="s">
        <v>409</v>
      </c>
      <c r="B19" s="42" t="s">
        <v>410</v>
      </c>
      <c r="C19" s="157">
        <f t="shared" ref="C19:I19" si="5">SUM(C20:C23)</f>
        <v>0</v>
      </c>
      <c r="D19" s="157">
        <f t="shared" si="5"/>
        <v>0</v>
      </c>
      <c r="E19" s="157">
        <f t="shared" si="5"/>
        <v>-72154</v>
      </c>
      <c r="F19" s="157">
        <f t="shared" si="5"/>
        <v>0</v>
      </c>
      <c r="G19" s="157">
        <f t="shared" si="5"/>
        <v>0</v>
      </c>
      <c r="H19" s="157">
        <f t="shared" si="5"/>
        <v>44432445</v>
      </c>
      <c r="I19" s="157">
        <f t="shared" si="5"/>
        <v>-44344453</v>
      </c>
      <c r="J19" s="157">
        <f t="shared" si="0"/>
        <v>15838</v>
      </c>
      <c r="K19" s="157">
        <f>SUM(K20:K23)</f>
        <v>0</v>
      </c>
      <c r="L19" s="161">
        <f t="shared" si="1"/>
        <v>15838</v>
      </c>
    </row>
    <row r="20" spans="1:12" ht="15.75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6">
        <f t="shared" si="0"/>
        <v>0</v>
      </c>
      <c r="K20" s="166">
        <v>0</v>
      </c>
      <c r="L20" s="161">
        <f t="shared" si="1"/>
        <v>0</v>
      </c>
    </row>
    <row r="21" spans="1:12" ht="15.75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6">
        <f t="shared" si="0"/>
        <v>0</v>
      </c>
      <c r="K21" s="166">
        <v>0</v>
      </c>
      <c r="L21" s="161">
        <f t="shared" si="1"/>
        <v>0</v>
      </c>
    </row>
    <row r="22" spans="1:12" ht="15.75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6">
        <f t="shared" si="0"/>
        <v>0</v>
      </c>
      <c r="K22" s="166">
        <v>0</v>
      </c>
      <c r="L22" s="161">
        <f t="shared" si="1"/>
        <v>0</v>
      </c>
    </row>
    <row r="23" spans="1:12" ht="15.75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-72154</v>
      </c>
      <c r="F23" s="36">
        <v>0</v>
      </c>
      <c r="G23" s="36">
        <v>0</v>
      </c>
      <c r="H23" s="36">
        <v>44432445</v>
      </c>
      <c r="I23" s="36">
        <v>-44344453</v>
      </c>
      <c r="J23" s="156">
        <f t="shared" si="0"/>
        <v>15838</v>
      </c>
      <c r="K23" s="166">
        <v>0</v>
      </c>
      <c r="L23" s="161">
        <f t="shared" si="1"/>
        <v>15838</v>
      </c>
    </row>
    <row r="24" spans="1:12" ht="15.75" thickBot="1" x14ac:dyDescent="0.3">
      <c r="A24" s="44" t="s">
        <v>417</v>
      </c>
      <c r="B24" s="45" t="s">
        <v>418</v>
      </c>
      <c r="C24" s="158">
        <f t="shared" ref="C24:I24" si="6">+C9+C10+C19</f>
        <v>78216975</v>
      </c>
      <c r="D24" s="158">
        <f t="shared" si="6"/>
        <v>90448275</v>
      </c>
      <c r="E24" s="158">
        <f t="shared" si="6"/>
        <v>17423136</v>
      </c>
      <c r="F24" s="158">
        <f t="shared" si="6"/>
        <v>69717721</v>
      </c>
      <c r="G24" s="158">
        <f t="shared" si="6"/>
        <v>53359689</v>
      </c>
      <c r="H24" s="158">
        <f t="shared" si="6"/>
        <v>268084544</v>
      </c>
      <c r="I24" s="158">
        <f t="shared" si="6"/>
        <v>45717452</v>
      </c>
      <c r="J24" s="158">
        <f t="shared" si="0"/>
        <v>622967792</v>
      </c>
      <c r="K24" s="158">
        <f>+K9+K10+K19</f>
        <v>0</v>
      </c>
      <c r="L24" s="161">
        <f t="shared" si="1"/>
        <v>622967792</v>
      </c>
    </row>
    <row r="25" spans="1:12" x14ac:dyDescent="0.25">
      <c r="A25" s="46" t="s">
        <v>419</v>
      </c>
      <c r="B25" s="47" t="s">
        <v>420</v>
      </c>
      <c r="C25" s="162">
        <f t="shared" ref="C25:I25" si="7">+C24</f>
        <v>78216975</v>
      </c>
      <c r="D25" s="159">
        <f t="shared" si="7"/>
        <v>90448275</v>
      </c>
      <c r="E25" s="159">
        <f t="shared" si="7"/>
        <v>17423136</v>
      </c>
      <c r="F25" s="159">
        <f t="shared" si="7"/>
        <v>69717721</v>
      </c>
      <c r="G25" s="159">
        <f t="shared" si="7"/>
        <v>53359689</v>
      </c>
      <c r="H25" s="159">
        <f t="shared" si="7"/>
        <v>268084544</v>
      </c>
      <c r="I25" s="159">
        <f t="shared" si="7"/>
        <v>45717452</v>
      </c>
      <c r="J25" s="159">
        <f t="shared" si="0"/>
        <v>622967792</v>
      </c>
      <c r="K25" s="159">
        <f>+K24</f>
        <v>0</v>
      </c>
      <c r="L25" s="161">
        <f t="shared" si="1"/>
        <v>622967792</v>
      </c>
    </row>
    <row r="26" spans="1:12" ht="15.75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-3333388</v>
      </c>
      <c r="F26" s="36">
        <v>0</v>
      </c>
      <c r="G26" s="36">
        <v>0</v>
      </c>
      <c r="H26" s="36">
        <v>2489732</v>
      </c>
      <c r="I26" s="36">
        <v>0</v>
      </c>
      <c r="J26" s="156">
        <f t="shared" si="0"/>
        <v>-843656</v>
      </c>
      <c r="K26" s="166">
        <v>0</v>
      </c>
      <c r="L26" s="161">
        <f t="shared" si="1"/>
        <v>-843656</v>
      </c>
    </row>
    <row r="27" spans="1:12" ht="15.75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6">
        <f t="shared" si="0"/>
        <v>0</v>
      </c>
      <c r="K27" s="166">
        <v>0</v>
      </c>
      <c r="L27" s="161">
        <f t="shared" si="1"/>
        <v>0</v>
      </c>
    </row>
    <row r="28" spans="1:12" x14ac:dyDescent="0.25">
      <c r="A28" s="49" t="s">
        <v>421</v>
      </c>
      <c r="B28" s="32" t="s">
        <v>422</v>
      </c>
      <c r="C28" s="157">
        <f t="shared" ref="C28:I28" si="8">SUM(C25:C27)</f>
        <v>78216975</v>
      </c>
      <c r="D28" s="157">
        <f t="shared" si="8"/>
        <v>90448275</v>
      </c>
      <c r="E28" s="157">
        <f t="shared" si="8"/>
        <v>14089748</v>
      </c>
      <c r="F28" s="157">
        <f t="shared" si="8"/>
        <v>69717721</v>
      </c>
      <c r="G28" s="157">
        <f t="shared" si="8"/>
        <v>53359689</v>
      </c>
      <c r="H28" s="157">
        <f t="shared" si="8"/>
        <v>270574276</v>
      </c>
      <c r="I28" s="157">
        <f t="shared" si="8"/>
        <v>45717452</v>
      </c>
      <c r="J28" s="157">
        <f t="shared" si="0"/>
        <v>622124136</v>
      </c>
      <c r="K28" s="157">
        <f>SUM(K25:K27)</f>
        <v>0</v>
      </c>
      <c r="L28" s="161">
        <f t="shared" si="1"/>
        <v>622124136</v>
      </c>
    </row>
    <row r="29" spans="1:12" x14ac:dyDescent="0.25">
      <c r="A29" s="49" t="s">
        <v>423</v>
      </c>
      <c r="B29" s="32" t="s">
        <v>424</v>
      </c>
      <c r="C29" s="157">
        <f t="shared" ref="C29:I29" si="9">+C30+C31</f>
        <v>0</v>
      </c>
      <c r="D29" s="157">
        <f t="shared" si="9"/>
        <v>0</v>
      </c>
      <c r="E29" s="157">
        <f t="shared" si="9"/>
        <v>6567593</v>
      </c>
      <c r="F29" s="157">
        <f t="shared" si="9"/>
        <v>-14640169</v>
      </c>
      <c r="G29" s="157">
        <f t="shared" si="9"/>
        <v>0</v>
      </c>
      <c r="H29" s="157">
        <f t="shared" si="9"/>
        <v>0</v>
      </c>
      <c r="I29" s="157">
        <f t="shared" si="9"/>
        <v>26498262</v>
      </c>
      <c r="J29" s="157">
        <f t="shared" si="0"/>
        <v>18425686</v>
      </c>
      <c r="K29" s="157">
        <f>+K30+K31</f>
        <v>0</v>
      </c>
      <c r="L29" s="161">
        <f t="shared" si="1"/>
        <v>18425686</v>
      </c>
    </row>
    <row r="30" spans="1:12" ht="15.75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26498262</v>
      </c>
      <c r="J30" s="156">
        <f t="shared" si="0"/>
        <v>26498262</v>
      </c>
      <c r="K30" s="166">
        <v>0</v>
      </c>
      <c r="L30" s="161">
        <f t="shared" si="1"/>
        <v>26498262</v>
      </c>
    </row>
    <row r="31" spans="1:12" x14ac:dyDescent="0.25">
      <c r="A31" s="50" t="s">
        <v>396</v>
      </c>
      <c r="B31" s="42" t="s">
        <v>425</v>
      </c>
      <c r="C31" s="157">
        <f t="shared" ref="C31:I31" si="10">SUM(C32:C37)</f>
        <v>0</v>
      </c>
      <c r="D31" s="157">
        <f t="shared" si="10"/>
        <v>0</v>
      </c>
      <c r="E31" s="157">
        <f t="shared" si="10"/>
        <v>6567593</v>
      </c>
      <c r="F31" s="157">
        <f t="shared" si="10"/>
        <v>-14640169</v>
      </c>
      <c r="G31" s="157">
        <f t="shared" si="10"/>
        <v>0</v>
      </c>
      <c r="H31" s="157">
        <f t="shared" si="10"/>
        <v>0</v>
      </c>
      <c r="I31" s="157">
        <f t="shared" si="10"/>
        <v>0</v>
      </c>
      <c r="J31" s="157">
        <f t="shared" si="0"/>
        <v>-8072576</v>
      </c>
      <c r="K31" s="157">
        <f>SUM(K32:K37)</f>
        <v>0</v>
      </c>
      <c r="L31" s="161">
        <f t="shared" si="1"/>
        <v>-8072576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6">
        <f t="shared" si="0"/>
        <v>0</v>
      </c>
      <c r="K32" s="166">
        <v>0</v>
      </c>
      <c r="L32" s="161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6857691</v>
      </c>
      <c r="F33" s="36">
        <v>0</v>
      </c>
      <c r="G33" s="36">
        <v>0</v>
      </c>
      <c r="H33" s="36">
        <v>0</v>
      </c>
      <c r="I33" s="36">
        <v>0</v>
      </c>
      <c r="J33" s="156">
        <f t="shared" si="0"/>
        <v>6857691</v>
      </c>
      <c r="K33" s="166">
        <v>0</v>
      </c>
      <c r="L33" s="161">
        <f t="shared" si="1"/>
        <v>6857691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-290098</v>
      </c>
      <c r="F34" s="36">
        <v>0</v>
      </c>
      <c r="G34" s="36">
        <v>0</v>
      </c>
      <c r="H34" s="36">
        <v>0</v>
      </c>
      <c r="I34" s="36">
        <v>0</v>
      </c>
      <c r="J34" s="156">
        <f t="shared" si="0"/>
        <v>-290098</v>
      </c>
      <c r="K34" s="166">
        <v>0</v>
      </c>
      <c r="L34" s="161">
        <f t="shared" si="1"/>
        <v>-290098</v>
      </c>
    </row>
    <row r="35" spans="1:12" ht="15.75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-14887206</v>
      </c>
      <c r="G35" s="36">
        <v>0</v>
      </c>
      <c r="H35" s="36">
        <v>0</v>
      </c>
      <c r="I35" s="36">
        <v>0</v>
      </c>
      <c r="J35" s="156">
        <f t="shared" si="0"/>
        <v>-14887206</v>
      </c>
      <c r="K35" s="166">
        <v>0</v>
      </c>
      <c r="L35" s="161">
        <f t="shared" si="1"/>
        <v>-14887206</v>
      </c>
    </row>
    <row r="36" spans="1:12" ht="15.75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247037</v>
      </c>
      <c r="G36" s="36">
        <v>0</v>
      </c>
      <c r="H36" s="36">
        <v>0</v>
      </c>
      <c r="I36" s="36">
        <v>0</v>
      </c>
      <c r="J36" s="156">
        <f t="shared" si="0"/>
        <v>247037</v>
      </c>
      <c r="K36" s="166">
        <v>0</v>
      </c>
      <c r="L36" s="161">
        <f t="shared" si="1"/>
        <v>247037</v>
      </c>
    </row>
    <row r="37" spans="1:12" ht="15.75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6">
        <f t="shared" si="0"/>
        <v>0</v>
      </c>
      <c r="K37" s="166">
        <v>0</v>
      </c>
      <c r="L37" s="161">
        <f t="shared" si="1"/>
        <v>0</v>
      </c>
    </row>
    <row r="38" spans="1:12" x14ac:dyDescent="0.25">
      <c r="A38" s="49" t="s">
        <v>426</v>
      </c>
      <c r="B38" s="42" t="s">
        <v>427</v>
      </c>
      <c r="C38" s="157">
        <f t="shared" ref="C38:I38" si="11">SUM(C39:C42)</f>
        <v>0</v>
      </c>
      <c r="D38" s="157">
        <f t="shared" si="11"/>
        <v>0</v>
      </c>
      <c r="E38" s="157">
        <f t="shared" si="11"/>
        <v>-861077</v>
      </c>
      <c r="F38" s="157">
        <f t="shared" si="11"/>
        <v>0</v>
      </c>
      <c r="G38" s="157">
        <f t="shared" si="11"/>
        <v>0</v>
      </c>
      <c r="H38" s="157">
        <f t="shared" si="11"/>
        <v>46647143</v>
      </c>
      <c r="I38" s="157">
        <f t="shared" si="11"/>
        <v>-45717452</v>
      </c>
      <c r="J38" s="157">
        <f t="shared" si="0"/>
        <v>68614</v>
      </c>
      <c r="K38" s="157">
        <f>SUM(K39:K42)</f>
        <v>0</v>
      </c>
      <c r="L38" s="161">
        <f t="shared" si="1"/>
        <v>68614</v>
      </c>
    </row>
    <row r="39" spans="1:12" ht="15.75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6">
        <f t="shared" si="0"/>
        <v>0</v>
      </c>
      <c r="K39" s="166">
        <v>0</v>
      </c>
      <c r="L39" s="161">
        <f t="shared" si="1"/>
        <v>0</v>
      </c>
    </row>
    <row r="40" spans="1:12" ht="15.75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6">
        <f t="shared" si="0"/>
        <v>0</v>
      </c>
      <c r="K40" s="166">
        <v>0</v>
      </c>
      <c r="L40" s="161">
        <f t="shared" si="1"/>
        <v>0</v>
      </c>
    </row>
    <row r="41" spans="1:12" ht="15.75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6">
        <f t="shared" si="0"/>
        <v>0</v>
      </c>
      <c r="K41" s="166">
        <v>0</v>
      </c>
      <c r="L41" s="161">
        <f t="shared" si="1"/>
        <v>0</v>
      </c>
    </row>
    <row r="42" spans="1:12" ht="15.75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-861077</v>
      </c>
      <c r="F42" s="36">
        <v>0</v>
      </c>
      <c r="G42" s="36">
        <v>0</v>
      </c>
      <c r="H42" s="36">
        <v>46647143</v>
      </c>
      <c r="I42" s="36">
        <v>-45717452</v>
      </c>
      <c r="J42" s="156">
        <f t="shared" si="0"/>
        <v>68614</v>
      </c>
      <c r="K42" s="166"/>
      <c r="L42" s="161">
        <f t="shared" si="1"/>
        <v>68614</v>
      </c>
    </row>
    <row r="43" spans="1:12" ht="15.75" thickBot="1" x14ac:dyDescent="0.3">
      <c r="A43" s="51" t="s">
        <v>429</v>
      </c>
      <c r="B43" s="52" t="s">
        <v>430</v>
      </c>
      <c r="C43" s="160">
        <f t="shared" ref="C43:I43" si="12">+C28+C29+C38</f>
        <v>78216975</v>
      </c>
      <c r="D43" s="160">
        <f t="shared" si="12"/>
        <v>90448275</v>
      </c>
      <c r="E43" s="160">
        <f t="shared" si="12"/>
        <v>19796264</v>
      </c>
      <c r="F43" s="160">
        <f t="shared" si="12"/>
        <v>55077552</v>
      </c>
      <c r="G43" s="160">
        <f t="shared" si="12"/>
        <v>53359689</v>
      </c>
      <c r="H43" s="160">
        <f t="shared" si="12"/>
        <v>317221419</v>
      </c>
      <c r="I43" s="160">
        <f t="shared" si="12"/>
        <v>26498262</v>
      </c>
      <c r="J43" s="160">
        <f t="shared" si="0"/>
        <v>640618436</v>
      </c>
      <c r="K43" s="160">
        <f>+K28+K29+K38</f>
        <v>0</v>
      </c>
      <c r="L43" s="161">
        <f t="shared" si="1"/>
        <v>640618436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129"/>
  <sheetViews>
    <sheetView tabSelected="1" topLeftCell="A55" workbookViewId="0">
      <selection activeCell="A79" sqref="A79"/>
    </sheetView>
  </sheetViews>
  <sheetFormatPr defaultRowHeight="15" x14ac:dyDescent="0.25"/>
  <cols>
    <col min="1" max="1" width="113.7109375" customWidth="1"/>
    <col min="2" max="2" width="36.28515625" customWidth="1"/>
  </cols>
  <sheetData>
    <row r="1" spans="1:2" x14ac:dyDescent="0.25">
      <c r="A1" s="93" t="s">
        <v>538</v>
      </c>
      <c r="B1" s="273"/>
    </row>
    <row r="2" spans="1:2" x14ac:dyDescent="0.25">
      <c r="A2" s="93" t="s">
        <v>539</v>
      </c>
      <c r="B2" s="273"/>
    </row>
    <row r="3" spans="1:2" x14ac:dyDescent="0.25">
      <c r="A3" s="94"/>
      <c r="B3" s="273"/>
    </row>
    <row r="4" spans="1:2" x14ac:dyDescent="0.25">
      <c r="A4" s="93" t="s">
        <v>622</v>
      </c>
      <c r="B4" s="273"/>
    </row>
    <row r="5" spans="1:2" x14ac:dyDescent="0.25">
      <c r="A5" s="94"/>
      <c r="B5" s="273"/>
    </row>
    <row r="6" spans="1:2" x14ac:dyDescent="0.25">
      <c r="A6" s="93" t="s">
        <v>623</v>
      </c>
      <c r="B6" s="273"/>
    </row>
    <row r="7" spans="1:2" x14ac:dyDescent="0.25">
      <c r="A7" s="94"/>
      <c r="B7" s="273"/>
    </row>
    <row r="8" spans="1:2" x14ac:dyDescent="0.25">
      <c r="A8" s="93" t="s">
        <v>652</v>
      </c>
      <c r="B8" s="273"/>
    </row>
    <row r="9" spans="1:2" x14ac:dyDescent="0.25">
      <c r="A9" s="94"/>
      <c r="B9" s="273"/>
    </row>
    <row r="10" spans="1:2" x14ac:dyDescent="0.25">
      <c r="A10" s="94"/>
      <c r="B10" s="273"/>
    </row>
    <row r="11" spans="1:2" x14ac:dyDescent="0.25">
      <c r="A11" s="93" t="s">
        <v>540</v>
      </c>
      <c r="B11" s="273"/>
    </row>
    <row r="12" spans="1:2" x14ac:dyDescent="0.25">
      <c r="A12" s="94"/>
      <c r="B12" s="273"/>
    </row>
    <row r="13" spans="1:2" ht="51" x14ac:dyDescent="0.25">
      <c r="A13" s="93" t="s">
        <v>541</v>
      </c>
      <c r="B13" s="273"/>
    </row>
    <row r="14" spans="1:2" x14ac:dyDescent="0.25">
      <c r="A14" s="94"/>
      <c r="B14" s="273"/>
    </row>
    <row r="15" spans="1:2" ht="25.5" x14ac:dyDescent="0.25">
      <c r="A15" s="93" t="s">
        <v>542</v>
      </c>
      <c r="B15" s="273"/>
    </row>
    <row r="16" spans="1:2" x14ac:dyDescent="0.25">
      <c r="A16" s="94"/>
      <c r="B16" s="273"/>
    </row>
    <row r="17" spans="1:2" ht="38.25" x14ac:dyDescent="0.25">
      <c r="A17" s="93" t="s">
        <v>543</v>
      </c>
      <c r="B17" s="273"/>
    </row>
    <row r="18" spans="1:2" x14ac:dyDescent="0.25">
      <c r="A18" s="94"/>
      <c r="B18" s="273"/>
    </row>
    <row r="19" spans="1:2" ht="25.5" x14ac:dyDescent="0.25">
      <c r="A19" s="93" t="s">
        <v>544</v>
      </c>
      <c r="B19" s="273"/>
    </row>
    <row r="20" spans="1:2" x14ac:dyDescent="0.25">
      <c r="A20" s="94"/>
      <c r="B20" s="273"/>
    </row>
    <row r="21" spans="1:2" x14ac:dyDescent="0.25">
      <c r="A21" s="93" t="s">
        <v>545</v>
      </c>
      <c r="B21" s="273"/>
    </row>
    <row r="22" spans="1:2" x14ac:dyDescent="0.25">
      <c r="A22" s="94"/>
      <c r="B22" s="273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25.5" x14ac:dyDescent="0.25">
      <c r="A25" s="93" t="s">
        <v>547</v>
      </c>
      <c r="B25" s="95"/>
    </row>
    <row r="26" spans="1:2" x14ac:dyDescent="0.25">
      <c r="A26" s="94"/>
      <c r="B26" s="95"/>
    </row>
    <row r="27" spans="1:2" x14ac:dyDescent="0.25">
      <c r="A27" s="93" t="s">
        <v>548</v>
      </c>
      <c r="B27" s="95"/>
    </row>
    <row r="28" spans="1:2" x14ac:dyDescent="0.25">
      <c r="A28" s="94"/>
      <c r="B28" s="95"/>
    </row>
    <row r="29" spans="1:2" ht="38.25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25.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51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63.7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25.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38.25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167" t="s">
        <v>538</v>
      </c>
      <c r="B60" s="95"/>
    </row>
    <row r="61" spans="1:2" x14ac:dyDescent="0.25">
      <c r="B61" s="95"/>
    </row>
    <row r="62" spans="1:2" x14ac:dyDescent="0.25">
      <c r="A62" s="168" t="s">
        <v>624</v>
      </c>
    </row>
    <row r="63" spans="1:2" x14ac:dyDescent="0.25">
      <c r="A63" s="168" t="s">
        <v>653</v>
      </c>
    </row>
    <row r="64" spans="1:2" x14ac:dyDescent="0.25">
      <c r="A64" s="168"/>
    </row>
    <row r="65" spans="1:1" x14ac:dyDescent="0.25">
      <c r="A65" s="168" t="s">
        <v>625</v>
      </c>
    </row>
    <row r="66" spans="1:1" x14ac:dyDescent="0.25">
      <c r="A66" s="168" t="s">
        <v>654</v>
      </c>
    </row>
    <row r="67" spans="1:1" x14ac:dyDescent="0.25">
      <c r="A67" s="168" t="s">
        <v>626</v>
      </c>
    </row>
    <row r="68" spans="1:1" x14ac:dyDescent="0.25">
      <c r="A68" s="168"/>
    </row>
    <row r="69" spans="1:1" x14ac:dyDescent="0.25">
      <c r="A69" s="168" t="s">
        <v>627</v>
      </c>
    </row>
    <row r="70" spans="1:1" x14ac:dyDescent="0.25">
      <c r="A70" s="168" t="s">
        <v>658</v>
      </c>
    </row>
    <row r="71" spans="1:1" x14ac:dyDescent="0.25">
      <c r="A71" s="168" t="s">
        <v>659</v>
      </c>
    </row>
    <row r="72" spans="1:1" x14ac:dyDescent="0.25">
      <c r="A72" s="168"/>
    </row>
    <row r="73" spans="1:1" x14ac:dyDescent="0.25">
      <c r="A73" s="168" t="s">
        <v>628</v>
      </c>
    </row>
    <row r="74" spans="1:1" x14ac:dyDescent="0.25">
      <c r="A74" s="168" t="s">
        <v>655</v>
      </c>
    </row>
    <row r="75" spans="1:1" x14ac:dyDescent="0.25">
      <c r="A75" s="168"/>
    </row>
    <row r="76" spans="1:1" x14ac:dyDescent="0.25">
      <c r="A76" s="168" t="s">
        <v>629</v>
      </c>
    </row>
    <row r="77" spans="1:1" x14ac:dyDescent="0.25">
      <c r="A77" s="168" t="s">
        <v>655</v>
      </c>
    </row>
    <row r="78" spans="1:1" x14ac:dyDescent="0.25">
      <c r="A78" s="168"/>
    </row>
    <row r="79" spans="1:1" x14ac:dyDescent="0.25">
      <c r="A79" s="168" t="s">
        <v>394</v>
      </c>
    </row>
    <row r="80" spans="1:1" x14ac:dyDescent="0.25">
      <c r="A80" s="168" t="s">
        <v>655</v>
      </c>
    </row>
    <row r="81" spans="1:1" x14ac:dyDescent="0.25">
      <c r="A81" s="168"/>
    </row>
    <row r="82" spans="1:1" x14ac:dyDescent="0.25">
      <c r="A82" s="168" t="s">
        <v>630</v>
      </c>
    </row>
    <row r="83" spans="1:1" x14ac:dyDescent="0.25">
      <c r="A83" s="168" t="s">
        <v>656</v>
      </c>
    </row>
    <row r="84" spans="1:1" x14ac:dyDescent="0.25">
      <c r="A84" s="168" t="s">
        <v>660</v>
      </c>
    </row>
    <row r="85" spans="1:1" x14ac:dyDescent="0.25">
      <c r="A85" s="168"/>
    </row>
    <row r="86" spans="1:1" x14ac:dyDescent="0.25">
      <c r="A86" s="168" t="s">
        <v>631</v>
      </c>
    </row>
    <row r="87" spans="1:1" x14ac:dyDescent="0.25">
      <c r="A87" s="168" t="s">
        <v>655</v>
      </c>
    </row>
    <row r="88" spans="1:1" x14ac:dyDescent="0.25">
      <c r="A88" s="168"/>
    </row>
    <row r="89" spans="1:1" x14ac:dyDescent="0.25">
      <c r="A89" s="168" t="s">
        <v>415</v>
      </c>
    </row>
    <row r="90" spans="1:1" x14ac:dyDescent="0.25">
      <c r="A90" s="168" t="s">
        <v>653</v>
      </c>
    </row>
    <row r="91" spans="1:1" x14ac:dyDescent="0.25">
      <c r="A91" s="168"/>
    </row>
    <row r="92" spans="1:1" x14ac:dyDescent="0.25">
      <c r="A92" s="168" t="s">
        <v>632</v>
      </c>
    </row>
    <row r="93" spans="1:1" x14ac:dyDescent="0.25">
      <c r="A93" s="168" t="s">
        <v>655</v>
      </c>
    </row>
    <row r="94" spans="1:1" x14ac:dyDescent="0.25">
      <c r="A94" s="168"/>
    </row>
    <row r="95" spans="1:1" x14ac:dyDescent="0.25">
      <c r="A95" s="168" t="s">
        <v>633</v>
      </c>
    </row>
    <row r="96" spans="1:1" x14ac:dyDescent="0.25">
      <c r="A96" s="168" t="s">
        <v>655</v>
      </c>
    </row>
    <row r="97" spans="1:1" x14ac:dyDescent="0.25">
      <c r="A97" s="168"/>
    </row>
    <row r="98" spans="1:1" x14ac:dyDescent="0.25">
      <c r="A98" s="168" t="s">
        <v>634</v>
      </c>
    </row>
    <row r="99" spans="1:1" x14ac:dyDescent="0.25">
      <c r="A99" s="168" t="s">
        <v>655</v>
      </c>
    </row>
    <row r="100" spans="1:1" x14ac:dyDescent="0.25">
      <c r="A100" s="168"/>
    </row>
    <row r="101" spans="1:1" x14ac:dyDescent="0.25">
      <c r="A101" s="168" t="s">
        <v>635</v>
      </c>
    </row>
    <row r="102" spans="1:1" x14ac:dyDescent="0.25">
      <c r="A102" s="168" t="s">
        <v>655</v>
      </c>
    </row>
    <row r="103" spans="1:1" x14ac:dyDescent="0.25">
      <c r="A103" s="168"/>
    </row>
    <row r="104" spans="1:1" x14ac:dyDescent="0.25">
      <c r="A104" s="168" t="s">
        <v>636</v>
      </c>
    </row>
    <row r="105" spans="1:1" x14ac:dyDescent="0.25">
      <c r="A105" s="168" t="s">
        <v>655</v>
      </c>
    </row>
    <row r="106" spans="1:1" x14ac:dyDescent="0.25">
      <c r="A106" s="168"/>
    </row>
    <row r="107" spans="1:1" x14ac:dyDescent="0.25">
      <c r="A107" s="168" t="s">
        <v>637</v>
      </c>
    </row>
    <row r="108" spans="1:1" x14ac:dyDescent="0.25">
      <c r="A108" s="168" t="s">
        <v>655</v>
      </c>
    </row>
    <row r="109" spans="1:1" x14ac:dyDescent="0.25">
      <c r="A109" s="168"/>
    </row>
    <row r="110" spans="1:1" x14ac:dyDescent="0.25">
      <c r="A110" s="168" t="s">
        <v>638</v>
      </c>
    </row>
    <row r="111" spans="1:1" x14ac:dyDescent="0.25">
      <c r="A111" s="169" t="s">
        <v>639</v>
      </c>
    </row>
    <row r="112" spans="1:1" x14ac:dyDescent="0.25">
      <c r="A112" s="168"/>
    </row>
    <row r="113" spans="1:1" x14ac:dyDescent="0.25">
      <c r="A113" s="168" t="s">
        <v>640</v>
      </c>
    </row>
    <row r="114" spans="1:1" x14ac:dyDescent="0.25">
      <c r="A114" s="168" t="s">
        <v>641</v>
      </c>
    </row>
    <row r="115" spans="1:1" x14ac:dyDescent="0.25">
      <c r="A115" s="168"/>
    </row>
    <row r="116" spans="1:1" x14ac:dyDescent="0.25">
      <c r="A116" s="168" t="s">
        <v>642</v>
      </c>
    </row>
    <row r="117" spans="1:1" x14ac:dyDescent="0.25">
      <c r="A117" s="168" t="s">
        <v>655</v>
      </c>
    </row>
    <row r="118" spans="1:1" x14ac:dyDescent="0.25">
      <c r="A118" s="168"/>
    </row>
    <row r="119" spans="1:1" x14ac:dyDescent="0.25">
      <c r="A119" s="168" t="s">
        <v>643</v>
      </c>
    </row>
    <row r="120" spans="1:1" x14ac:dyDescent="0.25">
      <c r="A120" s="168" t="s">
        <v>644</v>
      </c>
    </row>
    <row r="121" spans="1:1" x14ac:dyDescent="0.25">
      <c r="A121" s="168"/>
    </row>
    <row r="122" spans="1:1" x14ac:dyDescent="0.25">
      <c r="A122" s="168" t="s">
        <v>645</v>
      </c>
    </row>
    <row r="123" spans="1:1" x14ac:dyDescent="0.25">
      <c r="A123" s="168" t="s">
        <v>646</v>
      </c>
    </row>
    <row r="124" spans="1:1" x14ac:dyDescent="0.25">
      <c r="A124" s="168"/>
    </row>
    <row r="125" spans="1:1" x14ac:dyDescent="0.25">
      <c r="A125" s="168" t="s">
        <v>647</v>
      </c>
    </row>
    <row r="126" spans="1:1" x14ac:dyDescent="0.25">
      <c r="A126" s="168" t="s">
        <v>648</v>
      </c>
    </row>
    <row r="127" spans="1:1" x14ac:dyDescent="0.25">
      <c r="A127" s="168"/>
    </row>
    <row r="128" spans="1:1" x14ac:dyDescent="0.25">
      <c r="A128" s="168" t="s">
        <v>649</v>
      </c>
    </row>
    <row r="129" spans="1:1" x14ac:dyDescent="0.25">
      <c r="A129" s="168" t="s">
        <v>655</v>
      </c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Jelena Matijević</cp:lastModifiedBy>
  <dcterms:created xsi:type="dcterms:W3CDTF">2023-02-10T06:51:49Z</dcterms:created>
  <dcterms:modified xsi:type="dcterms:W3CDTF">2023-10-23T21:13:17Z</dcterms:modified>
</cp:coreProperties>
</file>